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101 A - Autobusové zas..." sheetId="2" r:id="rId2"/>
    <sheet name="SO 101 B - Ostatní plochy" sheetId="3" r:id="rId3"/>
    <sheet name="SO 102 A - Vyhrazené park..." sheetId="4" r:id="rId4"/>
    <sheet name="SO 102 B - Parkoviště" sheetId="5" r:id="rId5"/>
    <sheet name="SO 401A - Nasvětlení přec..." sheetId="6" r:id="rId6"/>
    <sheet name="SO 401B - Nasvětlení park..." sheetId="7" r:id="rId7"/>
    <sheet name="VRN - Vedlejší rozpočtové..." sheetId="8" r:id="rId8"/>
  </sheets>
  <definedNames>
    <definedName name="_xlnm.Print_Area" localSheetId="0">'Rekapitulace stavby'!$D$4:$AO$76,'Rekapitulace stavby'!$C$82:$AQ$105</definedName>
    <definedName name="_xlnm.Print_Titles" localSheetId="0">'Rekapitulace stavby'!$92:$92</definedName>
    <definedName name="_xlnm._FilterDatabase" localSheetId="1" hidden="1">'SO 101 A - Autobusové zas...'!$C$131:$K$618</definedName>
    <definedName name="_xlnm.Print_Area" localSheetId="1">'SO 101 A - Autobusové zas...'!$C$4:$J$76,'SO 101 A - Autobusové zas...'!$C$82:$J$111,'SO 101 A - Autobusové zas...'!$C$117:$K$618</definedName>
    <definedName name="_xlnm.Print_Titles" localSheetId="1">'SO 101 A - Autobusové zas...'!$131:$131</definedName>
    <definedName name="_xlnm._FilterDatabase" localSheetId="2" hidden="1">'SO 101 B - Ostatní plochy'!$C$125:$K$372</definedName>
    <definedName name="_xlnm.Print_Area" localSheetId="2">'SO 101 B - Ostatní plochy'!$C$4:$J$76,'SO 101 B - Ostatní plochy'!$C$82:$J$105,'SO 101 B - Ostatní plochy'!$C$111:$K$372</definedName>
    <definedName name="_xlnm.Print_Titles" localSheetId="2">'SO 101 B - Ostatní plochy'!$125:$125</definedName>
    <definedName name="_xlnm._FilterDatabase" localSheetId="3" hidden="1">'SO 102 A - Vyhrazené park...'!$C$125:$K$250</definedName>
    <definedName name="_xlnm.Print_Area" localSheetId="3">'SO 102 A - Vyhrazené park...'!$C$4:$J$76,'SO 102 A - Vyhrazené park...'!$C$82:$J$105,'SO 102 A - Vyhrazené park...'!$C$111:$K$250</definedName>
    <definedName name="_xlnm.Print_Titles" localSheetId="3">'SO 102 A - Vyhrazené park...'!$125:$125</definedName>
    <definedName name="_xlnm._FilterDatabase" localSheetId="4" hidden="1">'SO 102 B - Parkoviště'!$C$126:$K$284</definedName>
    <definedName name="_xlnm.Print_Area" localSheetId="4">'SO 102 B - Parkoviště'!$C$4:$J$76,'SO 102 B - Parkoviště'!$C$82:$J$106,'SO 102 B - Parkoviště'!$C$112:$K$284</definedName>
    <definedName name="_xlnm.Print_Titles" localSheetId="4">'SO 102 B - Parkoviště'!$126:$126</definedName>
    <definedName name="_xlnm._FilterDatabase" localSheetId="5" hidden="1">'SO 401A - Nasvětlení přec...'!$C$122:$K$214</definedName>
    <definedName name="_xlnm.Print_Area" localSheetId="5">'SO 401A - Nasvětlení přec...'!$C$4:$J$76,'SO 401A - Nasvětlení přec...'!$C$82:$J$102,'SO 401A - Nasvětlení přec...'!$C$108:$K$214</definedName>
    <definedName name="_xlnm.Print_Titles" localSheetId="5">'SO 401A - Nasvětlení přec...'!$122:$122</definedName>
    <definedName name="_xlnm._FilterDatabase" localSheetId="6" hidden="1">'SO 401B - Nasvětlení park...'!$C$122:$K$210</definedName>
    <definedName name="_xlnm.Print_Area" localSheetId="6">'SO 401B - Nasvětlení park...'!$C$4:$J$76,'SO 401B - Nasvětlení park...'!$C$82:$J$102,'SO 401B - Nasvětlení park...'!$C$108:$K$210</definedName>
    <definedName name="_xlnm.Print_Titles" localSheetId="6">'SO 401B - Nasvětlení park...'!$122:$122</definedName>
    <definedName name="_xlnm._FilterDatabase" localSheetId="7" hidden="1">'VRN - Vedlejší rozpočtové...'!$C$116:$K$137</definedName>
    <definedName name="_xlnm.Print_Area" localSheetId="7">'VRN - Vedlejší rozpočtové...'!$C$4:$J$76,'VRN - Vedlejší rozpočtové...'!$C$82:$J$98,'VRN - Vedlejší rozpočtové...'!$C$104:$K$137</definedName>
    <definedName name="_xlnm.Print_Titles" localSheetId="7">'VRN - Vedlejší rozpočtové...'!$116:$116</definedName>
  </definedNames>
  <calcPr/>
</workbook>
</file>

<file path=xl/calcChain.xml><?xml version="1.0" encoding="utf-8"?>
<calcChain xmlns="http://schemas.openxmlformats.org/spreadsheetml/2006/main">
  <c i="8" l="1" r="J37"/>
  <c r="J36"/>
  <c i="1" r="AY104"/>
  <c i="8" r="J35"/>
  <c i="1" r="AX104"/>
  <c i="8"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F111"/>
  <c r="E109"/>
  <c r="F89"/>
  <c r="E87"/>
  <c r="J24"/>
  <c r="E24"/>
  <c r="J114"/>
  <c r="J23"/>
  <c r="J21"/>
  <c r="E21"/>
  <c r="J113"/>
  <c r="J20"/>
  <c r="J18"/>
  <c r="E18"/>
  <c r="F92"/>
  <c r="J17"/>
  <c r="J15"/>
  <c r="E15"/>
  <c r="F113"/>
  <c r="J14"/>
  <c r="J12"/>
  <c r="J111"/>
  <c r="E7"/>
  <c r="E85"/>
  <c i="7" r="J39"/>
  <c r="J38"/>
  <c i="1" r="AY103"/>
  <c i="7" r="J37"/>
  <c i="1" r="AX103"/>
  <c i="7"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F117"/>
  <c r="E115"/>
  <c r="F91"/>
  <c r="E89"/>
  <c r="J26"/>
  <c r="E26"/>
  <c r="J94"/>
  <c r="J25"/>
  <c r="J23"/>
  <c r="E23"/>
  <c r="J93"/>
  <c r="J22"/>
  <c r="J20"/>
  <c r="E20"/>
  <c r="F120"/>
  <c r="J19"/>
  <c r="J17"/>
  <c r="E17"/>
  <c r="F119"/>
  <c r="J16"/>
  <c r="J14"/>
  <c r="J117"/>
  <c r="E7"/>
  <c r="E85"/>
  <c i="6" r="J39"/>
  <c r="J38"/>
  <c i="1" r="AY102"/>
  <c i="6" r="J37"/>
  <c i="1" r="AX102"/>
  <c i="6"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F117"/>
  <c r="E115"/>
  <c r="F91"/>
  <c r="E89"/>
  <c r="J26"/>
  <c r="E26"/>
  <c r="J120"/>
  <c r="J25"/>
  <c r="J23"/>
  <c r="E23"/>
  <c r="J119"/>
  <c r="J22"/>
  <c r="J20"/>
  <c r="E20"/>
  <c r="F120"/>
  <c r="J19"/>
  <c r="J17"/>
  <c r="E17"/>
  <c r="F119"/>
  <c r="J16"/>
  <c r="J14"/>
  <c r="J117"/>
  <c r="E7"/>
  <c r="E111"/>
  <c i="5" r="J39"/>
  <c r="J38"/>
  <c i="1" r="AY100"/>
  <c i="5" r="J37"/>
  <c i="1" r="AX100"/>
  <c i="5" r="BI283"/>
  <c r="BH283"/>
  <c r="BG283"/>
  <c r="BF283"/>
  <c r="T283"/>
  <c r="T282"/>
  <c r="R283"/>
  <c r="R282"/>
  <c r="P283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0"/>
  <c r="BH270"/>
  <c r="BG270"/>
  <c r="BF270"/>
  <c r="T270"/>
  <c r="R270"/>
  <c r="P270"/>
  <c r="BI266"/>
  <c r="BH266"/>
  <c r="BG266"/>
  <c r="BF266"/>
  <c r="T266"/>
  <c r="R266"/>
  <c r="P266"/>
  <c r="BI263"/>
  <c r="BH263"/>
  <c r="BG263"/>
  <c r="BF263"/>
  <c r="T263"/>
  <c r="R263"/>
  <c r="P263"/>
  <c r="BI259"/>
  <c r="BH259"/>
  <c r="BG259"/>
  <c r="BF259"/>
  <c r="T259"/>
  <c r="R259"/>
  <c r="P259"/>
  <c r="BI255"/>
  <c r="BH255"/>
  <c r="BG255"/>
  <c r="BF255"/>
  <c r="T255"/>
  <c r="R255"/>
  <c r="P255"/>
  <c r="BI251"/>
  <c r="BH251"/>
  <c r="BG251"/>
  <c r="BF251"/>
  <c r="T251"/>
  <c r="R251"/>
  <c r="P251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6"/>
  <c r="BH226"/>
  <c r="BG226"/>
  <c r="BF226"/>
  <c r="T226"/>
  <c r="R226"/>
  <c r="P226"/>
  <c r="BI223"/>
  <c r="BH223"/>
  <c r="BG223"/>
  <c r="BF223"/>
  <c r="T223"/>
  <c r="R223"/>
  <c r="P223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09"/>
  <c r="BH209"/>
  <c r="BG209"/>
  <c r="BF209"/>
  <c r="T209"/>
  <c r="R209"/>
  <c r="P209"/>
  <c r="BI205"/>
  <c r="BH205"/>
  <c r="BG205"/>
  <c r="BF205"/>
  <c r="T205"/>
  <c r="R205"/>
  <c r="P205"/>
  <c r="BI202"/>
  <c r="BH202"/>
  <c r="BG202"/>
  <c r="BF202"/>
  <c r="T202"/>
  <c r="R202"/>
  <c r="P202"/>
  <c r="BI198"/>
  <c r="BH198"/>
  <c r="BG198"/>
  <c r="BF198"/>
  <c r="T198"/>
  <c r="R198"/>
  <c r="P198"/>
  <c r="BI195"/>
  <c r="BH195"/>
  <c r="BG195"/>
  <c r="BF195"/>
  <c r="T195"/>
  <c r="R195"/>
  <c r="P195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5"/>
  <c r="BH175"/>
  <c r="BG175"/>
  <c r="BF175"/>
  <c r="T175"/>
  <c r="R175"/>
  <c r="P175"/>
  <c r="BI172"/>
  <c r="BH172"/>
  <c r="BG172"/>
  <c r="BF172"/>
  <c r="T172"/>
  <c r="R172"/>
  <c r="P172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1"/>
  <c r="BH151"/>
  <c r="BG151"/>
  <c r="BF151"/>
  <c r="T151"/>
  <c r="R151"/>
  <c r="P151"/>
  <c r="BI149"/>
  <c r="BH149"/>
  <c r="BG149"/>
  <c r="BF149"/>
  <c r="T149"/>
  <c r="R149"/>
  <c r="P149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J123"/>
  <c r="F121"/>
  <c r="E119"/>
  <c r="J93"/>
  <c r="F91"/>
  <c r="E89"/>
  <c r="J26"/>
  <c r="E26"/>
  <c r="J124"/>
  <c r="J25"/>
  <c r="J20"/>
  <c r="E20"/>
  <c r="F94"/>
  <c r="J19"/>
  <c r="J17"/>
  <c r="E17"/>
  <c r="F123"/>
  <c r="J16"/>
  <c r="J14"/>
  <c r="J121"/>
  <c r="E7"/>
  <c r="E115"/>
  <c i="4" r="J39"/>
  <c r="J38"/>
  <c i="1" r="AY99"/>
  <c i="4" r="J37"/>
  <c i="1" r="AX99"/>
  <c i="4" r="BI249"/>
  <c r="BH249"/>
  <c r="BG249"/>
  <c r="BF249"/>
  <c r="T249"/>
  <c r="T248"/>
  <c r="R249"/>
  <c r="R248"/>
  <c r="P249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4"/>
  <c r="BH224"/>
  <c r="BG224"/>
  <c r="BF224"/>
  <c r="T224"/>
  <c r="R224"/>
  <c r="P224"/>
  <c r="BI220"/>
  <c r="BH220"/>
  <c r="BG220"/>
  <c r="BF220"/>
  <c r="T220"/>
  <c r="R220"/>
  <c r="P220"/>
  <c r="BI217"/>
  <c r="BH217"/>
  <c r="BG217"/>
  <c r="BF217"/>
  <c r="T217"/>
  <c r="R217"/>
  <c r="P217"/>
  <c r="BI213"/>
  <c r="BH213"/>
  <c r="BG213"/>
  <c r="BF213"/>
  <c r="T213"/>
  <c r="R213"/>
  <c r="P213"/>
  <c r="BI209"/>
  <c r="BH209"/>
  <c r="BG209"/>
  <c r="BF209"/>
  <c r="T209"/>
  <c r="R209"/>
  <c r="P209"/>
  <c r="BI205"/>
  <c r="BH205"/>
  <c r="BG205"/>
  <c r="BF205"/>
  <c r="T205"/>
  <c r="R205"/>
  <c r="P205"/>
  <c r="BI203"/>
  <c r="BH203"/>
  <c r="BG203"/>
  <c r="BF203"/>
  <c r="T203"/>
  <c r="R203"/>
  <c r="P203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R147"/>
  <c r="P147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J122"/>
  <c r="F120"/>
  <c r="E118"/>
  <c r="J93"/>
  <c r="F91"/>
  <c r="E89"/>
  <c r="J26"/>
  <c r="E26"/>
  <c r="J94"/>
  <c r="J25"/>
  <c r="J20"/>
  <c r="E20"/>
  <c r="F123"/>
  <c r="J19"/>
  <c r="J17"/>
  <c r="E17"/>
  <c r="F93"/>
  <c r="J16"/>
  <c r="J14"/>
  <c r="J91"/>
  <c r="E7"/>
  <c r="E114"/>
  <c i="3" r="J39"/>
  <c r="J38"/>
  <c i="1" r="AY97"/>
  <c i="3" r="J37"/>
  <c i="1" r="AX97"/>
  <c i="3" r="BI371"/>
  <c r="BH371"/>
  <c r="BG371"/>
  <c r="BF371"/>
  <c r="T371"/>
  <c r="T370"/>
  <c r="R371"/>
  <c r="R370"/>
  <c r="P371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5"/>
  <c r="BH355"/>
  <c r="BG355"/>
  <c r="BF355"/>
  <c r="T355"/>
  <c r="R355"/>
  <c r="P355"/>
  <c r="BI351"/>
  <c r="BH351"/>
  <c r="BG351"/>
  <c r="BF351"/>
  <c r="T351"/>
  <c r="R351"/>
  <c r="P351"/>
  <c r="BI347"/>
  <c r="BH347"/>
  <c r="BG347"/>
  <c r="BF347"/>
  <c r="T347"/>
  <c r="R347"/>
  <c r="P347"/>
  <c r="BI343"/>
  <c r="BH343"/>
  <c r="BG343"/>
  <c r="BF343"/>
  <c r="T343"/>
  <c r="R343"/>
  <c r="P343"/>
  <c r="BI339"/>
  <c r="BH339"/>
  <c r="BG339"/>
  <c r="BF339"/>
  <c r="T339"/>
  <c r="R339"/>
  <c r="P339"/>
  <c r="BI336"/>
  <c r="BH336"/>
  <c r="BG336"/>
  <c r="BF336"/>
  <c r="T336"/>
  <c r="R336"/>
  <c r="P336"/>
  <c r="BI332"/>
  <c r="BH332"/>
  <c r="BG332"/>
  <c r="BF332"/>
  <c r="T332"/>
  <c r="R332"/>
  <c r="P332"/>
  <c r="BI329"/>
  <c r="BH329"/>
  <c r="BG329"/>
  <c r="BF329"/>
  <c r="T329"/>
  <c r="R329"/>
  <c r="P329"/>
  <c r="BI325"/>
  <c r="BH325"/>
  <c r="BG325"/>
  <c r="BF325"/>
  <c r="T325"/>
  <c r="R325"/>
  <c r="P325"/>
  <c r="BI322"/>
  <c r="BH322"/>
  <c r="BG322"/>
  <c r="BF322"/>
  <c r="T322"/>
  <c r="R322"/>
  <c r="P322"/>
  <c r="BI318"/>
  <c r="BH318"/>
  <c r="BG318"/>
  <c r="BF318"/>
  <c r="T318"/>
  <c r="R318"/>
  <c r="P318"/>
  <c r="BI313"/>
  <c r="BH313"/>
  <c r="BG313"/>
  <c r="BF313"/>
  <c r="T313"/>
  <c r="R313"/>
  <c r="P313"/>
  <c r="BI304"/>
  <c r="BH304"/>
  <c r="BG304"/>
  <c r="BF304"/>
  <c r="T304"/>
  <c r="R304"/>
  <c r="P304"/>
  <c r="BI299"/>
  <c r="BH299"/>
  <c r="BG299"/>
  <c r="BF299"/>
  <c r="T299"/>
  <c r="R299"/>
  <c r="P299"/>
  <c r="BI294"/>
  <c r="BH294"/>
  <c r="BG294"/>
  <c r="BF294"/>
  <c r="T294"/>
  <c r="R294"/>
  <c r="P294"/>
  <c r="BI289"/>
  <c r="BH289"/>
  <c r="BG289"/>
  <c r="BF289"/>
  <c r="T289"/>
  <c r="R289"/>
  <c r="P289"/>
  <c r="BI280"/>
  <c r="BH280"/>
  <c r="BG280"/>
  <c r="BF280"/>
  <c r="T280"/>
  <c r="R280"/>
  <c r="P280"/>
  <c r="BI269"/>
  <c r="BH269"/>
  <c r="BG269"/>
  <c r="BF269"/>
  <c r="T269"/>
  <c r="R269"/>
  <c r="P269"/>
  <c r="BI264"/>
  <c r="BH264"/>
  <c r="BG264"/>
  <c r="BF264"/>
  <c r="T264"/>
  <c r="R264"/>
  <c r="P264"/>
  <c r="BI260"/>
  <c r="BH260"/>
  <c r="BG260"/>
  <c r="BF260"/>
  <c r="T260"/>
  <c r="R260"/>
  <c r="P260"/>
  <c r="BI255"/>
  <c r="BH255"/>
  <c r="BG255"/>
  <c r="BF255"/>
  <c r="T255"/>
  <c r="R255"/>
  <c r="P255"/>
  <c r="BI250"/>
  <c r="BH250"/>
  <c r="BG250"/>
  <c r="BF250"/>
  <c r="T250"/>
  <c r="R250"/>
  <c r="P250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5"/>
  <c r="BH175"/>
  <c r="BG175"/>
  <c r="BF175"/>
  <c r="T175"/>
  <c r="R175"/>
  <c r="P175"/>
  <c r="BI168"/>
  <c r="BH168"/>
  <c r="BG168"/>
  <c r="BF168"/>
  <c r="T168"/>
  <c r="R168"/>
  <c r="P168"/>
  <c r="BI166"/>
  <c r="BH166"/>
  <c r="BG166"/>
  <c r="BF166"/>
  <c r="T166"/>
  <c r="R166"/>
  <c r="P166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J122"/>
  <c r="F120"/>
  <c r="E118"/>
  <c r="J93"/>
  <c r="F91"/>
  <c r="E89"/>
  <c r="J26"/>
  <c r="E26"/>
  <c r="J94"/>
  <c r="J25"/>
  <c r="J20"/>
  <c r="E20"/>
  <c r="F123"/>
  <c r="J19"/>
  <c r="J17"/>
  <c r="E17"/>
  <c r="F93"/>
  <c r="J16"/>
  <c r="J14"/>
  <c r="J91"/>
  <c r="E7"/>
  <c r="E85"/>
  <c i="2" r="J39"/>
  <c r="J38"/>
  <c i="1" r="AY96"/>
  <c i="2" r="J37"/>
  <c i="1" r="AX96"/>
  <c i="2" r="BI616"/>
  <c r="BH616"/>
  <c r="BG616"/>
  <c r="BF616"/>
  <c r="T616"/>
  <c r="R616"/>
  <c r="P616"/>
  <c r="BI613"/>
  <c r="BH613"/>
  <c r="BG613"/>
  <c r="BF613"/>
  <c r="T613"/>
  <c r="R613"/>
  <c r="P613"/>
  <c r="BI610"/>
  <c r="BH610"/>
  <c r="BG610"/>
  <c r="BF610"/>
  <c r="T610"/>
  <c r="R610"/>
  <c r="P610"/>
  <c r="BI606"/>
  <c r="BH606"/>
  <c r="BG606"/>
  <c r="BF606"/>
  <c r="T606"/>
  <c r="R606"/>
  <c r="P606"/>
  <c r="BI603"/>
  <c r="BH603"/>
  <c r="BG603"/>
  <c r="BF603"/>
  <c r="T603"/>
  <c r="R603"/>
  <c r="P603"/>
  <c r="BI599"/>
  <c r="BH599"/>
  <c r="BG599"/>
  <c r="BF599"/>
  <c r="T599"/>
  <c r="R599"/>
  <c r="P599"/>
  <c r="BI596"/>
  <c r="BH596"/>
  <c r="BG596"/>
  <c r="BF596"/>
  <c r="T596"/>
  <c r="R596"/>
  <c r="P596"/>
  <c r="BI592"/>
  <c r="BH592"/>
  <c r="BG592"/>
  <c r="BF592"/>
  <c r="T592"/>
  <c r="R592"/>
  <c r="P592"/>
  <c r="BI588"/>
  <c r="BH588"/>
  <c r="BG588"/>
  <c r="BF588"/>
  <c r="T588"/>
  <c r="T587"/>
  <c r="R588"/>
  <c r="R587"/>
  <c r="P588"/>
  <c r="P587"/>
  <c r="BI585"/>
  <c r="BH585"/>
  <c r="BG585"/>
  <c r="BF585"/>
  <c r="T585"/>
  <c r="R585"/>
  <c r="P585"/>
  <c r="BI583"/>
  <c r="BH583"/>
  <c r="BG583"/>
  <c r="BF583"/>
  <c r="T583"/>
  <c r="R583"/>
  <c r="P583"/>
  <c r="BI581"/>
  <c r="BH581"/>
  <c r="BG581"/>
  <c r="BF581"/>
  <c r="T581"/>
  <c r="R581"/>
  <c r="P581"/>
  <c r="BI579"/>
  <c r="BH579"/>
  <c r="BG579"/>
  <c r="BF579"/>
  <c r="T579"/>
  <c r="R579"/>
  <c r="P579"/>
  <c r="BI577"/>
  <c r="BH577"/>
  <c r="BG577"/>
  <c r="BF577"/>
  <c r="T577"/>
  <c r="R577"/>
  <c r="P577"/>
  <c r="BI575"/>
  <c r="BH575"/>
  <c r="BG575"/>
  <c r="BF575"/>
  <c r="T575"/>
  <c r="R575"/>
  <c r="P575"/>
  <c r="BI571"/>
  <c r="BH571"/>
  <c r="BG571"/>
  <c r="BF571"/>
  <c r="T571"/>
  <c r="R571"/>
  <c r="P571"/>
  <c r="BI569"/>
  <c r="BH569"/>
  <c r="BG569"/>
  <c r="BF569"/>
  <c r="T569"/>
  <c r="R569"/>
  <c r="P569"/>
  <c r="BI567"/>
  <c r="BH567"/>
  <c r="BG567"/>
  <c r="BF567"/>
  <c r="T567"/>
  <c r="R567"/>
  <c r="P567"/>
  <c r="BI565"/>
  <c r="BH565"/>
  <c r="BG565"/>
  <c r="BF565"/>
  <c r="T565"/>
  <c r="R565"/>
  <c r="P565"/>
  <c r="BI561"/>
  <c r="BH561"/>
  <c r="BG561"/>
  <c r="BF561"/>
  <c r="T561"/>
  <c r="R561"/>
  <c r="P561"/>
  <c r="BI546"/>
  <c r="BH546"/>
  <c r="BG546"/>
  <c r="BF546"/>
  <c r="T546"/>
  <c r="R546"/>
  <c r="P546"/>
  <c r="BI542"/>
  <c r="BH542"/>
  <c r="BG542"/>
  <c r="BF542"/>
  <c r="T542"/>
  <c r="R542"/>
  <c r="P542"/>
  <c r="BI538"/>
  <c r="BH538"/>
  <c r="BG538"/>
  <c r="BF538"/>
  <c r="T538"/>
  <c r="R538"/>
  <c r="P538"/>
  <c r="BI534"/>
  <c r="BH534"/>
  <c r="BG534"/>
  <c r="BF534"/>
  <c r="T534"/>
  <c r="R534"/>
  <c r="P534"/>
  <c r="BI530"/>
  <c r="BH530"/>
  <c r="BG530"/>
  <c r="BF530"/>
  <c r="T530"/>
  <c r="R530"/>
  <c r="P530"/>
  <c r="BI527"/>
  <c r="BH527"/>
  <c r="BG527"/>
  <c r="BF527"/>
  <c r="T527"/>
  <c r="R527"/>
  <c r="P527"/>
  <c r="BI523"/>
  <c r="BH523"/>
  <c r="BG523"/>
  <c r="BF523"/>
  <c r="T523"/>
  <c r="R523"/>
  <c r="P523"/>
  <c r="BI520"/>
  <c r="BH520"/>
  <c r="BG520"/>
  <c r="BF520"/>
  <c r="T520"/>
  <c r="R520"/>
  <c r="P520"/>
  <c r="BI516"/>
  <c r="BH516"/>
  <c r="BG516"/>
  <c r="BF516"/>
  <c r="T516"/>
  <c r="R516"/>
  <c r="P516"/>
  <c r="BI513"/>
  <c r="BH513"/>
  <c r="BG513"/>
  <c r="BF513"/>
  <c r="T513"/>
  <c r="R513"/>
  <c r="P513"/>
  <c r="BI509"/>
  <c r="BH509"/>
  <c r="BG509"/>
  <c r="BF509"/>
  <c r="T509"/>
  <c r="R509"/>
  <c r="P509"/>
  <c r="BI506"/>
  <c r="BH506"/>
  <c r="BG506"/>
  <c r="BF506"/>
  <c r="T506"/>
  <c r="R506"/>
  <c r="P506"/>
  <c r="BI502"/>
  <c r="BH502"/>
  <c r="BG502"/>
  <c r="BF502"/>
  <c r="T502"/>
  <c r="R502"/>
  <c r="P502"/>
  <c r="BI499"/>
  <c r="BH499"/>
  <c r="BG499"/>
  <c r="BF499"/>
  <c r="T499"/>
  <c r="R499"/>
  <c r="P499"/>
  <c r="BI495"/>
  <c r="BH495"/>
  <c r="BG495"/>
  <c r="BF495"/>
  <c r="T495"/>
  <c r="R495"/>
  <c r="P495"/>
  <c r="BI489"/>
  <c r="BH489"/>
  <c r="BG489"/>
  <c r="BF489"/>
  <c r="T489"/>
  <c r="R489"/>
  <c r="P489"/>
  <c r="BI485"/>
  <c r="BH485"/>
  <c r="BG485"/>
  <c r="BF485"/>
  <c r="T485"/>
  <c r="R485"/>
  <c r="P485"/>
  <c r="BI481"/>
  <c r="BH481"/>
  <c r="BG481"/>
  <c r="BF481"/>
  <c r="T481"/>
  <c r="R481"/>
  <c r="P481"/>
  <c r="BI477"/>
  <c r="BH477"/>
  <c r="BG477"/>
  <c r="BF477"/>
  <c r="T477"/>
  <c r="R477"/>
  <c r="P477"/>
  <c r="BI473"/>
  <c r="BH473"/>
  <c r="BG473"/>
  <c r="BF473"/>
  <c r="T473"/>
  <c r="R473"/>
  <c r="P473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1"/>
  <c r="BH451"/>
  <c r="BG451"/>
  <c r="BF451"/>
  <c r="T451"/>
  <c r="R451"/>
  <c r="P451"/>
  <c r="BI448"/>
  <c r="BH448"/>
  <c r="BG448"/>
  <c r="BF448"/>
  <c r="T448"/>
  <c r="R448"/>
  <c r="P448"/>
  <c r="BI444"/>
  <c r="BH444"/>
  <c r="BG444"/>
  <c r="BF444"/>
  <c r="T444"/>
  <c r="R444"/>
  <c r="P444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26"/>
  <c r="BH426"/>
  <c r="BG426"/>
  <c r="BF426"/>
  <c r="T426"/>
  <c r="R426"/>
  <c r="P426"/>
  <c r="BI421"/>
  <c r="BH421"/>
  <c r="BG421"/>
  <c r="BF421"/>
  <c r="T421"/>
  <c r="R421"/>
  <c r="P421"/>
  <c r="BI418"/>
  <c r="BH418"/>
  <c r="BG418"/>
  <c r="BF418"/>
  <c r="T418"/>
  <c r="R418"/>
  <c r="P418"/>
  <c r="BI414"/>
  <c r="BH414"/>
  <c r="BG414"/>
  <c r="BF414"/>
  <c r="T414"/>
  <c r="R414"/>
  <c r="P414"/>
  <c r="BI405"/>
  <c r="BH405"/>
  <c r="BG405"/>
  <c r="BF405"/>
  <c r="T405"/>
  <c r="R405"/>
  <c r="P405"/>
  <c r="BI400"/>
  <c r="BH400"/>
  <c r="BG400"/>
  <c r="BF400"/>
  <c r="T400"/>
  <c r="R400"/>
  <c r="P400"/>
  <c r="BI395"/>
  <c r="BH395"/>
  <c r="BG395"/>
  <c r="BF395"/>
  <c r="T395"/>
  <c r="R395"/>
  <c r="P395"/>
  <c r="BI390"/>
  <c r="BH390"/>
  <c r="BG390"/>
  <c r="BF390"/>
  <c r="T390"/>
  <c r="R390"/>
  <c r="P390"/>
  <c r="BI381"/>
  <c r="BH381"/>
  <c r="BG381"/>
  <c r="BF381"/>
  <c r="T381"/>
  <c r="R381"/>
  <c r="P381"/>
  <c r="BI372"/>
  <c r="BH372"/>
  <c r="BG372"/>
  <c r="BF372"/>
  <c r="T372"/>
  <c r="R372"/>
  <c r="P372"/>
  <c r="BI367"/>
  <c r="BH367"/>
  <c r="BG367"/>
  <c r="BF367"/>
  <c r="T367"/>
  <c r="R367"/>
  <c r="P367"/>
  <c r="BI363"/>
  <c r="BH363"/>
  <c r="BG363"/>
  <c r="BF363"/>
  <c r="T363"/>
  <c r="R363"/>
  <c r="P363"/>
  <c r="BI359"/>
  <c r="BH359"/>
  <c r="BG359"/>
  <c r="BF359"/>
  <c r="T359"/>
  <c r="R359"/>
  <c r="P359"/>
  <c r="BI354"/>
  <c r="BH354"/>
  <c r="BG354"/>
  <c r="BF354"/>
  <c r="T354"/>
  <c r="R354"/>
  <c r="P354"/>
  <c r="BI349"/>
  <c r="BH349"/>
  <c r="BG349"/>
  <c r="BF349"/>
  <c r="T349"/>
  <c r="R349"/>
  <c r="P349"/>
  <c r="BI340"/>
  <c r="BH340"/>
  <c r="BG340"/>
  <c r="BF340"/>
  <c r="T340"/>
  <c r="R340"/>
  <c r="P340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4"/>
  <c r="BH324"/>
  <c r="BG324"/>
  <c r="BF324"/>
  <c r="T324"/>
  <c r="R324"/>
  <c r="P324"/>
  <c r="BI320"/>
  <c r="BH320"/>
  <c r="BG320"/>
  <c r="BF320"/>
  <c r="T320"/>
  <c r="R320"/>
  <c r="P320"/>
  <c r="BI316"/>
  <c r="BH316"/>
  <c r="BG316"/>
  <c r="BF316"/>
  <c r="T316"/>
  <c r="R316"/>
  <c r="P316"/>
  <c r="BI312"/>
  <c r="BH312"/>
  <c r="BG312"/>
  <c r="BF312"/>
  <c r="T312"/>
  <c r="R312"/>
  <c r="P312"/>
  <c r="BI307"/>
  <c r="BH307"/>
  <c r="BG307"/>
  <c r="BF307"/>
  <c r="T307"/>
  <c r="R307"/>
  <c r="P307"/>
  <c r="BI302"/>
  <c r="BH302"/>
  <c r="BG302"/>
  <c r="BF302"/>
  <c r="T302"/>
  <c r="R302"/>
  <c r="P302"/>
  <c r="BI298"/>
  <c r="BH298"/>
  <c r="BG298"/>
  <c r="BF298"/>
  <c r="T298"/>
  <c r="R298"/>
  <c r="P298"/>
  <c r="BI295"/>
  <c r="BH295"/>
  <c r="BG295"/>
  <c r="BF295"/>
  <c r="T295"/>
  <c r="R295"/>
  <c r="P295"/>
  <c r="BI291"/>
  <c r="BH291"/>
  <c r="BG291"/>
  <c r="BF291"/>
  <c r="T291"/>
  <c r="R291"/>
  <c r="P291"/>
  <c r="BI287"/>
  <c r="BH287"/>
  <c r="BG287"/>
  <c r="BF287"/>
  <c r="T287"/>
  <c r="R287"/>
  <c r="P287"/>
  <c r="BI283"/>
  <c r="BH283"/>
  <c r="BG283"/>
  <c r="BF283"/>
  <c r="T283"/>
  <c r="R283"/>
  <c r="P283"/>
  <c r="BI279"/>
  <c r="BH279"/>
  <c r="BG279"/>
  <c r="BF279"/>
  <c r="T279"/>
  <c r="R279"/>
  <c r="P279"/>
  <c r="BI276"/>
  <c r="BH276"/>
  <c r="BG276"/>
  <c r="BF276"/>
  <c r="T276"/>
  <c r="R276"/>
  <c r="P276"/>
  <c r="BI272"/>
  <c r="BH272"/>
  <c r="BG272"/>
  <c r="BF272"/>
  <c r="T272"/>
  <c r="R272"/>
  <c r="P272"/>
  <c r="BI269"/>
  <c r="BH269"/>
  <c r="BG269"/>
  <c r="BF269"/>
  <c r="T269"/>
  <c r="R269"/>
  <c r="P269"/>
  <c r="BI265"/>
  <c r="BH265"/>
  <c r="BG265"/>
  <c r="BF265"/>
  <c r="T265"/>
  <c r="R265"/>
  <c r="P265"/>
  <c r="BI261"/>
  <c r="BH261"/>
  <c r="BG261"/>
  <c r="BF261"/>
  <c r="T261"/>
  <c r="R261"/>
  <c r="P261"/>
  <c r="BI257"/>
  <c r="BH257"/>
  <c r="BG257"/>
  <c r="BF257"/>
  <c r="T257"/>
  <c r="R257"/>
  <c r="P257"/>
  <c r="BI253"/>
  <c r="BH253"/>
  <c r="BG253"/>
  <c r="BF253"/>
  <c r="T253"/>
  <c r="R253"/>
  <c r="P253"/>
  <c r="BI247"/>
  <c r="BH247"/>
  <c r="BG247"/>
  <c r="BF247"/>
  <c r="T247"/>
  <c r="R247"/>
  <c r="P247"/>
  <c r="BI244"/>
  <c r="BH244"/>
  <c r="BG244"/>
  <c r="BF244"/>
  <c r="T244"/>
  <c r="R244"/>
  <c r="P244"/>
  <c r="BI240"/>
  <c r="BH240"/>
  <c r="BG240"/>
  <c r="BF240"/>
  <c r="T240"/>
  <c r="R240"/>
  <c r="P240"/>
  <c r="BI237"/>
  <c r="BH237"/>
  <c r="BG237"/>
  <c r="BF237"/>
  <c r="T237"/>
  <c r="R237"/>
  <c r="P237"/>
  <c r="BI228"/>
  <c r="BH228"/>
  <c r="BG228"/>
  <c r="BF228"/>
  <c r="T228"/>
  <c r="R228"/>
  <c r="P228"/>
  <c r="BI226"/>
  <c r="BH226"/>
  <c r="BG226"/>
  <c r="BF226"/>
  <c r="T226"/>
  <c r="R226"/>
  <c r="P226"/>
  <c r="BI217"/>
  <c r="BH217"/>
  <c r="BG217"/>
  <c r="BF217"/>
  <c r="T217"/>
  <c r="R217"/>
  <c r="P217"/>
  <c r="BI215"/>
  <c r="BH215"/>
  <c r="BG215"/>
  <c r="BF215"/>
  <c r="T215"/>
  <c r="R215"/>
  <c r="P215"/>
  <c r="BI209"/>
  <c r="BH209"/>
  <c r="BG209"/>
  <c r="BF209"/>
  <c r="T209"/>
  <c r="R209"/>
  <c r="P209"/>
  <c r="BI207"/>
  <c r="BH207"/>
  <c r="BG207"/>
  <c r="BF207"/>
  <c r="T207"/>
  <c r="R207"/>
  <c r="P207"/>
  <c r="BI201"/>
  <c r="BH201"/>
  <c r="BG201"/>
  <c r="BF201"/>
  <c r="T201"/>
  <c r="R201"/>
  <c r="P201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J128"/>
  <c r="F126"/>
  <c r="E124"/>
  <c r="J93"/>
  <c r="F91"/>
  <c r="E89"/>
  <c r="J26"/>
  <c r="E26"/>
  <c r="J129"/>
  <c r="J25"/>
  <c r="J20"/>
  <c r="E20"/>
  <c r="F129"/>
  <c r="J19"/>
  <c r="J17"/>
  <c r="E17"/>
  <c r="F128"/>
  <c r="J16"/>
  <c r="J14"/>
  <c r="J91"/>
  <c r="E7"/>
  <c r="E120"/>
  <c i="1" r="L90"/>
  <c r="AM90"/>
  <c r="AM89"/>
  <c r="L89"/>
  <c r="AM87"/>
  <c r="L87"/>
  <c r="L85"/>
  <c r="L84"/>
  <c i="2" r="BK542"/>
  <c r="J473"/>
  <c r="BK302"/>
  <c r="BK588"/>
  <c r="J489"/>
  <c r="J328"/>
  <c r="BK272"/>
  <c r="J147"/>
  <c r="BK414"/>
  <c r="J334"/>
  <c r="BK201"/>
  <c r="J527"/>
  <c r="BK328"/>
  <c r="J253"/>
  <c r="BK147"/>
  <c r="J421"/>
  <c r="J276"/>
  <c r="BK579"/>
  <c r="BK448"/>
  <c r="J367"/>
  <c r="J217"/>
  <c r="J569"/>
  <c r="BK477"/>
  <c r="BK381"/>
  <c r="J171"/>
  <c r="J606"/>
  <c r="BK571"/>
  <c r="J481"/>
  <c r="J381"/>
  <c r="J215"/>
  <c i="3" r="J289"/>
  <c r="BK204"/>
  <c r="BK362"/>
  <c r="J294"/>
  <c r="BK289"/>
  <c r="J133"/>
  <c r="BK269"/>
  <c r="BK155"/>
  <c r="J223"/>
  <c r="BK175"/>
  <c r="J325"/>
  <c r="BK239"/>
  <c r="BK148"/>
  <c r="J347"/>
  <c r="J197"/>
  <c i="4" r="J213"/>
  <c r="BK133"/>
  <c r="BK170"/>
  <c r="J203"/>
  <c r="BK209"/>
  <c r="BK186"/>
  <c r="BK242"/>
  <c r="BK166"/>
  <c r="BK213"/>
  <c r="J145"/>
  <c i="5" r="BK195"/>
  <c r="J219"/>
  <c r="BK186"/>
  <c r="J195"/>
  <c r="BK226"/>
  <c r="J168"/>
  <c r="J175"/>
  <c r="J255"/>
  <c r="J172"/>
  <c r="J238"/>
  <c i="6" r="J184"/>
  <c r="BK184"/>
  <c r="J147"/>
  <c r="J195"/>
  <c r="J209"/>
  <c r="BK167"/>
  <c r="BK205"/>
  <c r="J131"/>
  <c r="BK149"/>
  <c r="BK186"/>
  <c r="BK192"/>
  <c r="J151"/>
  <c i="7" r="J180"/>
  <c r="J182"/>
  <c r="J201"/>
  <c r="J203"/>
  <c r="J165"/>
  <c r="BK127"/>
  <c r="BK161"/>
  <c r="J191"/>
  <c r="J205"/>
  <c r="J135"/>
  <c r="J159"/>
  <c r="BK131"/>
  <c i="8" r="J130"/>
  <c r="BK124"/>
  <c i="2" r="BK523"/>
  <c r="J426"/>
  <c r="J135"/>
  <c r="J546"/>
  <c r="J451"/>
  <c r="J316"/>
  <c r="J244"/>
  <c r="BK561"/>
  <c r="BK291"/>
  <c r="J588"/>
  <c r="BK440"/>
  <c r="J279"/>
  <c r="BK215"/>
  <c r="J599"/>
  <c r="BK459"/>
  <c r="J312"/>
  <c r="J183"/>
  <c r="J530"/>
  <c r="BK444"/>
  <c r="J320"/>
  <c r="BK164"/>
  <c r="BK481"/>
  <c r="BK337"/>
  <c r="BK187"/>
  <c r="BK613"/>
  <c r="BK603"/>
  <c r="J561"/>
  <c r="BK473"/>
  <c r="BK359"/>
  <c r="BK171"/>
  <c i="3" r="J230"/>
  <c r="BK366"/>
  <c r="BK304"/>
  <c r="BK364"/>
  <c r="BK206"/>
  <c r="BK355"/>
  <c r="J233"/>
  <c r="BK313"/>
  <c r="J148"/>
  <c r="J322"/>
  <c r="BK208"/>
  <c r="J166"/>
  <c r="BK339"/>
  <c r="BK151"/>
  <c i="4" r="J186"/>
  <c r="BK231"/>
  <c r="BK154"/>
  <c r="J195"/>
  <c r="BK145"/>
  <c r="BK199"/>
  <c r="J242"/>
  <c r="BK158"/>
  <c r="J166"/>
  <c i="5" r="J278"/>
  <c r="BK205"/>
  <c r="BK179"/>
  <c r="J270"/>
  <c r="BK184"/>
  <c r="BK213"/>
  <c r="BK246"/>
  <c r="J184"/>
  <c r="J263"/>
  <c r="J138"/>
  <c i="6" r="J127"/>
  <c r="J157"/>
  <c r="BK125"/>
  <c r="BK211"/>
  <c r="BK169"/>
  <c r="J199"/>
  <c r="J188"/>
  <c r="BK209"/>
  <c r="J141"/>
  <c i="7" r="BK188"/>
  <c r="BK203"/>
  <c r="BK153"/>
  <c r="BK159"/>
  <c r="BK201"/>
  <c r="BK143"/>
  <c r="BK176"/>
  <c r="BK199"/>
  <c r="J131"/>
  <c r="J129"/>
  <c r="J149"/>
  <c i="8" r="BK126"/>
  <c r="J124"/>
  <c r="J132"/>
  <c i="2" r="BK575"/>
  <c r="BK451"/>
  <c r="BK363"/>
  <c r="J579"/>
  <c r="J520"/>
  <c r="J438"/>
  <c r="BK307"/>
  <c r="J571"/>
  <c r="BK390"/>
  <c r="BK240"/>
  <c r="J506"/>
  <c r="J307"/>
  <c r="J247"/>
  <c r="BK183"/>
  <c r="BK340"/>
  <c r="BK287"/>
  <c r="J175"/>
  <c r="BK546"/>
  <c r="BK372"/>
  <c r="J179"/>
  <c r="J523"/>
  <c r="J463"/>
  <c r="J363"/>
  <c r="BK139"/>
  <c r="J610"/>
  <c r="BK567"/>
  <c r="BK463"/>
  <c r="J372"/>
  <c r="J195"/>
  <c i="3" r="J190"/>
  <c r="J332"/>
  <c r="BK193"/>
  <c r="BK250"/>
  <c r="BK294"/>
  <c r="BK197"/>
  <c r="BK360"/>
  <c r="BK190"/>
  <c r="J364"/>
  <c r="BK227"/>
  <c r="J204"/>
  <c r="BK368"/>
  <c r="BK264"/>
  <c i="4" r="J231"/>
  <c r="BK224"/>
  <c r="BK129"/>
  <c r="J173"/>
  <c r="J240"/>
  <c r="BK173"/>
  <c r="BK203"/>
  <c r="BK249"/>
  <c r="J162"/>
  <c i="5" r="BK255"/>
  <c r="BK175"/>
  <c r="BK191"/>
  <c r="J274"/>
  <c r="BK233"/>
  <c r="BK149"/>
  <c r="J161"/>
  <c r="BK263"/>
  <c r="BK202"/>
  <c r="BK240"/>
  <c i="6" r="J133"/>
  <c r="J174"/>
  <c r="BK127"/>
  <c r="BK165"/>
  <c r="BK207"/>
  <c r="BK139"/>
  <c r="J161"/>
  <c r="J205"/>
  <c r="J139"/>
  <c r="BK153"/>
  <c r="BK143"/>
  <c i="7" r="J143"/>
  <c r="J178"/>
  <c r="J207"/>
  <c r="J184"/>
  <c r="J139"/>
  <c r="J163"/>
  <c r="J195"/>
  <c r="J147"/>
  <c r="BK163"/>
  <c r="J127"/>
  <c i="8" r="J126"/>
  <c r="J128"/>
  <c i="2" r="BK583"/>
  <c r="J436"/>
  <c i="1" r="AS95"/>
  <c i="2" r="BK354"/>
  <c r="BK283"/>
  <c r="BK160"/>
  <c r="BK489"/>
  <c r="J349"/>
  <c r="J164"/>
  <c r="BK461"/>
  <c r="BK276"/>
  <c r="J237"/>
  <c r="BK179"/>
  <c r="BK538"/>
  <c r="BK298"/>
  <c r="BK156"/>
  <c r="J513"/>
  <c r="BK436"/>
  <c r="BK265"/>
  <c r="J156"/>
  <c r="BK506"/>
  <c r="BK400"/>
  <c r="BK228"/>
  <c i="1" r="AS101"/>
  <c i="2" r="BK513"/>
  <c r="J432"/>
  <c r="BK312"/>
  <c i="3" r="J260"/>
  <c r="BK159"/>
  <c r="J299"/>
  <c r="J264"/>
  <c r="BK332"/>
  <c r="J211"/>
  <c r="J351"/>
  <c r="J193"/>
  <c r="J366"/>
  <c r="J318"/>
  <c r="J202"/>
  <c r="J355"/>
  <c r="BK211"/>
  <c i="4" r="BK176"/>
  <c r="J182"/>
  <c r="BK244"/>
  <c r="J170"/>
  <c r="J235"/>
  <c r="BK220"/>
  <c r="BK217"/>
  <c r="J129"/>
  <c i="5" r="BK223"/>
  <c r="J165"/>
  <c r="J240"/>
  <c r="BK165"/>
  <c r="BK134"/>
  <c r="BK236"/>
  <c r="BK142"/>
  <c r="J244"/>
  <c i="6" r="BK190"/>
  <c r="BK199"/>
  <c r="J155"/>
  <c r="J207"/>
  <c r="BK137"/>
  <c r="BK171"/>
  <c r="J149"/>
  <c r="J192"/>
  <c r="J129"/>
  <c r="J171"/>
  <c r="BK155"/>
  <c i="7" r="BK149"/>
  <c r="BK170"/>
  <c r="J188"/>
  <c r="J176"/>
  <c r="J199"/>
  <c r="BK205"/>
  <c r="BK129"/>
  <c r="BK141"/>
  <c r="BK172"/>
  <c i="8" r="J134"/>
  <c r="BK128"/>
  <c i="2" r="BK516"/>
  <c r="J405"/>
  <c r="J226"/>
  <c r="BK581"/>
  <c r="BK527"/>
  <c r="J440"/>
  <c r="J287"/>
  <c r="BK596"/>
  <c r="J400"/>
  <c r="BK247"/>
  <c r="J542"/>
  <c r="BK367"/>
  <c r="BK217"/>
  <c r="J160"/>
  <c r="BK520"/>
  <c r="BK244"/>
  <c r="BK135"/>
  <c r="BK495"/>
  <c r="J324"/>
  <c r="J207"/>
  <c r="J434"/>
  <c r="BK316"/>
  <c r="BK195"/>
  <c r="BK616"/>
  <c r="BK606"/>
  <c r="J509"/>
  <c r="BK434"/>
  <c r="J331"/>
  <c i="3" r="BK325"/>
  <c r="J215"/>
  <c r="J343"/>
  <c r="J219"/>
  <c r="J280"/>
  <c r="BK358"/>
  <c r="J236"/>
  <c r="J151"/>
  <c r="J339"/>
  <c r="J206"/>
  <c r="J144"/>
  <c r="J269"/>
  <c r="BK178"/>
  <c r="J371"/>
  <c r="BK322"/>
  <c r="BK133"/>
  <c i="4" r="J137"/>
  <c r="J197"/>
  <c r="BK235"/>
  <c r="J220"/>
  <c r="J217"/>
  <c r="BK137"/>
  <c r="BK162"/>
  <c r="J209"/>
  <c r="BK147"/>
  <c i="5" r="BK238"/>
  <c r="BK244"/>
  <c r="J266"/>
  <c r="J236"/>
  <c r="BK216"/>
  <c r="BK198"/>
  <c r="J188"/>
  <c r="BK182"/>
  <c r="BK172"/>
  <c r="J158"/>
  <c r="J151"/>
  <c r="J149"/>
  <c r="BK130"/>
  <c r="J280"/>
  <c r="BK278"/>
  <c r="J249"/>
  <c r="J230"/>
  <c r="BK209"/>
  <c r="J202"/>
  <c r="BK188"/>
  <c r="BK230"/>
  <c r="J182"/>
  <c r="BK219"/>
  <c r="BK280"/>
  <c r="J233"/>
  <c r="BK276"/>
  <c r="J223"/>
  <c i="6" r="BK131"/>
  <c r="BK163"/>
  <c r="BK133"/>
  <c r="J135"/>
  <c r="BK182"/>
  <c r="BK157"/>
  <c r="J145"/>
  <c r="J176"/>
  <c r="BK195"/>
  <c r="J167"/>
  <c r="BK159"/>
  <c i="7" r="BK186"/>
  <c r="J161"/>
  <c r="J193"/>
  <c r="J155"/>
  <c r="BK167"/>
  <c r="BK197"/>
  <c r="J145"/>
  <c r="J172"/>
  <c r="J170"/>
  <c r="BK184"/>
  <c r="J133"/>
  <c i="8" r="BK134"/>
  <c r="BK130"/>
  <c i="2" r="BK599"/>
  <c r="BK421"/>
  <c r="J240"/>
  <c r="J565"/>
  <c r="J499"/>
  <c r="BK349"/>
  <c r="BK269"/>
  <c i="1" r="AS98"/>
  <c i="2" r="J261"/>
  <c r="J585"/>
  <c r="J414"/>
  <c r="J265"/>
  <c r="J187"/>
  <c r="J603"/>
  <c r="BK320"/>
  <c r="BK209"/>
  <c r="J577"/>
  <c r="J418"/>
  <c r="BK226"/>
  <c r="BK577"/>
  <c r="J444"/>
  <c r="J291"/>
  <c r="J209"/>
  <c r="J613"/>
  <c r="J596"/>
  <c r="J477"/>
  <c r="BK418"/>
  <c r="J295"/>
  <c i="3" r="BK347"/>
  <c r="J250"/>
  <c r="J175"/>
  <c r="BK336"/>
  <c r="BK137"/>
  <c r="BK233"/>
  <c r="BK280"/>
  <c r="J208"/>
  <c r="J362"/>
  <c r="BK215"/>
  <c r="BK129"/>
  <c r="BK299"/>
  <c r="J186"/>
  <c r="J178"/>
  <c r="J368"/>
  <c r="BK186"/>
  <c i="4" r="J205"/>
  <c r="J246"/>
  <c r="J176"/>
  <c r="BK197"/>
  <c r="J151"/>
  <c r="J249"/>
  <c r="J154"/>
  <c r="BK227"/>
  <c r="BK246"/>
  <c r="J158"/>
  <c i="5" r="BK249"/>
  <c r="J198"/>
  <c r="J283"/>
  <c r="J142"/>
  <c r="J213"/>
  <c r="BK138"/>
  <c r="BK158"/>
  <c r="J226"/>
  <c r="J130"/>
  <c r="J134"/>
  <c i="6" r="J201"/>
  <c r="J153"/>
  <c r="BK203"/>
  <c r="J203"/>
  <c r="J137"/>
  <c r="BK147"/>
  <c r="BK201"/>
  <c r="J197"/>
  <c r="BK176"/>
  <c r="J186"/>
  <c r="J125"/>
  <c i="7" r="BK133"/>
  <c r="J167"/>
  <c r="BK195"/>
  <c r="BK137"/>
  <c r="BK145"/>
  <c r="BK182"/>
  <c r="BK178"/>
  <c r="J186"/>
  <c r="BK207"/>
  <c r="BK147"/>
  <c i="8" r="J119"/>
  <c r="BK132"/>
  <c i="2" r="J538"/>
  <c r="J448"/>
  <c r="J340"/>
  <c r="J575"/>
  <c r="BK509"/>
  <c r="BK432"/>
  <c r="J298"/>
  <c r="BK237"/>
  <c r="J457"/>
  <c r="J272"/>
  <c r="BK175"/>
  <c r="BK485"/>
  <c r="BK324"/>
  <c r="J257"/>
  <c r="J191"/>
  <c r="BK565"/>
  <c r="J359"/>
  <c r="J302"/>
  <c r="J143"/>
  <c r="BK534"/>
  <c r="BK457"/>
  <c r="BK405"/>
  <c r="BK257"/>
  <c r="J583"/>
  <c r="J485"/>
  <c r="BK395"/>
  <c r="BK279"/>
  <c r="BK143"/>
  <c r="BK610"/>
  <c r="J581"/>
  <c r="BK502"/>
  <c r="BK438"/>
  <c r="J283"/>
  <c i="3" r="J329"/>
  <c r="J227"/>
  <c r="J137"/>
  <c r="J313"/>
  <c r="J304"/>
  <c r="J168"/>
  <c r="BK318"/>
  <c r="J159"/>
  <c r="BK343"/>
  <c r="BK202"/>
  <c r="BK329"/>
  <c r="BK219"/>
  <c r="BK168"/>
  <c r="J336"/>
  <c r="BK166"/>
  <c i="4" r="J199"/>
  <c r="BK195"/>
  <c r="J227"/>
  <c r="BK190"/>
  <c r="J244"/>
  <c r="J147"/>
  <c r="J224"/>
  <c r="BK151"/>
  <c r="BK182"/>
  <c i="5" r="BK283"/>
  <c r="J209"/>
  <c r="BK251"/>
  <c r="BK151"/>
  <c r="J259"/>
  <c r="J186"/>
  <c r="J251"/>
  <c r="BK270"/>
  <c r="J205"/>
  <c r="BK266"/>
  <c i="6" r="BK161"/>
  <c r="J182"/>
  <c r="BK145"/>
  <c r="BK174"/>
  <c r="BK197"/>
  <c r="BK151"/>
  <c r="BK180"/>
  <c r="BK129"/>
  <c r="BK141"/>
  <c r="BK178"/>
  <c r="J169"/>
  <c i="7" r="BK125"/>
  <c r="J209"/>
  <c r="J174"/>
  <c r="BK135"/>
  <c r="J157"/>
  <c r="J141"/>
  <c r="J137"/>
  <c r="BK180"/>
  <c r="BK139"/>
  <c i="8" r="J136"/>
  <c r="BK119"/>
  <c i="2" r="BK592"/>
  <c r="BK499"/>
  <c r="J395"/>
  <c r="J592"/>
  <c r="J534"/>
  <c r="BK331"/>
  <c r="BK253"/>
  <c r="J502"/>
  <c r="BK295"/>
  <c r="J139"/>
  <c r="J495"/>
  <c r="BK334"/>
  <c r="BK261"/>
  <c r="BK207"/>
  <c r="J567"/>
  <c r="J337"/>
  <c r="J228"/>
  <c r="BK569"/>
  <c r="J459"/>
  <c r="J390"/>
  <c r="BK191"/>
  <c r="J516"/>
  <c r="BK426"/>
  <c r="J269"/>
  <c r="J616"/>
  <c r="BK585"/>
  <c r="BK530"/>
  <c r="J461"/>
  <c r="J354"/>
  <c r="J201"/>
  <c i="3" r="J255"/>
  <c r="J182"/>
  <c r="J358"/>
  <c r="J239"/>
  <c r="BK236"/>
  <c r="BK351"/>
  <c r="BK223"/>
  <c r="BK144"/>
  <c r="BK230"/>
  <c r="BK182"/>
  <c r="J360"/>
  <c r="BK260"/>
  <c r="J155"/>
  <c r="BK371"/>
  <c r="BK255"/>
  <c r="J129"/>
  <c i="4" r="BK240"/>
  <c r="J133"/>
  <c r="J179"/>
  <c r="J141"/>
  <c r="BK179"/>
  <c r="J190"/>
  <c r="BK205"/>
  <c r="BK141"/>
  <c i="5" r="J216"/>
  <c r="BK274"/>
  <c r="BK161"/>
  <c r="J179"/>
  <c r="J191"/>
  <c r="BK259"/>
  <c r="J276"/>
  <c r="BK168"/>
  <c r="J246"/>
  <c i="6" r="J213"/>
  <c r="BK188"/>
  <c r="J143"/>
  <c r="J178"/>
  <c r="BK213"/>
  <c r="J180"/>
  <c r="J211"/>
  <c r="BK135"/>
  <c r="J159"/>
  <c r="J190"/>
  <c r="J165"/>
  <c r="J163"/>
  <c i="7" r="BK209"/>
  <c r="BK191"/>
  <c r="BK155"/>
  <c r="BK174"/>
  <c r="BK193"/>
  <c r="BK157"/>
  <c r="J125"/>
  <c r="J151"/>
  <c r="BK165"/>
  <c r="BK151"/>
  <c r="J197"/>
  <c r="J153"/>
  <c i="8" r="BK121"/>
  <c r="BK136"/>
  <c r="J121"/>
  <c i="2" l="1" r="R134"/>
  <c r="P311"/>
  <c r="BK425"/>
  <c r="J425"/>
  <c r="J104"/>
  <c r="T574"/>
  <c r="R612"/>
  <c i="3" r="R128"/>
  <c r="R317"/>
  <c i="4" r="P189"/>
  <c i="5" r="P190"/>
  <c r="R235"/>
  <c i="6" r="P173"/>
  <c i="7" r="BK169"/>
  <c r="J169"/>
  <c r="J100"/>
  <c i="2" r="BK256"/>
  <c r="J256"/>
  <c r="J101"/>
  <c r="BK297"/>
  <c r="J297"/>
  <c r="J102"/>
  <c r="R450"/>
  <c r="T591"/>
  <c i="3" r="R210"/>
  <c r="T357"/>
  <c i="4" r="P128"/>
  <c r="BK157"/>
  <c r="J157"/>
  <c r="J101"/>
  <c r="BK239"/>
  <c r="J239"/>
  <c r="J103"/>
  <c i="5" r="T190"/>
  <c r="T212"/>
  <c r="R273"/>
  <c i="6" r="R173"/>
  <c i="7" r="P169"/>
  <c i="2" r="T134"/>
  <c r="T311"/>
  <c r="P425"/>
  <c r="P574"/>
  <c r="T612"/>
  <c i="3" r="P210"/>
  <c r="P357"/>
  <c i="4" r="R189"/>
  <c i="5" r="BK190"/>
  <c r="J190"/>
  <c r="J101"/>
  <c r="T235"/>
  <c i="6" r="T124"/>
  <c r="R194"/>
  <c i="7" r="T169"/>
  <c i="2" r="BK134"/>
  <c r="R311"/>
  <c r="R425"/>
  <c r="BK574"/>
  <c r="J574"/>
  <c r="J106"/>
  <c r="BK612"/>
  <c r="J612"/>
  <c r="J110"/>
  <c i="3" r="T128"/>
  <c r="T317"/>
  <c i="4" r="BK128"/>
  <c r="T157"/>
  <c r="R239"/>
  <c i="5" r="BK129"/>
  <c r="R190"/>
  <c r="P212"/>
  <c r="BK273"/>
  <c r="J273"/>
  <c r="J104"/>
  <c i="6" r="BK124"/>
  <c r="J124"/>
  <c r="J99"/>
  <c r="BK194"/>
  <c r="J194"/>
  <c r="J101"/>
  <c i="7" r="P124"/>
  <c r="R169"/>
  <c i="2" r="P134"/>
  <c r="BK311"/>
  <c r="J311"/>
  <c r="J103"/>
  <c r="T425"/>
  <c r="R574"/>
  <c r="P612"/>
  <c i="3" r="P128"/>
  <c r="P127"/>
  <c r="P126"/>
  <c i="1" r="AU97"/>
  <c i="3" r="P317"/>
  <c i="4" r="R128"/>
  <c r="P157"/>
  <c r="P239"/>
  <c i="5" r="R129"/>
  <c r="P235"/>
  <c i="6" r="R124"/>
  <c r="R123"/>
  <c r="P194"/>
  <c i="7" r="T190"/>
  <c i="8" r="BK118"/>
  <c r="J118"/>
  <c r="J97"/>
  <c i="2" r="R256"/>
  <c r="R297"/>
  <c r="BK450"/>
  <c r="J450"/>
  <c r="J105"/>
  <c r="BK591"/>
  <c r="BK590"/>
  <c r="J590"/>
  <c r="J108"/>
  <c i="3" r="T210"/>
  <c r="R357"/>
  <c i="4" r="T128"/>
  <c r="R157"/>
  <c r="T239"/>
  <c i="5" r="T129"/>
  <c r="T128"/>
  <c r="T127"/>
  <c r="BK235"/>
  <c r="J235"/>
  <c r="J103"/>
  <c r="T273"/>
  <c i="6" r="P124"/>
  <c r="P123"/>
  <c i="1" r="AU102"/>
  <c i="6" r="T194"/>
  <c i="7" r="T124"/>
  <c r="T123"/>
  <c r="BK190"/>
  <c r="J190"/>
  <c r="J101"/>
  <c i="8" r="P118"/>
  <c r="P117"/>
  <c i="1" r="AU104"/>
  <c i="2" r="P256"/>
  <c r="P297"/>
  <c r="T450"/>
  <c r="R591"/>
  <c r="R590"/>
  <c i="3" r="BK210"/>
  <c r="J210"/>
  <c r="J101"/>
  <c r="BK357"/>
  <c r="J357"/>
  <c r="J103"/>
  <c i="4" r="T189"/>
  <c i="5" r="P129"/>
  <c r="P128"/>
  <c r="P127"/>
  <c i="1" r="AU100"/>
  <c i="5" r="BK212"/>
  <c r="J212"/>
  <c r="J102"/>
  <c r="R212"/>
  <c r="P273"/>
  <c i="6" r="BK173"/>
  <c r="J173"/>
  <c r="J100"/>
  <c i="7" r="R124"/>
  <c r="P190"/>
  <c i="8" r="R118"/>
  <c r="R117"/>
  <c i="2" r="T256"/>
  <c r="T297"/>
  <c r="P450"/>
  <c r="P591"/>
  <c r="P590"/>
  <c i="3" r="BK128"/>
  <c r="BK127"/>
  <c r="J127"/>
  <c r="J99"/>
  <c r="BK317"/>
  <c r="J317"/>
  <c r="J102"/>
  <c i="4" r="BK189"/>
  <c r="J189"/>
  <c r="J102"/>
  <c i="6" r="T173"/>
  <c i="7" r="BK124"/>
  <c r="J124"/>
  <c r="J99"/>
  <c r="R190"/>
  <c i="8" r="T118"/>
  <c r="T117"/>
  <c i="2" r="BK587"/>
  <c r="J587"/>
  <c r="J107"/>
  <c i="3" r="BK370"/>
  <c r="J370"/>
  <c r="J104"/>
  <c i="5" r="BK282"/>
  <c r="J282"/>
  <c r="J105"/>
  <c i="4" r="BK248"/>
  <c r="J248"/>
  <c r="J104"/>
  <c i="8" r="BE121"/>
  <c r="BE126"/>
  <c i="7" r="BK123"/>
  <c r="J123"/>
  <c i="8" r="J89"/>
  <c r="E107"/>
  <c r="BE124"/>
  <c r="F91"/>
  <c r="F114"/>
  <c r="BE136"/>
  <c r="J91"/>
  <c r="J92"/>
  <c r="BE128"/>
  <c r="BE130"/>
  <c r="BE119"/>
  <c r="BE132"/>
  <c r="BE134"/>
  <c i="7" r="J91"/>
  <c r="J119"/>
  <c r="BE155"/>
  <c r="BE174"/>
  <c r="BE176"/>
  <c r="BE209"/>
  <c r="F94"/>
  <c r="J120"/>
  <c r="BE178"/>
  <c r="BE182"/>
  <c r="BE188"/>
  <c r="BE207"/>
  <c i="6" r="BK123"/>
  <c r="J123"/>
  <c i="7" r="E111"/>
  <c r="BE125"/>
  <c r="BE135"/>
  <c r="BE149"/>
  <c r="BE151"/>
  <c r="BE153"/>
  <c r="BE167"/>
  <c r="BE186"/>
  <c r="BE127"/>
  <c r="BE139"/>
  <c r="BE184"/>
  <c r="BE191"/>
  <c r="BE205"/>
  <c r="BE180"/>
  <c r="BE197"/>
  <c r="BE143"/>
  <c r="BE147"/>
  <c r="F93"/>
  <c r="BE131"/>
  <c r="BE133"/>
  <c r="BE141"/>
  <c r="BE145"/>
  <c r="BE195"/>
  <c r="BE129"/>
  <c r="BE137"/>
  <c r="BE157"/>
  <c r="BE159"/>
  <c r="BE161"/>
  <c r="BE163"/>
  <c r="BE165"/>
  <c r="BE170"/>
  <c r="BE172"/>
  <c r="BE193"/>
  <c r="BE199"/>
  <c r="BE201"/>
  <c r="BE203"/>
  <c i="6" r="J93"/>
  <c r="BE133"/>
  <c r="BE135"/>
  <c r="BE145"/>
  <c r="BE174"/>
  <c r="BE178"/>
  <c r="BE197"/>
  <c r="BE203"/>
  <c r="BE211"/>
  <c i="5" r="J129"/>
  <c r="J100"/>
  <c i="6" r="J94"/>
  <c r="BE127"/>
  <c r="BE161"/>
  <c r="J91"/>
  <c r="BE143"/>
  <c r="BE167"/>
  <c r="BE182"/>
  <c r="BE184"/>
  <c r="F93"/>
  <c r="BE137"/>
  <c r="BE157"/>
  <c r="BE165"/>
  <c r="BE171"/>
  <c r="BE188"/>
  <c r="BE201"/>
  <c r="BE207"/>
  <c r="E85"/>
  <c r="BE125"/>
  <c r="BE192"/>
  <c r="BE147"/>
  <c r="BE149"/>
  <c r="BE153"/>
  <c r="BE186"/>
  <c r="BE190"/>
  <c r="BE213"/>
  <c r="BE131"/>
  <c r="BE159"/>
  <c r="BE169"/>
  <c r="BE176"/>
  <c r="BE195"/>
  <c r="F94"/>
  <c r="BE129"/>
  <c r="BE139"/>
  <c r="BE141"/>
  <c r="BE151"/>
  <c r="BE155"/>
  <c r="BE163"/>
  <c r="BE180"/>
  <c r="BE199"/>
  <c r="BE205"/>
  <c r="BE209"/>
  <c i="5" r="E85"/>
  <c r="F93"/>
  <c r="BE165"/>
  <c r="BE168"/>
  <c r="BE179"/>
  <c r="BE198"/>
  <c r="BE251"/>
  <c r="BE255"/>
  <c r="BE283"/>
  <c r="BE149"/>
  <c r="BE151"/>
  <c r="BE175"/>
  <c r="BE186"/>
  <c r="BE195"/>
  <c r="BE213"/>
  <c r="BE216"/>
  <c r="BE182"/>
  <c r="BE184"/>
  <c r="BE188"/>
  <c r="BE191"/>
  <c r="BE205"/>
  <c r="BE209"/>
  <c r="BE230"/>
  <c r="BE238"/>
  <c r="BE270"/>
  <c r="BE276"/>
  <c r="BE280"/>
  <c i="4" r="J128"/>
  <c r="J100"/>
  <c i="5" r="J94"/>
  <c r="F124"/>
  <c r="BE158"/>
  <c r="BE244"/>
  <c r="BE219"/>
  <c r="BE236"/>
  <c r="BE259"/>
  <c r="BE263"/>
  <c r="J91"/>
  <c r="BE161"/>
  <c r="BE202"/>
  <c r="BE240"/>
  <c r="BE246"/>
  <c r="BE249"/>
  <c r="BE278"/>
  <c r="BE142"/>
  <c r="BE172"/>
  <c r="BE233"/>
  <c r="BE266"/>
  <c r="BE130"/>
  <c r="BE134"/>
  <c r="BE138"/>
  <c r="BE223"/>
  <c r="BE226"/>
  <c r="BE274"/>
  <c i="3" r="BK126"/>
  <c r="J126"/>
  <c r="J98"/>
  <c i="4" r="E85"/>
  <c r="J120"/>
  <c r="BE151"/>
  <c r="BE176"/>
  <c r="BE190"/>
  <c r="BE231"/>
  <c i="3" r="J128"/>
  <c r="J100"/>
  <c i="4" r="BE186"/>
  <c r="BE235"/>
  <c r="BE246"/>
  <c r="F94"/>
  <c r="J123"/>
  <c r="BE158"/>
  <c r="BE179"/>
  <c r="BE197"/>
  <c r="BE203"/>
  <c r="BE227"/>
  <c r="BE249"/>
  <c r="BE137"/>
  <c r="BE141"/>
  <c r="BE166"/>
  <c r="BE170"/>
  <c r="BE133"/>
  <c r="BE173"/>
  <c r="BE182"/>
  <c r="BE195"/>
  <c r="BE199"/>
  <c r="F122"/>
  <c r="BE129"/>
  <c r="BE145"/>
  <c r="BE162"/>
  <c r="BE213"/>
  <c r="BE217"/>
  <c r="BE220"/>
  <c r="BE205"/>
  <c r="BE209"/>
  <c r="BE147"/>
  <c r="BE154"/>
  <c r="BE224"/>
  <c r="BE240"/>
  <c r="BE242"/>
  <c r="BE244"/>
  <c i="3" r="BE289"/>
  <c r="BE294"/>
  <c r="BE299"/>
  <c r="BE313"/>
  <c r="BE318"/>
  <c r="BE366"/>
  <c r="BE368"/>
  <c r="BE371"/>
  <c r="F122"/>
  <c r="BE206"/>
  <c r="E114"/>
  <c r="BE129"/>
  <c r="BE133"/>
  <c r="BE137"/>
  <c r="BE144"/>
  <c r="BE148"/>
  <c r="BE223"/>
  <c r="BE233"/>
  <c r="BE236"/>
  <c r="BE304"/>
  <c r="BE332"/>
  <c r="BE358"/>
  <c r="BE362"/>
  <c i="2" r="J134"/>
  <c r="J100"/>
  <c i="3" r="J120"/>
  <c r="BE159"/>
  <c r="BE166"/>
  <c r="BE208"/>
  <c r="BE211"/>
  <c r="BE269"/>
  <c r="BE280"/>
  <c r="J123"/>
  <c r="BE168"/>
  <c r="BE175"/>
  <c r="BE178"/>
  <c r="BE182"/>
  <c r="BE186"/>
  <c r="BE190"/>
  <c r="BE215"/>
  <c i="2" r="J591"/>
  <c r="J109"/>
  <c i="3" r="F94"/>
  <c r="BE204"/>
  <c r="BE219"/>
  <c r="BE227"/>
  <c r="BE230"/>
  <c r="BE325"/>
  <c r="BE339"/>
  <c r="BE343"/>
  <c r="BE347"/>
  <c r="BE355"/>
  <c r="BE155"/>
  <c r="BE202"/>
  <c r="BE250"/>
  <c r="BE255"/>
  <c r="BE260"/>
  <c r="BE264"/>
  <c r="BE360"/>
  <c r="BE151"/>
  <c r="BE193"/>
  <c r="BE197"/>
  <c r="BE239"/>
  <c r="BE322"/>
  <c r="BE329"/>
  <c r="BE336"/>
  <c r="BE351"/>
  <c r="BE364"/>
  <c i="2" r="E85"/>
  <c r="J94"/>
  <c r="J126"/>
  <c r="BE160"/>
  <c r="BE164"/>
  <c r="BE191"/>
  <c r="BE217"/>
  <c r="BE240"/>
  <c r="BE247"/>
  <c r="BE261"/>
  <c r="BE265"/>
  <c r="BE340"/>
  <c r="BE523"/>
  <c r="BE542"/>
  <c r="BE603"/>
  <c r="BE606"/>
  <c r="BE610"/>
  <c r="BE613"/>
  <c r="BE616"/>
  <c r="F94"/>
  <c r="BE179"/>
  <c r="BE183"/>
  <c r="BE215"/>
  <c r="BE237"/>
  <c r="BE257"/>
  <c r="BE298"/>
  <c r="BE302"/>
  <c r="BE459"/>
  <c r="BE495"/>
  <c r="BE561"/>
  <c r="BE187"/>
  <c r="BE201"/>
  <c r="BE244"/>
  <c r="BE312"/>
  <c r="BE349"/>
  <c r="BE395"/>
  <c r="BE421"/>
  <c r="BE463"/>
  <c r="BE485"/>
  <c r="BE502"/>
  <c r="BE583"/>
  <c r="F93"/>
  <c r="BE171"/>
  <c r="BE207"/>
  <c r="BE253"/>
  <c r="BE295"/>
  <c r="BE331"/>
  <c r="BE390"/>
  <c r="BE414"/>
  <c r="BE436"/>
  <c r="BE438"/>
  <c r="BE444"/>
  <c r="BE451"/>
  <c r="BE473"/>
  <c r="BE499"/>
  <c r="BE513"/>
  <c r="BE516"/>
  <c r="BE571"/>
  <c r="BE575"/>
  <c r="BE596"/>
  <c r="BE135"/>
  <c r="BE175"/>
  <c r="BE269"/>
  <c r="BE272"/>
  <c r="BE291"/>
  <c r="BE316"/>
  <c r="BE372"/>
  <c r="BE520"/>
  <c r="BE530"/>
  <c r="BE534"/>
  <c r="BE546"/>
  <c r="BE577"/>
  <c r="BE579"/>
  <c r="BE147"/>
  <c r="BE156"/>
  <c r="BE209"/>
  <c r="BE226"/>
  <c r="BE287"/>
  <c r="BE320"/>
  <c r="BE328"/>
  <c r="BE359"/>
  <c r="BE426"/>
  <c r="BE434"/>
  <c r="BE440"/>
  <c r="BE448"/>
  <c r="BE527"/>
  <c r="BE538"/>
  <c r="BE581"/>
  <c r="BE592"/>
  <c r="BE599"/>
  <c r="BE139"/>
  <c r="BE143"/>
  <c r="BE195"/>
  <c r="BE228"/>
  <c r="BE337"/>
  <c r="BE354"/>
  <c r="BE363"/>
  <c r="BE400"/>
  <c r="BE405"/>
  <c r="BE418"/>
  <c r="BE477"/>
  <c r="BE506"/>
  <c r="BE569"/>
  <c r="BE276"/>
  <c r="BE279"/>
  <c r="BE283"/>
  <c r="BE307"/>
  <c r="BE324"/>
  <c r="BE334"/>
  <c r="BE367"/>
  <c r="BE381"/>
  <c r="BE432"/>
  <c r="BE457"/>
  <c r="BE461"/>
  <c r="BE481"/>
  <c r="BE489"/>
  <c r="BE509"/>
  <c r="BE565"/>
  <c r="BE567"/>
  <c r="BE585"/>
  <c r="BE588"/>
  <c r="F37"/>
  <c i="1" r="BB96"/>
  <c i="5" r="F38"/>
  <c i="1" r="BC100"/>
  <c i="7" r="F37"/>
  <c i="1" r="BB103"/>
  <c i="2" r="F38"/>
  <c i="1" r="BC96"/>
  <c i="5" r="F39"/>
  <c i="1" r="BD100"/>
  <c i="7" r="J36"/>
  <c i="1" r="AW103"/>
  <c i="3" r="J36"/>
  <c i="1" r="AW97"/>
  <c i="3" r="F36"/>
  <c i="1" r="BA97"/>
  <c i="4" r="J36"/>
  <c i="1" r="AW99"/>
  <c i="4" r="F37"/>
  <c i="1" r="BB99"/>
  <c i="6" r="F36"/>
  <c i="1" r="BA102"/>
  <c i="6" r="F37"/>
  <c i="1" r="BB102"/>
  <c i="8" r="F35"/>
  <c i="1" r="BB104"/>
  <c i="7" r="J32"/>
  <c i="2" r="J36"/>
  <c i="1" r="AW96"/>
  <c i="5" r="J36"/>
  <c i="1" r="AW100"/>
  <c i="6" r="J32"/>
  <c i="8" r="J34"/>
  <c i="1" r="AW104"/>
  <c i="8" r="F36"/>
  <c i="1" r="BC104"/>
  <c i="3" r="F37"/>
  <c i="1" r="BB97"/>
  <c i="4" r="F38"/>
  <c i="1" r="BC99"/>
  <c i="4" r="F36"/>
  <c i="1" r="BA99"/>
  <c i="4" r="F39"/>
  <c i="1" r="BD99"/>
  <c i="6" r="F38"/>
  <c i="1" r="BC102"/>
  <c i="7" r="F39"/>
  <c i="1" r="BD103"/>
  <c i="2" r="F36"/>
  <c i="1" r="BA96"/>
  <c i="5" r="F36"/>
  <c i="1" r="BA100"/>
  <c i="7" r="F36"/>
  <c i="1" r="BA103"/>
  <c r="AS94"/>
  <c i="3" r="F38"/>
  <c i="1" r="BC97"/>
  <c i="3" r="F39"/>
  <c i="1" r="BD97"/>
  <c i="6" r="J36"/>
  <c i="1" r="AW102"/>
  <c i="6" r="F39"/>
  <c i="1" r="BD102"/>
  <c i="8" r="F37"/>
  <c i="1" r="BD104"/>
  <c i="8" r="F34"/>
  <c i="1" r="BA104"/>
  <c i="2" r="F39"/>
  <c i="1" r="BD96"/>
  <c i="5" r="F37"/>
  <c i="1" r="BB100"/>
  <c i="7" r="F38"/>
  <c i="1" r="BC103"/>
  <c i="7" l="1" r="R123"/>
  <c i="4" r="T127"/>
  <c r="T126"/>
  <c i="3" r="T127"/>
  <c r="T126"/>
  <c i="6" r="T123"/>
  <c i="4" r="P127"/>
  <c r="P126"/>
  <c i="1" r="AU99"/>
  <c i="5" r="R128"/>
  <c r="R127"/>
  <c i="7" r="P123"/>
  <c i="1" r="AU103"/>
  <c i="3" r="R127"/>
  <c r="R126"/>
  <c i="4" r="R127"/>
  <c r="R126"/>
  <c r="BK127"/>
  <c r="J127"/>
  <c r="J99"/>
  <c i="2" r="T133"/>
  <c r="T132"/>
  <c i="5" r="BK128"/>
  <c r="J128"/>
  <c r="J99"/>
  <c i="2" r="T590"/>
  <c r="BK133"/>
  <c r="J133"/>
  <c r="J99"/>
  <c r="P133"/>
  <c r="P132"/>
  <c i="1" r="AU96"/>
  <c i="2" r="R133"/>
  <c r="R132"/>
  <c i="8" r="BK117"/>
  <c r="J117"/>
  <c r="J96"/>
  <c i="1" r="AG103"/>
  <c i="7" r="J98"/>
  <c i="1" r="AG102"/>
  <c i="6" r="J98"/>
  <c i="1" r="AU98"/>
  <c i="3" r="J35"/>
  <c i="1" r="AV97"/>
  <c r="AT97"/>
  <c r="BB101"/>
  <c r="AX101"/>
  <c i="7" r="F35"/>
  <c i="1" r="AZ103"/>
  <c r="AU95"/>
  <c i="4" r="F35"/>
  <c i="1" r="AZ99"/>
  <c i="5" r="F35"/>
  <c i="1" r="AZ100"/>
  <c r="BC101"/>
  <c r="AY101"/>
  <c i="8" r="F33"/>
  <c i="1" r="AZ104"/>
  <c i="2" r="J35"/>
  <c i="1" r="AV96"/>
  <c r="AT96"/>
  <c r="AU101"/>
  <c r="BA95"/>
  <c r="BD95"/>
  <c i="4" r="J35"/>
  <c i="1" r="AV99"/>
  <c r="AT99"/>
  <c i="6" r="F35"/>
  <c i="1" r="AZ102"/>
  <c r="BC95"/>
  <c i="3" r="J32"/>
  <c i="1" r="AG97"/>
  <c r="BC98"/>
  <c r="AY98"/>
  <c r="BB98"/>
  <c r="AX98"/>
  <c r="BD98"/>
  <c i="5" r="J35"/>
  <c i="1" r="AV100"/>
  <c r="AT100"/>
  <c r="BA101"/>
  <c r="AW101"/>
  <c r="AG101"/>
  <c i="8" r="J33"/>
  <c i="1" r="AV104"/>
  <c r="AT104"/>
  <c r="BB95"/>
  <c i="3" r="F35"/>
  <c i="1" r="AZ97"/>
  <c r="BD101"/>
  <c i="7" r="J35"/>
  <c i="1" r="AV103"/>
  <c r="AT103"/>
  <c r="AN103"/>
  <c i="2" r="F35"/>
  <c i="1" r="AZ96"/>
  <c r="BA98"/>
  <c r="AW98"/>
  <c i="6" r="J35"/>
  <c i="1" r="AV102"/>
  <c r="AT102"/>
  <c r="AN102"/>
  <c i="4" l="1" r="BK126"/>
  <c r="J126"/>
  <c r="J98"/>
  <c i="2" r="BK132"/>
  <c r="J132"/>
  <c r="J98"/>
  <c i="5" r="BK127"/>
  <c r="J127"/>
  <c i="7" r="J41"/>
  <c i="6" r="J41"/>
  <c i="1" r="AN97"/>
  <c i="3" r="J41"/>
  <c i="1" r="AU94"/>
  <c r="AZ95"/>
  <c r="AV95"/>
  <c r="BC94"/>
  <c r="W32"/>
  <c i="8" r="J30"/>
  <c i="1" r="AG104"/>
  <c r="AZ101"/>
  <c r="AV101"/>
  <c r="AT101"/>
  <c r="AN101"/>
  <c i="5" r="J32"/>
  <c i="1" r="AG100"/>
  <c r="AX95"/>
  <c r="BD94"/>
  <c r="W33"/>
  <c r="AW95"/>
  <c r="BB94"/>
  <c r="W31"/>
  <c r="AZ98"/>
  <c r="AV98"/>
  <c r="AT98"/>
  <c r="AY95"/>
  <c r="BA94"/>
  <c r="W30"/>
  <c i="5" l="1" r="J41"/>
  <c i="8" r="J39"/>
  <c i="5" r="J98"/>
  <c i="1" r="AN100"/>
  <c r="AN104"/>
  <c r="AT95"/>
  <c r="AX94"/>
  <c i="2" r="J32"/>
  <c i="1" r="AG96"/>
  <c r="AN96"/>
  <c r="AY94"/>
  <c r="AZ94"/>
  <c r="W29"/>
  <c i="4" r="J32"/>
  <c i="1" r="AG99"/>
  <c r="AN99"/>
  <c r="AW94"/>
  <c r="AK30"/>
  <c i="4" l="1" r="J41"/>
  <c i="2" r="J41"/>
  <c i="1" r="AG95"/>
  <c r="AG98"/>
  <c r="AV94"/>
  <c r="AK29"/>
  <c l="1" r="AN95"/>
  <c r="AN98"/>
  <c r="AG94"/>
  <c r="AK26"/>
  <c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<sst xmlns="http://schemas.openxmlformats.org/spreadsheetml/2006/main">
  <si>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</si>
  <si>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</si>
  <si>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</si>
  <si>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</si>
  <si>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</si>
  <si>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{eb3ef7c7-08a3-4a1a-b02c-891bf97a102b}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</si>
  <si>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</si>
  <si>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</si>
  <si>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</si>
  <si>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</si>
  <si>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</si>
  <si>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</si>
  <si>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</si>
  <si>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</si>
  <si>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2270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</si>
  <si>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</si>
  <si>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</si>
  <si>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Nový Bor - BUS zastávky, parkování - ulice Liberecká</t>
  </si>
  <si>
    <t>0,1</t>
  </si>
  <si>
    <t>KSO:</t>
  </si>
  <si>
    <t>CC-CZ:</t>
  </si>
  <si>
    <t>1</t>
  </si>
  <si>
    <t>Místo:</t>
  </si>
  <si>
    <t>Nový Bor</t>
  </si>
  <si>
    <t>Datum:</t>
  </si>
  <si>
    <t>16. 4. 2024</t>
  </si>
  <si>
    <t>10</t>
  </si>
  <si>
    <t>100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</si>
  <si>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</si>
  <si>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</si>
  <si>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</si>
  <si>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</si>
  <si>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</si>
  <si>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</si>
  <si>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</si>
  <si>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Ing. Martina Hřebřinová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</si>
  <si>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</si>
  <si>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</si>
  <si>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</si>
  <si>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</si>
  <si>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</si>
  <si>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</si>
  <si>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</si>
  <si>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</si>
  <si>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</si>
  <si>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</si>
  <si>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</si>
  <si>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</si>
  <si>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</si>
  <si>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</si>
  <si>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</si>
  <si>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</si>
  <si>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</si>
  <si>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</si>
  <si>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</si>
  <si>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</si>
  <si>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</si>
  <si>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</si>
  <si>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</si>
  <si>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</si>
  <si>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</si>
  <si>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</si>
  <si>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</si>
  <si>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</si>
  <si>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</si>
  <si>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</si>
  <si>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</si>
  <si>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</si>
  <si>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</si>
  <si>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</si>
  <si>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</si>
  <si>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</si>
  <si>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</si>
  <si>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</si>
  <si>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</si>
  <si>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</si>
  <si>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</si>
  <si>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</si>
  <si>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</si>
  <si>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</si>
  <si>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</si>
  <si>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</si>
  <si>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</si>
  <si>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101</t>
  </si>
  <si>
    <t>Autobusové zastávky, chodník</t>
  </si>
  <si>
    <t>STA</t>
  </si>
  <si>
    <t>{9e1a3300-1902-4e0d-9b89-cd70c2634f2c}</t>
  </si>
  <si>
    <t>2</t>
  </si>
  <si>
    <t>/</t>
  </si>
  <si>
    <t>SO 101 A</t>
  </si>
  <si>
    <t>Soupis</t>
  </si>
  <si>
    <t>{7f2629a0-4c9b-49d0-b5b8-b87068789d25}</t>
  </si>
  <si>
    <t>SO 101 B</t>
  </si>
  <si>
    <t>Ostatní plochy</t>
  </si>
  <si>
    <t>{7fa29984-42af-410f-be26-28b099d3ac82}</t>
  </si>
  <si>
    <t>SO 102</t>
  </si>
  <si>
    <t>Parkoviště</t>
  </si>
  <si>
    <t>{f82b9b9c-9458-40db-889b-deadb4e2801c}</t>
  </si>
  <si>
    <t>SO 102 A</t>
  </si>
  <si>
    <t>Vyhrazené parkovací stání</t>
  </si>
  <si>
    <t>{7fd61f32-e18f-45dd-8512-c559575492cb}</t>
  </si>
  <si>
    <t>SO 102 B</t>
  </si>
  <si>
    <t>{3a29ef33-b4f0-4c52-bd6a-72b7d398b83c}</t>
  </si>
  <si>
    <t>SO 401</t>
  </si>
  <si>
    <t>Veřejné osvětlení</t>
  </si>
  <si>
    <t>{d6236d15-3b4e-4ab2-8650-eb740d3b34a2}</t>
  </si>
  <si>
    <t>SO 401A</t>
  </si>
  <si>
    <t xml:space="preserve">Nasvětlení přechodu pro chodce vč. adaptační zóny </t>
  </si>
  <si>
    <t>{f60c8cf7-bd3f-490f-9152-fdff39d2bbb8}</t>
  </si>
  <si>
    <t>SO 401B</t>
  </si>
  <si>
    <t>Nasvětlení parkoviště, nabíjecí stanice</t>
  </si>
  <si>
    <t>{afb681e5-6b4c-42df-bb68-ec075a39c4a9}</t>
  </si>
  <si>
    <t>VRN</t>
  </si>
  <si>
    <t>Vedlejší rozpočtové náklady</t>
  </si>
  <si>
    <t>{74876a9b-1f1d-4e87-9cf2-548b0cdc2085}</t>
  </si>
  <si>
    <t>KRYCÍ LIST SOUPISU PRACÍ</t>
  </si>
  <si>
    <t>Objekt:</t>
  </si>
  <si>
    <t>SO 101 - Autobusové zastávky, chodník</t>
  </si>
  <si>
    <t>Soupis:</t>
  </si>
  <si>
    <t>SO 101 A - Autobusové zastávky, chodník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</si>
  <si>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</si>
  <si>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</si>
  <si>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</si>
  <si>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</si>
  <si>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</si>
  <si>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</si>
  <si>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</si>
  <si>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</si>
  <si>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</si>
  <si>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</si>
  <si>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</si>
  <si>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</si>
  <si>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</si>
  <si>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</si>
  <si>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</si>
  <si>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</si>
  <si>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</si>
  <si>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</si>
  <si>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</si>
  <si>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</si>
  <si>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</si>
  <si>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</si>
  <si>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</si>
  <si>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</si>
  <si>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</si>
  <si>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</si>
  <si>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</si>
  <si>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</si>
  <si>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</si>
  <si>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</si>
  <si>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</si>
  <si>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</si>
  <si>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</si>
  <si>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</si>
  <si>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</si>
  <si>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113105111</t>
  </si>
  <si>
    <t>Rozebrání dlažeb z lomového kamene kladených na sucho</t>
  </si>
  <si>
    <t>m2</t>
  </si>
  <si>
    <t>CS ÚRS 2024 01</t>
  </si>
  <si>
    <t>4</t>
  </si>
  <si>
    <t>-309744141</t>
  </si>
  <si>
    <t>PP</t>
  </si>
  <si>
    <t>Rozebrání dlažeb z lomového kamene s přemístěním hmot na skládku na vzdálenost do 3 m nebo s naložením na dopravní prostředek, kladených na sucho</t>
  </si>
  <si>
    <t>VV</t>
  </si>
  <si>
    <t>odstranění kamenné dlažby (nepravidelný čedič)</t>
  </si>
  <si>
    <t>15,9</t>
  </si>
  <si>
    <t>113106132</t>
  </si>
  <si>
    <t>Rozebrání dlažeb z betonových nebo kamenných dlaždic komunikací pro pěší strojně pl do 50 m2</t>
  </si>
  <si>
    <t>13657351</t>
  </si>
  <si>
    <t>Rozebrání dlažeb komunikací pro pěší s přemístěním hmot na skládku na vzdálenost do 3 m nebo s naložením na dopravní prostředek s ložem z kameniva nebo živice a s jakoukoliv výplní spár strojně plochy jednotlivě do 50 m2 z betonových, kameninových nebo dlaždic, desek nebo tvarovek</t>
  </si>
  <si>
    <t>odstranění beton. vodícího proužku</t>
  </si>
  <si>
    <t>9,0*0,2</t>
  </si>
  <si>
    <t>3</t>
  </si>
  <si>
    <t>113106144</t>
  </si>
  <si>
    <t>Rozebrání dlažeb ze zámkových dlaždic komunikací pro pěší strojně pl přes 50 m2</t>
  </si>
  <si>
    <t>1974889173</t>
  </si>
  <si>
    <t>Rozebrání dlažeb komunikací pro pěší s přemístěním hmot na skládku na vzdálenost do 3 m nebo s naložením na dopravní prostředek s ložem z kameniva nebo živice a s jakoukoliv výplní spár strojně plochy jednotlivě přes 50 m2 ze zámkové dlažby</t>
  </si>
  <si>
    <t>rozebrání a odstranění betonové dlažby</t>
  </si>
  <si>
    <t>190,3</t>
  </si>
  <si>
    <t>113107223</t>
  </si>
  <si>
    <t>Odstranění podkladu z kameniva drceného tl přes 200 do 300 mm strojně pl přes 200 m2</t>
  </si>
  <si>
    <t>1000471062</t>
  </si>
  <si>
    <t>Odstranění podkladů nebo krytů strojně plochy jednotlivě přes 200 m2 s přemístěním hmot na skládku na vzdálenost do 20 m nebo s naložením na dopravní prostředek z kameniva hrubého drceného, o tl. vrstvy přes 200 do 300 mm</t>
  </si>
  <si>
    <t>odstranění podkladu bet.plochy - tl. 0,25 m</t>
  </si>
  <si>
    <t>218,2</t>
  </si>
  <si>
    <t>odstranění podkladu bet. dlažby - tl. 0,29 m</t>
  </si>
  <si>
    <t>odstranění podkladu kamenné dlažby - tl. 0,25 m</t>
  </si>
  <si>
    <t>Součet</t>
  </si>
  <si>
    <t>5</t>
  </si>
  <si>
    <t>113107224</t>
  </si>
  <si>
    <t>Odstranění podkladu z kameniva drceného tl přes 300 do 400 mm strojně pl přes 200 m2</t>
  </si>
  <si>
    <t>548036960</t>
  </si>
  <si>
    <t>Odstranění podkladů nebo krytů strojně plochy jednotlivě přes 200 m2 s přemístěním hmot na skládku na vzdálenost do 20 m nebo s naložením na dopravní prostředek z kameniva hrubého drceného, o tl. vrstvy přes 300 do 400 mm</t>
  </si>
  <si>
    <t>odstranění podkladu asfaltového povrchu - tl. 0,32 m</t>
  </si>
  <si>
    <t>597,1</t>
  </si>
  <si>
    <t>6</t>
  </si>
  <si>
    <t>113107225</t>
  </si>
  <si>
    <t>Odstranění podkladu z kameniva drceného tl přes 400 do 500 mm strojně pl přes 200 m2</t>
  </si>
  <si>
    <t>1605864591</t>
  </si>
  <si>
    <t>Odstranění podkladů nebo krytů strojně plochy jednotlivě přes 200 m2 s přemístěním hmot na skládku na vzdálenost do 20 m nebo s naložením na dopravní prostředek z kameniva hrubého drceného, o tl. vrstvy přes 400 do 500 mm</t>
  </si>
  <si>
    <t>asfaltový povrch silnice- podklad tl. 0,44 m</t>
  </si>
  <si>
    <t>513,0</t>
  </si>
  <si>
    <t>7</t>
  </si>
  <si>
    <t>113107241</t>
  </si>
  <si>
    <t>Odstranění podkladu živičného tl 50 mm strojně pl přes 200 m2</t>
  </si>
  <si>
    <t>582550059</t>
  </si>
  <si>
    <t>Odstranění podkladů nebo krytů strojně plochy jednotlivě přes 200 m2 s přemístěním hmot na skládku na vzdálenost do 20 m nebo s naložením na dopravní prostředek živičných, o tl. vrstvy do 50 mm</t>
  </si>
  <si>
    <t>odstranění asfaltového povrchu tl. 0,03 m (chodník)</t>
  </si>
  <si>
    <t>odstranění asfaltového povrchu tl. 0,05 m (silnice)</t>
  </si>
  <si>
    <t>8</t>
  </si>
  <si>
    <t>113107330</t>
  </si>
  <si>
    <t>Odstranění podkladu z betonu prostého tl do 100 mm strojně pl do 50 m2</t>
  </si>
  <si>
    <t>9732991</t>
  </si>
  <si>
    <t>Odstranění podkladů nebo krytů strojně plochy jednotlivě do 50 m2 s přemístěním hmot na skládku na vzdálenost do 3 m nebo s naložením na dopravní prostředek z betonu prostého, o tl. vrstvy do 100 mm</t>
  </si>
  <si>
    <t>odstranění betonové plochy</t>
  </si>
  <si>
    <t>9</t>
  </si>
  <si>
    <t>113202111</t>
  </si>
  <si>
    <t>Vytrhání obrub krajníků obrubníků stojatých</t>
  </si>
  <si>
    <t>m</t>
  </si>
  <si>
    <t>497713075</t>
  </si>
  <si>
    <t>Vytrhání obrub s vybouráním lože, s přemístěním hmot na skládku na vzdálenost do 3 m nebo s naložením na dopravní prostředek z krajníků nebo obrubníků stojatých</t>
  </si>
  <si>
    <t>odstranění betonové obruby 150/250/1000</t>
  </si>
  <si>
    <t>33,0</t>
  </si>
  <si>
    <t>11320211R</t>
  </si>
  <si>
    <t>Vytrhání obrub krajníků obrubníků stojatých - kamenné obruby</t>
  </si>
  <si>
    <t>-1839105523</t>
  </si>
  <si>
    <t>Vytrhání obrub s vybouráním lože, s přemístěním hmot na skládku na vzdálenost do 3 m nebo s naložením na dopravní prostředek z krajníků nebo obrubníků stojatých</t>
  </si>
  <si>
    <t>odstranění kamenné obruby (kvádry cca dl. 0,3-1,0 m)</t>
  </si>
  <si>
    <t>480,5</t>
  </si>
  <si>
    <t>11</t>
  </si>
  <si>
    <t>113204111</t>
  </si>
  <si>
    <t>Vytrhání obrub záhonových</t>
  </si>
  <si>
    <t>-285149659</t>
  </si>
  <si>
    <t>Vytrhání obrub s vybouráním lože, s přemístěním hmot na skládku na vzdálenost do 3 m nebo s naložením na dopravní prostředek záhonových</t>
  </si>
  <si>
    <t>odstranění sadové obruby</t>
  </si>
  <si>
    <t>215,0</t>
  </si>
  <si>
    <t>122452203</t>
  </si>
  <si>
    <t>Odkopávky a prokopávky nezapažené pro silnice a dálnice v hornině třídy těžitelnosti II objem do 100 m3 strojně</t>
  </si>
  <si>
    <t>m3</t>
  </si>
  <si>
    <t>566467327</t>
  </si>
  <si>
    <t>Odkopávky a prokopávky nezapažené pro silnice a dálnice strojně v hornině třídy těžitelnosti II do 100 m3</t>
  </si>
  <si>
    <t>sejmutí drnové vrstvy, podkladu</t>
  </si>
  <si>
    <t>140,5*(0,25+0,1)</t>
  </si>
  <si>
    <t>13</t>
  </si>
  <si>
    <t>132254101</t>
  </si>
  <si>
    <t>Hloubení rýh zapažených š do 800 mm v hornině třídy těžitelnosti I skupiny 3 objem do 20 m3 strojně</t>
  </si>
  <si>
    <t>-1091302678</t>
  </si>
  <si>
    <t>Hloubení zapažených rýh šířky do 800 mm strojně s urovnáním dna do předepsaného profilu a spádu v hornině třídy těžitelnosti I skupiny 3 do 20 m3</t>
  </si>
  <si>
    <t>opěrná zeď KB blok</t>
  </si>
  <si>
    <t>14,0*0,4*0,9</t>
  </si>
  <si>
    <t>14</t>
  </si>
  <si>
    <t>132254202</t>
  </si>
  <si>
    <t>Hloubení zapažených rýh š do 2000 mm v hornině třídy těžitelnosti I skupiny 3 objem do 50 m3</t>
  </si>
  <si>
    <t>49190182</t>
  </si>
  <si>
    <t>Hloubení zapažených rýh šířky přes 800 do 2 000 mm strojně s urovnáním dna do předepsaného profilu a spádu v hornině třídy těžitelnosti I skupiny 3 přes 20 do 50 m3</t>
  </si>
  <si>
    <t>odvodnění - vsakovací rýhy</t>
  </si>
  <si>
    <t>3*8*2</t>
  </si>
  <si>
    <t>3*8*1</t>
  </si>
  <si>
    <t>15</t>
  </si>
  <si>
    <t>151101201</t>
  </si>
  <si>
    <t>Zřízení příložného pažení stěn výkopu hl do 4 m</t>
  </si>
  <si>
    <t>-191067917</t>
  </si>
  <si>
    <t>Zřízení pažení stěn výkopu bez rozepření nebo vzepření příložné, hloubky do 4 m</t>
  </si>
  <si>
    <t>(2*2+8*2)*3,0</t>
  </si>
  <si>
    <t>(1*2+8*2)*3</t>
  </si>
  <si>
    <t>16</t>
  </si>
  <si>
    <t>151101211</t>
  </si>
  <si>
    <t>Odstranění příložného pažení stěn hl do 4 m</t>
  </si>
  <si>
    <t>1261788338</t>
  </si>
  <si>
    <t>Odstranění pažení stěn výkopu bez rozepření nebo vzepření s uložením pažin na vzdálenost do 3 m od okraje výkopu příložné, hloubky do 4 m</t>
  </si>
  <si>
    <t>17</t>
  </si>
  <si>
    <t>151101301</t>
  </si>
  <si>
    <t>Zřízení rozepření stěn při pažení příložném hl do 4 m</t>
  </si>
  <si>
    <t>-364100480</t>
  </si>
  <si>
    <t>Zřízení rozepření zapažených stěn výkopů s potřebným přepažováním při pažení příložném, hloubky do 4 m</t>
  </si>
  <si>
    <t>18</t>
  </si>
  <si>
    <t>151101311</t>
  </si>
  <si>
    <t>Odstranění rozepření stěn při pažení příložném hl do 4 m</t>
  </si>
  <si>
    <t>2074911256</t>
  </si>
  <si>
    <t>Odstranění rozepření stěn výkopů s uložením materiálu na vzdálenost do 3 m od okraje výkopu pažení příložného, hloubky do 4 m</t>
  </si>
  <si>
    <t>19</t>
  </si>
  <si>
    <t>162751117R</t>
  </si>
  <si>
    <t>Vodorovné přemístění výkopku/sypaniny z horniny třídy těžitelnosti I skupiny 1 až 3 - na skládku dle dodavatele</t>
  </si>
  <si>
    <t>-1157155802</t>
  </si>
  <si>
    <t xml:space="preserve">odkopávky </t>
  </si>
  <si>
    <t>49,175</t>
  </si>
  <si>
    <t>rýhy</t>
  </si>
  <si>
    <t>5,04+72,0</t>
  </si>
  <si>
    <t>-zásyp</t>
  </si>
  <si>
    <t>-24,0</t>
  </si>
  <si>
    <t>20</t>
  </si>
  <si>
    <t>167151101</t>
  </si>
  <si>
    <t>Nakládání výkopku z hornin třídy těžitelnosti I skupiny 1 až 3 do 100 m3</t>
  </si>
  <si>
    <t>-864613544</t>
  </si>
  <si>
    <t>Nakládání, skládání a překládání neulehlého výkopku nebo sypaniny strojně nakládání, množství do 100 m3, z horniny třídy těžitelnosti I, skupiny 1 až 3</t>
  </si>
  <si>
    <t>171251201</t>
  </si>
  <si>
    <t>Uložení sypaniny na skládky nebo meziskládky</t>
  </si>
  <si>
    <t>-2109177654</t>
  </si>
  <si>
    <t>Uložení sypaniny na skládky nebo meziskládky bez hutnění s upravením uložené sypaniny do předepsaného tvaru</t>
  </si>
  <si>
    <t>22</t>
  </si>
  <si>
    <t>171201231</t>
  </si>
  <si>
    <t>Poplatek za uložení zeminy a kamení na recyklační skládce (skládkovné) kód odpadu 17 05 04</t>
  </si>
  <si>
    <t>t</t>
  </si>
  <si>
    <t>1208006222</t>
  </si>
  <si>
    <t>Poplatek za uložení stavebního odpadu na recyklační skládce (skládkovné) zeminy a kamení zatříděného do Katalogu odpadů pod kódem 17 05 04</t>
  </si>
  <si>
    <t>102,215*1,8</t>
  </si>
  <si>
    <t>23</t>
  </si>
  <si>
    <t>174111101</t>
  </si>
  <si>
    <t>Zásyp jam, šachet rýh nebo kolem objektů sypaninou se zhutněním ručně</t>
  </si>
  <si>
    <t>-1794722417</t>
  </si>
  <si>
    <t>Zásyp sypaninou z jakékoliv horniny ručně s uložením výkopku ve vrstvách se zhutněním jam, šachet, rýh nebo kolem objektů v těchto vykopávkách</t>
  </si>
  <si>
    <t>opěrná zeď - zpětný zásyp vhodnou zeminou</t>
  </si>
  <si>
    <t>0,25*503,0</t>
  </si>
  <si>
    <t>24</t>
  </si>
  <si>
    <t>M</t>
  </si>
  <si>
    <t>10364100</t>
  </si>
  <si>
    <t>zemina pro terénní úpravy - tříděná - vhodná do zásypů</t>
  </si>
  <si>
    <t>1010556306</t>
  </si>
  <si>
    <t>zemina pro terénní úpravy - tříděná</t>
  </si>
  <si>
    <t>125,75*1,8</t>
  </si>
  <si>
    <t>25</t>
  </si>
  <si>
    <t>174151101</t>
  </si>
  <si>
    <t>Zásyp jam, šachet rýh nebo kolem objektů sypaninou se zhutněním</t>
  </si>
  <si>
    <t>-239825978</t>
  </si>
  <si>
    <t>Zásyp sypaninou z jakékoliv horniny strojně s uložením výkopku ve vrstvách se zhutněním jam, šachet, rýh nebo kolem objektů v těchto vykopávkách</t>
  </si>
  <si>
    <t>zpětný zásyp - vsakovací retenční rýhy</t>
  </si>
  <si>
    <t>1*8*2</t>
  </si>
  <si>
    <t>1*8*1</t>
  </si>
  <si>
    <t>26</t>
  </si>
  <si>
    <t>181951112</t>
  </si>
  <si>
    <t>Úprava pláně v hornině třídy těžitelnosti I, skupiny 1 až 3 se zhutněním strojně</t>
  </si>
  <si>
    <t>-1520134984</t>
  </si>
  <si>
    <t>Úprava pláně vyrovnáním výškových rozdílů strojně v hornině třídy těžitelnosti I, skupiny 1 až 3 se zhutněním</t>
  </si>
  <si>
    <t>812,1+52,80+46,1+38,6+19,8+16,4+10,2+177,6+139,4+4,8+503*0,2+521,5*0,05+27,1*0,1+31,0*0,2+0,3*6</t>
  </si>
  <si>
    <t>Zakládání</t>
  </si>
  <si>
    <t>27</t>
  </si>
  <si>
    <t>211521111</t>
  </si>
  <si>
    <t>Výplň odvodňovacích žeber nebo trativodů kamenivem hrubým drceným frakce 63 až 125 mm</t>
  </si>
  <si>
    <t>-1236170570</t>
  </si>
  <si>
    <t>Výplň kamenivem do rýh odvodňovacích žeber nebo trativodů bez zhutnění, s úpravou povrchu výplně kamenivem hrubým drceným frakce 63 až 125 mm</t>
  </si>
  <si>
    <t>48,0</t>
  </si>
  <si>
    <t>28</t>
  </si>
  <si>
    <t>211561111</t>
  </si>
  <si>
    <t>Výplň odvodňovacích žeber nebo trativodů kamenivem hrubým drceným frakce 8/16</t>
  </si>
  <si>
    <t>-525862991</t>
  </si>
  <si>
    <t>Výplň kamenivem do rýh odvodňovacích žeber nebo trativodů bez zhutnění, s úpravou povrchu výplně kamenivem hrubým drceným frakce 4 až 16 mm</t>
  </si>
  <si>
    <t>drenážní žebro v chodníku</t>
  </si>
  <si>
    <t>0,02*503,0</t>
  </si>
  <si>
    <t>29</t>
  </si>
  <si>
    <t>211971121</t>
  </si>
  <si>
    <t>Zřízení opláštění žeber nebo trativodů geotextilií v rýze nebo zářezu sklonu přes 1:2 š do 2,5 m</t>
  </si>
  <si>
    <t>-1956988362</t>
  </si>
  <si>
    <t>Zřízení opláštění výplně z geotextilie odvodňovacích žeber nebo trativodů v rýze nebo zářezu se stěnami svislými nebo šikmými o sklonu přes 1:2 při rozvinuté šířce opláštění do 2,5 m</t>
  </si>
  <si>
    <t>503,0*0,5</t>
  </si>
  <si>
    <t>30</t>
  </si>
  <si>
    <t>69311080</t>
  </si>
  <si>
    <t>geotextilie netkaná separační, ochranná, filtrační, drenážní PES 200g/m2</t>
  </si>
  <si>
    <t>996499718</t>
  </si>
  <si>
    <t>251,5*1,1845 'Přepočtené koeficientem množství</t>
  </si>
  <si>
    <t>31</t>
  </si>
  <si>
    <t>211971122.1</t>
  </si>
  <si>
    <t>Zřízení opláštění žeber nebo trativodů geotextilií v rýze nebo zářezu přes 1:2 š přes 2,5 m</t>
  </si>
  <si>
    <t>-1674145952</t>
  </si>
  <si>
    <t xml:space="preserve">Zřízení opláštění výplně z geotextilie odvodňovacích žeber nebo trativodů  v rýze nebo zářezu se stěnami svislými nebo šikmými o sklonu přes 1:2 při rozvinuté šířce opláštění přes 2,5 m</t>
  </si>
  <si>
    <t>72,0+52,0</t>
  </si>
  <si>
    <t>32</t>
  </si>
  <si>
    <t>69311270</t>
  </si>
  <si>
    <t>geotextilie netkaná separační, ochranná, filtrační, drenážní PES 400g/m2</t>
  </si>
  <si>
    <t>812072150</t>
  </si>
  <si>
    <t>124*1,1845 'Přepočtené koeficientem množství</t>
  </si>
  <si>
    <t>33</t>
  </si>
  <si>
    <t>21275210R</t>
  </si>
  <si>
    <t xml:space="preserve">Trativod z drenážních trubek  DN 100 pro liniové stavby - kompletní provedení vč. výkopu rýhy, lože a obsypu ŠD 8/16</t>
  </si>
  <si>
    <t>-1681142974</t>
  </si>
  <si>
    <t>flexibilní plastová trativodka DN 100</t>
  </si>
  <si>
    <t>17,0</t>
  </si>
  <si>
    <t>34</t>
  </si>
  <si>
    <t>213311141</t>
  </si>
  <si>
    <t>Polštáře zhutněné pod základy ze štěrkopísku tříděného</t>
  </si>
  <si>
    <t>256200229</t>
  </si>
  <si>
    <t>opěrná zeď KB blok - podsyp tl. 0,1 m</t>
  </si>
  <si>
    <t>14,0*0,4*0,1</t>
  </si>
  <si>
    <t>35</t>
  </si>
  <si>
    <t>274315412</t>
  </si>
  <si>
    <t>Základové pasy z betonu se zvýšenými nároky na prostředí C 25/30 - XC2</t>
  </si>
  <si>
    <t>-1011963320</t>
  </si>
  <si>
    <t>Základové konstrukce z betonu pasy prostého se zvýšenými nároky na prostředí tř. C 25/30</t>
  </si>
  <si>
    <t>14,0*0,4*0,8</t>
  </si>
  <si>
    <t>36</t>
  </si>
  <si>
    <t>274351121</t>
  </si>
  <si>
    <t>Zřízení bednění základových pasů rovného</t>
  </si>
  <si>
    <t>-1194489488</t>
  </si>
  <si>
    <t>Bednění základů pasů rovné zřízení</t>
  </si>
  <si>
    <t>0,5*14,0*2</t>
  </si>
  <si>
    <t>37</t>
  </si>
  <si>
    <t>274351122</t>
  </si>
  <si>
    <t>Odstranění bednění základových pasů rovného</t>
  </si>
  <si>
    <t>1071120386</t>
  </si>
  <si>
    <t>Bednění základů pasů rovné odstranění</t>
  </si>
  <si>
    <t>Svislé a kompletní konstrukce</t>
  </si>
  <si>
    <t>38</t>
  </si>
  <si>
    <t>311113152</t>
  </si>
  <si>
    <t>Nadzákladová zeď tl přes 150 do 200 mm z hladkých tvárnic ztraceného bednění včetně výplně z betonu tř. C 25/30</t>
  </si>
  <si>
    <t>-1586152321</t>
  </si>
  <si>
    <t>Nadzákladové zdi z betonových tvárnic ztraceného bednění hladkých, včetně výplně z betonu třídy C 25/30, tloušťky zdiva přes 150 do 200 mm</t>
  </si>
  <si>
    <t>opěrná zeď KB blok - tvárnice 200x200x400</t>
  </si>
  <si>
    <t>14,0*0,8</t>
  </si>
  <si>
    <t>39</t>
  </si>
  <si>
    <t>311361821</t>
  </si>
  <si>
    <t>Výztuž nosných zdí betonářskou ocelí 10 505</t>
  </si>
  <si>
    <t>1132772322</t>
  </si>
  <si>
    <t>Výztuž nadzákladových zdí nosných svislých nebo odkloněných od svislice, rovných nebo oblých z betonářské oceli 10 505 (R) nebo BSt 500</t>
  </si>
  <si>
    <t>KB blok - výztuž trny R12 - provázat se základem</t>
  </si>
  <si>
    <t>70*1,8*0,89/1000</t>
  </si>
  <si>
    <t>40</t>
  </si>
  <si>
    <t>348272513</t>
  </si>
  <si>
    <t>Plotová stříška pro zeď tl 195 mm z tvarovek hladkých nebo štípaných přírodních</t>
  </si>
  <si>
    <t>-508572660</t>
  </si>
  <si>
    <t>Ploty z tvárnic betonových plotová stříška lepená mrazuvzdorným lepidlem z tvarovek hladkých nebo štípaných, sedlového tvaru přírodních, tloušťka zdiva 195 mm</t>
  </si>
  <si>
    <t>14,0</t>
  </si>
  <si>
    <t>Komunikace pozemní</t>
  </si>
  <si>
    <t>41</t>
  </si>
  <si>
    <t>564851111</t>
  </si>
  <si>
    <t>Podklad ze štěrkodrtě ŠD plochy přes 100 m2 tl 150 mm - 0/63</t>
  </si>
  <si>
    <t>-1038985820</t>
  </si>
  <si>
    <t xml:space="preserve">Podklad ze štěrkodrti ŠD  s rozprostřením a zhutněním, po zhutnění tl. 150 mm</t>
  </si>
  <si>
    <t>podkladní vrstvy ŠD tl. 150</t>
  </si>
  <si>
    <t>1455,9</t>
  </si>
  <si>
    <t>42</t>
  </si>
  <si>
    <t>565165122</t>
  </si>
  <si>
    <t>Asfaltový beton vrstva podkladní ACP 16+ (obalované kamenivo OKS) tl 90 mm š přes 3 m</t>
  </si>
  <si>
    <t>-1901878384</t>
  </si>
  <si>
    <t>Asfaltový beton vrstva podkladní ACP 16+(obalované kamenivo střednězrnné - OKS) s rozprostřením a zhutněním v pruhu šířky přes 3 m, po zhutnění tl. 90 mm</t>
  </si>
  <si>
    <t>asfaltový beton pro podkladní vrstvy ACP 16+</t>
  </si>
  <si>
    <t>177,6</t>
  </si>
  <si>
    <t>43</t>
  </si>
  <si>
    <t>567122110.1</t>
  </si>
  <si>
    <t>Podklad ze směsi stmelené cementem SC C 8/10 (KSC I) tl 100 mm</t>
  </si>
  <si>
    <t>1909558480</t>
  </si>
  <si>
    <t>Podklad ze směsi stmelené cementem SC bez dilatačních spár, s rozprostřením a zhutněním SC C 8/10 (KSC I), po zhutnění tl. 100 mm</t>
  </si>
  <si>
    <t>chodník</t>
  </si>
  <si>
    <t>10,2+812,1+52,8+46,1</t>
  </si>
  <si>
    <t>44</t>
  </si>
  <si>
    <t>567122114</t>
  </si>
  <si>
    <t>Podklad ze směsi stmelené cementem SC C 8/10 (KSC I) tl 150 mm</t>
  </si>
  <si>
    <t>-1221469537</t>
  </si>
  <si>
    <t>Podklad ze směsi stmelené cementem SC bez dilatačních spár, s rozprostřením a zhutněním SC C 8/10 (KSC I), po zhutnění tl. 150 mm</t>
  </si>
  <si>
    <t>vjezdy, silnice</t>
  </si>
  <si>
    <t>38,6+19,8+16,4+177,6+4,8</t>
  </si>
  <si>
    <t>45</t>
  </si>
  <si>
    <t>573191111</t>
  </si>
  <si>
    <t>Postřik infiltrační kationaktivní emulzí v množství 1 kg/m2 - PI-E</t>
  </si>
  <si>
    <t>424710665</t>
  </si>
  <si>
    <t>Postřik infiltrační kationaktivní emulzí v množství 1,00 kg/m2</t>
  </si>
  <si>
    <t>46</t>
  </si>
  <si>
    <t>573231106</t>
  </si>
  <si>
    <t>Postřik živičný spojovací ze silniční emulze v množství 0,30 kg/m2 - PS-E</t>
  </si>
  <si>
    <t>402128814</t>
  </si>
  <si>
    <t>Postřik spojovací PS bez posypu kamenivem ze silniční emulze, v množství 0,30 kg/m2</t>
  </si>
  <si>
    <t>2*177,6</t>
  </si>
  <si>
    <t>47</t>
  </si>
  <si>
    <t>577134111</t>
  </si>
  <si>
    <t>Asfaltový beton vrstva obrusná ACO 11+ (ABS) tř. I tl 40 mm š do 3 m z nemodifikovaného asfaltu - pojivo PMB25/55-60</t>
  </si>
  <si>
    <t>-1656679336</t>
  </si>
  <si>
    <t>Asfaltový beton vrstva obrusná ACO 11 (ABS) s rozprostřením a se zhutněním z nemodifikovaného asfaltu v pruhu šířky do 3 m tř. I (ACO 11+), po zhutnění tl. 40 mm</t>
  </si>
  <si>
    <t>48</t>
  </si>
  <si>
    <t>577155112</t>
  </si>
  <si>
    <t>Asfaltový beton vrstva ložní ACL 16+ (ABH) tl 60 mm š do 3 m z nemodifikovaného asfaltu</t>
  </si>
  <si>
    <t>-2146626490</t>
  </si>
  <si>
    <t>Asfaltový beton vrstva ložní ACL 16 (ABH) s rozprostřením a zhutněním z nemodifikovaného asfaltu v pruhu šířky do 3 m, po zhutnění tl. 60 mm</t>
  </si>
  <si>
    <t>49</t>
  </si>
  <si>
    <t>596211120</t>
  </si>
  <si>
    <t>Kladení zámkové dlažby komunikací pro pěší ručně tl 60 mm skupiny B pl do 50 m2</t>
  </si>
  <si>
    <t>1434995864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</si>
  <si>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B, pro plochy do 50 m2</t>
  </si>
  <si>
    <t>reliéfní antracit 100/200/60</t>
  </si>
  <si>
    <t>46,1</t>
  </si>
  <si>
    <t>přírodní - nezkosené hrany 200/200/60</t>
  </si>
  <si>
    <t>52,80</t>
  </si>
  <si>
    <t>zkosené hrany 100/200/60 - BUS - antracit</t>
  </si>
  <si>
    <t>10,2</t>
  </si>
  <si>
    <t>50</t>
  </si>
  <si>
    <t>59245006</t>
  </si>
  <si>
    <t>dlažba tvar obdélník betonová pro nevidomé 200x100x60mm barevná - antracit</t>
  </si>
  <si>
    <t>-690885313</t>
  </si>
  <si>
    <t>dlažba skladebná betonová pro nevidomé 200x100x60mm barevná</t>
  </si>
  <si>
    <t>46,1*1,03 'Přepočtené koeficientem množství</t>
  </si>
  <si>
    <t>51</t>
  </si>
  <si>
    <t>5924501R</t>
  </si>
  <si>
    <t>dlažba betonová 200x200x60mm přírodní - bez zkosené hrany</t>
  </si>
  <si>
    <t>610557413</t>
  </si>
  <si>
    <t>52,8*1,03 'Přepočtené koeficientem množství</t>
  </si>
  <si>
    <t>52</t>
  </si>
  <si>
    <t>59245008</t>
  </si>
  <si>
    <t>dlažba skladebná betonová 200x100mm tl 60mm barevná - antracit - zkosené hrany</t>
  </si>
  <si>
    <t>368266964</t>
  </si>
  <si>
    <t>dlažba skladebná betonová 200x100mm tl 60mm barevná</t>
  </si>
  <si>
    <t>53</t>
  </si>
  <si>
    <t>596211123</t>
  </si>
  <si>
    <t>Kladení zámkové dlažby komunikací pro pěší ručně tl 60 mm skupiny B pl přes 300 m2</t>
  </si>
  <si>
    <t>719236276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</si>
  <si>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B, pro plochy přes 300 m2</t>
  </si>
  <si>
    <t>přírodní - zkosené hrany 100/200/60</t>
  </si>
  <si>
    <t>812,1</t>
  </si>
  <si>
    <t>54</t>
  </si>
  <si>
    <t>59245018</t>
  </si>
  <si>
    <t>dlažba tvar obdélník betonová 200x100x60mm přírodní - zkosené hrany</t>
  </si>
  <si>
    <t>443797800</t>
  </si>
  <si>
    <t>dlažba tvar obdélník betonová 200x100x60mm přírodní</t>
  </si>
  <si>
    <t>812,1*1,03 'Přepočtené koeficientem množství</t>
  </si>
  <si>
    <t>55</t>
  </si>
  <si>
    <t>596211124</t>
  </si>
  <si>
    <t>Příplatek za kombinaci dvou barev u kladení betonových dlažeb komunikací pro pěší ručně tl 60 mm skupiny B</t>
  </si>
  <si>
    <t>485626135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</si>
  <si>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B, pro plochy Příplatek k cenám za dlažbu z prvků dvou barev</t>
  </si>
  <si>
    <t>56</t>
  </si>
  <si>
    <t>596211220</t>
  </si>
  <si>
    <t>Kladení zámkové dlažby komunikací pro pěší ručně tl 80 mm skupiny B pl do 50 m2</t>
  </si>
  <si>
    <t>-1418461492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</si>
  <si>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B, pro plochy do 50 m2</t>
  </si>
  <si>
    <t>přírodní 200/100/80 - sjezd</t>
  </si>
  <si>
    <t>38,6</t>
  </si>
  <si>
    <t>reliéfní - antracit 200/100/80</t>
  </si>
  <si>
    <t>16,40</t>
  </si>
  <si>
    <t>bez zkosené hrany - přírodní 200/200/80</t>
  </si>
  <si>
    <t>19,80</t>
  </si>
  <si>
    <t>57</t>
  </si>
  <si>
    <t>59245020</t>
  </si>
  <si>
    <t>dlažba tvar obdélník betonová 200x100x80mm přírodní - zkosené hrany</t>
  </si>
  <si>
    <t>-917727185</t>
  </si>
  <si>
    <t>dlažba tvar obdélník betonová 200x100x80mm přírodní</t>
  </si>
  <si>
    <t>38,6*1,03 'Přepočtené koeficientem množství</t>
  </si>
  <si>
    <t>58</t>
  </si>
  <si>
    <t>59245226</t>
  </si>
  <si>
    <t>dlažba tvar obdélník betonová pro nevidomé 200x100x80mm barevná - antracit</t>
  </si>
  <si>
    <t>-862587932</t>
  </si>
  <si>
    <t>dlažba tvar obdélník betonová pro nevidomé 200x100x80mm barevná</t>
  </si>
  <si>
    <t>16,4*1,03 'Přepočtené koeficientem množství</t>
  </si>
  <si>
    <t>59</t>
  </si>
  <si>
    <t>5924500R</t>
  </si>
  <si>
    <t>dlažba betonová 200x200x80mm přírodní - bez zkosené hrany</t>
  </si>
  <si>
    <t>-1726494614</t>
  </si>
  <si>
    <t>19,8*1,03 'Přepočtené koeficientem množství</t>
  </si>
  <si>
    <t>60</t>
  </si>
  <si>
    <t>596211224</t>
  </si>
  <si>
    <t>Příplatek za kombinaci dvou barev u kladení betonových dlažeb komunikací pro pěší ručně tl 80 mm skupiny B</t>
  </si>
  <si>
    <t>-550979721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</si>
  <si>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B, pro plochy Příplatek k cenám za dlažbu z prvků dvou barev</t>
  </si>
  <si>
    <t>61</t>
  </si>
  <si>
    <t>596212210</t>
  </si>
  <si>
    <t>Kladení zámkové dlažby pozemních komunikací tl 80 mm skupiny A pl do 50 m2</t>
  </si>
  <si>
    <t>1269483266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</si>
  <si>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 50 m2</t>
  </si>
  <si>
    <t>betonová drážkovaná dlažba š. 0,4 m dl. 12 m</t>
  </si>
  <si>
    <t>12,0*0,4</t>
  </si>
  <si>
    <t>62</t>
  </si>
  <si>
    <t>59245006R</t>
  </si>
  <si>
    <t>dlažba betonová drážkovaná s vodicí linií tl. 80 mm šedá</t>
  </si>
  <si>
    <t>128</t>
  </si>
  <si>
    <t>-742885518</t>
  </si>
  <si>
    <t>dlažba betonová drážkovaná s vodicí linií 20x20x8 cm šedá</t>
  </si>
  <si>
    <t>4,8*1,1 'Přepočtené koeficientem množství</t>
  </si>
  <si>
    <t>63</t>
  </si>
  <si>
    <t>59766111R</t>
  </si>
  <si>
    <t>Přídlažba kamenná kostka 120/120/120 mm, do lože z betonu prostého C 20/25 XF3 tl. 100 mm, vyspárování M25-XF4</t>
  </si>
  <si>
    <t>-1897062613</t>
  </si>
  <si>
    <t>přídlažba kamenná kostka 120x120x120 mm</t>
  </si>
  <si>
    <t>139,4</t>
  </si>
  <si>
    <t>Trubní vedení</t>
  </si>
  <si>
    <t>64</t>
  </si>
  <si>
    <t>87131312R</t>
  </si>
  <si>
    <t>Dodávka a montáž napojení uliční vpusti PVC DN 160 - kompletní provedení vč. zemních prací (výkop, uložení, obsyp ŠP, zpětný zásyp)</t>
  </si>
  <si>
    <t>267475782</t>
  </si>
  <si>
    <t>Dodávka a montáž napojení uliční vpusti - kompletní provedení (výkop, zásyp, PVC DN 150)</t>
  </si>
  <si>
    <t>napojení uličních vpustí</t>
  </si>
  <si>
    <t>5,5+5,0</t>
  </si>
  <si>
    <t>2,0 "přemístění uliční vpusti</t>
  </si>
  <si>
    <t>65</t>
  </si>
  <si>
    <t>89120000R</t>
  </si>
  <si>
    <t>Výšková úprava šachty</t>
  </si>
  <si>
    <t>kus</t>
  </si>
  <si>
    <t>1641160386</t>
  </si>
  <si>
    <t>66</t>
  </si>
  <si>
    <t>89120001R</t>
  </si>
  <si>
    <t>Výšková úprava uliční vpusti</t>
  </si>
  <si>
    <t>-1125801669</t>
  </si>
  <si>
    <t xml:space="preserve">Výšková úprava uliční vpusti
</t>
  </si>
  <si>
    <t>67</t>
  </si>
  <si>
    <t>89120003R</t>
  </si>
  <si>
    <t>Výšková úprava vodovodního šoupěte</t>
  </si>
  <si>
    <t>-1624596340</t>
  </si>
  <si>
    <t>68</t>
  </si>
  <si>
    <t>89120002R</t>
  </si>
  <si>
    <t>Výšková úprava hydrantu</t>
  </si>
  <si>
    <t>kpl</t>
  </si>
  <si>
    <t>599127240</t>
  </si>
  <si>
    <t>69</t>
  </si>
  <si>
    <t>89593110R</t>
  </si>
  <si>
    <t>Dodávka a montáž uliční vpusti, s kalovým košem, vč. včetně výkopu jámy, odvozu výkopku na skládku zhotovitele, poplatku za uložení, zhutnění obsypu vpusti</t>
  </si>
  <si>
    <t>-384189415</t>
  </si>
  <si>
    <t>uliční vpusť</t>
  </si>
  <si>
    <t>70</t>
  </si>
  <si>
    <t>89594111R</t>
  </si>
  <si>
    <t xml:space="preserve">Dodávka a montáž uliční vpusti s bočním vtokem (chodníková)  vč. včetně výkopu jámy, odvozu výkopku na skládku zhotovitele, poplatku za uložení, zhutnění obsypu vpusti</t>
  </si>
  <si>
    <t>-501974362</t>
  </si>
  <si>
    <t>Zřízení vpusti kanalizační uliční z betonových dílců DN 450 včetně výkopu jámy, odvozu výkopku na skládku zhotovitele, poplatku za uložení, zhutnění obsypu vpusti</t>
  </si>
  <si>
    <t>"odvodnění</t>
  </si>
  <si>
    <t>71</t>
  </si>
  <si>
    <t>89594112R</t>
  </si>
  <si>
    <t>Přemístění uliční vpusti - kompletní provedení, vč. včetně výkopu jámy, odvozu výkopku na skládku zhotovitele, poplatku za uložení, zhutnění obsypu vpusti</t>
  </si>
  <si>
    <t>901699849</t>
  </si>
  <si>
    <t>Přemístění uliční vpusti - kompletní provedení, vč. výkopu jámy, zhutnění obsypu vpusti</t>
  </si>
  <si>
    <t>Ostatní konstrukce a práce, bourání</t>
  </si>
  <si>
    <t>72</t>
  </si>
  <si>
    <t>914111111</t>
  </si>
  <si>
    <t>Montáž svislé dopravní značky do velikosti 1 m2 objímkami na sloupek nebo konzolu</t>
  </si>
  <si>
    <t>-844899369</t>
  </si>
  <si>
    <t xml:space="preserve">Montáž svislé dopravní značky základní  velikosti do 1 m2 objímkami na sloupky nebo konzoly</t>
  </si>
  <si>
    <t>1 "IJ4a</t>
  </si>
  <si>
    <t>2 "IP11c</t>
  </si>
  <si>
    <t>2 "IP6</t>
  </si>
  <si>
    <t>73</t>
  </si>
  <si>
    <t>40445644</t>
  </si>
  <si>
    <t>informativní značky jiné IJ4a 500x500mm</t>
  </si>
  <si>
    <t>1105222435</t>
  </si>
  <si>
    <t>74</t>
  </si>
  <si>
    <t>40445625</t>
  </si>
  <si>
    <t>informativní značky provozní IP8, IP9, IP11-IP13 500x700mm - IP11c</t>
  </si>
  <si>
    <t>1596021336</t>
  </si>
  <si>
    <t>informativní značky provozní IP8, IP9, IP11-IP13 500x700mm</t>
  </si>
  <si>
    <t>75</t>
  </si>
  <si>
    <t>40445621</t>
  </si>
  <si>
    <t>informativní značky provozní IP1-IP3, IP4b-IP7, IP10a, b 500x500mm - IP6</t>
  </si>
  <si>
    <t>-334629383</t>
  </si>
  <si>
    <t>informativní značky provozní IP1-IP3, IP4b-IP7, IP10a, b 500x500mm</t>
  </si>
  <si>
    <t>76</t>
  </si>
  <si>
    <t>914511111</t>
  </si>
  <si>
    <t>Montáž sloupku dopravních značek délky do 3,5 m s betonovým základem</t>
  </si>
  <si>
    <t>426977528</t>
  </si>
  <si>
    <t xml:space="preserve">Montáž sloupku dopravních značek  délky do 3,5 m do betonového základu</t>
  </si>
  <si>
    <t>nové svislé dopravní značení</t>
  </si>
  <si>
    <t>přemístění svislého dopravního značení</t>
  </si>
  <si>
    <t>1 "IS3c+info</t>
  </si>
  <si>
    <t>1 "P2</t>
  </si>
  <si>
    <t>1 "IP11c</t>
  </si>
  <si>
    <t>77</t>
  </si>
  <si>
    <t>40445225</t>
  </si>
  <si>
    <t>sloupek Zn pro dopravní značku D 60mm v 3,5m</t>
  </si>
  <si>
    <t>423201379</t>
  </si>
  <si>
    <t>78</t>
  </si>
  <si>
    <t>915131111</t>
  </si>
  <si>
    <t>Vodorovné dopravní značení přechody pro chodce, šipky, symboly základní bílá barva</t>
  </si>
  <si>
    <t>1072382100</t>
  </si>
  <si>
    <t xml:space="preserve">Vodorovné dopravní značení stříkané barvou  přechody pro chodce, šipky, symboly bílé základní</t>
  </si>
  <si>
    <t>vodorovné dopravní značení</t>
  </si>
  <si>
    <t>83,50</t>
  </si>
  <si>
    <t>79</t>
  </si>
  <si>
    <t>915131115</t>
  </si>
  <si>
    <t>Vodorovné dopravní značení přechody pro chodce, šipky, symboly základní žlutá barva</t>
  </si>
  <si>
    <t>-1322777781</t>
  </si>
  <si>
    <t>Vodorovné dopravní značení stříkané barvou přechody pro chodce, šipky, symboly žluté základní</t>
  </si>
  <si>
    <t>vodorovné značení</t>
  </si>
  <si>
    <t>1,125</t>
  </si>
  <si>
    <t>80</t>
  </si>
  <si>
    <t>915231111</t>
  </si>
  <si>
    <t>Vodorovné dopravní značení přechody pro chodce, šipky, symboly bílý plast</t>
  </si>
  <si>
    <t>1060554801</t>
  </si>
  <si>
    <t xml:space="preserve">Vodorovné dopravní značení stříkaným plastem  přechody pro chodce, šipky, symboly nápisy bílé základní</t>
  </si>
  <si>
    <t xml:space="preserve">vodorovné dopravní značení </t>
  </si>
  <si>
    <t>81</t>
  </si>
  <si>
    <t>915621111</t>
  </si>
  <si>
    <t>Předznačení vodorovného plošného značení</t>
  </si>
  <si>
    <t>-1662429742</t>
  </si>
  <si>
    <t xml:space="preserve">Předznačení pro vodorovné značení  stříkané barvou nebo prováděné z nátěrových hmot plošné šipky, symboly, nápisy</t>
  </si>
  <si>
    <t>83,50 "bílá</t>
  </si>
  <si>
    <t>1,125 "žlutá</t>
  </si>
  <si>
    <t>82</t>
  </si>
  <si>
    <t>916133112</t>
  </si>
  <si>
    <t>Osazení silničního obrubníku betonového ke kruhovým objezdům do lože z betonu prostého s boční opěrou</t>
  </si>
  <si>
    <t>-1031279586</t>
  </si>
  <si>
    <t>Osazení silničního obrubníku ke kruhovým objezdům se zřízením lože tl. do 150 mm, s vyplněním a zatřením spár cementovou maltou betonového, do lože z betonu prostého s boční opěrou C20/25 XC3</t>
  </si>
  <si>
    <t>KO obrubník</t>
  </si>
  <si>
    <t>6,0</t>
  </si>
  <si>
    <t>83</t>
  </si>
  <si>
    <t>59217057</t>
  </si>
  <si>
    <t>obrubník betonový pro kruhový objezd přímý 200x600x300mm</t>
  </si>
  <si>
    <t>-200453595</t>
  </si>
  <si>
    <t>6*1,05 'Přepočtené koeficientem množství</t>
  </si>
  <si>
    <t>84</t>
  </si>
  <si>
    <t>916231213</t>
  </si>
  <si>
    <t>Osazení chodníkového obrubníku betonového stojatého s boční opěrou do lože z betonu prostého C20/25 XF3</t>
  </si>
  <si>
    <t>-60479253</t>
  </si>
  <si>
    <t>Osazení chodníkového obrubníku betonového se zřízením lože, s vyplněním a zatřením spár cementovou maltou stojatého s boční opěrou z betonu prostého, do lože z betonu prostého C20/25 XF3</t>
  </si>
  <si>
    <t xml:space="preserve">chodníková obruba </t>
  </si>
  <si>
    <t>27,1</t>
  </si>
  <si>
    <t>85</t>
  </si>
  <si>
    <t>59217017</t>
  </si>
  <si>
    <t xml:space="preserve">obrubník betonový chodníkový 1000x100x250mm </t>
  </si>
  <si>
    <t>-1211418376</t>
  </si>
  <si>
    <t>obrubník betonový chodníkový 1000x100x250mm</t>
  </si>
  <si>
    <t>27,1*1,02 'Přepočtené koeficientem množství</t>
  </si>
  <si>
    <t>86</t>
  </si>
  <si>
    <t>916241213.1</t>
  </si>
  <si>
    <t>Osazení obrubníku kamenného stojatého s boční opěrou do lože z betonu prostého C20/25-XF3</t>
  </si>
  <si>
    <t>1640144005</t>
  </si>
  <si>
    <t>Osazení obrubníku kamenného se zřízením lože, s vyplněním a zatřením spár cementovou maltou stojatého s boční opěrou z betonu prostého, do lože z betonu prostého</t>
  </si>
  <si>
    <t>kamenná obruba řezaná (neleštěná)</t>
  </si>
  <si>
    <t>503,0</t>
  </si>
  <si>
    <t>87</t>
  </si>
  <si>
    <t>5838000R</t>
  </si>
  <si>
    <t>kamenná obruba žula řezaná (hrubá) 200/250/1000 (500)</t>
  </si>
  <si>
    <t>705322063</t>
  </si>
  <si>
    <t>503*1,02 'Přepočtené koeficientem množství</t>
  </si>
  <si>
    <t>88</t>
  </si>
  <si>
    <t>916241213.2</t>
  </si>
  <si>
    <t>-1106415438</t>
  </si>
  <si>
    <t>kamenná obruba řezaná (neleštěná) BUS</t>
  </si>
  <si>
    <t>31,0</t>
  </si>
  <si>
    <t>89</t>
  </si>
  <si>
    <t>5838001R</t>
  </si>
  <si>
    <t>kamenná obruba žula řezaná (hrubá) 200/400/1000 (500)</t>
  </si>
  <si>
    <t>-767999329</t>
  </si>
  <si>
    <t>31*1,02 'Přepočtené koeficientem množství</t>
  </si>
  <si>
    <t>90</t>
  </si>
  <si>
    <t>91633111R</t>
  </si>
  <si>
    <t>Osazení zahradního obrubníku betonového do lože z betonu s boční opěrou - lože C20/25 XF3</t>
  </si>
  <si>
    <t>1707927089</t>
  </si>
  <si>
    <t xml:space="preserve">betonová sadová obruba </t>
  </si>
  <si>
    <t>529,5</t>
  </si>
  <si>
    <t>91</t>
  </si>
  <si>
    <t>59217001</t>
  </si>
  <si>
    <t>obrubník zahradní betonový 1000(500)x50x250mm</t>
  </si>
  <si>
    <t>-453340655</t>
  </si>
  <si>
    <t>obrubník zahradní betonový 1000x50x250mm</t>
  </si>
  <si>
    <t>529,5*1,03 'Přepočtené koeficientem množství</t>
  </si>
  <si>
    <t>92</t>
  </si>
  <si>
    <t>919112212</t>
  </si>
  <si>
    <t>Řezání spár pro vytvoření komůrky š 10 mm hl 20 mm pro těsnící zálivku v živičném krytu</t>
  </si>
  <si>
    <t>1887050060</t>
  </si>
  <si>
    <t xml:space="preserve">Řezání dilatačních spár v živičném krytu  vytvoření komůrky pro těsnící zálivku šířky 10 mm, hloubky 20 mm</t>
  </si>
  <si>
    <t>AB zálivka</t>
  </si>
  <si>
    <t>573,3</t>
  </si>
  <si>
    <t>93</t>
  </si>
  <si>
    <t>919121212</t>
  </si>
  <si>
    <t>Těsnění spár zálivkou za studena pro komůrky š 10 mm hl 20 mm bez těsnicího profilu</t>
  </si>
  <si>
    <t>-803769748</t>
  </si>
  <si>
    <t xml:space="preserve">Utěsnění dilatačních spár zálivkou za studena  v cementobetonovém nebo živičném krytu včetně adhezního nátěru bez těsnicího profilu pod zálivkou, pro komůrky šířky 10 mm, hloubky 20 mm</t>
  </si>
  <si>
    <t>94</t>
  </si>
  <si>
    <t>919735112</t>
  </si>
  <si>
    <t>Řezání stávajícího živičného krytu hl přes 50 do 100 mm</t>
  </si>
  <si>
    <t>-940897602</t>
  </si>
  <si>
    <t>Řezání stávajícího živičného krytu nebo podkladu hloubky přes 50 do 100 mm</t>
  </si>
  <si>
    <t>řezání AB krytu</t>
  </si>
  <si>
    <t>95</t>
  </si>
  <si>
    <t>966005111</t>
  </si>
  <si>
    <t>Rozebrání a odstranění silničního zábradlí se sloupky osazenými s betonovými patkami</t>
  </si>
  <si>
    <t>-837550381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</si>
  <si>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s betonovými patkami</t>
  </si>
  <si>
    <t>odstranění ocelového trubkového zábradlí</t>
  </si>
  <si>
    <t>6,4</t>
  </si>
  <si>
    <t>96</t>
  </si>
  <si>
    <t>966006132</t>
  </si>
  <si>
    <t>Odstranění značek dopravních nebo orientačních se sloupky s betonovými patkami</t>
  </si>
  <si>
    <t>-1578241300</t>
  </si>
  <si>
    <t>Odstranění dopravních nebo orientačních značek se sloupkem s uložením hmot na vzdálenost do 20 m nebo s naložením na dopravní prostředek, se zásypem jam a jeho zhutněním s betonovou patkou</t>
  </si>
  <si>
    <t>odstranění svislého dopravního značení</t>
  </si>
  <si>
    <t>1 "IS3+E8a</t>
  </si>
  <si>
    <t>2 "E2b</t>
  </si>
  <si>
    <t>1 "B29</t>
  </si>
  <si>
    <t>1 "A11</t>
  </si>
  <si>
    <t>Mezisoučet</t>
  </si>
  <si>
    <t>1 "IS3c+1xinfo</t>
  </si>
  <si>
    <t>97</t>
  </si>
  <si>
    <t>966007123</t>
  </si>
  <si>
    <t>Odstranění vodorovného značení frézováním plastu z plochy</t>
  </si>
  <si>
    <t>889685854</t>
  </si>
  <si>
    <t xml:space="preserve">Odstranění vodorovného dopravního značení frézováním  značeného plastem plošného</t>
  </si>
  <si>
    <t>odstranění vodorovného doprav. značení</t>
  </si>
  <si>
    <t>90,0</t>
  </si>
  <si>
    <t>98</t>
  </si>
  <si>
    <t>966071711</t>
  </si>
  <si>
    <t>Bourání sloupků a vzpěr plotových ocelových do 2,5 m zabetonovaných</t>
  </si>
  <si>
    <t>1036151144</t>
  </si>
  <si>
    <t>Bourání plotových sloupků a vzpěr ocelových trubkových nebo profilovaných výšky do 2,50 m zabetonovaných</t>
  </si>
  <si>
    <t>99</t>
  </si>
  <si>
    <t>966071821</t>
  </si>
  <si>
    <t>Rozebrání oplocení z drátěného pletiva se čtvercovými oky v do 1,6 m</t>
  </si>
  <si>
    <t>1326046759</t>
  </si>
  <si>
    <t>Rozebrání oplocení z pletiva drátěného se čtvercovými oky, výšky do 1,6 m</t>
  </si>
  <si>
    <t>966072811</t>
  </si>
  <si>
    <t>Rozebrání rámového oplocení na ocelové sloupky v přes 1 do 2 m</t>
  </si>
  <si>
    <t>1532077645</t>
  </si>
  <si>
    <t>Rozebrání oplocení z dílců rámových na ocelové sloupky, výšky přes 1 do 2 m</t>
  </si>
  <si>
    <t>101</t>
  </si>
  <si>
    <t>97000000R</t>
  </si>
  <si>
    <t>Dodávka a montáž chráničky CETIN</t>
  </si>
  <si>
    <t>-1734003993</t>
  </si>
  <si>
    <t xml:space="preserve">Dodávka a montáž chráničky CETIN </t>
  </si>
  <si>
    <t>22,7</t>
  </si>
  <si>
    <t>997</t>
  </si>
  <si>
    <t>Přesun sutě</t>
  </si>
  <si>
    <t>102</t>
  </si>
  <si>
    <t>997221551.1</t>
  </si>
  <si>
    <t>Vodorovná doprava suti - skládka dle dodavatele stavby</t>
  </si>
  <si>
    <t>-1406786846</t>
  </si>
  <si>
    <t xml:space="preserve">Vodorovná doprava suti  bez naložení, ale se složením a s hrubým urovnáním </t>
  </si>
  <si>
    <t>103</t>
  </si>
  <si>
    <t>997221611</t>
  </si>
  <si>
    <t>Nakládání suti na dopravní prostředky pro vodorovnou dopravu</t>
  </si>
  <si>
    <t>509188848</t>
  </si>
  <si>
    <t>Nakládání na dopravní prostředky pro vodorovnou dopravu suti</t>
  </si>
  <si>
    <t>104</t>
  </si>
  <si>
    <t>997013861</t>
  </si>
  <si>
    <t>Poplatek za uložení stavebního odpadu na recyklační skládce (skládkovné) z prostého betonu kód odpadu 17 01 01</t>
  </si>
  <si>
    <t>-952721399</t>
  </si>
  <si>
    <t>Poplatek za uložení stavebního odpadu na recyklační skládce (skládkovné) z prostého betonu zatříděného do Katalogu odpadů pod kódem 17 01 01</t>
  </si>
  <si>
    <t>105</t>
  </si>
  <si>
    <t>997013871</t>
  </si>
  <si>
    <t>Poplatek za uložení stavebního odpadu na recyklační skládce (skládkovné) směsného stavebního a demoličního kód odpadu 17 09 04</t>
  </si>
  <si>
    <t>412407154</t>
  </si>
  <si>
    <t>Poplatek za uložení stavebního odpadu na recyklační skládce (skládkovné) směsného stavebního a demoličního zatříděného do Katalogu odpadů pod kódem 17 09 04</t>
  </si>
  <si>
    <t>106</t>
  </si>
  <si>
    <t>997221873</t>
  </si>
  <si>
    <t>321376436</t>
  </si>
  <si>
    <t>107</t>
  </si>
  <si>
    <t>997221875</t>
  </si>
  <si>
    <t>Poplatek za uložení stavebního odpadu na recyklační skládce (skládkovné) asfaltového bez obsahu dehtu zatříděného do Katalogu odpadů pod kódem 17 03 02</t>
  </si>
  <si>
    <t>-451536349</t>
  </si>
  <si>
    <t>998</t>
  </si>
  <si>
    <t>Přesun hmot</t>
  </si>
  <si>
    <t>108</t>
  </si>
  <si>
    <t>998223011</t>
  </si>
  <si>
    <t>Přesun hmot pro pozemní komunikace s krytem dlážděným</t>
  </si>
  <si>
    <t>2135683454</t>
  </si>
  <si>
    <t xml:space="preserve">Přesun hmot pro pozemní komunikace s krytem dlážděným  dopravní vzdálenost do 200 m jakékoliv délky objektu</t>
  </si>
  <si>
    <t>PSV</t>
  </si>
  <si>
    <t>Práce a dodávky PSV</t>
  </si>
  <si>
    <t>711</t>
  </si>
  <si>
    <t>Izolace proti vodě, vlhkosti a plynům</t>
  </si>
  <si>
    <t>109</t>
  </si>
  <si>
    <t>711112001</t>
  </si>
  <si>
    <t>Provedení izolace proti zemní vlhkosti svislé za studena nátěrem penetračním</t>
  </si>
  <si>
    <t>-1264317889</t>
  </si>
  <si>
    <t>Provedení izolace proti zemní vlhkosti natěradly a tmely za studena na ploše svislé S nátěrem penetračním</t>
  </si>
  <si>
    <t>nátěr betonových konstrukcí proti zemní vlhkosti - ALP</t>
  </si>
  <si>
    <t>3*11,2</t>
  </si>
  <si>
    <t>110</t>
  </si>
  <si>
    <t>11163150</t>
  </si>
  <si>
    <t>lak penetrační asfaltový</t>
  </si>
  <si>
    <t>1050151893</t>
  </si>
  <si>
    <t>33,6*0,00034 'Přepočtené koeficientem množství</t>
  </si>
  <si>
    <t>111</t>
  </si>
  <si>
    <t>711112002</t>
  </si>
  <si>
    <t>Provedení izolace proti zemní vlhkosti svislé za studena lakem asfaltovým</t>
  </si>
  <si>
    <t>304291952</t>
  </si>
  <si>
    <t>Provedení izolace proti zemní vlhkosti natěradly a tmely za studena na ploše svislé S nátěrem lakem asfaltovým</t>
  </si>
  <si>
    <t>nátěr betonových konstrukcí proti zemní vlhkosti - ALN 2x</t>
  </si>
  <si>
    <t>33,6*2</t>
  </si>
  <si>
    <t>112</t>
  </si>
  <si>
    <t>11163152</t>
  </si>
  <si>
    <t>lak hydroizolační asfaltový</t>
  </si>
  <si>
    <t>1745352382</t>
  </si>
  <si>
    <t>67,2*0,00041 'Přepočtené koeficientem množství</t>
  </si>
  <si>
    <t>113</t>
  </si>
  <si>
    <t>711161217</t>
  </si>
  <si>
    <t>Izolace proti zemní vlhkosti nopovou fólií svislá, fólie 400 g/m2 tl. 3,5 mm</t>
  </si>
  <si>
    <t>232872460</t>
  </si>
  <si>
    <t>ochrana domů nopovou fólií</t>
  </si>
  <si>
    <t>1*(19+30+16,4)</t>
  </si>
  <si>
    <t>114</t>
  </si>
  <si>
    <t>998711101</t>
  </si>
  <si>
    <t>Přesun hmot tonážní pro izolace proti vodě, vlhkosti a plynům v objektech v do 6 m</t>
  </si>
  <si>
    <t>-1557485762</t>
  </si>
  <si>
    <t xml:space="preserve">Přesun hmot pro izolace proti vodě, vlhkosti a plynům  stanovený z hmotnosti přesunovaného materiálu vodorovná dopravní vzdálenost do 50 m v objektech výšky do 6 m</t>
  </si>
  <si>
    <t>767</t>
  </si>
  <si>
    <t>Konstrukce zámečnické</t>
  </si>
  <si>
    <t>115</t>
  </si>
  <si>
    <t>7672200R1</t>
  </si>
  <si>
    <t>Dodávka a montáž ocelové zábradlí trubkové v. 1,10 m, stojky zábradlí zabetonovány DN PVC 300, dl. 0,8 m, 26 kusů, výplň beton C 25/30 XC2, nátěr RAL tmavě šedá - kompletní provedení</t>
  </si>
  <si>
    <t>-1009990091</t>
  </si>
  <si>
    <t>Dodávka a montáž ocelové zábradlí trubkové v. 1,10 m, stojky zábradlí zabetonovány DN PVC 300, dl. 0,8 m, 26 kusů, výplň beton C 25/30 XC2, nátěr RAL tmavě šedá</t>
  </si>
  <si>
    <t>31,5+19,5</t>
  </si>
  <si>
    <t>116</t>
  </si>
  <si>
    <t>7672200R2</t>
  </si>
  <si>
    <t>Dodávka a montáž oplocení bezpečnostní, poplastované pletivo, v. 1,5 m, slouply á 2,0 m, kotveno do KB zdi - kompletní provedení</t>
  </si>
  <si>
    <t>927563963</t>
  </si>
  <si>
    <t xml:space="preserve">Dodávka a montáž oplocení bezpečnostní, poplastované pletivo, v. 1,5 m, slouply á 2,0 m, kotveno do KB zdi </t>
  </si>
  <si>
    <t>SO 101 B - Ostatní plochy</t>
  </si>
  <si>
    <t>-517184619</t>
  </si>
  <si>
    <t>9,6</t>
  </si>
  <si>
    <t>-831396185</t>
  </si>
  <si>
    <t>24,2</t>
  </si>
  <si>
    <t>1163630052</t>
  </si>
  <si>
    <t>-729288035</t>
  </si>
  <si>
    <t>40,9</t>
  </si>
  <si>
    <t>113107341</t>
  </si>
  <si>
    <t>Odstranění podkladu živičného tl 50 mm strojně pl do 50 m2</t>
  </si>
  <si>
    <t>-1158472067</t>
  </si>
  <si>
    <t>Odstranění podkladů nebo krytů strojně plochy jednotlivě do 50 m2 s přemístěním hmot na skládku na vzdálenost do 3 m nebo s naložením na dopravní prostředek živičných, o tl. vrstvy do 50 mm</t>
  </si>
  <si>
    <t>1747924239</t>
  </si>
  <si>
    <t>1,5</t>
  </si>
  <si>
    <t>-2127853391</t>
  </si>
  <si>
    <t>11,0*(0,25+0,1)</t>
  </si>
  <si>
    <t>1804589841</t>
  </si>
  <si>
    <t>jamky pro výsadbu stromů</t>
  </si>
  <si>
    <t>odkopávky</t>
  </si>
  <si>
    <t>3,85</t>
  </si>
  <si>
    <t>1222947789</t>
  </si>
  <si>
    <t>1011449101</t>
  </si>
  <si>
    <t>764831534</t>
  </si>
  <si>
    <t>9,85*1,8</t>
  </si>
  <si>
    <t>181006111</t>
  </si>
  <si>
    <t>Rozprostření zemin tl vrstvy do 0,1 m schopných zúrodnění v rovině a sklonu do 1:5</t>
  </si>
  <si>
    <t>1565711544</t>
  </si>
  <si>
    <t xml:space="preserve">Rozprostření zemin schopných zúrodnění  v rovině a ve sklonu do 1:5, tloušťka vrstvy do 0,10 m</t>
  </si>
  <si>
    <t>plocha k zatravnění</t>
  </si>
  <si>
    <t>620,4</t>
  </si>
  <si>
    <t>10364101</t>
  </si>
  <si>
    <t xml:space="preserve">zemina pro terénní úpravy -  ornice</t>
  </si>
  <si>
    <t>1212254423</t>
  </si>
  <si>
    <t>620,4*0,1*1,67</t>
  </si>
  <si>
    <t>18141113R</t>
  </si>
  <si>
    <t>Založení parkových trávníků výsevem v rovině, jemná modelace terénu, výsev travního semene, utužení povrchu válcováním, zálivka</t>
  </si>
  <si>
    <t>790152069</t>
  </si>
  <si>
    <t>Založení trávníku na půdě předem připravené plochy do 1000 m2 výsevem včetně utažení parkového v rovině nebo na svahu do 1:5</t>
  </si>
  <si>
    <t>00572470</t>
  </si>
  <si>
    <t>osivo směs travní univerzál</t>
  </si>
  <si>
    <t>kg</t>
  </si>
  <si>
    <t>-1016542883</t>
  </si>
  <si>
    <t>620,4*0,015 'Přepočtené koeficientem množství</t>
  </si>
  <si>
    <t>181951111</t>
  </si>
  <si>
    <t>Úprava pláně v hornině třídy těžitelnosti I skupiny 1 až 3 bez zhutnění strojně</t>
  </si>
  <si>
    <t>-1155942916</t>
  </si>
  <si>
    <t>Úprava pláně vyrovnáním výškových rozdílů strojně v hornině třídy těžitelnosti I, skupiny 1 až 3 bez zhutnění</t>
  </si>
  <si>
    <t>1122916931</t>
  </si>
  <si>
    <t>15,3+1+6,7+3,1+3,1+65,2+2+7,8*0,2+25,5*0,05+7,5*0,1</t>
  </si>
  <si>
    <t>15,6</t>
  </si>
  <si>
    <t>183101321</t>
  </si>
  <si>
    <t>Jamky pro výsadbu s výměnou 100 % půdy zeminy skupiny 1 až 4 obj přes 0,4 do 1 m3 v rovině a svahu do 1:5</t>
  </si>
  <si>
    <t>1247115226</t>
  </si>
  <si>
    <t>Hloubení jamek pro vysazování rostlin v zemině skupiny 1 až 4 s výměnou půdy z 100% v rovině nebo na svahu do 1:5, objemu přes 0,40 do 1,00 m3</t>
  </si>
  <si>
    <t>10321100</t>
  </si>
  <si>
    <t>zahradní substrát pro výsadbu VL</t>
  </si>
  <si>
    <t>1132067637</t>
  </si>
  <si>
    <t>184102117</t>
  </si>
  <si>
    <t>Výsadba dřeviny s balem D přes 0,8 do 1 m do jamky se zalitím v rovině a svahu do 1:5</t>
  </si>
  <si>
    <t>-1485520098</t>
  </si>
  <si>
    <t>Výsadba dřeviny s balem do předem vyhloubené jamky se zalitím v rovině nebo na svahu do 1:5, při průměru balu přes 800 do 1000 mm</t>
  </si>
  <si>
    <t>02650450</t>
  </si>
  <si>
    <t>trnovník akát Robinia pseudoaccacia</t>
  </si>
  <si>
    <t>-1278171184</t>
  </si>
  <si>
    <t>bříza bělokorá /Betula pendula/ 150-200cm</t>
  </si>
  <si>
    <t>-1375118426</t>
  </si>
  <si>
    <t>100,0+15,6</t>
  </si>
  <si>
    <t>480268596</t>
  </si>
  <si>
    <t>65,2</t>
  </si>
  <si>
    <t>1928478962</t>
  </si>
  <si>
    <t>15,3+1+15,6</t>
  </si>
  <si>
    <t>2116837526</t>
  </si>
  <si>
    <t>6,7+3,1+3,1+65,2</t>
  </si>
  <si>
    <t>219094215</t>
  </si>
  <si>
    <t>-617060998</t>
  </si>
  <si>
    <t>2*65,2</t>
  </si>
  <si>
    <t>-1091614962</t>
  </si>
  <si>
    <t>-1796969561</t>
  </si>
  <si>
    <t>2093848244</t>
  </si>
  <si>
    <t>15,3</t>
  </si>
  <si>
    <t>1,0+7,8</t>
  </si>
  <si>
    <t>7,8</t>
  </si>
  <si>
    <t>-598939032</t>
  </si>
  <si>
    <t>8,8*1,03 'Přepočtené koeficientem množství</t>
  </si>
  <si>
    <t>1731835012</t>
  </si>
  <si>
    <t>7,8*1,03 'Přepočtené koeficientem množství</t>
  </si>
  <si>
    <t>-545072170</t>
  </si>
  <si>
    <t>-1832318728</t>
  </si>
  <si>
    <t>15,3*1,03 'Přepočtené koeficientem množství</t>
  </si>
  <si>
    <t>-457798516</t>
  </si>
  <si>
    <t>1340338891</t>
  </si>
  <si>
    <t>6,7</t>
  </si>
  <si>
    <t>3,1</t>
  </si>
  <si>
    <t>1275807713</t>
  </si>
  <si>
    <t>6,7*1,03 'Přepočtené koeficientem množství</t>
  </si>
  <si>
    <t>1532301480</t>
  </si>
  <si>
    <t>3,1*1,03 'Přepočtené koeficientem množství</t>
  </si>
  <si>
    <t>-704776300</t>
  </si>
  <si>
    <t>491470654</t>
  </si>
  <si>
    <t>-2120418148</t>
  </si>
  <si>
    <t>2,0</t>
  </si>
  <si>
    <t>194305483</t>
  </si>
  <si>
    <t>7,5</t>
  </si>
  <si>
    <t>-1663706349</t>
  </si>
  <si>
    <t>7,5*1,02 'Přepočtené koeficientem množství</t>
  </si>
  <si>
    <t>916241213</t>
  </si>
  <si>
    <t>1529377216</t>
  </si>
  <si>
    <t>2012756429</t>
  </si>
  <si>
    <t>7,8*1,02 'Přepočtené koeficientem množství</t>
  </si>
  <si>
    <t>981052059</t>
  </si>
  <si>
    <t>25,5</t>
  </si>
  <si>
    <t>1571883611</t>
  </si>
  <si>
    <t>25,5*1,03 'Přepočtené koeficientem množství</t>
  </si>
  <si>
    <t>202831752</t>
  </si>
  <si>
    <t>-96489449</t>
  </si>
  <si>
    <t>-74371780</t>
  </si>
  <si>
    <t>966001211</t>
  </si>
  <si>
    <t>Odstranění lavičky stabilní zabetonované</t>
  </si>
  <si>
    <t>152258549</t>
  </si>
  <si>
    <t>Odstranění lavičky parkové stabilní zabetonované</t>
  </si>
  <si>
    <t>odstranění lavičky - beton, dřevo</t>
  </si>
  <si>
    <t>966001212</t>
  </si>
  <si>
    <t>Odstranění BUS přístřešku (6,1 x 1,6 m)</t>
  </si>
  <si>
    <t>-1241361786</t>
  </si>
  <si>
    <t>-790252326</t>
  </si>
  <si>
    <t>-706682211</t>
  </si>
  <si>
    <t>256025911</t>
  </si>
  <si>
    <t>-1852842288</t>
  </si>
  <si>
    <t>-985878274</t>
  </si>
  <si>
    <t>1186024782</t>
  </si>
  <si>
    <t>-823315878</t>
  </si>
  <si>
    <t>SO 102 - Parkoviště</t>
  </si>
  <si>
    <t>SO 102 A - Vyhrazené parkovací stání</t>
  </si>
  <si>
    <t>113107325</t>
  </si>
  <si>
    <t>Odstranění podkladu z kameniva drceného tl přes 400 do 500 mm strojně pl do 50 m2</t>
  </si>
  <si>
    <t>1191285315</t>
  </si>
  <si>
    <t>Odstranění podkladů nebo krytů strojně plochy jednotlivě do 50 m2 s přemístěním hmot na skládku na vzdálenost do 3 m nebo s naložením na dopravní prostředek z kameniva hrubého drceného, o tl. vrstvy přes 400 do 500 mm</t>
  </si>
  <si>
    <t>19,0</t>
  </si>
  <si>
    <t>327556586</t>
  </si>
  <si>
    <t>-1644760420</t>
  </si>
  <si>
    <t>175,0*(0,33+0,1)</t>
  </si>
  <si>
    <t>950021234</t>
  </si>
  <si>
    <t>75,25</t>
  </si>
  <si>
    <t>1353008994</t>
  </si>
  <si>
    <t>-56410962</t>
  </si>
  <si>
    <t>657763493</t>
  </si>
  <si>
    <t>75,25*1,8</t>
  </si>
  <si>
    <t>236083773</t>
  </si>
  <si>
    <t>157,5+19,0+(34*0,15)+(26*0,1)</t>
  </si>
  <si>
    <t>864241384</t>
  </si>
  <si>
    <t>176,5</t>
  </si>
  <si>
    <t>565165112</t>
  </si>
  <si>
    <t>Asfaltový beton vrstva podkladní ACP 16 (obalované kamenivo OKS) tl 90 mm š do 3 m</t>
  </si>
  <si>
    <t>992186190</t>
  </si>
  <si>
    <t>Asfaltový beton vrstva podkladní ACP 16 (obalované kamenivo střednězrnné - OKS) s rozprostřením a zhutněním v pruhu šířky přes 1,5 do 3 m, po zhutnění tl. 90 mm</t>
  </si>
  <si>
    <t>-1161074529</t>
  </si>
  <si>
    <t>19,0+157,5</t>
  </si>
  <si>
    <t>22276462</t>
  </si>
  <si>
    <t>761172604</t>
  </si>
  <si>
    <t>2*19,0</t>
  </si>
  <si>
    <t>1080130742</t>
  </si>
  <si>
    <t>-1645563803</t>
  </si>
  <si>
    <t>596212212</t>
  </si>
  <si>
    <t>Kladení zámkové dlažby pozemních komunikací ručně tl 80 mm skupiny A pl přes 100 do 300 m2</t>
  </si>
  <si>
    <t>664065814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</si>
  <si>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přes 100 do 300 m2</t>
  </si>
  <si>
    <t>betonová zámková dlažba - zkosené hrany - šedá</t>
  </si>
  <si>
    <t>157,5</t>
  </si>
  <si>
    <t>-1155557061</t>
  </si>
  <si>
    <t>157,5*1,02 'Přepočtené koeficientem množství</t>
  </si>
  <si>
    <t>-1432875520</t>
  </si>
  <si>
    <t>1 "IP12</t>
  </si>
  <si>
    <t>1 "E1</t>
  </si>
  <si>
    <t>informativní značky provozní IP8, IP9, IP11-IP13 500x700mm - IP12</t>
  </si>
  <si>
    <t>1311026483</t>
  </si>
  <si>
    <t>40445647</t>
  </si>
  <si>
    <t>dodatkové tabulky E1, E2a,b , E6, E9, E10 E12c, E17 500x500mm - E1</t>
  </si>
  <si>
    <t>1143612576</t>
  </si>
  <si>
    <t>dodatkové tabulky E1, E2a,b , E6, E9, E10 E12c, E17 500x500mm</t>
  </si>
  <si>
    <t>1710796930</t>
  </si>
  <si>
    <t>811688735</t>
  </si>
  <si>
    <t>-560342795</t>
  </si>
  <si>
    <t>3,7</t>
  </si>
  <si>
    <t>1780880663</t>
  </si>
  <si>
    <t>3,7 "bílá</t>
  </si>
  <si>
    <t>916131213</t>
  </si>
  <si>
    <t>Osazení silničního obrubníku betonového stojatého s boční opěrou do lože z betonu prostého - do beton.lože C20/25 XF3</t>
  </si>
  <si>
    <t>-1720661133</t>
  </si>
  <si>
    <t>Osazení silničního obrubníku betonového se zřízením lože, s vyplněním a zatřením spár cementovou maltou stojatého s boční opěrou z betonu prostého, do lože z betonu prostého</t>
  </si>
  <si>
    <t>silniční obruba</t>
  </si>
  <si>
    <t>34,0</t>
  </si>
  <si>
    <t>59217031</t>
  </si>
  <si>
    <t>obrubník silniční betonový 1000x150x250mm</t>
  </si>
  <si>
    <t>1495744026</t>
  </si>
  <si>
    <t>34*1,02 'Přepočtené koeficientem množství</t>
  </si>
  <si>
    <t>2089553464</t>
  </si>
  <si>
    <t>26,0</t>
  </si>
  <si>
    <t>858522430</t>
  </si>
  <si>
    <t>-149360750</t>
  </si>
  <si>
    <t>6,8</t>
  </si>
  <si>
    <t>-511089322</t>
  </si>
  <si>
    <t>1052916127</t>
  </si>
  <si>
    <t>-2119455013</t>
  </si>
  <si>
    <t>1047089094</t>
  </si>
  <si>
    <t>236130649</t>
  </si>
  <si>
    <t>-1516621823</t>
  </si>
  <si>
    <t>-1250948341</t>
  </si>
  <si>
    <t>SO 102 B - Parkoviště</t>
  </si>
  <si>
    <t xml:space="preserve">    4 - Vodorovné konstrukce</t>
  </si>
  <si>
    <t>113107324</t>
  </si>
  <si>
    <t>Odstranění podkladu z kameniva drceného tl přes 300 do 400 mm strojně pl do 50 m2</t>
  </si>
  <si>
    <t>79678367</t>
  </si>
  <si>
    <t>Odstranění podkladů nebo krytů strojně plochy jednotlivě do 50 m2 s přemístěním hmot na skládku na vzdálenost do 3 m nebo s naložením na dopravní prostředek z kameniva hrubého drceného, o tl. vrstvy přes 300 do 400 mm</t>
  </si>
  <si>
    <t>asfaltový povrch silnice- podklad tl. 0,38 m</t>
  </si>
  <si>
    <t>73,0</t>
  </si>
  <si>
    <t>-1104838365</t>
  </si>
  <si>
    <t>122452204</t>
  </si>
  <si>
    <t>Odkopávky a prokopávky nezapažené pro silnice a dálnice v hornině třídy těžitelnosti II objem do 500 m3 strojně</t>
  </si>
  <si>
    <t>-1332939287</t>
  </si>
  <si>
    <t>Odkopávky a prokopávky nezapažené pro silnice a dálnice strojně v hornině třídy těžitelnosti II přes 100 do 500 m3</t>
  </si>
  <si>
    <t>883,0*(0,33+0,1)</t>
  </si>
  <si>
    <t>-1686614258</t>
  </si>
  <si>
    <t>3,0</t>
  </si>
  <si>
    <t>379,69</t>
  </si>
  <si>
    <t>1862046430</t>
  </si>
  <si>
    <t>2008009698</t>
  </si>
  <si>
    <t>753982862</t>
  </si>
  <si>
    <t>382,69*1,8</t>
  </si>
  <si>
    <t>181351003</t>
  </si>
  <si>
    <t>Rozprostření ornice tl vrstvy do 200 mm pl do 100 m2 v rovině nebo ve svahu do 1:5 strojně</t>
  </si>
  <si>
    <t>1916202912</t>
  </si>
  <si>
    <t>Rozprostření a urovnání ornice v rovině nebo ve svahu sklonu do 1:5 strojně při souvislé ploše do 100 m2, tl. vrstvy do 200 mm</t>
  </si>
  <si>
    <t xml:space="preserve">ohumusování a zatravnění </t>
  </si>
  <si>
    <t>84,0</t>
  </si>
  <si>
    <t xml:space="preserve">zemina pro terénní úpravy -  ornice, vč. dopravy</t>
  </si>
  <si>
    <t>-831606918</t>
  </si>
  <si>
    <t>84,0*0,1*1,7</t>
  </si>
  <si>
    <t>181411131.1</t>
  </si>
  <si>
    <t>Založení parkových trávníků výsevem v rovině, jemná modelace terénu, výsev travního semene, utužení povrchu, zálivka</t>
  </si>
  <si>
    <t>800769492</t>
  </si>
  <si>
    <t xml:space="preserve">plocha k zatravnění </t>
  </si>
  <si>
    <t>-1466928255</t>
  </si>
  <si>
    <t>84*0,015 'Přepočtené koeficientem množství</t>
  </si>
  <si>
    <t>650776474</t>
  </si>
  <si>
    <t>-1387878946</t>
  </si>
  <si>
    <t>53,8+(198*0,12)+921,5+15,5*0,1</t>
  </si>
  <si>
    <t>337818691</t>
  </si>
  <si>
    <t>-420782156</t>
  </si>
  <si>
    <t>911318021</t>
  </si>
  <si>
    <t>1482418577</t>
  </si>
  <si>
    <t>Vodorovné konstrukce</t>
  </si>
  <si>
    <t>457971111.1</t>
  </si>
  <si>
    <t>Zřízení vrstvy z geotextilie o sklonu do 10° š do 3 m</t>
  </si>
  <si>
    <t>-1307530248</t>
  </si>
  <si>
    <t>ochrana izolační fólie proti úniku ropných látek - geotextilie 2x</t>
  </si>
  <si>
    <t>462,1*2</t>
  </si>
  <si>
    <t>6931120R</t>
  </si>
  <si>
    <t>geotextilie netkaná separační, ochranná, filtrační, drenážní 500g/m2</t>
  </si>
  <si>
    <t>-133008869</t>
  </si>
  <si>
    <t>924,2*1,05 'Přepočtené koeficientem množství</t>
  </si>
  <si>
    <t>457971111.2</t>
  </si>
  <si>
    <t>387352418</t>
  </si>
  <si>
    <t>geotextilie 400 g/m2</t>
  </si>
  <si>
    <t>921,5</t>
  </si>
  <si>
    <t>-5009268</t>
  </si>
  <si>
    <t>45797111R</t>
  </si>
  <si>
    <t xml:space="preserve">Zřízení vrstvy z fólie o sklonu do 10° </t>
  </si>
  <si>
    <t>-1777177302</t>
  </si>
  <si>
    <t xml:space="preserve">Zřízení vrstvy z folie s přesahem  bez připevnění k podkladu, s potřebným dočasným zatěžováním včetně zakotvení okraje o sklonu do 10°</t>
  </si>
  <si>
    <t>izolační fólie proti úniku ropných látek</t>
  </si>
  <si>
    <t>153,6+88,7+219,80</t>
  </si>
  <si>
    <t>28322035</t>
  </si>
  <si>
    <t>fólie k izolaci objektů určených pro manipulaci a dočasné skladování vybraných ropných látek z mPVC (typ T) tl 1,5mm</t>
  </si>
  <si>
    <t>2111844617</t>
  </si>
  <si>
    <t>462,1*1,05 'Přepočtené koeficientem množství</t>
  </si>
  <si>
    <t>56425111R</t>
  </si>
  <si>
    <t>Podklad nebo podsyp přes 100 m2 tl 150 mm - štěrk hlinitý 0/32</t>
  </si>
  <si>
    <t>739548658</t>
  </si>
  <si>
    <t>Podklad nebo podsyp ze štěrkopísku ŠP s rozprostřením, vlhčením a zhutněním plochy přes 100 m2, po zhutnění tl. 150 mm</t>
  </si>
  <si>
    <t>Podklad ze štěrkodrtě ŠD plochy přes 100 m2 tl 150 mm - 32/63</t>
  </si>
  <si>
    <t>-1459961057</t>
  </si>
  <si>
    <t>Podklad ze štěrkodrti ŠD s rozprostřením a zhutněním plochy přes 100 m2, po zhutnění tl. 150 mm</t>
  </si>
  <si>
    <t>596211222</t>
  </si>
  <si>
    <t>Kladení zámkové dlažby komunikací pro pěší ručně tl 80 mm skupiny B pl přes 100 do 300 m2</t>
  </si>
  <si>
    <t>394556572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</si>
  <si>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B, pro plochy přes 100 do 300 m2</t>
  </si>
  <si>
    <t>53,80</t>
  </si>
  <si>
    <t>-205628514</t>
  </si>
  <si>
    <t>53,8*1,02 'Přepočtené koeficientem množství</t>
  </si>
  <si>
    <t>59641221R</t>
  </si>
  <si>
    <t>Kladení dlažby z vegetačních tvárnic pozemních komunikací tl 80 mm přes 300 m2</t>
  </si>
  <si>
    <t>-961747402</t>
  </si>
  <si>
    <t xml:space="preserve">Kladení dlažby z betonových vegetačních dlaždic pozemních komunikací  s ložem písčité hlíny 0/4
 tl. do 50 mm, s vyplněním spár a vegetačních otvorů, s hutněním vibrováním tl. 80 mm, pro plochy přes 300 m2</t>
  </si>
  <si>
    <t>vegetační tvárnice do lože z písčité hlíny tl. 0,05 m</t>
  </si>
  <si>
    <t>5924601R</t>
  </si>
  <si>
    <t xml:space="preserve">dlažba plošná betonová vegetační 200x200x80 </t>
  </si>
  <si>
    <t>-59132442</t>
  </si>
  <si>
    <t xml:space="preserve">dlažba plošná betonová vegetační </t>
  </si>
  <si>
    <t>921,5*1,03 'Přepočtené koeficientem množství</t>
  </si>
  <si>
    <t>59943211R</t>
  </si>
  <si>
    <t xml:space="preserve">Vyplnění zatravňovací dlažby drobným kamenivem - říční kámen 4/8 </t>
  </si>
  <si>
    <t>-569179522</t>
  </si>
  <si>
    <t>912211111</t>
  </si>
  <si>
    <t>Montáž směrového sloupku silničního plastového prosté uložení bez betonového základu</t>
  </si>
  <si>
    <t>1799366122</t>
  </si>
  <si>
    <t xml:space="preserve">Montáž směrového sloupku  plastového s odrazkou prostým uložením bez betonového základu silničního</t>
  </si>
  <si>
    <t>40445163.1</t>
  </si>
  <si>
    <t>sloupek směrový silniční plastový červený - ozn. Z11g</t>
  </si>
  <si>
    <t>-1519532857</t>
  </si>
  <si>
    <t>Montáž svislé dopravní značky základní velikosti do 1 m2 objímkami na sloupky nebo konzoly</t>
  </si>
  <si>
    <t>429982708</t>
  </si>
  <si>
    <t>P</t>
  </si>
  <si>
    <t>Poznámka k položce:_x000d_
bude osazeno na sloup</t>
  </si>
  <si>
    <t>"dopravní značka IP11a" 1</t>
  </si>
  <si>
    <t>informativní značky provozní IP8, IP9, IP11-IP13 500x700mm - IP11a</t>
  </si>
  <si>
    <t>-11849157</t>
  </si>
  <si>
    <t>1021144317</t>
  </si>
  <si>
    <t>575951118</t>
  </si>
  <si>
    <t>613128406</t>
  </si>
  <si>
    <t>22,0</t>
  </si>
  <si>
    <t>2070988072</t>
  </si>
  <si>
    <t>22,0 "bílá</t>
  </si>
  <si>
    <t>-619969305</t>
  </si>
  <si>
    <t>148,0</t>
  </si>
  <si>
    <t>2016148937</t>
  </si>
  <si>
    <t>148*1,02 'Přepočtené koeficientem množství</t>
  </si>
  <si>
    <t>-155234004</t>
  </si>
  <si>
    <t>15,5</t>
  </si>
  <si>
    <t>690601941</t>
  </si>
  <si>
    <t>15,5*1,02 'Přepočtené koeficientem množství</t>
  </si>
  <si>
    <t>1053317692</t>
  </si>
  <si>
    <t>1791355383</t>
  </si>
  <si>
    <t>-1434380709</t>
  </si>
  <si>
    <t>-557468892</t>
  </si>
  <si>
    <t>-1942087611</t>
  </si>
  <si>
    <t>SO 401 - Veřejné osvětlení</t>
  </si>
  <si>
    <t xml:space="preserve">SO 401A - Nasvětlení přechodu pro chodce vč. adaptační zóny </t>
  </si>
  <si>
    <t>D1 - ELEKTROINSTALACE</t>
  </si>
  <si>
    <t>D2 - ZEMNÍ PRÁCE</t>
  </si>
  <si>
    <t>D3 - PŘIDRUŽENÉ NÁKLADY</t>
  </si>
  <si>
    <t>D1</t>
  </si>
  <si>
    <t>ELEKTROINSTALACE</t>
  </si>
  <si>
    <t>trubka oheb.el.inst.(pod) typ 23- 16mm</t>
  </si>
  <si>
    <t>chránička kabelová zemní DN50</t>
  </si>
  <si>
    <t>ukonč.vod.v rozv.vč.zap.a konc.do 2.5mm2</t>
  </si>
  <si>
    <t>ks</t>
  </si>
  <si>
    <t>ukonč.vod.v rozv.vc.zap.a konc.do 16mm2</t>
  </si>
  <si>
    <t>svítidlo uliční LED/70,2W/9150Lm/2700K/IP66 s fukncí CLO, DIMM, dle Výpočtu osvětlení, ozn.SA</t>
  </si>
  <si>
    <t>svítidlo uliční LED/32,4W/4173Lm/2700K/IP66 s fukncí CLO, DIMM, dle Výpočtu osvětlení, ozn.SB</t>
  </si>
  <si>
    <t>stožár bezpaticový ocelový žár.pozink. 6,2 m, JB8T-159/133/114mm, vč.manžety</t>
  </si>
  <si>
    <t>výložník obloukový ocel.pozink 1,8m/1,5m, 0°, V-1/114-1500mm/0°</t>
  </si>
  <si>
    <t>výložník obloukový ocel.pozink 1,8m/2,5m, 0°, V-1/114-2500mm/0°</t>
  </si>
  <si>
    <t xml:space="preserve">stožárová svorkovnice  SV 6.16.4</t>
  </si>
  <si>
    <t xml:space="preserve">stožárová svorkovnice  SV 9.16.4</t>
  </si>
  <si>
    <t>Pojistka trubičkova 5x20, 6A</t>
  </si>
  <si>
    <t>uzemn. v zemi FeZn 10 mm vč.svorek</t>
  </si>
  <si>
    <t>uzemn. v zemi FeZn/PVC 10 mm vč.svorek;propoj.aj.</t>
  </si>
  <si>
    <t>položení výstražné folie PVC s=330mm</t>
  </si>
  <si>
    <t xml:space="preserve">vodič CY 6 mm2  z/z</t>
  </si>
  <si>
    <t>kabel CYKY 3-Jx1.5 mm2 750V (TR)</t>
  </si>
  <si>
    <t>kabel CYKY 4-Jx16 mm2 750V (TR)</t>
  </si>
  <si>
    <t>kabelová spojka 4x16-Cu</t>
  </si>
  <si>
    <t>betonová směs C25/30</t>
  </si>
  <si>
    <t>stožárové pouzdro SP-300/1000</t>
  </si>
  <si>
    <t>beton deska D=60cm</t>
  </si>
  <si>
    <t>písek pro kabelové lože</t>
  </si>
  <si>
    <t>demontáž osvětlovacího bodu do 10m výšky</t>
  </si>
  <si>
    <t>D2</t>
  </si>
  <si>
    <t>ZEMNÍ PRÁCE</t>
  </si>
  <si>
    <t>vytyč.trati kab.vedeni v zastavěném prostoru</t>
  </si>
  <si>
    <t>km</t>
  </si>
  <si>
    <t>kabel.rýha 30cm/šíř., do80cm/hl. zem.tr.4</t>
  </si>
  <si>
    <t>ruč.zához.kab.rýhy 30cm šiř., do80cm hl.zem.tr.4</t>
  </si>
  <si>
    <t>bourání živičných povrchů</t>
  </si>
  <si>
    <t>výkop jámy ručně, zem.tr.3-4</t>
  </si>
  <si>
    <t>zához jámy, zem.tr.3-4</t>
  </si>
  <si>
    <t>hutnění zeminy strojem, tl.20cm</t>
  </si>
  <si>
    <t>lože z kop.písku</t>
  </si>
  <si>
    <t>beton.základ do bednění</t>
  </si>
  <si>
    <t>odvoz zeminy vč.naložení,úpravy povrchů</t>
  </si>
  <si>
    <t>D3</t>
  </si>
  <si>
    <t>PŘIDRUŽENÉ NÁKLADY</t>
  </si>
  <si>
    <t>Doprava a přesun</t>
  </si>
  <si>
    <t>Podružný materiál</t>
  </si>
  <si>
    <t>Pomocné zednické práce (rýhy, zához rýh,..)</t>
  </si>
  <si>
    <t>Práce plošiny, jeřábu apod.</t>
  </si>
  <si>
    <t>hod</t>
  </si>
  <si>
    <t>Dopravní značení a zajištění dopravy na komunikaci</t>
  </si>
  <si>
    <t>Zařízení staveniště</t>
  </si>
  <si>
    <t>Vytyčení zemních sítí</t>
  </si>
  <si>
    <t>Likvidace odpadu (obaly, demontovaný materiál,…)</t>
  </si>
  <si>
    <t>Dokumentace skutečného provedení</t>
  </si>
  <si>
    <t>Revizní zpráva</t>
  </si>
  <si>
    <t>SO 401B - Nasvětlení parkoviště, nabíjecí stanice</t>
  </si>
  <si>
    <t>svítidlo uliční LED/17,2W/2212Lm/2700K/IP66 s fukncí CLO, dle Výpočtu osvětlení, ozn.SC</t>
  </si>
  <si>
    <t>stožár bezpaticový ocelový žár.pozink. 7,0 m, K-7/133/89/60mm, vč.manžety</t>
  </si>
  <si>
    <t>výložník lomený ocel.pozink 1,0m/8°, SK-1/60/8°</t>
  </si>
  <si>
    <t>Pojistka trubičkova 5x20, 2A</t>
  </si>
  <si>
    <t>kabel CYKY 3-Jx4 mm2 750V (TR)</t>
  </si>
  <si>
    <t>stožárové pouzdro SP-250/1000</t>
  </si>
  <si>
    <t>rozvaděč RE-NAB (podle D.-2.2.06)</t>
  </si>
  <si>
    <t>nabíjecí stanice pro elektromobily, 3x400V/2x11kW/DC, IP54</t>
  </si>
  <si>
    <t>VRN - Vedlejší rozpočtové náklady</t>
  </si>
  <si>
    <t>011103000</t>
  </si>
  <si>
    <t>Pomocné práce zajišť nebo zříz ochranu inženýrských sítí - příprava území stavby - vytyčení</t>
  </si>
  <si>
    <t>012303000</t>
  </si>
  <si>
    <t>Geodetické zaměření skutečného provedení</t>
  </si>
  <si>
    <t xml:space="preserve">Náklady na vyhotovení geodetického zaměření skutečného provedení díla včetně jejich předání objednateli v požadované formě a požadovaném počtu.  Geodetické zaměření skutečného provedení díla bude provedeno a ověřeno oprávněným zeměměřičským inženýrem a bude předáno objednateli 3x v tištěné a 1x v elektronické formě na CD (včetně inženýrských sítí).  V zaměření budou vyznačeny hranice stavby, označeny druhy povrchů (materiál, povrch, barva), snížené obruby, vpusti, poklopy, propustky, lampy, svislé dopravní značení, opěrné zdi,…. Budou spočítány výměry (obruby + dlažby) vč. přiřazení k příslušným položkám a do příslušných SO dle rozpočtu.</t>
  </si>
  <si>
    <t>Poznámka k položce:_x000d_
Poznámka k položce:</t>
  </si>
  <si>
    <t>012403000</t>
  </si>
  <si>
    <t>Geometrický plán</t>
  </si>
  <si>
    <t xml:space="preserve">Náklady na vyhotovení geometrického plánu včetně jejich předání objednateli v požadované formě a požadovaném počtu.   - Geometrický plán oddělující stavbu chodníku a souvisejících konstrukčních prvků (opěrné a zárubní zdí, lávky, silniční obruby,…) včetně změn druhu pozemku a způsobu využití kultury (chodník - ostatní plocha / ostatní komunikace), s vyznačením věcných břemen na cizích pozemcích týkajících se např. autobusových zálivů, kabelů a lamp VO a částí chodníků nad vodotečí, tak jak je požadováno ke kolaudaci stavby a pro vklad do Katastru nemovitostí. 9x v tištěné a 1x v elektronické formě na CD.</t>
  </si>
  <si>
    <t>013254000</t>
  </si>
  <si>
    <t>Dokumentace skutečného provedení stavby</t>
  </si>
  <si>
    <t xml:space="preserve">Dokumentace skutečného provedení stavby ve smyslu § 125 odst. 6 stavebního zákona, dle kap. 18 Směrnice pro dokumentaci staveb pozemních komunikací (SDS PK) (7/2022) v rozsahu dle Technických kvalitativních podmínek pro dokumentaci staveb pozemních komunikací (TKP-D) (7/2022). Součástí je předání dokumentace v tištěné podobě (3 paré) a předání 1 x v digitální podobě (rozsah a uspořádání odpovídající podobě tištěné) v uzavřeném (PDF) a otevřeném formátu (DWG, XLS, DOC, apod.).  zahrnuje veškeré náklady spojené s objednatelem požadovanými pracemi</t>
  </si>
  <si>
    <t>030001000</t>
  </si>
  <si>
    <t>Položka zahrnuje veškeré náklady spojené s vybudováním, provozem a odstraněním zařízení staveniště -terénní úpravy pro zařízení staveniště -oplocení -WC -zázemí stavby</t>
  </si>
  <si>
    <t>031203000</t>
  </si>
  <si>
    <t>Příprava území stavby, vč. vytyčení stavby</t>
  </si>
  <si>
    <t>034303000</t>
  </si>
  <si>
    <t>DIO - pomocné práce zříz nebo zajišť regulaci a ochranu dopravy</t>
  </si>
  <si>
    <t xml:space="preserve">"Položka zahrnuje dopravně inženýrská opatření v průběhu celé stavby (dle schváleného plánu ZOV, DIO a vyjádření DI PČR), zahrnuje pronájem dopravního značení - tzn. osazení, přesuny a odvoz provizorního dopravního značení. Zahrnuje dočasné dopravní značení, semafory vč. časomíry odpočtu, dopravní zařízení (např citybloky, provizorní betonová a ocelová svodidla, světelné výstražné zařízení atd.), oplocení a všechny související práce po dobu trvání stavby. Zahrnuje přesun betonových svodidel a úpravu DZ ve všech etapách výstavby, vč. bet.svodidel, oddělujících pásek, provizorních lávek do 7m či zábradlí na provizorní komunikaci. Součástí položky je i údržba a péče o dopravně inženýrská opatření v průběhu celé stavby. Součástí položky je vyřízení DIR včetně jeho projednání.   Pro celou stavbu."  zahrnuje objednatelem povolené náklady na požadovaná zařízení zhotovitele</t>
  </si>
  <si>
    <t>034503000</t>
  </si>
  <si>
    <t>Informační tabule (plast A3) na sloupku a mobilním podstavci</t>
  </si>
  <si>
    <t xml:space="preserve">Plastová (A3) na sloupku a mobilním podstavci  "položka zahrnuje:   - dodání a osazení informačních tabulí v předepsaném provedení a množství s obsahem předepsaným zadavatelem   - veškeré nosné a upevňovací konstrukce   - základové konstrukce včetně nutných zemních prací   - demontáž a odvoz po skončení platnosti   - případně nutné opravy poškozených čátí během platnosti"</t>
  </si>
  <si>
    <t>045203000</t>
  </si>
  <si>
    <t>Kompletační činnost</t>
  </si>
  <si>
    <t>Zahrnuje veškeré náklady spojené s tvorbou posudků, kontrol, revizních zpráv a dalších úkonů požadovaných dotčenými orgány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</si>
</sst>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0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40" fillId="0" borderId="0" xfId="0" applyFont="1" applyAlignment="1" applyProtection="1">
      <alignment vertical="center" wrapText="1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18</v>
      </c>
    </row>
    <row r="7" s="1" customFormat="1" ht="12" customHeight="1">
      <c r="B7" s="22"/>
      <c r="C7" s="23"/>
      <c r="D7" s="33" t="s">
        <v>19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21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26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27</v>
      </c>
    </row>
    <row r="10" s="1" customFormat="1" ht="12" customHeight="1">
      <c r="B10" s="22"/>
      <c r="C10" s="23"/>
      <c r="D10" s="33" t="s">
        <v>28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29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18</v>
      </c>
    </row>
    <row r="11" s="1" customFormat="1" ht="18.48" customHeight="1">
      <c r="B11" s="22"/>
      <c r="C11" s="23"/>
      <c r="D11" s="23"/>
      <c r="E11" s="28" t="s">
        <v>30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31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18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18</v>
      </c>
    </row>
    <row r="13" s="1" customFormat="1" ht="12" customHeight="1">
      <c r="B13" s="22"/>
      <c r="C13" s="23"/>
      <c r="D13" s="33" t="s">
        <v>32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29</v>
      </c>
      <c r="AL13" s="23"/>
      <c r="AM13" s="23"/>
      <c r="AN13" s="35" t="s">
        <v>33</v>
      </c>
      <c r="AO13" s="23"/>
      <c r="AP13" s="23"/>
      <c r="AQ13" s="23"/>
      <c r="AR13" s="21"/>
      <c r="BE13" s="32"/>
      <c r="BS13" s="18" t="s">
        <v>18</v>
      </c>
    </row>
    <row r="14">
      <c r="B14" s="22"/>
      <c r="C14" s="23"/>
      <c r="D14" s="23"/>
      <c r="E14" s="35" t="s">
        <v>33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31</v>
      </c>
      <c r="AL14" s="23"/>
      <c r="AM14" s="23"/>
      <c r="AN14" s="35" t="s">
        <v>33</v>
      </c>
      <c r="AO14" s="23"/>
      <c r="AP14" s="23"/>
      <c r="AQ14" s="23"/>
      <c r="AR14" s="21"/>
      <c r="BE14" s="32"/>
      <c r="BS14" s="18" t="s">
        <v>18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34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29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31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36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29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31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36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39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40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41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42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43</v>
      </c>
      <c r="E29" s="48"/>
      <c r="F29" s="33" t="s">
        <v>44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45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46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47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48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49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50</v>
      </c>
      <c r="U35" s="55"/>
      <c r="V35" s="55"/>
      <c r="W35" s="55"/>
      <c r="X35" s="57" t="s">
        <v>51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52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53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54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55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54</v>
      </c>
      <c r="AI60" s="43"/>
      <c r="AJ60" s="43"/>
      <c r="AK60" s="43"/>
      <c r="AL60" s="43"/>
      <c r="AM60" s="65" t="s">
        <v>55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56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57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54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55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54</v>
      </c>
      <c r="AI75" s="43"/>
      <c r="AJ75" s="43"/>
      <c r="AK75" s="43"/>
      <c r="AL75" s="43"/>
      <c r="AM75" s="65" t="s">
        <v>55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58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2270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Nový Bor - BUS zastávky, parkování - ulice Liberecká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22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Nový Bor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24</v>
      </c>
      <c r="AJ87" s="41"/>
      <c r="AK87" s="41"/>
      <c r="AL87" s="41"/>
      <c r="AM87" s="80" t="str">
        <f>IF(AN8= "","",AN8)</f>
        <v>16. 4. 2024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28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34</v>
      </c>
      <c r="AJ89" s="41"/>
      <c r="AK89" s="41"/>
      <c r="AL89" s="41"/>
      <c r="AM89" s="81" t="str">
        <f>IF(E17="","",E17)</f>
        <v>Ing. Martina Hřebřinová</v>
      </c>
      <c r="AN89" s="72"/>
      <c r="AO89" s="72"/>
      <c r="AP89" s="72"/>
      <c r="AQ89" s="41"/>
      <c r="AR89" s="45"/>
      <c r="AS89" s="82" t="s">
        <v>59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32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37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60</v>
      </c>
      <c r="D92" s="95"/>
      <c r="E92" s="95"/>
      <c r="F92" s="95"/>
      <c r="G92" s="95"/>
      <c r="H92" s="96"/>
      <c r="I92" s="97" t="s">
        <v>61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62</v>
      </c>
      <c r="AH92" s="95"/>
      <c r="AI92" s="95"/>
      <c r="AJ92" s="95"/>
      <c r="AK92" s="95"/>
      <c r="AL92" s="95"/>
      <c r="AM92" s="95"/>
      <c r="AN92" s="97" t="s">
        <v>63</v>
      </c>
      <c r="AO92" s="95"/>
      <c r="AP92" s="99"/>
      <c r="AQ92" s="100" t="s">
        <v>64</v>
      </c>
      <c r="AR92" s="45"/>
      <c r="AS92" s="101" t="s">
        <v>65</v>
      </c>
      <c r="AT92" s="102" t="s">
        <v>66</v>
      </c>
      <c r="AU92" s="102" t="s">
        <v>67</v>
      </c>
      <c r="AV92" s="102" t="s">
        <v>68</v>
      </c>
      <c r="AW92" s="102" t="s">
        <v>69</v>
      </c>
      <c r="AX92" s="102" t="s">
        <v>70</v>
      </c>
      <c r="AY92" s="102" t="s">
        <v>71</v>
      </c>
      <c r="AZ92" s="102" t="s">
        <v>72</v>
      </c>
      <c r="BA92" s="102" t="s">
        <v>73</v>
      </c>
      <c r="BB92" s="102" t="s">
        <v>74</v>
      </c>
      <c r="BC92" s="102" t="s">
        <v>75</v>
      </c>
      <c r="BD92" s="103" t="s">
        <v>76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77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ROUND(AG95+AG98+AG101+AG104,2)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ROUND(AS95+AS98+AS101+AS104,2)</f>
        <v>0</v>
      </c>
      <c r="AT94" s="115">
        <f>ROUND(SUM(AV94:AW94),2)</f>
        <v>0</v>
      </c>
      <c r="AU94" s="116">
        <f>ROUND(AU95+AU98+AU101+AU104,5)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ROUND(AZ95+AZ98+AZ101+AZ104,2)</f>
        <v>0</v>
      </c>
      <c r="BA94" s="115">
        <f>ROUND(BA95+BA98+BA101+BA104,2)</f>
        <v>0</v>
      </c>
      <c r="BB94" s="115">
        <f>ROUND(BB95+BB98+BB101+BB104,2)</f>
        <v>0</v>
      </c>
      <c r="BC94" s="115">
        <f>ROUND(BC95+BC98+BC101+BC104,2)</f>
        <v>0</v>
      </c>
      <c r="BD94" s="117">
        <f>ROUND(BD95+BD98+BD101+BD104,2)</f>
        <v>0</v>
      </c>
      <c r="BE94" s="6"/>
      <c r="BS94" s="118" t="s">
        <v>78</v>
      </c>
      <c r="BT94" s="118" t="s">
        <v>79</v>
      </c>
      <c r="BU94" s="119" t="s">
        <v>80</v>
      </c>
      <c r="BV94" s="118" t="s">
        <v>81</v>
      </c>
      <c r="BW94" s="118" t="s">
        <v>5</v>
      </c>
      <c r="BX94" s="118" t="s">
        <v>82</v>
      </c>
      <c r="CL94" s="118" t="s">
        <v>1</v>
      </c>
    </row>
    <row r="95" s="7" customFormat="1" ht="16.5" customHeight="1">
      <c r="A95" s="7"/>
      <c r="B95" s="120"/>
      <c r="C95" s="121"/>
      <c r="D95" s="122" t="s">
        <v>83</v>
      </c>
      <c r="E95" s="122"/>
      <c r="F95" s="122"/>
      <c r="G95" s="122"/>
      <c r="H95" s="122"/>
      <c r="I95" s="123"/>
      <c r="J95" s="122" t="s">
        <v>84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ROUND(SUM(AG96:AG97),2)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85</v>
      </c>
      <c r="AR95" s="127"/>
      <c r="AS95" s="128">
        <f>ROUND(SUM(AS96:AS97),2)</f>
        <v>0</v>
      </c>
      <c r="AT95" s="129">
        <f>ROUND(SUM(AV95:AW95),2)</f>
        <v>0</v>
      </c>
      <c r="AU95" s="130">
        <f>ROUND(SUM(AU96:AU97),5)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ROUND(SUM(AZ96:AZ97),2)</f>
        <v>0</v>
      </c>
      <c r="BA95" s="129">
        <f>ROUND(SUM(BA96:BA97),2)</f>
        <v>0</v>
      </c>
      <c r="BB95" s="129">
        <f>ROUND(SUM(BB96:BB97),2)</f>
        <v>0</v>
      </c>
      <c r="BC95" s="129">
        <f>ROUND(SUM(BC96:BC97),2)</f>
        <v>0</v>
      </c>
      <c r="BD95" s="131">
        <f>ROUND(SUM(BD96:BD97),2)</f>
        <v>0</v>
      </c>
      <c r="BE95" s="7"/>
      <c r="BS95" s="132" t="s">
        <v>78</v>
      </c>
      <c r="BT95" s="132" t="s">
        <v>21</v>
      </c>
      <c r="BU95" s="132" t="s">
        <v>80</v>
      </c>
      <c r="BV95" s="132" t="s">
        <v>81</v>
      </c>
      <c r="BW95" s="132" t="s">
        <v>86</v>
      </c>
      <c r="BX95" s="132" t="s">
        <v>5</v>
      </c>
      <c r="CL95" s="132" t="s">
        <v>1</v>
      </c>
      <c r="CM95" s="132" t="s">
        <v>87</v>
      </c>
    </row>
    <row r="96" s="4" customFormat="1" ht="23.25" customHeight="1">
      <c r="A96" s="133" t="s">
        <v>88</v>
      </c>
      <c r="B96" s="71"/>
      <c r="C96" s="134"/>
      <c r="D96" s="134"/>
      <c r="E96" s="135" t="s">
        <v>89</v>
      </c>
      <c r="F96" s="135"/>
      <c r="G96" s="135"/>
      <c r="H96" s="135"/>
      <c r="I96" s="135"/>
      <c r="J96" s="134"/>
      <c r="K96" s="135" t="s">
        <v>84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'SO 101 A - Autobusové zas...'!J32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90</v>
      </c>
      <c r="AR96" s="73"/>
      <c r="AS96" s="138">
        <v>0</v>
      </c>
      <c r="AT96" s="139">
        <f>ROUND(SUM(AV96:AW96),2)</f>
        <v>0</v>
      </c>
      <c r="AU96" s="140">
        <f>'SO 101 A - Autobusové zas...'!P132</f>
        <v>0</v>
      </c>
      <c r="AV96" s="139">
        <f>'SO 101 A - Autobusové zas...'!J35</f>
        <v>0</v>
      </c>
      <c r="AW96" s="139">
        <f>'SO 101 A - Autobusové zas...'!J36</f>
        <v>0</v>
      </c>
      <c r="AX96" s="139">
        <f>'SO 101 A - Autobusové zas...'!J37</f>
        <v>0</v>
      </c>
      <c r="AY96" s="139">
        <f>'SO 101 A - Autobusové zas...'!J38</f>
        <v>0</v>
      </c>
      <c r="AZ96" s="139">
        <f>'SO 101 A - Autobusové zas...'!F35</f>
        <v>0</v>
      </c>
      <c r="BA96" s="139">
        <f>'SO 101 A - Autobusové zas...'!F36</f>
        <v>0</v>
      </c>
      <c r="BB96" s="139">
        <f>'SO 101 A - Autobusové zas...'!F37</f>
        <v>0</v>
      </c>
      <c r="BC96" s="139">
        <f>'SO 101 A - Autobusové zas...'!F38</f>
        <v>0</v>
      </c>
      <c r="BD96" s="141">
        <f>'SO 101 A - Autobusové zas...'!F39</f>
        <v>0</v>
      </c>
      <c r="BE96" s="4"/>
      <c r="BT96" s="142" t="s">
        <v>87</v>
      </c>
      <c r="BV96" s="142" t="s">
        <v>81</v>
      </c>
      <c r="BW96" s="142" t="s">
        <v>91</v>
      </c>
      <c r="BX96" s="142" t="s">
        <v>86</v>
      </c>
      <c r="CL96" s="142" t="s">
        <v>1</v>
      </c>
    </row>
    <row r="97" s="4" customFormat="1" ht="23.25" customHeight="1">
      <c r="A97" s="133" t="s">
        <v>88</v>
      </c>
      <c r="B97" s="71"/>
      <c r="C97" s="134"/>
      <c r="D97" s="134"/>
      <c r="E97" s="135" t="s">
        <v>92</v>
      </c>
      <c r="F97" s="135"/>
      <c r="G97" s="135"/>
      <c r="H97" s="135"/>
      <c r="I97" s="135"/>
      <c r="J97" s="134"/>
      <c r="K97" s="135" t="s">
        <v>93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'SO 101 B - Ostatní plochy'!J32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90</v>
      </c>
      <c r="AR97" s="73"/>
      <c r="AS97" s="138">
        <v>0</v>
      </c>
      <c r="AT97" s="139">
        <f>ROUND(SUM(AV97:AW97),2)</f>
        <v>0</v>
      </c>
      <c r="AU97" s="140">
        <f>'SO 101 B - Ostatní plochy'!P126</f>
        <v>0</v>
      </c>
      <c r="AV97" s="139">
        <f>'SO 101 B - Ostatní plochy'!J35</f>
        <v>0</v>
      </c>
      <c r="AW97" s="139">
        <f>'SO 101 B - Ostatní plochy'!J36</f>
        <v>0</v>
      </c>
      <c r="AX97" s="139">
        <f>'SO 101 B - Ostatní plochy'!J37</f>
        <v>0</v>
      </c>
      <c r="AY97" s="139">
        <f>'SO 101 B - Ostatní plochy'!J38</f>
        <v>0</v>
      </c>
      <c r="AZ97" s="139">
        <f>'SO 101 B - Ostatní plochy'!F35</f>
        <v>0</v>
      </c>
      <c r="BA97" s="139">
        <f>'SO 101 B - Ostatní plochy'!F36</f>
        <v>0</v>
      </c>
      <c r="BB97" s="139">
        <f>'SO 101 B - Ostatní plochy'!F37</f>
        <v>0</v>
      </c>
      <c r="BC97" s="139">
        <f>'SO 101 B - Ostatní plochy'!F38</f>
        <v>0</v>
      </c>
      <c r="BD97" s="141">
        <f>'SO 101 B - Ostatní plochy'!F39</f>
        <v>0</v>
      </c>
      <c r="BE97" s="4"/>
      <c r="BT97" s="142" t="s">
        <v>87</v>
      </c>
      <c r="BV97" s="142" t="s">
        <v>81</v>
      </c>
      <c r="BW97" s="142" t="s">
        <v>94</v>
      </c>
      <c r="BX97" s="142" t="s">
        <v>86</v>
      </c>
      <c r="CL97" s="142" t="s">
        <v>1</v>
      </c>
    </row>
    <row r="98" s="7" customFormat="1" ht="16.5" customHeight="1">
      <c r="A98" s="7"/>
      <c r="B98" s="120"/>
      <c r="C98" s="121"/>
      <c r="D98" s="122" t="s">
        <v>95</v>
      </c>
      <c r="E98" s="122"/>
      <c r="F98" s="122"/>
      <c r="G98" s="122"/>
      <c r="H98" s="122"/>
      <c r="I98" s="123"/>
      <c r="J98" s="122" t="s">
        <v>96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ROUND(SUM(AG99:AG100),2)</f>
        <v>0</v>
      </c>
      <c r="AH98" s="123"/>
      <c r="AI98" s="123"/>
      <c r="AJ98" s="123"/>
      <c r="AK98" s="123"/>
      <c r="AL98" s="123"/>
      <c r="AM98" s="123"/>
      <c r="AN98" s="125">
        <f>SUM(AG98,AT98)</f>
        <v>0</v>
      </c>
      <c r="AO98" s="123"/>
      <c r="AP98" s="123"/>
      <c r="AQ98" s="126" t="s">
        <v>85</v>
      </c>
      <c r="AR98" s="127"/>
      <c r="AS98" s="128">
        <f>ROUND(SUM(AS99:AS100),2)</f>
        <v>0</v>
      </c>
      <c r="AT98" s="129">
        <f>ROUND(SUM(AV98:AW98),2)</f>
        <v>0</v>
      </c>
      <c r="AU98" s="130">
        <f>ROUND(SUM(AU99:AU100),5)</f>
        <v>0</v>
      </c>
      <c r="AV98" s="129">
        <f>ROUND(AZ98*L29,2)</f>
        <v>0</v>
      </c>
      <c r="AW98" s="129">
        <f>ROUND(BA98*L30,2)</f>
        <v>0</v>
      </c>
      <c r="AX98" s="129">
        <f>ROUND(BB98*L29,2)</f>
        <v>0</v>
      </c>
      <c r="AY98" s="129">
        <f>ROUND(BC98*L30,2)</f>
        <v>0</v>
      </c>
      <c r="AZ98" s="129">
        <f>ROUND(SUM(AZ99:AZ100),2)</f>
        <v>0</v>
      </c>
      <c r="BA98" s="129">
        <f>ROUND(SUM(BA99:BA100),2)</f>
        <v>0</v>
      </c>
      <c r="BB98" s="129">
        <f>ROUND(SUM(BB99:BB100),2)</f>
        <v>0</v>
      </c>
      <c r="BC98" s="129">
        <f>ROUND(SUM(BC99:BC100),2)</f>
        <v>0</v>
      </c>
      <c r="BD98" s="131">
        <f>ROUND(SUM(BD99:BD100),2)</f>
        <v>0</v>
      </c>
      <c r="BE98" s="7"/>
      <c r="BS98" s="132" t="s">
        <v>78</v>
      </c>
      <c r="BT98" s="132" t="s">
        <v>21</v>
      </c>
      <c r="BU98" s="132" t="s">
        <v>80</v>
      </c>
      <c r="BV98" s="132" t="s">
        <v>81</v>
      </c>
      <c r="BW98" s="132" t="s">
        <v>97</v>
      </c>
      <c r="BX98" s="132" t="s">
        <v>5</v>
      </c>
      <c r="CL98" s="132" t="s">
        <v>1</v>
      </c>
      <c r="CM98" s="132" t="s">
        <v>87</v>
      </c>
    </row>
    <row r="99" s="4" customFormat="1" ht="23.25" customHeight="1">
      <c r="A99" s="133" t="s">
        <v>88</v>
      </c>
      <c r="B99" s="71"/>
      <c r="C99" s="134"/>
      <c r="D99" s="134"/>
      <c r="E99" s="135" t="s">
        <v>98</v>
      </c>
      <c r="F99" s="135"/>
      <c r="G99" s="135"/>
      <c r="H99" s="135"/>
      <c r="I99" s="135"/>
      <c r="J99" s="134"/>
      <c r="K99" s="135" t="s">
        <v>99</v>
      </c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6">
        <f>'SO 102 A - Vyhrazené park...'!J32</f>
        <v>0</v>
      </c>
      <c r="AH99" s="134"/>
      <c r="AI99" s="134"/>
      <c r="AJ99" s="134"/>
      <c r="AK99" s="134"/>
      <c r="AL99" s="134"/>
      <c r="AM99" s="134"/>
      <c r="AN99" s="136">
        <f>SUM(AG99,AT99)</f>
        <v>0</v>
      </c>
      <c r="AO99" s="134"/>
      <c r="AP99" s="134"/>
      <c r="AQ99" s="137" t="s">
        <v>90</v>
      </c>
      <c r="AR99" s="73"/>
      <c r="AS99" s="138">
        <v>0</v>
      </c>
      <c r="AT99" s="139">
        <f>ROUND(SUM(AV99:AW99),2)</f>
        <v>0</v>
      </c>
      <c r="AU99" s="140">
        <f>'SO 102 A - Vyhrazené park...'!P126</f>
        <v>0</v>
      </c>
      <c r="AV99" s="139">
        <f>'SO 102 A - Vyhrazené park...'!J35</f>
        <v>0</v>
      </c>
      <c r="AW99" s="139">
        <f>'SO 102 A - Vyhrazené park...'!J36</f>
        <v>0</v>
      </c>
      <c r="AX99" s="139">
        <f>'SO 102 A - Vyhrazené park...'!J37</f>
        <v>0</v>
      </c>
      <c r="AY99" s="139">
        <f>'SO 102 A - Vyhrazené park...'!J38</f>
        <v>0</v>
      </c>
      <c r="AZ99" s="139">
        <f>'SO 102 A - Vyhrazené park...'!F35</f>
        <v>0</v>
      </c>
      <c r="BA99" s="139">
        <f>'SO 102 A - Vyhrazené park...'!F36</f>
        <v>0</v>
      </c>
      <c r="BB99" s="139">
        <f>'SO 102 A - Vyhrazené park...'!F37</f>
        <v>0</v>
      </c>
      <c r="BC99" s="139">
        <f>'SO 102 A - Vyhrazené park...'!F38</f>
        <v>0</v>
      </c>
      <c r="BD99" s="141">
        <f>'SO 102 A - Vyhrazené park...'!F39</f>
        <v>0</v>
      </c>
      <c r="BE99" s="4"/>
      <c r="BT99" s="142" t="s">
        <v>87</v>
      </c>
      <c r="BV99" s="142" t="s">
        <v>81</v>
      </c>
      <c r="BW99" s="142" t="s">
        <v>100</v>
      </c>
      <c r="BX99" s="142" t="s">
        <v>97</v>
      </c>
      <c r="CL99" s="142" t="s">
        <v>1</v>
      </c>
    </row>
    <row r="100" s="4" customFormat="1" ht="23.25" customHeight="1">
      <c r="A100" s="133" t="s">
        <v>88</v>
      </c>
      <c r="B100" s="71"/>
      <c r="C100" s="134"/>
      <c r="D100" s="134"/>
      <c r="E100" s="135" t="s">
        <v>101</v>
      </c>
      <c r="F100" s="135"/>
      <c r="G100" s="135"/>
      <c r="H100" s="135"/>
      <c r="I100" s="135"/>
      <c r="J100" s="134"/>
      <c r="K100" s="135" t="s">
        <v>96</v>
      </c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6">
        <f>'SO 102 B - Parkoviště'!J32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90</v>
      </c>
      <c r="AR100" s="73"/>
      <c r="AS100" s="138">
        <v>0</v>
      </c>
      <c r="AT100" s="139">
        <f>ROUND(SUM(AV100:AW100),2)</f>
        <v>0</v>
      </c>
      <c r="AU100" s="140">
        <f>'SO 102 B - Parkoviště'!P127</f>
        <v>0</v>
      </c>
      <c r="AV100" s="139">
        <f>'SO 102 B - Parkoviště'!J35</f>
        <v>0</v>
      </c>
      <c r="AW100" s="139">
        <f>'SO 102 B - Parkoviště'!J36</f>
        <v>0</v>
      </c>
      <c r="AX100" s="139">
        <f>'SO 102 B - Parkoviště'!J37</f>
        <v>0</v>
      </c>
      <c r="AY100" s="139">
        <f>'SO 102 B - Parkoviště'!J38</f>
        <v>0</v>
      </c>
      <c r="AZ100" s="139">
        <f>'SO 102 B - Parkoviště'!F35</f>
        <v>0</v>
      </c>
      <c r="BA100" s="139">
        <f>'SO 102 B - Parkoviště'!F36</f>
        <v>0</v>
      </c>
      <c r="BB100" s="139">
        <f>'SO 102 B - Parkoviště'!F37</f>
        <v>0</v>
      </c>
      <c r="BC100" s="139">
        <f>'SO 102 B - Parkoviště'!F38</f>
        <v>0</v>
      </c>
      <c r="BD100" s="141">
        <f>'SO 102 B - Parkoviště'!F39</f>
        <v>0</v>
      </c>
      <c r="BE100" s="4"/>
      <c r="BT100" s="142" t="s">
        <v>87</v>
      </c>
      <c r="BV100" s="142" t="s">
        <v>81</v>
      </c>
      <c r="BW100" s="142" t="s">
        <v>102</v>
      </c>
      <c r="BX100" s="142" t="s">
        <v>97</v>
      </c>
      <c r="CL100" s="142" t="s">
        <v>1</v>
      </c>
    </row>
    <row r="101" s="7" customFormat="1" ht="16.5" customHeight="1">
      <c r="A101" s="7"/>
      <c r="B101" s="120"/>
      <c r="C101" s="121"/>
      <c r="D101" s="122" t="s">
        <v>103</v>
      </c>
      <c r="E101" s="122"/>
      <c r="F101" s="122"/>
      <c r="G101" s="122"/>
      <c r="H101" s="122"/>
      <c r="I101" s="123"/>
      <c r="J101" s="122" t="s">
        <v>104</v>
      </c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4">
        <f>ROUND(SUM(AG102:AG103),2)</f>
        <v>0</v>
      </c>
      <c r="AH101" s="123"/>
      <c r="AI101" s="123"/>
      <c r="AJ101" s="123"/>
      <c r="AK101" s="123"/>
      <c r="AL101" s="123"/>
      <c r="AM101" s="123"/>
      <c r="AN101" s="125">
        <f>SUM(AG101,AT101)</f>
        <v>0</v>
      </c>
      <c r="AO101" s="123"/>
      <c r="AP101" s="123"/>
      <c r="AQ101" s="126" t="s">
        <v>85</v>
      </c>
      <c r="AR101" s="127"/>
      <c r="AS101" s="128">
        <f>ROUND(SUM(AS102:AS103),2)</f>
        <v>0</v>
      </c>
      <c r="AT101" s="129">
        <f>ROUND(SUM(AV101:AW101),2)</f>
        <v>0</v>
      </c>
      <c r="AU101" s="130">
        <f>ROUND(SUM(AU102:AU103),5)</f>
        <v>0</v>
      </c>
      <c r="AV101" s="129">
        <f>ROUND(AZ101*L29,2)</f>
        <v>0</v>
      </c>
      <c r="AW101" s="129">
        <f>ROUND(BA101*L30,2)</f>
        <v>0</v>
      </c>
      <c r="AX101" s="129">
        <f>ROUND(BB101*L29,2)</f>
        <v>0</v>
      </c>
      <c r="AY101" s="129">
        <f>ROUND(BC101*L30,2)</f>
        <v>0</v>
      </c>
      <c r="AZ101" s="129">
        <f>ROUND(SUM(AZ102:AZ103),2)</f>
        <v>0</v>
      </c>
      <c r="BA101" s="129">
        <f>ROUND(SUM(BA102:BA103),2)</f>
        <v>0</v>
      </c>
      <c r="BB101" s="129">
        <f>ROUND(SUM(BB102:BB103),2)</f>
        <v>0</v>
      </c>
      <c r="BC101" s="129">
        <f>ROUND(SUM(BC102:BC103),2)</f>
        <v>0</v>
      </c>
      <c r="BD101" s="131">
        <f>ROUND(SUM(BD102:BD103),2)</f>
        <v>0</v>
      </c>
      <c r="BE101" s="7"/>
      <c r="BS101" s="132" t="s">
        <v>78</v>
      </c>
      <c r="BT101" s="132" t="s">
        <v>21</v>
      </c>
      <c r="BU101" s="132" t="s">
        <v>80</v>
      </c>
      <c r="BV101" s="132" t="s">
        <v>81</v>
      </c>
      <c r="BW101" s="132" t="s">
        <v>105</v>
      </c>
      <c r="BX101" s="132" t="s">
        <v>5</v>
      </c>
      <c r="CL101" s="132" t="s">
        <v>1</v>
      </c>
      <c r="CM101" s="132" t="s">
        <v>87</v>
      </c>
    </row>
    <row r="102" s="4" customFormat="1" ht="23.25" customHeight="1">
      <c r="A102" s="133" t="s">
        <v>88</v>
      </c>
      <c r="B102" s="71"/>
      <c r="C102" s="134"/>
      <c r="D102" s="134"/>
      <c r="E102" s="135" t="s">
        <v>106</v>
      </c>
      <c r="F102" s="135"/>
      <c r="G102" s="135"/>
      <c r="H102" s="135"/>
      <c r="I102" s="135"/>
      <c r="J102" s="134"/>
      <c r="K102" s="135" t="s">
        <v>107</v>
      </c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6">
        <f>'SO 401A - Nasvětlení přec...'!J32</f>
        <v>0</v>
      </c>
      <c r="AH102" s="134"/>
      <c r="AI102" s="134"/>
      <c r="AJ102" s="134"/>
      <c r="AK102" s="134"/>
      <c r="AL102" s="134"/>
      <c r="AM102" s="134"/>
      <c r="AN102" s="136">
        <f>SUM(AG102,AT102)</f>
        <v>0</v>
      </c>
      <c r="AO102" s="134"/>
      <c r="AP102" s="134"/>
      <c r="AQ102" s="137" t="s">
        <v>90</v>
      </c>
      <c r="AR102" s="73"/>
      <c r="AS102" s="138">
        <v>0</v>
      </c>
      <c r="AT102" s="139">
        <f>ROUND(SUM(AV102:AW102),2)</f>
        <v>0</v>
      </c>
      <c r="AU102" s="140">
        <f>'SO 401A - Nasvětlení přec...'!P123</f>
        <v>0</v>
      </c>
      <c r="AV102" s="139">
        <f>'SO 401A - Nasvětlení přec...'!J35</f>
        <v>0</v>
      </c>
      <c r="AW102" s="139">
        <f>'SO 401A - Nasvětlení přec...'!J36</f>
        <v>0</v>
      </c>
      <c r="AX102" s="139">
        <f>'SO 401A - Nasvětlení přec...'!J37</f>
        <v>0</v>
      </c>
      <c r="AY102" s="139">
        <f>'SO 401A - Nasvětlení přec...'!J38</f>
        <v>0</v>
      </c>
      <c r="AZ102" s="139">
        <f>'SO 401A - Nasvětlení přec...'!F35</f>
        <v>0</v>
      </c>
      <c r="BA102" s="139">
        <f>'SO 401A - Nasvětlení přec...'!F36</f>
        <v>0</v>
      </c>
      <c r="BB102" s="139">
        <f>'SO 401A - Nasvětlení přec...'!F37</f>
        <v>0</v>
      </c>
      <c r="BC102" s="139">
        <f>'SO 401A - Nasvětlení přec...'!F38</f>
        <v>0</v>
      </c>
      <c r="BD102" s="141">
        <f>'SO 401A - Nasvětlení přec...'!F39</f>
        <v>0</v>
      </c>
      <c r="BE102" s="4"/>
      <c r="BT102" s="142" t="s">
        <v>87</v>
      </c>
      <c r="BV102" s="142" t="s">
        <v>81</v>
      </c>
      <c r="BW102" s="142" t="s">
        <v>108</v>
      </c>
      <c r="BX102" s="142" t="s">
        <v>105</v>
      </c>
      <c r="CL102" s="142" t="s">
        <v>1</v>
      </c>
    </row>
    <row r="103" s="4" customFormat="1" ht="23.25" customHeight="1">
      <c r="A103" s="133" t="s">
        <v>88</v>
      </c>
      <c r="B103" s="71"/>
      <c r="C103" s="134"/>
      <c r="D103" s="134"/>
      <c r="E103" s="135" t="s">
        <v>109</v>
      </c>
      <c r="F103" s="135"/>
      <c r="G103" s="135"/>
      <c r="H103" s="135"/>
      <c r="I103" s="135"/>
      <c r="J103" s="134"/>
      <c r="K103" s="135" t="s">
        <v>110</v>
      </c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6">
        <f>'SO 401B - Nasvětlení park...'!J32</f>
        <v>0</v>
      </c>
      <c r="AH103" s="134"/>
      <c r="AI103" s="134"/>
      <c r="AJ103" s="134"/>
      <c r="AK103" s="134"/>
      <c r="AL103" s="134"/>
      <c r="AM103" s="134"/>
      <c r="AN103" s="136">
        <f>SUM(AG103,AT103)</f>
        <v>0</v>
      </c>
      <c r="AO103" s="134"/>
      <c r="AP103" s="134"/>
      <c r="AQ103" s="137" t="s">
        <v>90</v>
      </c>
      <c r="AR103" s="73"/>
      <c r="AS103" s="138">
        <v>0</v>
      </c>
      <c r="AT103" s="139">
        <f>ROUND(SUM(AV103:AW103),2)</f>
        <v>0</v>
      </c>
      <c r="AU103" s="140">
        <f>'SO 401B - Nasvětlení park...'!P123</f>
        <v>0</v>
      </c>
      <c r="AV103" s="139">
        <f>'SO 401B - Nasvětlení park...'!J35</f>
        <v>0</v>
      </c>
      <c r="AW103" s="139">
        <f>'SO 401B - Nasvětlení park...'!J36</f>
        <v>0</v>
      </c>
      <c r="AX103" s="139">
        <f>'SO 401B - Nasvětlení park...'!J37</f>
        <v>0</v>
      </c>
      <c r="AY103" s="139">
        <f>'SO 401B - Nasvětlení park...'!J38</f>
        <v>0</v>
      </c>
      <c r="AZ103" s="139">
        <f>'SO 401B - Nasvětlení park...'!F35</f>
        <v>0</v>
      </c>
      <c r="BA103" s="139">
        <f>'SO 401B - Nasvětlení park...'!F36</f>
        <v>0</v>
      </c>
      <c r="BB103" s="139">
        <f>'SO 401B - Nasvětlení park...'!F37</f>
        <v>0</v>
      </c>
      <c r="BC103" s="139">
        <f>'SO 401B - Nasvětlení park...'!F38</f>
        <v>0</v>
      </c>
      <c r="BD103" s="141">
        <f>'SO 401B - Nasvětlení park...'!F39</f>
        <v>0</v>
      </c>
      <c r="BE103" s="4"/>
      <c r="BT103" s="142" t="s">
        <v>87</v>
      </c>
      <c r="BV103" s="142" t="s">
        <v>81</v>
      </c>
      <c r="BW103" s="142" t="s">
        <v>111</v>
      </c>
      <c r="BX103" s="142" t="s">
        <v>105</v>
      </c>
      <c r="CL103" s="142" t="s">
        <v>1</v>
      </c>
    </row>
    <row r="104" s="7" customFormat="1" ht="16.5" customHeight="1">
      <c r="A104" s="133" t="s">
        <v>88</v>
      </c>
      <c r="B104" s="120"/>
      <c r="C104" s="121"/>
      <c r="D104" s="122" t="s">
        <v>112</v>
      </c>
      <c r="E104" s="122"/>
      <c r="F104" s="122"/>
      <c r="G104" s="122"/>
      <c r="H104" s="122"/>
      <c r="I104" s="123"/>
      <c r="J104" s="122" t="s">
        <v>113</v>
      </c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  <c r="AB104" s="122"/>
      <c r="AC104" s="122"/>
      <c r="AD104" s="122"/>
      <c r="AE104" s="122"/>
      <c r="AF104" s="122"/>
      <c r="AG104" s="125">
        <f>'VRN - Vedlejší rozpočtové...'!J30</f>
        <v>0</v>
      </c>
      <c r="AH104" s="123"/>
      <c r="AI104" s="123"/>
      <c r="AJ104" s="123"/>
      <c r="AK104" s="123"/>
      <c r="AL104" s="123"/>
      <c r="AM104" s="123"/>
      <c r="AN104" s="125">
        <f>SUM(AG104,AT104)</f>
        <v>0</v>
      </c>
      <c r="AO104" s="123"/>
      <c r="AP104" s="123"/>
      <c r="AQ104" s="126" t="s">
        <v>85</v>
      </c>
      <c r="AR104" s="127"/>
      <c r="AS104" s="143">
        <v>0</v>
      </c>
      <c r="AT104" s="144">
        <f>ROUND(SUM(AV104:AW104),2)</f>
        <v>0</v>
      </c>
      <c r="AU104" s="145">
        <f>'VRN - Vedlejší rozpočtové...'!P117</f>
        <v>0</v>
      </c>
      <c r="AV104" s="144">
        <f>'VRN - Vedlejší rozpočtové...'!J33</f>
        <v>0</v>
      </c>
      <c r="AW104" s="144">
        <f>'VRN - Vedlejší rozpočtové...'!J34</f>
        <v>0</v>
      </c>
      <c r="AX104" s="144">
        <f>'VRN - Vedlejší rozpočtové...'!J35</f>
        <v>0</v>
      </c>
      <c r="AY104" s="144">
        <f>'VRN - Vedlejší rozpočtové...'!J36</f>
        <v>0</v>
      </c>
      <c r="AZ104" s="144">
        <f>'VRN - Vedlejší rozpočtové...'!F33</f>
        <v>0</v>
      </c>
      <c r="BA104" s="144">
        <f>'VRN - Vedlejší rozpočtové...'!F34</f>
        <v>0</v>
      </c>
      <c r="BB104" s="144">
        <f>'VRN - Vedlejší rozpočtové...'!F35</f>
        <v>0</v>
      </c>
      <c r="BC104" s="144">
        <f>'VRN - Vedlejší rozpočtové...'!F36</f>
        <v>0</v>
      </c>
      <c r="BD104" s="146">
        <f>'VRN - Vedlejší rozpočtové...'!F37</f>
        <v>0</v>
      </c>
      <c r="BE104" s="7"/>
      <c r="BT104" s="132" t="s">
        <v>21</v>
      </c>
      <c r="BV104" s="132" t="s">
        <v>81</v>
      </c>
      <c r="BW104" s="132" t="s">
        <v>114</v>
      </c>
      <c r="BX104" s="132" t="s">
        <v>5</v>
      </c>
      <c r="CL104" s="132" t="s">
        <v>1</v>
      </c>
      <c r="CM104" s="132" t="s">
        <v>87</v>
      </c>
    </row>
    <row r="105" s="2" customFormat="1" ht="30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5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45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</row>
  </sheetData>
  <sheetProtection sheet="1" formatColumns="0" formatRows="0" objects="1" scenarios="1" spinCount="100000" saltValue="563bp6RJsA/BtdOCLkQmv2r0jzLq22/k3dFMCfwfEG5tmsapv6g+vP/2K68iPgr6D83ltgmOW7dktTBSe5APHw==" hashValue="YP2dBKLPsXZdAiv2pCm0qOdQGM21rjSgekhoT5EMjy2+WU6hqQ+nxM4NzWxJSoIjW8c86aBu3fr+uitD39ibQw==" algorithmName="SHA-512" password="CA9C"/>
  <mergeCells count="78">
    <mergeCell ref="C92:G92"/>
    <mergeCell ref="D104:H104"/>
    <mergeCell ref="D98:H98"/>
    <mergeCell ref="D95:H95"/>
    <mergeCell ref="D101:H101"/>
    <mergeCell ref="E99:I99"/>
    <mergeCell ref="E96:I96"/>
    <mergeCell ref="E100:I100"/>
    <mergeCell ref="E102:I102"/>
    <mergeCell ref="E103:I103"/>
    <mergeCell ref="E97:I97"/>
    <mergeCell ref="I92:AF92"/>
    <mergeCell ref="J101:AF101"/>
    <mergeCell ref="J95:AF95"/>
    <mergeCell ref="J98:AF98"/>
    <mergeCell ref="J104:AF104"/>
    <mergeCell ref="K97:AF97"/>
    <mergeCell ref="K100:AF100"/>
    <mergeCell ref="K102:AF102"/>
    <mergeCell ref="K99:AF99"/>
    <mergeCell ref="K103:AF103"/>
    <mergeCell ref="K96:AF96"/>
    <mergeCell ref="L85:AO85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98:AM98"/>
    <mergeCell ref="AG104:AM104"/>
    <mergeCell ref="AG103:AM103"/>
    <mergeCell ref="AG102:AM102"/>
    <mergeCell ref="AG101:AM101"/>
    <mergeCell ref="AG97:AM97"/>
    <mergeCell ref="AG100:AM100"/>
    <mergeCell ref="AG92:AM92"/>
    <mergeCell ref="AG95:AM95"/>
    <mergeCell ref="AG99:AM99"/>
    <mergeCell ref="AG96:AM96"/>
    <mergeCell ref="AM87:AN87"/>
    <mergeCell ref="AM89:AP89"/>
    <mergeCell ref="AM90:AP90"/>
    <mergeCell ref="AN95:AP95"/>
    <mergeCell ref="AN97:AP97"/>
    <mergeCell ref="AN104:AP104"/>
    <mergeCell ref="AN103:AP103"/>
    <mergeCell ref="AN96:AP96"/>
    <mergeCell ref="AN92:AP92"/>
    <mergeCell ref="AN102:AP102"/>
    <mergeCell ref="AN99:AP99"/>
    <mergeCell ref="AN101:AP101"/>
    <mergeCell ref="AN100:AP100"/>
    <mergeCell ref="AN98:AP98"/>
    <mergeCell ref="AS89:AT91"/>
    <mergeCell ref="AN94:AP94"/>
  </mergeCells>
  <hyperlinks>
    <hyperlink ref="A96" location="'SO 101 A - Autobusové zas...'!C2" display="/"/>
    <hyperlink ref="A97" location="'SO 101 B - Ostatní plochy'!C2" display="/"/>
    <hyperlink ref="A99" location="'SO 102 A - Vyhrazené park...'!C2" display="/"/>
    <hyperlink ref="A100" location="'SO 102 B - Parkoviště'!C2" display="/"/>
    <hyperlink ref="A102" location="'SO 401A - Nasvětlení přec...'!C2" display="/"/>
    <hyperlink ref="A103" location="'SO 401B - Nasvětlení park...'!C2" display="/"/>
    <hyperlink ref="A104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87</v>
      </c>
    </row>
    <row r="4" s="1" customFormat="1" ht="24.96" customHeight="1">
      <c r="B4" s="21"/>
      <c r="D4" s="149" t="s">
        <v>115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Nový Bor - BUS zastávky, parkování - ulice Liberecká</v>
      </c>
      <c r="F7" s="151"/>
      <c r="G7" s="151"/>
      <c r="H7" s="151"/>
      <c r="L7" s="21"/>
    </row>
    <row r="8" s="1" customFormat="1" ht="12" customHeight="1">
      <c r="B8" s="21"/>
      <c r="D8" s="151" t="s">
        <v>116</v>
      </c>
      <c r="L8" s="21"/>
    </row>
    <row r="9" s="2" customFormat="1" ht="16.5" customHeight="1">
      <c r="A9" s="39"/>
      <c r="B9" s="45"/>
      <c r="C9" s="39"/>
      <c r="D9" s="39"/>
      <c r="E9" s="152" t="s">
        <v>117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118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119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19</v>
      </c>
      <c r="E13" s="39"/>
      <c r="F13" s="142" t="s">
        <v>1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23</v>
      </c>
      <c r="G14" s="39"/>
      <c r="H14" s="39"/>
      <c r="I14" s="151" t="s">
        <v>24</v>
      </c>
      <c r="J14" s="154" t="str">
        <f>'Rekapitulace stavby'!AN8</f>
        <v>16. 4. 2024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28</v>
      </c>
      <c r="E16" s="39"/>
      <c r="F16" s="39"/>
      <c r="G16" s="39"/>
      <c r="H16" s="39"/>
      <c r="I16" s="151" t="s">
        <v>29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31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32</v>
      </c>
      <c r="E19" s="39"/>
      <c r="F19" s="39"/>
      <c r="G19" s="39"/>
      <c r="H19" s="39"/>
      <c r="I19" s="151" t="s">
        <v>29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31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34</v>
      </c>
      <c r="E22" s="39"/>
      <c r="F22" s="39"/>
      <c r="G22" s="39"/>
      <c r="H22" s="39"/>
      <c r="I22" s="151" t="s">
        <v>29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35</v>
      </c>
      <c r="F23" s="39"/>
      <c r="G23" s="39"/>
      <c r="H23" s="39"/>
      <c r="I23" s="151" t="s">
        <v>31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29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31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38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39</v>
      </c>
      <c r="E32" s="39"/>
      <c r="F32" s="39"/>
      <c r="G32" s="39"/>
      <c r="H32" s="39"/>
      <c r="I32" s="39"/>
      <c r="J32" s="161">
        <f>ROUND(J132,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41</v>
      </c>
      <c r="G34" s="39"/>
      <c r="H34" s="39"/>
      <c r="I34" s="162" t="s">
        <v>40</v>
      </c>
      <c r="J34" s="162" t="s">
        <v>42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43</v>
      </c>
      <c r="E35" s="151" t="s">
        <v>44</v>
      </c>
      <c r="F35" s="164">
        <f>ROUND((SUM(BE132:BE618)),  2)</f>
        <v>0</v>
      </c>
      <c r="G35" s="39"/>
      <c r="H35" s="39"/>
      <c r="I35" s="165">
        <v>0.20999999999999999</v>
      </c>
      <c r="J35" s="164">
        <f>ROUND(((SUM(BE132:BE618))*I35),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45</v>
      </c>
      <c r="F36" s="164">
        <f>ROUND((SUM(BF132:BF618)),  2)</f>
        <v>0</v>
      </c>
      <c r="G36" s="39"/>
      <c r="H36" s="39"/>
      <c r="I36" s="165">
        <v>0.12</v>
      </c>
      <c r="J36" s="164">
        <f>ROUND(((SUM(BF132:BF618))*I36),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46</v>
      </c>
      <c r="F37" s="164">
        <f>ROUND((SUM(BG132:BG618)),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47</v>
      </c>
      <c r="F38" s="164">
        <f>ROUND((SUM(BH132:BH618)),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48</v>
      </c>
      <c r="F39" s="164">
        <f>ROUND((SUM(BI132:BI618)),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49</v>
      </c>
      <c r="E41" s="168"/>
      <c r="F41" s="168"/>
      <c r="G41" s="169" t="s">
        <v>50</v>
      </c>
      <c r="H41" s="170" t="s">
        <v>51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Nový Bor - BUS zastávky, parkování - ulice Liberecká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117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118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101 A - Autobusové zastávky, chodník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Nový Bor</v>
      </c>
      <c r="G91" s="41"/>
      <c r="H91" s="41"/>
      <c r="I91" s="33" t="s">
        <v>24</v>
      </c>
      <c r="J91" s="80" t="str">
        <f>IF(J14="","",J14)</f>
        <v>16. 4. 2024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28</v>
      </c>
      <c r="D93" s="41"/>
      <c r="E93" s="41"/>
      <c r="F93" s="28" t="str">
        <f>E17</f>
        <v xml:space="preserve"> </v>
      </c>
      <c r="G93" s="41"/>
      <c r="H93" s="41"/>
      <c r="I93" s="33" t="s">
        <v>34</v>
      </c>
      <c r="J93" s="37" t="str">
        <f>E23</f>
        <v>Ing. Martina Hřebřinová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32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121</v>
      </c>
      <c r="D96" s="186"/>
      <c r="E96" s="186"/>
      <c r="F96" s="186"/>
      <c r="G96" s="186"/>
      <c r="H96" s="186"/>
      <c r="I96" s="186"/>
      <c r="J96" s="187" t="s">
        <v>122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123</v>
      </c>
      <c r="D98" s="41"/>
      <c r="E98" s="41"/>
      <c r="F98" s="41"/>
      <c r="G98" s="41"/>
      <c r="H98" s="41"/>
      <c r="I98" s="41"/>
      <c r="J98" s="111">
        <f>J132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124</v>
      </c>
    </row>
    <row r="99" s="9" customFormat="1" ht="24.96" customHeight="1">
      <c r="A99" s="9"/>
      <c r="B99" s="189"/>
      <c r="C99" s="190"/>
      <c r="D99" s="191" t="s">
        <v>125</v>
      </c>
      <c r="E99" s="192"/>
      <c r="F99" s="192"/>
      <c r="G99" s="192"/>
      <c r="H99" s="192"/>
      <c r="I99" s="192"/>
      <c r="J99" s="193">
        <f>J133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126</v>
      </c>
      <c r="E100" s="197"/>
      <c r="F100" s="197"/>
      <c r="G100" s="197"/>
      <c r="H100" s="197"/>
      <c r="I100" s="197"/>
      <c r="J100" s="198">
        <f>J134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127</v>
      </c>
      <c r="E101" s="197"/>
      <c r="F101" s="197"/>
      <c r="G101" s="197"/>
      <c r="H101" s="197"/>
      <c r="I101" s="197"/>
      <c r="J101" s="198">
        <f>J256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128</v>
      </c>
      <c r="E102" s="197"/>
      <c r="F102" s="197"/>
      <c r="G102" s="197"/>
      <c r="H102" s="197"/>
      <c r="I102" s="197"/>
      <c r="J102" s="198">
        <f>J297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129</v>
      </c>
      <c r="E103" s="197"/>
      <c r="F103" s="197"/>
      <c r="G103" s="197"/>
      <c r="H103" s="197"/>
      <c r="I103" s="197"/>
      <c r="J103" s="198">
        <f>J311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130</v>
      </c>
      <c r="E104" s="197"/>
      <c r="F104" s="197"/>
      <c r="G104" s="197"/>
      <c r="H104" s="197"/>
      <c r="I104" s="197"/>
      <c r="J104" s="198">
        <f>J425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131</v>
      </c>
      <c r="E105" s="197"/>
      <c r="F105" s="197"/>
      <c r="G105" s="197"/>
      <c r="H105" s="197"/>
      <c r="I105" s="197"/>
      <c r="J105" s="198">
        <f>J450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132</v>
      </c>
      <c r="E106" s="197"/>
      <c r="F106" s="197"/>
      <c r="G106" s="197"/>
      <c r="H106" s="197"/>
      <c r="I106" s="197"/>
      <c r="J106" s="198">
        <f>J574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133</v>
      </c>
      <c r="E107" s="197"/>
      <c r="F107" s="197"/>
      <c r="G107" s="197"/>
      <c r="H107" s="197"/>
      <c r="I107" s="197"/>
      <c r="J107" s="198">
        <f>J587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89"/>
      <c r="C108" s="190"/>
      <c r="D108" s="191" t="s">
        <v>134</v>
      </c>
      <c r="E108" s="192"/>
      <c r="F108" s="192"/>
      <c r="G108" s="192"/>
      <c r="H108" s="192"/>
      <c r="I108" s="192"/>
      <c r="J108" s="193">
        <f>J590</f>
        <v>0</v>
      </c>
      <c r="K108" s="190"/>
      <c r="L108" s="194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5"/>
      <c r="C109" s="134"/>
      <c r="D109" s="196" t="s">
        <v>135</v>
      </c>
      <c r="E109" s="197"/>
      <c r="F109" s="197"/>
      <c r="G109" s="197"/>
      <c r="H109" s="197"/>
      <c r="I109" s="197"/>
      <c r="J109" s="198">
        <f>J591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4"/>
      <c r="D110" s="196" t="s">
        <v>136</v>
      </c>
      <c r="E110" s="197"/>
      <c r="F110" s="197"/>
      <c r="G110" s="197"/>
      <c r="H110" s="197"/>
      <c r="I110" s="197"/>
      <c r="J110" s="198">
        <f>J612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137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4" t="str">
        <f>E7</f>
        <v>Nový Bor - BUS zastávky, parkování - ulice Liberecká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116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4" t="s">
        <v>117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118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E11</f>
        <v>SO 101 A - Autobusové zastávky, chodník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22</v>
      </c>
      <c r="D126" s="41"/>
      <c r="E126" s="41"/>
      <c r="F126" s="28" t="str">
        <f>F14</f>
        <v>Nový Bor</v>
      </c>
      <c r="G126" s="41"/>
      <c r="H126" s="41"/>
      <c r="I126" s="33" t="s">
        <v>24</v>
      </c>
      <c r="J126" s="80" t="str">
        <f>IF(J14="","",J14)</f>
        <v>16. 4. 2024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25.65" customHeight="1">
      <c r="A128" s="39"/>
      <c r="B128" s="40"/>
      <c r="C128" s="33" t="s">
        <v>28</v>
      </c>
      <c r="D128" s="41"/>
      <c r="E128" s="41"/>
      <c r="F128" s="28" t="str">
        <f>E17</f>
        <v xml:space="preserve"> </v>
      </c>
      <c r="G128" s="41"/>
      <c r="H128" s="41"/>
      <c r="I128" s="33" t="s">
        <v>34</v>
      </c>
      <c r="J128" s="37" t="str">
        <f>E23</f>
        <v>Ing. Martina Hřebřinová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32</v>
      </c>
      <c r="D129" s="41"/>
      <c r="E129" s="41"/>
      <c r="F129" s="28" t="str">
        <f>IF(E20="","",E20)</f>
        <v>Vyplň údaj</v>
      </c>
      <c r="G129" s="41"/>
      <c r="H129" s="41"/>
      <c r="I129" s="33" t="s">
        <v>37</v>
      </c>
      <c r="J129" s="37" t="str">
        <f>E26</f>
        <v xml:space="preserve"> 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0"/>
      <c r="B131" s="201"/>
      <c r="C131" s="202" t="s">
        <v>138</v>
      </c>
      <c r="D131" s="203" t="s">
        <v>64</v>
      </c>
      <c r="E131" s="203" t="s">
        <v>60</v>
      </c>
      <c r="F131" s="203" t="s">
        <v>61</v>
      </c>
      <c r="G131" s="203" t="s">
        <v>139</v>
      </c>
      <c r="H131" s="203" t="s">
        <v>140</v>
      </c>
      <c r="I131" s="203" t="s">
        <v>141</v>
      </c>
      <c r="J131" s="203" t="s">
        <v>122</v>
      </c>
      <c r="K131" s="204" t="s">
        <v>142</v>
      </c>
      <c r="L131" s="205"/>
      <c r="M131" s="101" t="s">
        <v>1</v>
      </c>
      <c r="N131" s="102" t="s">
        <v>43</v>
      </c>
      <c r="O131" s="102" t="s">
        <v>143</v>
      </c>
      <c r="P131" s="102" t="s">
        <v>144</v>
      </c>
      <c r="Q131" s="102" t="s">
        <v>145</v>
      </c>
      <c r="R131" s="102" t="s">
        <v>146</v>
      </c>
      <c r="S131" s="102" t="s">
        <v>147</v>
      </c>
      <c r="T131" s="103" t="s">
        <v>148</v>
      </c>
      <c r="U131" s="200"/>
      <c r="V131" s="200"/>
      <c r="W131" s="200"/>
      <c r="X131" s="200"/>
      <c r="Y131" s="200"/>
      <c r="Z131" s="200"/>
      <c r="AA131" s="200"/>
      <c r="AB131" s="200"/>
      <c r="AC131" s="200"/>
      <c r="AD131" s="200"/>
      <c r="AE131" s="200"/>
    </row>
    <row r="132" s="2" customFormat="1" ht="22.8" customHeight="1">
      <c r="A132" s="39"/>
      <c r="B132" s="40"/>
      <c r="C132" s="108" t="s">
        <v>149</v>
      </c>
      <c r="D132" s="41"/>
      <c r="E132" s="41"/>
      <c r="F132" s="41"/>
      <c r="G132" s="41"/>
      <c r="H132" s="41"/>
      <c r="I132" s="41"/>
      <c r="J132" s="206">
        <f>BK132</f>
        <v>0</v>
      </c>
      <c r="K132" s="41"/>
      <c r="L132" s="45"/>
      <c r="M132" s="104"/>
      <c r="N132" s="207"/>
      <c r="O132" s="105"/>
      <c r="P132" s="208">
        <f>P133+P590</f>
        <v>0</v>
      </c>
      <c r="Q132" s="105"/>
      <c r="R132" s="208">
        <f>R133+R590</f>
        <v>795.94769704199996</v>
      </c>
      <c r="S132" s="105"/>
      <c r="T132" s="209">
        <f>T133+T590</f>
        <v>1253.07106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78</v>
      </c>
      <c r="AU132" s="18" t="s">
        <v>124</v>
      </c>
      <c r="BK132" s="210">
        <f>BK133+BK590</f>
        <v>0</v>
      </c>
    </row>
    <row r="133" s="12" customFormat="1" ht="25.92" customHeight="1">
      <c r="A133" s="12"/>
      <c r="B133" s="211"/>
      <c r="C133" s="212"/>
      <c r="D133" s="213" t="s">
        <v>78</v>
      </c>
      <c r="E133" s="214" t="s">
        <v>150</v>
      </c>
      <c r="F133" s="214" t="s">
        <v>151</v>
      </c>
      <c r="G133" s="212"/>
      <c r="H133" s="212"/>
      <c r="I133" s="215"/>
      <c r="J133" s="216">
        <f>BK133</f>
        <v>0</v>
      </c>
      <c r="K133" s="212"/>
      <c r="L133" s="217"/>
      <c r="M133" s="218"/>
      <c r="N133" s="219"/>
      <c r="O133" s="219"/>
      <c r="P133" s="220">
        <f>P134+P256+P297+P311+P425+P450+P574+P587</f>
        <v>0</v>
      </c>
      <c r="Q133" s="219"/>
      <c r="R133" s="220">
        <f>R134+R256+R297+R311+R425+R450+R574+R587</f>
        <v>795.78574504199992</v>
      </c>
      <c r="S133" s="219"/>
      <c r="T133" s="221">
        <f>T134+T256+T297+T311+T425+T450+T574+T587</f>
        <v>1253.07106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2" t="s">
        <v>21</v>
      </c>
      <c r="AT133" s="223" t="s">
        <v>78</v>
      </c>
      <c r="AU133" s="223" t="s">
        <v>79</v>
      </c>
      <c r="AY133" s="222" t="s">
        <v>152</v>
      </c>
      <c r="BK133" s="224">
        <f>BK134+BK256+BK297+BK311+BK425+BK450+BK574+BK587</f>
        <v>0</v>
      </c>
    </row>
    <row r="134" s="12" customFormat="1" ht="22.8" customHeight="1">
      <c r="A134" s="12"/>
      <c r="B134" s="211"/>
      <c r="C134" s="212"/>
      <c r="D134" s="213" t="s">
        <v>78</v>
      </c>
      <c r="E134" s="225" t="s">
        <v>21</v>
      </c>
      <c r="F134" s="225" t="s">
        <v>153</v>
      </c>
      <c r="G134" s="212"/>
      <c r="H134" s="212"/>
      <c r="I134" s="215"/>
      <c r="J134" s="226">
        <f>BK134</f>
        <v>0</v>
      </c>
      <c r="K134" s="212"/>
      <c r="L134" s="217"/>
      <c r="M134" s="218"/>
      <c r="N134" s="219"/>
      <c r="O134" s="219"/>
      <c r="P134" s="220">
        <f>SUM(P135:P255)</f>
        <v>0</v>
      </c>
      <c r="Q134" s="219"/>
      <c r="R134" s="220">
        <f>SUM(R135:R255)</f>
        <v>226.46292</v>
      </c>
      <c r="S134" s="219"/>
      <c r="T134" s="221">
        <f>SUM(T135:T255)</f>
        <v>1250.3983000000001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2" t="s">
        <v>21</v>
      </c>
      <c r="AT134" s="223" t="s">
        <v>78</v>
      </c>
      <c r="AU134" s="223" t="s">
        <v>21</v>
      </c>
      <c r="AY134" s="222" t="s">
        <v>152</v>
      </c>
      <c r="BK134" s="224">
        <f>SUM(BK135:BK255)</f>
        <v>0</v>
      </c>
    </row>
    <row r="135" s="2" customFormat="1" ht="24.15" customHeight="1">
      <c r="A135" s="39"/>
      <c r="B135" s="40"/>
      <c r="C135" s="227" t="s">
        <v>21</v>
      </c>
      <c r="D135" s="227" t="s">
        <v>154</v>
      </c>
      <c r="E135" s="228" t="s">
        <v>155</v>
      </c>
      <c r="F135" s="229" t="s">
        <v>156</v>
      </c>
      <c r="G135" s="230" t="s">
        <v>157</v>
      </c>
      <c r="H135" s="231">
        <v>15.9</v>
      </c>
      <c r="I135" s="232"/>
      <c r="J135" s="233">
        <f>ROUND(I135*H135,2)</f>
        <v>0</v>
      </c>
      <c r="K135" s="229" t="s">
        <v>158</v>
      </c>
      <c r="L135" s="45"/>
      <c r="M135" s="234" t="s">
        <v>1</v>
      </c>
      <c r="N135" s="235" t="s">
        <v>44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0.47999999999999998</v>
      </c>
      <c r="T135" s="237">
        <f>S135*H135</f>
        <v>7.6319999999999997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159</v>
      </c>
      <c r="AT135" s="238" t="s">
        <v>154</v>
      </c>
      <c r="AU135" s="238" t="s">
        <v>87</v>
      </c>
      <c r="AY135" s="18" t="s">
        <v>152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21</v>
      </c>
      <c r="BK135" s="239">
        <f>ROUND(I135*H135,2)</f>
        <v>0</v>
      </c>
      <c r="BL135" s="18" t="s">
        <v>159</v>
      </c>
      <c r="BM135" s="238" t="s">
        <v>160</v>
      </c>
    </row>
    <row r="136" s="2" customFormat="1">
      <c r="A136" s="39"/>
      <c r="B136" s="40"/>
      <c r="C136" s="41"/>
      <c r="D136" s="240" t="s">
        <v>161</v>
      </c>
      <c r="E136" s="41"/>
      <c r="F136" s="241" t="s">
        <v>162</v>
      </c>
      <c r="G136" s="41"/>
      <c r="H136" s="41"/>
      <c r="I136" s="242"/>
      <c r="J136" s="41"/>
      <c r="K136" s="41"/>
      <c r="L136" s="45"/>
      <c r="M136" s="243"/>
      <c r="N136" s="244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161</v>
      </c>
      <c r="AU136" s="18" t="s">
        <v>87</v>
      </c>
    </row>
    <row r="137" s="13" customFormat="1">
      <c r="A137" s="13"/>
      <c r="B137" s="245"/>
      <c r="C137" s="246"/>
      <c r="D137" s="240" t="s">
        <v>163</v>
      </c>
      <c r="E137" s="247" t="s">
        <v>1</v>
      </c>
      <c r="F137" s="248" t="s">
        <v>164</v>
      </c>
      <c r="G137" s="246"/>
      <c r="H137" s="247" t="s">
        <v>1</v>
      </c>
      <c r="I137" s="249"/>
      <c r="J137" s="246"/>
      <c r="K137" s="246"/>
      <c r="L137" s="250"/>
      <c r="M137" s="251"/>
      <c r="N137" s="252"/>
      <c r="O137" s="252"/>
      <c r="P137" s="252"/>
      <c r="Q137" s="252"/>
      <c r="R137" s="252"/>
      <c r="S137" s="252"/>
      <c r="T137" s="25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4" t="s">
        <v>163</v>
      </c>
      <c r="AU137" s="254" t="s">
        <v>87</v>
      </c>
      <c r="AV137" s="13" t="s">
        <v>21</v>
      </c>
      <c r="AW137" s="13" t="s">
        <v>36</v>
      </c>
      <c r="AX137" s="13" t="s">
        <v>79</v>
      </c>
      <c r="AY137" s="254" t="s">
        <v>152</v>
      </c>
    </row>
    <row r="138" s="14" customFormat="1">
      <c r="A138" s="14"/>
      <c r="B138" s="255"/>
      <c r="C138" s="256"/>
      <c r="D138" s="240" t="s">
        <v>163</v>
      </c>
      <c r="E138" s="257" t="s">
        <v>1</v>
      </c>
      <c r="F138" s="258" t="s">
        <v>165</v>
      </c>
      <c r="G138" s="256"/>
      <c r="H138" s="259">
        <v>15.9</v>
      </c>
      <c r="I138" s="260"/>
      <c r="J138" s="256"/>
      <c r="K138" s="256"/>
      <c r="L138" s="261"/>
      <c r="M138" s="262"/>
      <c r="N138" s="263"/>
      <c r="O138" s="263"/>
      <c r="P138" s="263"/>
      <c r="Q138" s="263"/>
      <c r="R138" s="263"/>
      <c r="S138" s="263"/>
      <c r="T138" s="26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5" t="s">
        <v>163</v>
      </c>
      <c r="AU138" s="265" t="s">
        <v>87</v>
      </c>
      <c r="AV138" s="14" t="s">
        <v>87</v>
      </c>
      <c r="AW138" s="14" t="s">
        <v>36</v>
      </c>
      <c r="AX138" s="14" t="s">
        <v>21</v>
      </c>
      <c r="AY138" s="265" t="s">
        <v>152</v>
      </c>
    </row>
    <row r="139" s="2" customFormat="1" ht="33" customHeight="1">
      <c r="A139" s="39"/>
      <c r="B139" s="40"/>
      <c r="C139" s="227" t="s">
        <v>87</v>
      </c>
      <c r="D139" s="227" t="s">
        <v>154</v>
      </c>
      <c r="E139" s="228" t="s">
        <v>166</v>
      </c>
      <c r="F139" s="229" t="s">
        <v>167</v>
      </c>
      <c r="G139" s="230" t="s">
        <v>157</v>
      </c>
      <c r="H139" s="231">
        <v>1.8</v>
      </c>
      <c r="I139" s="232"/>
      <c r="J139" s="233">
        <f>ROUND(I139*H139,2)</f>
        <v>0</v>
      </c>
      <c r="K139" s="229" t="s">
        <v>158</v>
      </c>
      <c r="L139" s="45"/>
      <c r="M139" s="234" t="s">
        <v>1</v>
      </c>
      <c r="N139" s="235" t="s">
        <v>44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0.255</v>
      </c>
      <c r="T139" s="237">
        <f>S139*H139</f>
        <v>0.45900000000000002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159</v>
      </c>
      <c r="AT139" s="238" t="s">
        <v>154</v>
      </c>
      <c r="AU139" s="238" t="s">
        <v>87</v>
      </c>
      <c r="AY139" s="18" t="s">
        <v>152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21</v>
      </c>
      <c r="BK139" s="239">
        <f>ROUND(I139*H139,2)</f>
        <v>0</v>
      </c>
      <c r="BL139" s="18" t="s">
        <v>159</v>
      </c>
      <c r="BM139" s="238" t="s">
        <v>168</v>
      </c>
    </row>
    <row r="140" s="2" customFormat="1">
      <c r="A140" s="39"/>
      <c r="B140" s="40"/>
      <c r="C140" s="41"/>
      <c r="D140" s="240" t="s">
        <v>161</v>
      </c>
      <c r="E140" s="41"/>
      <c r="F140" s="241" t="s">
        <v>169</v>
      </c>
      <c r="G140" s="41"/>
      <c r="H140" s="41"/>
      <c r="I140" s="242"/>
      <c r="J140" s="41"/>
      <c r="K140" s="41"/>
      <c r="L140" s="45"/>
      <c r="M140" s="243"/>
      <c r="N140" s="244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161</v>
      </c>
      <c r="AU140" s="18" t="s">
        <v>87</v>
      </c>
    </row>
    <row r="141" s="13" customFormat="1">
      <c r="A141" s="13"/>
      <c r="B141" s="245"/>
      <c r="C141" s="246"/>
      <c r="D141" s="240" t="s">
        <v>163</v>
      </c>
      <c r="E141" s="247" t="s">
        <v>1</v>
      </c>
      <c r="F141" s="248" t="s">
        <v>170</v>
      </c>
      <c r="G141" s="246"/>
      <c r="H141" s="247" t="s">
        <v>1</v>
      </c>
      <c r="I141" s="249"/>
      <c r="J141" s="246"/>
      <c r="K141" s="246"/>
      <c r="L141" s="250"/>
      <c r="M141" s="251"/>
      <c r="N141" s="252"/>
      <c r="O141" s="252"/>
      <c r="P141" s="252"/>
      <c r="Q141" s="252"/>
      <c r="R141" s="252"/>
      <c r="S141" s="252"/>
      <c r="T141" s="25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4" t="s">
        <v>163</v>
      </c>
      <c r="AU141" s="254" t="s">
        <v>87</v>
      </c>
      <c r="AV141" s="13" t="s">
        <v>21</v>
      </c>
      <c r="AW141" s="13" t="s">
        <v>36</v>
      </c>
      <c r="AX141" s="13" t="s">
        <v>79</v>
      </c>
      <c r="AY141" s="254" t="s">
        <v>152</v>
      </c>
    </row>
    <row r="142" s="14" customFormat="1">
      <c r="A142" s="14"/>
      <c r="B142" s="255"/>
      <c r="C142" s="256"/>
      <c r="D142" s="240" t="s">
        <v>163</v>
      </c>
      <c r="E142" s="257" t="s">
        <v>1</v>
      </c>
      <c r="F142" s="258" t="s">
        <v>171</v>
      </c>
      <c r="G142" s="256"/>
      <c r="H142" s="259">
        <v>1.8</v>
      </c>
      <c r="I142" s="260"/>
      <c r="J142" s="256"/>
      <c r="K142" s="256"/>
      <c r="L142" s="261"/>
      <c r="M142" s="262"/>
      <c r="N142" s="263"/>
      <c r="O142" s="263"/>
      <c r="P142" s="263"/>
      <c r="Q142" s="263"/>
      <c r="R142" s="263"/>
      <c r="S142" s="263"/>
      <c r="T142" s="26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5" t="s">
        <v>163</v>
      </c>
      <c r="AU142" s="265" t="s">
        <v>87</v>
      </c>
      <c r="AV142" s="14" t="s">
        <v>87</v>
      </c>
      <c r="AW142" s="14" t="s">
        <v>36</v>
      </c>
      <c r="AX142" s="14" t="s">
        <v>21</v>
      </c>
      <c r="AY142" s="265" t="s">
        <v>152</v>
      </c>
    </row>
    <row r="143" s="2" customFormat="1" ht="24.15" customHeight="1">
      <c r="A143" s="39"/>
      <c r="B143" s="40"/>
      <c r="C143" s="227" t="s">
        <v>172</v>
      </c>
      <c r="D143" s="227" t="s">
        <v>154</v>
      </c>
      <c r="E143" s="228" t="s">
        <v>173</v>
      </c>
      <c r="F143" s="229" t="s">
        <v>174</v>
      </c>
      <c r="G143" s="230" t="s">
        <v>157</v>
      </c>
      <c r="H143" s="231">
        <v>190.30000000000001</v>
      </c>
      <c r="I143" s="232"/>
      <c r="J143" s="233">
        <f>ROUND(I143*H143,2)</f>
        <v>0</v>
      </c>
      <c r="K143" s="229" t="s">
        <v>158</v>
      </c>
      <c r="L143" s="45"/>
      <c r="M143" s="234" t="s">
        <v>1</v>
      </c>
      <c r="N143" s="235" t="s">
        <v>44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0.26000000000000001</v>
      </c>
      <c r="T143" s="237">
        <f>S143*H143</f>
        <v>49.478000000000002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159</v>
      </c>
      <c r="AT143" s="238" t="s">
        <v>154</v>
      </c>
      <c r="AU143" s="238" t="s">
        <v>87</v>
      </c>
      <c r="AY143" s="18" t="s">
        <v>152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21</v>
      </c>
      <c r="BK143" s="239">
        <f>ROUND(I143*H143,2)</f>
        <v>0</v>
      </c>
      <c r="BL143" s="18" t="s">
        <v>159</v>
      </c>
      <c r="BM143" s="238" t="s">
        <v>175</v>
      </c>
    </row>
    <row r="144" s="2" customFormat="1">
      <c r="A144" s="39"/>
      <c r="B144" s="40"/>
      <c r="C144" s="41"/>
      <c r="D144" s="240" t="s">
        <v>161</v>
      </c>
      <c r="E144" s="41"/>
      <c r="F144" s="241" t="s">
        <v>176</v>
      </c>
      <c r="G144" s="41"/>
      <c r="H144" s="41"/>
      <c r="I144" s="242"/>
      <c r="J144" s="41"/>
      <c r="K144" s="41"/>
      <c r="L144" s="45"/>
      <c r="M144" s="243"/>
      <c r="N144" s="244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161</v>
      </c>
      <c r="AU144" s="18" t="s">
        <v>87</v>
      </c>
    </row>
    <row r="145" s="13" customFormat="1">
      <c r="A145" s="13"/>
      <c r="B145" s="245"/>
      <c r="C145" s="246"/>
      <c r="D145" s="240" t="s">
        <v>163</v>
      </c>
      <c r="E145" s="247" t="s">
        <v>1</v>
      </c>
      <c r="F145" s="248" t="s">
        <v>177</v>
      </c>
      <c r="G145" s="246"/>
      <c r="H145" s="247" t="s">
        <v>1</v>
      </c>
      <c r="I145" s="249"/>
      <c r="J145" s="246"/>
      <c r="K145" s="246"/>
      <c r="L145" s="250"/>
      <c r="M145" s="251"/>
      <c r="N145" s="252"/>
      <c r="O145" s="252"/>
      <c r="P145" s="252"/>
      <c r="Q145" s="252"/>
      <c r="R145" s="252"/>
      <c r="S145" s="252"/>
      <c r="T145" s="25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4" t="s">
        <v>163</v>
      </c>
      <c r="AU145" s="254" t="s">
        <v>87</v>
      </c>
      <c r="AV145" s="13" t="s">
        <v>21</v>
      </c>
      <c r="AW145" s="13" t="s">
        <v>36</v>
      </c>
      <c r="AX145" s="13" t="s">
        <v>79</v>
      </c>
      <c r="AY145" s="254" t="s">
        <v>152</v>
      </c>
    </row>
    <row r="146" s="14" customFormat="1">
      <c r="A146" s="14"/>
      <c r="B146" s="255"/>
      <c r="C146" s="256"/>
      <c r="D146" s="240" t="s">
        <v>163</v>
      </c>
      <c r="E146" s="257" t="s">
        <v>1</v>
      </c>
      <c r="F146" s="258" t="s">
        <v>178</v>
      </c>
      <c r="G146" s="256"/>
      <c r="H146" s="259">
        <v>190.30000000000001</v>
      </c>
      <c r="I146" s="260"/>
      <c r="J146" s="256"/>
      <c r="K146" s="256"/>
      <c r="L146" s="261"/>
      <c r="M146" s="262"/>
      <c r="N146" s="263"/>
      <c r="O146" s="263"/>
      <c r="P146" s="263"/>
      <c r="Q146" s="263"/>
      <c r="R146" s="263"/>
      <c r="S146" s="263"/>
      <c r="T146" s="26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5" t="s">
        <v>163</v>
      </c>
      <c r="AU146" s="265" t="s">
        <v>87</v>
      </c>
      <c r="AV146" s="14" t="s">
        <v>87</v>
      </c>
      <c r="AW146" s="14" t="s">
        <v>36</v>
      </c>
      <c r="AX146" s="14" t="s">
        <v>21</v>
      </c>
      <c r="AY146" s="265" t="s">
        <v>152</v>
      </c>
    </row>
    <row r="147" s="2" customFormat="1" ht="24.15" customHeight="1">
      <c r="A147" s="39"/>
      <c r="B147" s="40"/>
      <c r="C147" s="227" t="s">
        <v>159</v>
      </c>
      <c r="D147" s="227" t="s">
        <v>154</v>
      </c>
      <c r="E147" s="228" t="s">
        <v>179</v>
      </c>
      <c r="F147" s="229" t="s">
        <v>180</v>
      </c>
      <c r="G147" s="230" t="s">
        <v>157</v>
      </c>
      <c r="H147" s="231">
        <v>424.39999999999998</v>
      </c>
      <c r="I147" s="232"/>
      <c r="J147" s="233">
        <f>ROUND(I147*H147,2)</f>
        <v>0</v>
      </c>
      <c r="K147" s="229" t="s">
        <v>158</v>
      </c>
      <c r="L147" s="45"/>
      <c r="M147" s="234" t="s">
        <v>1</v>
      </c>
      <c r="N147" s="235" t="s">
        <v>44</v>
      </c>
      <c r="O147" s="92"/>
      <c r="P147" s="236">
        <f>O147*H147</f>
        <v>0</v>
      </c>
      <c r="Q147" s="236">
        <v>0</v>
      </c>
      <c r="R147" s="236">
        <f>Q147*H147</f>
        <v>0</v>
      </c>
      <c r="S147" s="236">
        <v>0.44</v>
      </c>
      <c r="T147" s="237">
        <f>S147*H147</f>
        <v>186.73599999999999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159</v>
      </c>
      <c r="AT147" s="238" t="s">
        <v>154</v>
      </c>
      <c r="AU147" s="238" t="s">
        <v>87</v>
      </c>
      <c r="AY147" s="18" t="s">
        <v>152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21</v>
      </c>
      <c r="BK147" s="239">
        <f>ROUND(I147*H147,2)</f>
        <v>0</v>
      </c>
      <c r="BL147" s="18" t="s">
        <v>159</v>
      </c>
      <c r="BM147" s="238" t="s">
        <v>181</v>
      </c>
    </row>
    <row r="148" s="2" customFormat="1">
      <c r="A148" s="39"/>
      <c r="B148" s="40"/>
      <c r="C148" s="41"/>
      <c r="D148" s="240" t="s">
        <v>161</v>
      </c>
      <c r="E148" s="41"/>
      <c r="F148" s="241" t="s">
        <v>182</v>
      </c>
      <c r="G148" s="41"/>
      <c r="H148" s="41"/>
      <c r="I148" s="242"/>
      <c r="J148" s="41"/>
      <c r="K148" s="41"/>
      <c r="L148" s="45"/>
      <c r="M148" s="243"/>
      <c r="N148" s="244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161</v>
      </c>
      <c r="AU148" s="18" t="s">
        <v>87</v>
      </c>
    </row>
    <row r="149" s="13" customFormat="1">
      <c r="A149" s="13"/>
      <c r="B149" s="245"/>
      <c r="C149" s="246"/>
      <c r="D149" s="240" t="s">
        <v>163</v>
      </c>
      <c r="E149" s="247" t="s">
        <v>1</v>
      </c>
      <c r="F149" s="248" t="s">
        <v>183</v>
      </c>
      <c r="G149" s="246"/>
      <c r="H149" s="247" t="s">
        <v>1</v>
      </c>
      <c r="I149" s="249"/>
      <c r="J149" s="246"/>
      <c r="K149" s="246"/>
      <c r="L149" s="250"/>
      <c r="M149" s="251"/>
      <c r="N149" s="252"/>
      <c r="O149" s="252"/>
      <c r="P149" s="252"/>
      <c r="Q149" s="252"/>
      <c r="R149" s="252"/>
      <c r="S149" s="252"/>
      <c r="T149" s="25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4" t="s">
        <v>163</v>
      </c>
      <c r="AU149" s="254" t="s">
        <v>87</v>
      </c>
      <c r="AV149" s="13" t="s">
        <v>21</v>
      </c>
      <c r="AW149" s="13" t="s">
        <v>36</v>
      </c>
      <c r="AX149" s="13" t="s">
        <v>79</v>
      </c>
      <c r="AY149" s="254" t="s">
        <v>152</v>
      </c>
    </row>
    <row r="150" s="14" customFormat="1">
      <c r="A150" s="14"/>
      <c r="B150" s="255"/>
      <c r="C150" s="256"/>
      <c r="D150" s="240" t="s">
        <v>163</v>
      </c>
      <c r="E150" s="257" t="s">
        <v>1</v>
      </c>
      <c r="F150" s="258" t="s">
        <v>184</v>
      </c>
      <c r="G150" s="256"/>
      <c r="H150" s="259">
        <v>218.19999999999999</v>
      </c>
      <c r="I150" s="260"/>
      <c r="J150" s="256"/>
      <c r="K150" s="256"/>
      <c r="L150" s="261"/>
      <c r="M150" s="262"/>
      <c r="N150" s="263"/>
      <c r="O150" s="263"/>
      <c r="P150" s="263"/>
      <c r="Q150" s="263"/>
      <c r="R150" s="263"/>
      <c r="S150" s="263"/>
      <c r="T150" s="26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5" t="s">
        <v>163</v>
      </c>
      <c r="AU150" s="265" t="s">
        <v>87</v>
      </c>
      <c r="AV150" s="14" t="s">
        <v>87</v>
      </c>
      <c r="AW150" s="14" t="s">
        <v>36</v>
      </c>
      <c r="AX150" s="14" t="s">
        <v>79</v>
      </c>
      <c r="AY150" s="265" t="s">
        <v>152</v>
      </c>
    </row>
    <row r="151" s="13" customFormat="1">
      <c r="A151" s="13"/>
      <c r="B151" s="245"/>
      <c r="C151" s="246"/>
      <c r="D151" s="240" t="s">
        <v>163</v>
      </c>
      <c r="E151" s="247" t="s">
        <v>1</v>
      </c>
      <c r="F151" s="248" t="s">
        <v>185</v>
      </c>
      <c r="G151" s="246"/>
      <c r="H151" s="247" t="s">
        <v>1</v>
      </c>
      <c r="I151" s="249"/>
      <c r="J151" s="246"/>
      <c r="K151" s="246"/>
      <c r="L151" s="250"/>
      <c r="M151" s="251"/>
      <c r="N151" s="252"/>
      <c r="O151" s="252"/>
      <c r="P151" s="252"/>
      <c r="Q151" s="252"/>
      <c r="R151" s="252"/>
      <c r="S151" s="252"/>
      <c r="T151" s="25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4" t="s">
        <v>163</v>
      </c>
      <c r="AU151" s="254" t="s">
        <v>87</v>
      </c>
      <c r="AV151" s="13" t="s">
        <v>21</v>
      </c>
      <c r="AW151" s="13" t="s">
        <v>36</v>
      </c>
      <c r="AX151" s="13" t="s">
        <v>79</v>
      </c>
      <c r="AY151" s="254" t="s">
        <v>152</v>
      </c>
    </row>
    <row r="152" s="14" customFormat="1">
      <c r="A152" s="14"/>
      <c r="B152" s="255"/>
      <c r="C152" s="256"/>
      <c r="D152" s="240" t="s">
        <v>163</v>
      </c>
      <c r="E152" s="257" t="s">
        <v>1</v>
      </c>
      <c r="F152" s="258" t="s">
        <v>178</v>
      </c>
      <c r="G152" s="256"/>
      <c r="H152" s="259">
        <v>190.30000000000001</v>
      </c>
      <c r="I152" s="260"/>
      <c r="J152" s="256"/>
      <c r="K152" s="256"/>
      <c r="L152" s="261"/>
      <c r="M152" s="262"/>
      <c r="N152" s="263"/>
      <c r="O152" s="263"/>
      <c r="P152" s="263"/>
      <c r="Q152" s="263"/>
      <c r="R152" s="263"/>
      <c r="S152" s="263"/>
      <c r="T152" s="26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5" t="s">
        <v>163</v>
      </c>
      <c r="AU152" s="265" t="s">
        <v>87</v>
      </c>
      <c r="AV152" s="14" t="s">
        <v>87</v>
      </c>
      <c r="AW152" s="14" t="s">
        <v>36</v>
      </c>
      <c r="AX152" s="14" t="s">
        <v>79</v>
      </c>
      <c r="AY152" s="265" t="s">
        <v>152</v>
      </c>
    </row>
    <row r="153" s="13" customFormat="1">
      <c r="A153" s="13"/>
      <c r="B153" s="245"/>
      <c r="C153" s="246"/>
      <c r="D153" s="240" t="s">
        <v>163</v>
      </c>
      <c r="E153" s="247" t="s">
        <v>1</v>
      </c>
      <c r="F153" s="248" t="s">
        <v>186</v>
      </c>
      <c r="G153" s="246"/>
      <c r="H153" s="247" t="s">
        <v>1</v>
      </c>
      <c r="I153" s="249"/>
      <c r="J153" s="246"/>
      <c r="K153" s="246"/>
      <c r="L153" s="250"/>
      <c r="M153" s="251"/>
      <c r="N153" s="252"/>
      <c r="O153" s="252"/>
      <c r="P153" s="252"/>
      <c r="Q153" s="252"/>
      <c r="R153" s="252"/>
      <c r="S153" s="252"/>
      <c r="T153" s="25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4" t="s">
        <v>163</v>
      </c>
      <c r="AU153" s="254" t="s">
        <v>87</v>
      </c>
      <c r="AV153" s="13" t="s">
        <v>21</v>
      </c>
      <c r="AW153" s="13" t="s">
        <v>36</v>
      </c>
      <c r="AX153" s="13" t="s">
        <v>79</v>
      </c>
      <c r="AY153" s="254" t="s">
        <v>152</v>
      </c>
    </row>
    <row r="154" s="14" customFormat="1">
      <c r="A154" s="14"/>
      <c r="B154" s="255"/>
      <c r="C154" s="256"/>
      <c r="D154" s="240" t="s">
        <v>163</v>
      </c>
      <c r="E154" s="257" t="s">
        <v>1</v>
      </c>
      <c r="F154" s="258" t="s">
        <v>165</v>
      </c>
      <c r="G154" s="256"/>
      <c r="H154" s="259">
        <v>15.9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5" t="s">
        <v>163</v>
      </c>
      <c r="AU154" s="265" t="s">
        <v>87</v>
      </c>
      <c r="AV154" s="14" t="s">
        <v>87</v>
      </c>
      <c r="AW154" s="14" t="s">
        <v>36</v>
      </c>
      <c r="AX154" s="14" t="s">
        <v>79</v>
      </c>
      <c r="AY154" s="265" t="s">
        <v>152</v>
      </c>
    </row>
    <row r="155" s="15" customFormat="1">
      <c r="A155" s="15"/>
      <c r="B155" s="266"/>
      <c r="C155" s="267"/>
      <c r="D155" s="240" t="s">
        <v>163</v>
      </c>
      <c r="E155" s="268" t="s">
        <v>1</v>
      </c>
      <c r="F155" s="269" t="s">
        <v>187</v>
      </c>
      <c r="G155" s="267"/>
      <c r="H155" s="270">
        <v>424.39999999999998</v>
      </c>
      <c r="I155" s="271"/>
      <c r="J155" s="267"/>
      <c r="K155" s="267"/>
      <c r="L155" s="272"/>
      <c r="M155" s="273"/>
      <c r="N155" s="274"/>
      <c r="O155" s="274"/>
      <c r="P155" s="274"/>
      <c r="Q155" s="274"/>
      <c r="R155" s="274"/>
      <c r="S155" s="274"/>
      <c r="T155" s="27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6" t="s">
        <v>163</v>
      </c>
      <c r="AU155" s="276" t="s">
        <v>87</v>
      </c>
      <c r="AV155" s="15" t="s">
        <v>159</v>
      </c>
      <c r="AW155" s="15" t="s">
        <v>36</v>
      </c>
      <c r="AX155" s="15" t="s">
        <v>21</v>
      </c>
      <c r="AY155" s="276" t="s">
        <v>152</v>
      </c>
    </row>
    <row r="156" s="2" customFormat="1" ht="24.15" customHeight="1">
      <c r="A156" s="39"/>
      <c r="B156" s="40"/>
      <c r="C156" s="227" t="s">
        <v>188</v>
      </c>
      <c r="D156" s="227" t="s">
        <v>154</v>
      </c>
      <c r="E156" s="228" t="s">
        <v>189</v>
      </c>
      <c r="F156" s="229" t="s">
        <v>190</v>
      </c>
      <c r="G156" s="230" t="s">
        <v>157</v>
      </c>
      <c r="H156" s="231">
        <v>597.10000000000002</v>
      </c>
      <c r="I156" s="232"/>
      <c r="J156" s="233">
        <f>ROUND(I156*H156,2)</f>
        <v>0</v>
      </c>
      <c r="K156" s="229" t="s">
        <v>158</v>
      </c>
      <c r="L156" s="45"/>
      <c r="M156" s="234" t="s">
        <v>1</v>
      </c>
      <c r="N156" s="235" t="s">
        <v>44</v>
      </c>
      <c r="O156" s="92"/>
      <c r="P156" s="236">
        <f>O156*H156</f>
        <v>0</v>
      </c>
      <c r="Q156" s="236">
        <v>0</v>
      </c>
      <c r="R156" s="236">
        <f>Q156*H156</f>
        <v>0</v>
      </c>
      <c r="S156" s="236">
        <v>0.57999999999999996</v>
      </c>
      <c r="T156" s="237">
        <f>S156*H156</f>
        <v>346.31799999999998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159</v>
      </c>
      <c r="AT156" s="238" t="s">
        <v>154</v>
      </c>
      <c r="AU156" s="238" t="s">
        <v>87</v>
      </c>
      <c r="AY156" s="18" t="s">
        <v>152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21</v>
      </c>
      <c r="BK156" s="239">
        <f>ROUND(I156*H156,2)</f>
        <v>0</v>
      </c>
      <c r="BL156" s="18" t="s">
        <v>159</v>
      </c>
      <c r="BM156" s="238" t="s">
        <v>191</v>
      </c>
    </row>
    <row r="157" s="2" customFormat="1">
      <c r="A157" s="39"/>
      <c r="B157" s="40"/>
      <c r="C157" s="41"/>
      <c r="D157" s="240" t="s">
        <v>161</v>
      </c>
      <c r="E157" s="41"/>
      <c r="F157" s="241" t="s">
        <v>192</v>
      </c>
      <c r="G157" s="41"/>
      <c r="H157" s="41"/>
      <c r="I157" s="242"/>
      <c r="J157" s="41"/>
      <c r="K157" s="41"/>
      <c r="L157" s="45"/>
      <c r="M157" s="243"/>
      <c r="N157" s="244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161</v>
      </c>
      <c r="AU157" s="18" t="s">
        <v>87</v>
      </c>
    </row>
    <row r="158" s="13" customFormat="1">
      <c r="A158" s="13"/>
      <c r="B158" s="245"/>
      <c r="C158" s="246"/>
      <c r="D158" s="240" t="s">
        <v>163</v>
      </c>
      <c r="E158" s="247" t="s">
        <v>1</v>
      </c>
      <c r="F158" s="248" t="s">
        <v>193</v>
      </c>
      <c r="G158" s="246"/>
      <c r="H158" s="247" t="s">
        <v>1</v>
      </c>
      <c r="I158" s="249"/>
      <c r="J158" s="246"/>
      <c r="K158" s="246"/>
      <c r="L158" s="250"/>
      <c r="M158" s="251"/>
      <c r="N158" s="252"/>
      <c r="O158" s="252"/>
      <c r="P158" s="252"/>
      <c r="Q158" s="252"/>
      <c r="R158" s="252"/>
      <c r="S158" s="252"/>
      <c r="T158" s="25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4" t="s">
        <v>163</v>
      </c>
      <c r="AU158" s="254" t="s">
        <v>87</v>
      </c>
      <c r="AV158" s="13" t="s">
        <v>21</v>
      </c>
      <c r="AW158" s="13" t="s">
        <v>36</v>
      </c>
      <c r="AX158" s="13" t="s">
        <v>79</v>
      </c>
      <c r="AY158" s="254" t="s">
        <v>152</v>
      </c>
    </row>
    <row r="159" s="14" customFormat="1">
      <c r="A159" s="14"/>
      <c r="B159" s="255"/>
      <c r="C159" s="256"/>
      <c r="D159" s="240" t="s">
        <v>163</v>
      </c>
      <c r="E159" s="257" t="s">
        <v>1</v>
      </c>
      <c r="F159" s="258" t="s">
        <v>194</v>
      </c>
      <c r="G159" s="256"/>
      <c r="H159" s="259">
        <v>597.10000000000002</v>
      </c>
      <c r="I159" s="260"/>
      <c r="J159" s="256"/>
      <c r="K159" s="256"/>
      <c r="L159" s="261"/>
      <c r="M159" s="262"/>
      <c r="N159" s="263"/>
      <c r="O159" s="263"/>
      <c r="P159" s="263"/>
      <c r="Q159" s="263"/>
      <c r="R159" s="263"/>
      <c r="S159" s="263"/>
      <c r="T159" s="26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5" t="s">
        <v>163</v>
      </c>
      <c r="AU159" s="265" t="s">
        <v>87</v>
      </c>
      <c r="AV159" s="14" t="s">
        <v>87</v>
      </c>
      <c r="AW159" s="14" t="s">
        <v>36</v>
      </c>
      <c r="AX159" s="14" t="s">
        <v>21</v>
      </c>
      <c r="AY159" s="265" t="s">
        <v>152</v>
      </c>
    </row>
    <row r="160" s="2" customFormat="1" ht="24.15" customHeight="1">
      <c r="A160" s="39"/>
      <c r="B160" s="40"/>
      <c r="C160" s="227" t="s">
        <v>195</v>
      </c>
      <c r="D160" s="227" t="s">
        <v>154</v>
      </c>
      <c r="E160" s="228" t="s">
        <v>196</v>
      </c>
      <c r="F160" s="229" t="s">
        <v>197</v>
      </c>
      <c r="G160" s="230" t="s">
        <v>157</v>
      </c>
      <c r="H160" s="231">
        <v>513</v>
      </c>
      <c r="I160" s="232"/>
      <c r="J160" s="233">
        <f>ROUND(I160*H160,2)</f>
        <v>0</v>
      </c>
      <c r="K160" s="229" t="s">
        <v>158</v>
      </c>
      <c r="L160" s="45"/>
      <c r="M160" s="234" t="s">
        <v>1</v>
      </c>
      <c r="N160" s="235" t="s">
        <v>44</v>
      </c>
      <c r="O160" s="92"/>
      <c r="P160" s="236">
        <f>O160*H160</f>
        <v>0</v>
      </c>
      <c r="Q160" s="236">
        <v>0</v>
      </c>
      <c r="R160" s="236">
        <f>Q160*H160</f>
        <v>0</v>
      </c>
      <c r="S160" s="236">
        <v>0.75</v>
      </c>
      <c r="T160" s="237">
        <f>S160*H160</f>
        <v>384.75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159</v>
      </c>
      <c r="AT160" s="238" t="s">
        <v>154</v>
      </c>
      <c r="AU160" s="238" t="s">
        <v>87</v>
      </c>
      <c r="AY160" s="18" t="s">
        <v>152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21</v>
      </c>
      <c r="BK160" s="239">
        <f>ROUND(I160*H160,2)</f>
        <v>0</v>
      </c>
      <c r="BL160" s="18" t="s">
        <v>159</v>
      </c>
      <c r="BM160" s="238" t="s">
        <v>198</v>
      </c>
    </row>
    <row r="161" s="2" customFormat="1">
      <c r="A161" s="39"/>
      <c r="B161" s="40"/>
      <c r="C161" s="41"/>
      <c r="D161" s="240" t="s">
        <v>161</v>
      </c>
      <c r="E161" s="41"/>
      <c r="F161" s="241" t="s">
        <v>199</v>
      </c>
      <c r="G161" s="41"/>
      <c r="H161" s="41"/>
      <c r="I161" s="242"/>
      <c r="J161" s="41"/>
      <c r="K161" s="41"/>
      <c r="L161" s="45"/>
      <c r="M161" s="243"/>
      <c r="N161" s="244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161</v>
      </c>
      <c r="AU161" s="18" t="s">
        <v>87</v>
      </c>
    </row>
    <row r="162" s="13" customFormat="1">
      <c r="A162" s="13"/>
      <c r="B162" s="245"/>
      <c r="C162" s="246"/>
      <c r="D162" s="240" t="s">
        <v>163</v>
      </c>
      <c r="E162" s="247" t="s">
        <v>1</v>
      </c>
      <c r="F162" s="248" t="s">
        <v>200</v>
      </c>
      <c r="G162" s="246"/>
      <c r="H162" s="247" t="s">
        <v>1</v>
      </c>
      <c r="I162" s="249"/>
      <c r="J162" s="246"/>
      <c r="K162" s="246"/>
      <c r="L162" s="250"/>
      <c r="M162" s="251"/>
      <c r="N162" s="252"/>
      <c r="O162" s="252"/>
      <c r="P162" s="252"/>
      <c r="Q162" s="252"/>
      <c r="R162" s="252"/>
      <c r="S162" s="252"/>
      <c r="T162" s="25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4" t="s">
        <v>163</v>
      </c>
      <c r="AU162" s="254" t="s">
        <v>87</v>
      </c>
      <c r="AV162" s="13" t="s">
        <v>21</v>
      </c>
      <c r="AW162" s="13" t="s">
        <v>36</v>
      </c>
      <c r="AX162" s="13" t="s">
        <v>79</v>
      </c>
      <c r="AY162" s="254" t="s">
        <v>152</v>
      </c>
    </row>
    <row r="163" s="14" customFormat="1">
      <c r="A163" s="14"/>
      <c r="B163" s="255"/>
      <c r="C163" s="256"/>
      <c r="D163" s="240" t="s">
        <v>163</v>
      </c>
      <c r="E163" s="257" t="s">
        <v>1</v>
      </c>
      <c r="F163" s="258" t="s">
        <v>201</v>
      </c>
      <c r="G163" s="256"/>
      <c r="H163" s="259">
        <v>513</v>
      </c>
      <c r="I163" s="260"/>
      <c r="J163" s="256"/>
      <c r="K163" s="256"/>
      <c r="L163" s="261"/>
      <c r="M163" s="262"/>
      <c r="N163" s="263"/>
      <c r="O163" s="263"/>
      <c r="P163" s="263"/>
      <c r="Q163" s="263"/>
      <c r="R163" s="263"/>
      <c r="S163" s="263"/>
      <c r="T163" s="26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5" t="s">
        <v>163</v>
      </c>
      <c r="AU163" s="265" t="s">
        <v>87</v>
      </c>
      <c r="AV163" s="14" t="s">
        <v>87</v>
      </c>
      <c r="AW163" s="14" t="s">
        <v>36</v>
      </c>
      <c r="AX163" s="14" t="s">
        <v>21</v>
      </c>
      <c r="AY163" s="265" t="s">
        <v>152</v>
      </c>
    </row>
    <row r="164" s="2" customFormat="1" ht="24.15" customHeight="1">
      <c r="A164" s="39"/>
      <c r="B164" s="40"/>
      <c r="C164" s="227" t="s">
        <v>202</v>
      </c>
      <c r="D164" s="227" t="s">
        <v>154</v>
      </c>
      <c r="E164" s="228" t="s">
        <v>203</v>
      </c>
      <c r="F164" s="229" t="s">
        <v>204</v>
      </c>
      <c r="G164" s="230" t="s">
        <v>157</v>
      </c>
      <c r="H164" s="231">
        <v>1110.0999999999999</v>
      </c>
      <c r="I164" s="232"/>
      <c r="J164" s="233">
        <f>ROUND(I164*H164,2)</f>
        <v>0</v>
      </c>
      <c r="K164" s="229" t="s">
        <v>158</v>
      </c>
      <c r="L164" s="45"/>
      <c r="M164" s="234" t="s">
        <v>1</v>
      </c>
      <c r="N164" s="235" t="s">
        <v>44</v>
      </c>
      <c r="O164" s="92"/>
      <c r="P164" s="236">
        <f>O164*H164</f>
        <v>0</v>
      </c>
      <c r="Q164" s="236">
        <v>0</v>
      </c>
      <c r="R164" s="236">
        <f>Q164*H164</f>
        <v>0</v>
      </c>
      <c r="S164" s="236">
        <v>0.098000000000000004</v>
      </c>
      <c r="T164" s="237">
        <f>S164*H164</f>
        <v>108.7898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159</v>
      </c>
      <c r="AT164" s="238" t="s">
        <v>154</v>
      </c>
      <c r="AU164" s="238" t="s">
        <v>87</v>
      </c>
      <c r="AY164" s="18" t="s">
        <v>152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21</v>
      </c>
      <c r="BK164" s="239">
        <f>ROUND(I164*H164,2)</f>
        <v>0</v>
      </c>
      <c r="BL164" s="18" t="s">
        <v>159</v>
      </c>
      <c r="BM164" s="238" t="s">
        <v>205</v>
      </c>
    </row>
    <row r="165" s="2" customFormat="1">
      <c r="A165" s="39"/>
      <c r="B165" s="40"/>
      <c r="C165" s="41"/>
      <c r="D165" s="240" t="s">
        <v>161</v>
      </c>
      <c r="E165" s="41"/>
      <c r="F165" s="241" t="s">
        <v>206</v>
      </c>
      <c r="G165" s="41"/>
      <c r="H165" s="41"/>
      <c r="I165" s="242"/>
      <c r="J165" s="41"/>
      <c r="K165" s="41"/>
      <c r="L165" s="45"/>
      <c r="M165" s="243"/>
      <c r="N165" s="244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161</v>
      </c>
      <c r="AU165" s="18" t="s">
        <v>87</v>
      </c>
    </row>
    <row r="166" s="13" customFormat="1">
      <c r="A166" s="13"/>
      <c r="B166" s="245"/>
      <c r="C166" s="246"/>
      <c r="D166" s="240" t="s">
        <v>163</v>
      </c>
      <c r="E166" s="247" t="s">
        <v>1</v>
      </c>
      <c r="F166" s="248" t="s">
        <v>207</v>
      </c>
      <c r="G166" s="246"/>
      <c r="H166" s="247" t="s">
        <v>1</v>
      </c>
      <c r="I166" s="249"/>
      <c r="J166" s="246"/>
      <c r="K166" s="246"/>
      <c r="L166" s="250"/>
      <c r="M166" s="251"/>
      <c r="N166" s="252"/>
      <c r="O166" s="252"/>
      <c r="P166" s="252"/>
      <c r="Q166" s="252"/>
      <c r="R166" s="252"/>
      <c r="S166" s="252"/>
      <c r="T166" s="25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4" t="s">
        <v>163</v>
      </c>
      <c r="AU166" s="254" t="s">
        <v>87</v>
      </c>
      <c r="AV166" s="13" t="s">
        <v>21</v>
      </c>
      <c r="AW166" s="13" t="s">
        <v>36</v>
      </c>
      <c r="AX166" s="13" t="s">
        <v>79</v>
      </c>
      <c r="AY166" s="254" t="s">
        <v>152</v>
      </c>
    </row>
    <row r="167" s="14" customFormat="1">
      <c r="A167" s="14"/>
      <c r="B167" s="255"/>
      <c r="C167" s="256"/>
      <c r="D167" s="240" t="s">
        <v>163</v>
      </c>
      <c r="E167" s="257" t="s">
        <v>1</v>
      </c>
      <c r="F167" s="258" t="s">
        <v>194</v>
      </c>
      <c r="G167" s="256"/>
      <c r="H167" s="259">
        <v>597.10000000000002</v>
      </c>
      <c r="I167" s="260"/>
      <c r="J167" s="256"/>
      <c r="K167" s="256"/>
      <c r="L167" s="261"/>
      <c r="M167" s="262"/>
      <c r="N167" s="263"/>
      <c r="O167" s="263"/>
      <c r="P167" s="263"/>
      <c r="Q167" s="263"/>
      <c r="R167" s="263"/>
      <c r="S167" s="263"/>
      <c r="T167" s="26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5" t="s">
        <v>163</v>
      </c>
      <c r="AU167" s="265" t="s">
        <v>87</v>
      </c>
      <c r="AV167" s="14" t="s">
        <v>87</v>
      </c>
      <c r="AW167" s="14" t="s">
        <v>36</v>
      </c>
      <c r="AX167" s="14" t="s">
        <v>79</v>
      </c>
      <c r="AY167" s="265" t="s">
        <v>152</v>
      </c>
    </row>
    <row r="168" s="13" customFormat="1">
      <c r="A168" s="13"/>
      <c r="B168" s="245"/>
      <c r="C168" s="246"/>
      <c r="D168" s="240" t="s">
        <v>163</v>
      </c>
      <c r="E168" s="247" t="s">
        <v>1</v>
      </c>
      <c r="F168" s="248" t="s">
        <v>208</v>
      </c>
      <c r="G168" s="246"/>
      <c r="H168" s="247" t="s">
        <v>1</v>
      </c>
      <c r="I168" s="249"/>
      <c r="J168" s="246"/>
      <c r="K168" s="246"/>
      <c r="L168" s="250"/>
      <c r="M168" s="251"/>
      <c r="N168" s="252"/>
      <c r="O168" s="252"/>
      <c r="P168" s="252"/>
      <c r="Q168" s="252"/>
      <c r="R168" s="252"/>
      <c r="S168" s="252"/>
      <c r="T168" s="25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4" t="s">
        <v>163</v>
      </c>
      <c r="AU168" s="254" t="s">
        <v>87</v>
      </c>
      <c r="AV168" s="13" t="s">
        <v>21</v>
      </c>
      <c r="AW168" s="13" t="s">
        <v>36</v>
      </c>
      <c r="AX168" s="13" t="s">
        <v>79</v>
      </c>
      <c r="AY168" s="254" t="s">
        <v>152</v>
      </c>
    </row>
    <row r="169" s="14" customFormat="1">
      <c r="A169" s="14"/>
      <c r="B169" s="255"/>
      <c r="C169" s="256"/>
      <c r="D169" s="240" t="s">
        <v>163</v>
      </c>
      <c r="E169" s="257" t="s">
        <v>1</v>
      </c>
      <c r="F169" s="258" t="s">
        <v>201</v>
      </c>
      <c r="G169" s="256"/>
      <c r="H169" s="259">
        <v>513</v>
      </c>
      <c r="I169" s="260"/>
      <c r="J169" s="256"/>
      <c r="K169" s="256"/>
      <c r="L169" s="261"/>
      <c r="M169" s="262"/>
      <c r="N169" s="263"/>
      <c r="O169" s="263"/>
      <c r="P169" s="263"/>
      <c r="Q169" s="263"/>
      <c r="R169" s="263"/>
      <c r="S169" s="263"/>
      <c r="T169" s="26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5" t="s">
        <v>163</v>
      </c>
      <c r="AU169" s="265" t="s">
        <v>87</v>
      </c>
      <c r="AV169" s="14" t="s">
        <v>87</v>
      </c>
      <c r="AW169" s="14" t="s">
        <v>36</v>
      </c>
      <c r="AX169" s="14" t="s">
        <v>79</v>
      </c>
      <c r="AY169" s="265" t="s">
        <v>152</v>
      </c>
    </row>
    <row r="170" s="15" customFormat="1">
      <c r="A170" s="15"/>
      <c r="B170" s="266"/>
      <c r="C170" s="267"/>
      <c r="D170" s="240" t="s">
        <v>163</v>
      </c>
      <c r="E170" s="268" t="s">
        <v>1</v>
      </c>
      <c r="F170" s="269" t="s">
        <v>187</v>
      </c>
      <c r="G170" s="267"/>
      <c r="H170" s="270">
        <v>1110.0999999999999</v>
      </c>
      <c r="I170" s="271"/>
      <c r="J170" s="267"/>
      <c r="K170" s="267"/>
      <c r="L170" s="272"/>
      <c r="M170" s="273"/>
      <c r="N170" s="274"/>
      <c r="O170" s="274"/>
      <c r="P170" s="274"/>
      <c r="Q170" s="274"/>
      <c r="R170" s="274"/>
      <c r="S170" s="274"/>
      <c r="T170" s="27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6" t="s">
        <v>163</v>
      </c>
      <c r="AU170" s="276" t="s">
        <v>87</v>
      </c>
      <c r="AV170" s="15" t="s">
        <v>159</v>
      </c>
      <c r="AW170" s="15" t="s">
        <v>36</v>
      </c>
      <c r="AX170" s="15" t="s">
        <v>21</v>
      </c>
      <c r="AY170" s="276" t="s">
        <v>152</v>
      </c>
    </row>
    <row r="171" s="2" customFormat="1" ht="24.15" customHeight="1">
      <c r="A171" s="39"/>
      <c r="B171" s="40"/>
      <c r="C171" s="227" t="s">
        <v>209</v>
      </c>
      <c r="D171" s="227" t="s">
        <v>154</v>
      </c>
      <c r="E171" s="228" t="s">
        <v>210</v>
      </c>
      <c r="F171" s="229" t="s">
        <v>211</v>
      </c>
      <c r="G171" s="230" t="s">
        <v>157</v>
      </c>
      <c r="H171" s="231">
        <v>218.19999999999999</v>
      </c>
      <c r="I171" s="232"/>
      <c r="J171" s="233">
        <f>ROUND(I171*H171,2)</f>
        <v>0</v>
      </c>
      <c r="K171" s="229" t="s">
        <v>158</v>
      </c>
      <c r="L171" s="45"/>
      <c r="M171" s="234" t="s">
        <v>1</v>
      </c>
      <c r="N171" s="235" t="s">
        <v>44</v>
      </c>
      <c r="O171" s="92"/>
      <c r="P171" s="236">
        <f>O171*H171</f>
        <v>0</v>
      </c>
      <c r="Q171" s="236">
        <v>0</v>
      </c>
      <c r="R171" s="236">
        <f>Q171*H171</f>
        <v>0</v>
      </c>
      <c r="S171" s="236">
        <v>0.23999999999999999</v>
      </c>
      <c r="T171" s="237">
        <f>S171*H171</f>
        <v>52.367999999999995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8" t="s">
        <v>159</v>
      </c>
      <c r="AT171" s="238" t="s">
        <v>154</v>
      </c>
      <c r="AU171" s="238" t="s">
        <v>87</v>
      </c>
      <c r="AY171" s="18" t="s">
        <v>152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8" t="s">
        <v>21</v>
      </c>
      <c r="BK171" s="239">
        <f>ROUND(I171*H171,2)</f>
        <v>0</v>
      </c>
      <c r="BL171" s="18" t="s">
        <v>159</v>
      </c>
      <c r="BM171" s="238" t="s">
        <v>212</v>
      </c>
    </row>
    <row r="172" s="2" customFormat="1">
      <c r="A172" s="39"/>
      <c r="B172" s="40"/>
      <c r="C172" s="41"/>
      <c r="D172" s="240" t="s">
        <v>161</v>
      </c>
      <c r="E172" s="41"/>
      <c r="F172" s="241" t="s">
        <v>213</v>
      </c>
      <c r="G172" s="41"/>
      <c r="H172" s="41"/>
      <c r="I172" s="242"/>
      <c r="J172" s="41"/>
      <c r="K172" s="41"/>
      <c r="L172" s="45"/>
      <c r="M172" s="243"/>
      <c r="N172" s="244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161</v>
      </c>
      <c r="AU172" s="18" t="s">
        <v>87</v>
      </c>
    </row>
    <row r="173" s="13" customFormat="1">
      <c r="A173" s="13"/>
      <c r="B173" s="245"/>
      <c r="C173" s="246"/>
      <c r="D173" s="240" t="s">
        <v>163</v>
      </c>
      <c r="E173" s="247" t="s">
        <v>1</v>
      </c>
      <c r="F173" s="248" t="s">
        <v>214</v>
      </c>
      <c r="G173" s="246"/>
      <c r="H173" s="247" t="s">
        <v>1</v>
      </c>
      <c r="I173" s="249"/>
      <c r="J173" s="246"/>
      <c r="K173" s="246"/>
      <c r="L173" s="250"/>
      <c r="M173" s="251"/>
      <c r="N173" s="252"/>
      <c r="O173" s="252"/>
      <c r="P173" s="252"/>
      <c r="Q173" s="252"/>
      <c r="R173" s="252"/>
      <c r="S173" s="252"/>
      <c r="T173" s="25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4" t="s">
        <v>163</v>
      </c>
      <c r="AU173" s="254" t="s">
        <v>87</v>
      </c>
      <c r="AV173" s="13" t="s">
        <v>21</v>
      </c>
      <c r="AW173" s="13" t="s">
        <v>36</v>
      </c>
      <c r="AX173" s="13" t="s">
        <v>79</v>
      </c>
      <c r="AY173" s="254" t="s">
        <v>152</v>
      </c>
    </row>
    <row r="174" s="14" customFormat="1">
      <c r="A174" s="14"/>
      <c r="B174" s="255"/>
      <c r="C174" s="256"/>
      <c r="D174" s="240" t="s">
        <v>163</v>
      </c>
      <c r="E174" s="257" t="s">
        <v>1</v>
      </c>
      <c r="F174" s="258" t="s">
        <v>184</v>
      </c>
      <c r="G174" s="256"/>
      <c r="H174" s="259">
        <v>218.19999999999999</v>
      </c>
      <c r="I174" s="260"/>
      <c r="J174" s="256"/>
      <c r="K174" s="256"/>
      <c r="L174" s="261"/>
      <c r="M174" s="262"/>
      <c r="N174" s="263"/>
      <c r="O174" s="263"/>
      <c r="P174" s="263"/>
      <c r="Q174" s="263"/>
      <c r="R174" s="263"/>
      <c r="S174" s="263"/>
      <c r="T174" s="26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5" t="s">
        <v>163</v>
      </c>
      <c r="AU174" s="265" t="s">
        <v>87</v>
      </c>
      <c r="AV174" s="14" t="s">
        <v>87</v>
      </c>
      <c r="AW174" s="14" t="s">
        <v>36</v>
      </c>
      <c r="AX174" s="14" t="s">
        <v>21</v>
      </c>
      <c r="AY174" s="265" t="s">
        <v>152</v>
      </c>
    </row>
    <row r="175" s="2" customFormat="1" ht="16.5" customHeight="1">
      <c r="A175" s="39"/>
      <c r="B175" s="40"/>
      <c r="C175" s="227" t="s">
        <v>215</v>
      </c>
      <c r="D175" s="227" t="s">
        <v>154</v>
      </c>
      <c r="E175" s="228" t="s">
        <v>216</v>
      </c>
      <c r="F175" s="229" t="s">
        <v>217</v>
      </c>
      <c r="G175" s="230" t="s">
        <v>218</v>
      </c>
      <c r="H175" s="231">
        <v>33</v>
      </c>
      <c r="I175" s="232"/>
      <c r="J175" s="233">
        <f>ROUND(I175*H175,2)</f>
        <v>0</v>
      </c>
      <c r="K175" s="229" t="s">
        <v>158</v>
      </c>
      <c r="L175" s="45"/>
      <c r="M175" s="234" t="s">
        <v>1</v>
      </c>
      <c r="N175" s="235" t="s">
        <v>44</v>
      </c>
      <c r="O175" s="92"/>
      <c r="P175" s="236">
        <f>O175*H175</f>
        <v>0</v>
      </c>
      <c r="Q175" s="236">
        <v>0</v>
      </c>
      <c r="R175" s="236">
        <f>Q175*H175</f>
        <v>0</v>
      </c>
      <c r="S175" s="236">
        <v>0.20499999999999999</v>
      </c>
      <c r="T175" s="237">
        <f>S175*H175</f>
        <v>6.7649999999999997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8" t="s">
        <v>159</v>
      </c>
      <c r="AT175" s="238" t="s">
        <v>154</v>
      </c>
      <c r="AU175" s="238" t="s">
        <v>87</v>
      </c>
      <c r="AY175" s="18" t="s">
        <v>152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8" t="s">
        <v>21</v>
      </c>
      <c r="BK175" s="239">
        <f>ROUND(I175*H175,2)</f>
        <v>0</v>
      </c>
      <c r="BL175" s="18" t="s">
        <v>159</v>
      </c>
      <c r="BM175" s="238" t="s">
        <v>219</v>
      </c>
    </row>
    <row r="176" s="2" customFormat="1">
      <c r="A176" s="39"/>
      <c r="B176" s="40"/>
      <c r="C176" s="41"/>
      <c r="D176" s="240" t="s">
        <v>161</v>
      </c>
      <c r="E176" s="41"/>
      <c r="F176" s="241" t="s">
        <v>220</v>
      </c>
      <c r="G176" s="41"/>
      <c r="H176" s="41"/>
      <c r="I176" s="242"/>
      <c r="J176" s="41"/>
      <c r="K176" s="41"/>
      <c r="L176" s="45"/>
      <c r="M176" s="243"/>
      <c r="N176" s="244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161</v>
      </c>
      <c r="AU176" s="18" t="s">
        <v>87</v>
      </c>
    </row>
    <row r="177" s="13" customFormat="1">
      <c r="A177" s="13"/>
      <c r="B177" s="245"/>
      <c r="C177" s="246"/>
      <c r="D177" s="240" t="s">
        <v>163</v>
      </c>
      <c r="E177" s="247" t="s">
        <v>1</v>
      </c>
      <c r="F177" s="248" t="s">
        <v>221</v>
      </c>
      <c r="G177" s="246"/>
      <c r="H177" s="247" t="s">
        <v>1</v>
      </c>
      <c r="I177" s="249"/>
      <c r="J177" s="246"/>
      <c r="K177" s="246"/>
      <c r="L177" s="250"/>
      <c r="M177" s="251"/>
      <c r="N177" s="252"/>
      <c r="O177" s="252"/>
      <c r="P177" s="252"/>
      <c r="Q177" s="252"/>
      <c r="R177" s="252"/>
      <c r="S177" s="252"/>
      <c r="T177" s="25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4" t="s">
        <v>163</v>
      </c>
      <c r="AU177" s="254" t="s">
        <v>87</v>
      </c>
      <c r="AV177" s="13" t="s">
        <v>21</v>
      </c>
      <c r="AW177" s="13" t="s">
        <v>36</v>
      </c>
      <c r="AX177" s="13" t="s">
        <v>79</v>
      </c>
      <c r="AY177" s="254" t="s">
        <v>152</v>
      </c>
    </row>
    <row r="178" s="14" customFormat="1">
      <c r="A178" s="14"/>
      <c r="B178" s="255"/>
      <c r="C178" s="256"/>
      <c r="D178" s="240" t="s">
        <v>163</v>
      </c>
      <c r="E178" s="257" t="s">
        <v>1</v>
      </c>
      <c r="F178" s="258" t="s">
        <v>222</v>
      </c>
      <c r="G178" s="256"/>
      <c r="H178" s="259">
        <v>33</v>
      </c>
      <c r="I178" s="260"/>
      <c r="J178" s="256"/>
      <c r="K178" s="256"/>
      <c r="L178" s="261"/>
      <c r="M178" s="262"/>
      <c r="N178" s="263"/>
      <c r="O178" s="263"/>
      <c r="P178" s="263"/>
      <c r="Q178" s="263"/>
      <c r="R178" s="263"/>
      <c r="S178" s="263"/>
      <c r="T178" s="26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5" t="s">
        <v>163</v>
      </c>
      <c r="AU178" s="265" t="s">
        <v>87</v>
      </c>
      <c r="AV178" s="14" t="s">
        <v>87</v>
      </c>
      <c r="AW178" s="14" t="s">
        <v>36</v>
      </c>
      <c r="AX178" s="14" t="s">
        <v>21</v>
      </c>
      <c r="AY178" s="265" t="s">
        <v>152</v>
      </c>
    </row>
    <row r="179" s="2" customFormat="1" ht="24.15" customHeight="1">
      <c r="A179" s="39"/>
      <c r="B179" s="40"/>
      <c r="C179" s="227" t="s">
        <v>26</v>
      </c>
      <c r="D179" s="227" t="s">
        <v>154</v>
      </c>
      <c r="E179" s="228" t="s">
        <v>223</v>
      </c>
      <c r="F179" s="229" t="s">
        <v>224</v>
      </c>
      <c r="G179" s="230" t="s">
        <v>218</v>
      </c>
      <c r="H179" s="231">
        <v>480.5</v>
      </c>
      <c r="I179" s="232"/>
      <c r="J179" s="233">
        <f>ROUND(I179*H179,2)</f>
        <v>0</v>
      </c>
      <c r="K179" s="229" t="s">
        <v>1</v>
      </c>
      <c r="L179" s="45"/>
      <c r="M179" s="234" t="s">
        <v>1</v>
      </c>
      <c r="N179" s="235" t="s">
        <v>44</v>
      </c>
      <c r="O179" s="92"/>
      <c r="P179" s="236">
        <f>O179*H179</f>
        <v>0</v>
      </c>
      <c r="Q179" s="236">
        <v>0</v>
      </c>
      <c r="R179" s="236">
        <f>Q179*H179</f>
        <v>0</v>
      </c>
      <c r="S179" s="236">
        <v>0.20499999999999999</v>
      </c>
      <c r="T179" s="237">
        <f>S179*H179</f>
        <v>98.502499999999998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159</v>
      </c>
      <c r="AT179" s="238" t="s">
        <v>154</v>
      </c>
      <c r="AU179" s="238" t="s">
        <v>87</v>
      </c>
      <c r="AY179" s="18" t="s">
        <v>152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21</v>
      </c>
      <c r="BK179" s="239">
        <f>ROUND(I179*H179,2)</f>
        <v>0</v>
      </c>
      <c r="BL179" s="18" t="s">
        <v>159</v>
      </c>
      <c r="BM179" s="238" t="s">
        <v>225</v>
      </c>
    </row>
    <row r="180" s="2" customFormat="1">
      <c r="A180" s="39"/>
      <c r="B180" s="40"/>
      <c r="C180" s="41"/>
      <c r="D180" s="240" t="s">
        <v>161</v>
      </c>
      <c r="E180" s="41"/>
      <c r="F180" s="241" t="s">
        <v>226</v>
      </c>
      <c r="G180" s="41"/>
      <c r="H180" s="41"/>
      <c r="I180" s="242"/>
      <c r="J180" s="41"/>
      <c r="K180" s="41"/>
      <c r="L180" s="45"/>
      <c r="M180" s="243"/>
      <c r="N180" s="244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161</v>
      </c>
      <c r="AU180" s="18" t="s">
        <v>87</v>
      </c>
    </row>
    <row r="181" s="13" customFormat="1">
      <c r="A181" s="13"/>
      <c r="B181" s="245"/>
      <c r="C181" s="246"/>
      <c r="D181" s="240" t="s">
        <v>163</v>
      </c>
      <c r="E181" s="247" t="s">
        <v>1</v>
      </c>
      <c r="F181" s="248" t="s">
        <v>227</v>
      </c>
      <c r="G181" s="246"/>
      <c r="H181" s="247" t="s">
        <v>1</v>
      </c>
      <c r="I181" s="249"/>
      <c r="J181" s="246"/>
      <c r="K181" s="246"/>
      <c r="L181" s="250"/>
      <c r="M181" s="251"/>
      <c r="N181" s="252"/>
      <c r="O181" s="252"/>
      <c r="P181" s="252"/>
      <c r="Q181" s="252"/>
      <c r="R181" s="252"/>
      <c r="S181" s="252"/>
      <c r="T181" s="25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4" t="s">
        <v>163</v>
      </c>
      <c r="AU181" s="254" t="s">
        <v>87</v>
      </c>
      <c r="AV181" s="13" t="s">
        <v>21</v>
      </c>
      <c r="AW181" s="13" t="s">
        <v>36</v>
      </c>
      <c r="AX181" s="13" t="s">
        <v>79</v>
      </c>
      <c r="AY181" s="254" t="s">
        <v>152</v>
      </c>
    </row>
    <row r="182" s="14" customFormat="1">
      <c r="A182" s="14"/>
      <c r="B182" s="255"/>
      <c r="C182" s="256"/>
      <c r="D182" s="240" t="s">
        <v>163</v>
      </c>
      <c r="E182" s="257" t="s">
        <v>1</v>
      </c>
      <c r="F182" s="258" t="s">
        <v>228</v>
      </c>
      <c r="G182" s="256"/>
      <c r="H182" s="259">
        <v>480.5</v>
      </c>
      <c r="I182" s="260"/>
      <c r="J182" s="256"/>
      <c r="K182" s="256"/>
      <c r="L182" s="261"/>
      <c r="M182" s="262"/>
      <c r="N182" s="263"/>
      <c r="O182" s="263"/>
      <c r="P182" s="263"/>
      <c r="Q182" s="263"/>
      <c r="R182" s="263"/>
      <c r="S182" s="263"/>
      <c r="T182" s="26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5" t="s">
        <v>163</v>
      </c>
      <c r="AU182" s="265" t="s">
        <v>87</v>
      </c>
      <c r="AV182" s="14" t="s">
        <v>87</v>
      </c>
      <c r="AW182" s="14" t="s">
        <v>36</v>
      </c>
      <c r="AX182" s="14" t="s">
        <v>21</v>
      </c>
      <c r="AY182" s="265" t="s">
        <v>152</v>
      </c>
    </row>
    <row r="183" s="2" customFormat="1" ht="16.5" customHeight="1">
      <c r="A183" s="39"/>
      <c r="B183" s="40"/>
      <c r="C183" s="227" t="s">
        <v>229</v>
      </c>
      <c r="D183" s="227" t="s">
        <v>154</v>
      </c>
      <c r="E183" s="228" t="s">
        <v>230</v>
      </c>
      <c r="F183" s="229" t="s">
        <v>231</v>
      </c>
      <c r="G183" s="230" t="s">
        <v>218</v>
      </c>
      <c r="H183" s="231">
        <v>215</v>
      </c>
      <c r="I183" s="232"/>
      <c r="J183" s="233">
        <f>ROUND(I183*H183,2)</f>
        <v>0</v>
      </c>
      <c r="K183" s="229" t="s">
        <v>158</v>
      </c>
      <c r="L183" s="45"/>
      <c r="M183" s="234" t="s">
        <v>1</v>
      </c>
      <c r="N183" s="235" t="s">
        <v>44</v>
      </c>
      <c r="O183" s="92"/>
      <c r="P183" s="236">
        <f>O183*H183</f>
        <v>0</v>
      </c>
      <c r="Q183" s="236">
        <v>0</v>
      </c>
      <c r="R183" s="236">
        <f>Q183*H183</f>
        <v>0</v>
      </c>
      <c r="S183" s="236">
        <v>0.040000000000000001</v>
      </c>
      <c r="T183" s="237">
        <f>S183*H183</f>
        <v>8.5999999999999996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8" t="s">
        <v>159</v>
      </c>
      <c r="AT183" s="238" t="s">
        <v>154</v>
      </c>
      <c r="AU183" s="238" t="s">
        <v>87</v>
      </c>
      <c r="AY183" s="18" t="s">
        <v>152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8" t="s">
        <v>21</v>
      </c>
      <c r="BK183" s="239">
        <f>ROUND(I183*H183,2)</f>
        <v>0</v>
      </c>
      <c r="BL183" s="18" t="s">
        <v>159</v>
      </c>
      <c r="BM183" s="238" t="s">
        <v>232</v>
      </c>
    </row>
    <row r="184" s="2" customFormat="1">
      <c r="A184" s="39"/>
      <c r="B184" s="40"/>
      <c r="C184" s="41"/>
      <c r="D184" s="240" t="s">
        <v>161</v>
      </c>
      <c r="E184" s="41"/>
      <c r="F184" s="241" t="s">
        <v>233</v>
      </c>
      <c r="G184" s="41"/>
      <c r="H184" s="41"/>
      <c r="I184" s="242"/>
      <c r="J184" s="41"/>
      <c r="K184" s="41"/>
      <c r="L184" s="45"/>
      <c r="M184" s="243"/>
      <c r="N184" s="244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161</v>
      </c>
      <c r="AU184" s="18" t="s">
        <v>87</v>
      </c>
    </row>
    <row r="185" s="13" customFormat="1">
      <c r="A185" s="13"/>
      <c r="B185" s="245"/>
      <c r="C185" s="246"/>
      <c r="D185" s="240" t="s">
        <v>163</v>
      </c>
      <c r="E185" s="247" t="s">
        <v>1</v>
      </c>
      <c r="F185" s="248" t="s">
        <v>234</v>
      </c>
      <c r="G185" s="246"/>
      <c r="H185" s="247" t="s">
        <v>1</v>
      </c>
      <c r="I185" s="249"/>
      <c r="J185" s="246"/>
      <c r="K185" s="246"/>
      <c r="L185" s="250"/>
      <c r="M185" s="251"/>
      <c r="N185" s="252"/>
      <c r="O185" s="252"/>
      <c r="P185" s="252"/>
      <c r="Q185" s="252"/>
      <c r="R185" s="252"/>
      <c r="S185" s="252"/>
      <c r="T185" s="25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4" t="s">
        <v>163</v>
      </c>
      <c r="AU185" s="254" t="s">
        <v>87</v>
      </c>
      <c r="AV185" s="13" t="s">
        <v>21</v>
      </c>
      <c r="AW185" s="13" t="s">
        <v>36</v>
      </c>
      <c r="AX185" s="13" t="s">
        <v>79</v>
      </c>
      <c r="AY185" s="254" t="s">
        <v>152</v>
      </c>
    </row>
    <row r="186" s="14" customFormat="1">
      <c r="A186" s="14"/>
      <c r="B186" s="255"/>
      <c r="C186" s="256"/>
      <c r="D186" s="240" t="s">
        <v>163</v>
      </c>
      <c r="E186" s="257" t="s">
        <v>1</v>
      </c>
      <c r="F186" s="258" t="s">
        <v>235</v>
      </c>
      <c r="G186" s="256"/>
      <c r="H186" s="259">
        <v>215</v>
      </c>
      <c r="I186" s="260"/>
      <c r="J186" s="256"/>
      <c r="K186" s="256"/>
      <c r="L186" s="261"/>
      <c r="M186" s="262"/>
      <c r="N186" s="263"/>
      <c r="O186" s="263"/>
      <c r="P186" s="263"/>
      <c r="Q186" s="263"/>
      <c r="R186" s="263"/>
      <c r="S186" s="263"/>
      <c r="T186" s="26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5" t="s">
        <v>163</v>
      </c>
      <c r="AU186" s="265" t="s">
        <v>87</v>
      </c>
      <c r="AV186" s="14" t="s">
        <v>87</v>
      </c>
      <c r="AW186" s="14" t="s">
        <v>36</v>
      </c>
      <c r="AX186" s="14" t="s">
        <v>21</v>
      </c>
      <c r="AY186" s="265" t="s">
        <v>152</v>
      </c>
    </row>
    <row r="187" s="2" customFormat="1" ht="37.8" customHeight="1">
      <c r="A187" s="39"/>
      <c r="B187" s="40"/>
      <c r="C187" s="227" t="s">
        <v>8</v>
      </c>
      <c r="D187" s="227" t="s">
        <v>154</v>
      </c>
      <c r="E187" s="228" t="s">
        <v>236</v>
      </c>
      <c r="F187" s="229" t="s">
        <v>237</v>
      </c>
      <c r="G187" s="230" t="s">
        <v>238</v>
      </c>
      <c r="H187" s="231">
        <v>49.174999999999997</v>
      </c>
      <c r="I187" s="232"/>
      <c r="J187" s="233">
        <f>ROUND(I187*H187,2)</f>
        <v>0</v>
      </c>
      <c r="K187" s="229" t="s">
        <v>158</v>
      </c>
      <c r="L187" s="45"/>
      <c r="M187" s="234" t="s">
        <v>1</v>
      </c>
      <c r="N187" s="235" t="s">
        <v>44</v>
      </c>
      <c r="O187" s="92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8" t="s">
        <v>159</v>
      </c>
      <c r="AT187" s="238" t="s">
        <v>154</v>
      </c>
      <c r="AU187" s="238" t="s">
        <v>87</v>
      </c>
      <c r="AY187" s="18" t="s">
        <v>152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8" t="s">
        <v>21</v>
      </c>
      <c r="BK187" s="239">
        <f>ROUND(I187*H187,2)</f>
        <v>0</v>
      </c>
      <c r="BL187" s="18" t="s">
        <v>159</v>
      </c>
      <c r="BM187" s="238" t="s">
        <v>239</v>
      </c>
    </row>
    <row r="188" s="2" customFormat="1">
      <c r="A188" s="39"/>
      <c r="B188" s="40"/>
      <c r="C188" s="41"/>
      <c r="D188" s="240" t="s">
        <v>161</v>
      </c>
      <c r="E188" s="41"/>
      <c r="F188" s="241" t="s">
        <v>240</v>
      </c>
      <c r="G188" s="41"/>
      <c r="H188" s="41"/>
      <c r="I188" s="242"/>
      <c r="J188" s="41"/>
      <c r="K188" s="41"/>
      <c r="L188" s="45"/>
      <c r="M188" s="243"/>
      <c r="N188" s="244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161</v>
      </c>
      <c r="AU188" s="18" t="s">
        <v>87</v>
      </c>
    </row>
    <row r="189" s="13" customFormat="1">
      <c r="A189" s="13"/>
      <c r="B189" s="245"/>
      <c r="C189" s="246"/>
      <c r="D189" s="240" t="s">
        <v>163</v>
      </c>
      <c r="E189" s="247" t="s">
        <v>1</v>
      </c>
      <c r="F189" s="248" t="s">
        <v>241</v>
      </c>
      <c r="G189" s="246"/>
      <c r="H189" s="247" t="s">
        <v>1</v>
      </c>
      <c r="I189" s="249"/>
      <c r="J189" s="246"/>
      <c r="K189" s="246"/>
      <c r="L189" s="250"/>
      <c r="M189" s="251"/>
      <c r="N189" s="252"/>
      <c r="O189" s="252"/>
      <c r="P189" s="252"/>
      <c r="Q189" s="252"/>
      <c r="R189" s="252"/>
      <c r="S189" s="252"/>
      <c r="T189" s="25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4" t="s">
        <v>163</v>
      </c>
      <c r="AU189" s="254" t="s">
        <v>87</v>
      </c>
      <c r="AV189" s="13" t="s">
        <v>21</v>
      </c>
      <c r="AW189" s="13" t="s">
        <v>36</v>
      </c>
      <c r="AX189" s="13" t="s">
        <v>79</v>
      </c>
      <c r="AY189" s="254" t="s">
        <v>152</v>
      </c>
    </row>
    <row r="190" s="14" customFormat="1">
      <c r="A190" s="14"/>
      <c r="B190" s="255"/>
      <c r="C190" s="256"/>
      <c r="D190" s="240" t="s">
        <v>163</v>
      </c>
      <c r="E190" s="257" t="s">
        <v>1</v>
      </c>
      <c r="F190" s="258" t="s">
        <v>242</v>
      </c>
      <c r="G190" s="256"/>
      <c r="H190" s="259">
        <v>49.174999999999997</v>
      </c>
      <c r="I190" s="260"/>
      <c r="J190" s="256"/>
      <c r="K190" s="256"/>
      <c r="L190" s="261"/>
      <c r="M190" s="262"/>
      <c r="N190" s="263"/>
      <c r="O190" s="263"/>
      <c r="P190" s="263"/>
      <c r="Q190" s="263"/>
      <c r="R190" s="263"/>
      <c r="S190" s="263"/>
      <c r="T190" s="26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5" t="s">
        <v>163</v>
      </c>
      <c r="AU190" s="265" t="s">
        <v>87</v>
      </c>
      <c r="AV190" s="14" t="s">
        <v>87</v>
      </c>
      <c r="AW190" s="14" t="s">
        <v>36</v>
      </c>
      <c r="AX190" s="14" t="s">
        <v>21</v>
      </c>
      <c r="AY190" s="265" t="s">
        <v>152</v>
      </c>
    </row>
    <row r="191" s="2" customFormat="1" ht="33" customHeight="1">
      <c r="A191" s="39"/>
      <c r="B191" s="40"/>
      <c r="C191" s="227" t="s">
        <v>243</v>
      </c>
      <c r="D191" s="227" t="s">
        <v>154</v>
      </c>
      <c r="E191" s="228" t="s">
        <v>244</v>
      </c>
      <c r="F191" s="229" t="s">
        <v>245</v>
      </c>
      <c r="G191" s="230" t="s">
        <v>238</v>
      </c>
      <c r="H191" s="231">
        <v>5.04</v>
      </c>
      <c r="I191" s="232"/>
      <c r="J191" s="233">
        <f>ROUND(I191*H191,2)</f>
        <v>0</v>
      </c>
      <c r="K191" s="229" t="s">
        <v>158</v>
      </c>
      <c r="L191" s="45"/>
      <c r="M191" s="234" t="s">
        <v>1</v>
      </c>
      <c r="N191" s="235" t="s">
        <v>44</v>
      </c>
      <c r="O191" s="92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8" t="s">
        <v>159</v>
      </c>
      <c r="AT191" s="238" t="s">
        <v>154</v>
      </c>
      <c r="AU191" s="238" t="s">
        <v>87</v>
      </c>
      <c r="AY191" s="18" t="s">
        <v>152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8" t="s">
        <v>21</v>
      </c>
      <c r="BK191" s="239">
        <f>ROUND(I191*H191,2)</f>
        <v>0</v>
      </c>
      <c r="BL191" s="18" t="s">
        <v>159</v>
      </c>
      <c r="BM191" s="238" t="s">
        <v>246</v>
      </c>
    </row>
    <row r="192" s="2" customFormat="1">
      <c r="A192" s="39"/>
      <c r="B192" s="40"/>
      <c r="C192" s="41"/>
      <c r="D192" s="240" t="s">
        <v>161</v>
      </c>
      <c r="E192" s="41"/>
      <c r="F192" s="241" t="s">
        <v>247</v>
      </c>
      <c r="G192" s="41"/>
      <c r="H192" s="41"/>
      <c r="I192" s="242"/>
      <c r="J192" s="41"/>
      <c r="K192" s="41"/>
      <c r="L192" s="45"/>
      <c r="M192" s="243"/>
      <c r="N192" s="244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161</v>
      </c>
      <c r="AU192" s="18" t="s">
        <v>87</v>
      </c>
    </row>
    <row r="193" s="13" customFormat="1">
      <c r="A193" s="13"/>
      <c r="B193" s="245"/>
      <c r="C193" s="246"/>
      <c r="D193" s="240" t="s">
        <v>163</v>
      </c>
      <c r="E193" s="247" t="s">
        <v>1</v>
      </c>
      <c r="F193" s="248" t="s">
        <v>248</v>
      </c>
      <c r="G193" s="246"/>
      <c r="H193" s="247" t="s">
        <v>1</v>
      </c>
      <c r="I193" s="249"/>
      <c r="J193" s="246"/>
      <c r="K193" s="246"/>
      <c r="L193" s="250"/>
      <c r="M193" s="251"/>
      <c r="N193" s="252"/>
      <c r="O193" s="252"/>
      <c r="P193" s="252"/>
      <c r="Q193" s="252"/>
      <c r="R193" s="252"/>
      <c r="S193" s="252"/>
      <c r="T193" s="25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4" t="s">
        <v>163</v>
      </c>
      <c r="AU193" s="254" t="s">
        <v>87</v>
      </c>
      <c r="AV193" s="13" t="s">
        <v>21</v>
      </c>
      <c r="AW193" s="13" t="s">
        <v>36</v>
      </c>
      <c r="AX193" s="13" t="s">
        <v>79</v>
      </c>
      <c r="AY193" s="254" t="s">
        <v>152</v>
      </c>
    </row>
    <row r="194" s="14" customFormat="1">
      <c r="A194" s="14"/>
      <c r="B194" s="255"/>
      <c r="C194" s="256"/>
      <c r="D194" s="240" t="s">
        <v>163</v>
      </c>
      <c r="E194" s="257" t="s">
        <v>1</v>
      </c>
      <c r="F194" s="258" t="s">
        <v>249</v>
      </c>
      <c r="G194" s="256"/>
      <c r="H194" s="259">
        <v>5.04</v>
      </c>
      <c r="I194" s="260"/>
      <c r="J194" s="256"/>
      <c r="K194" s="256"/>
      <c r="L194" s="261"/>
      <c r="M194" s="262"/>
      <c r="N194" s="263"/>
      <c r="O194" s="263"/>
      <c r="P194" s="263"/>
      <c r="Q194" s="263"/>
      <c r="R194" s="263"/>
      <c r="S194" s="263"/>
      <c r="T194" s="26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5" t="s">
        <v>163</v>
      </c>
      <c r="AU194" s="265" t="s">
        <v>87</v>
      </c>
      <c r="AV194" s="14" t="s">
        <v>87</v>
      </c>
      <c r="AW194" s="14" t="s">
        <v>36</v>
      </c>
      <c r="AX194" s="14" t="s">
        <v>21</v>
      </c>
      <c r="AY194" s="265" t="s">
        <v>152</v>
      </c>
    </row>
    <row r="195" s="2" customFormat="1" ht="33" customHeight="1">
      <c r="A195" s="39"/>
      <c r="B195" s="40"/>
      <c r="C195" s="227" t="s">
        <v>250</v>
      </c>
      <c r="D195" s="227" t="s">
        <v>154</v>
      </c>
      <c r="E195" s="228" t="s">
        <v>251</v>
      </c>
      <c r="F195" s="229" t="s">
        <v>252</v>
      </c>
      <c r="G195" s="230" t="s">
        <v>238</v>
      </c>
      <c r="H195" s="231">
        <v>72</v>
      </c>
      <c r="I195" s="232"/>
      <c r="J195" s="233">
        <f>ROUND(I195*H195,2)</f>
        <v>0</v>
      </c>
      <c r="K195" s="229" t="s">
        <v>158</v>
      </c>
      <c r="L195" s="45"/>
      <c r="M195" s="234" t="s">
        <v>1</v>
      </c>
      <c r="N195" s="235" t="s">
        <v>44</v>
      </c>
      <c r="O195" s="92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8" t="s">
        <v>159</v>
      </c>
      <c r="AT195" s="238" t="s">
        <v>154</v>
      </c>
      <c r="AU195" s="238" t="s">
        <v>87</v>
      </c>
      <c r="AY195" s="18" t="s">
        <v>152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8" t="s">
        <v>21</v>
      </c>
      <c r="BK195" s="239">
        <f>ROUND(I195*H195,2)</f>
        <v>0</v>
      </c>
      <c r="BL195" s="18" t="s">
        <v>159</v>
      </c>
      <c r="BM195" s="238" t="s">
        <v>253</v>
      </c>
    </row>
    <row r="196" s="2" customFormat="1">
      <c r="A196" s="39"/>
      <c r="B196" s="40"/>
      <c r="C196" s="41"/>
      <c r="D196" s="240" t="s">
        <v>161</v>
      </c>
      <c r="E196" s="41"/>
      <c r="F196" s="241" t="s">
        <v>254</v>
      </c>
      <c r="G196" s="41"/>
      <c r="H196" s="41"/>
      <c r="I196" s="242"/>
      <c r="J196" s="41"/>
      <c r="K196" s="41"/>
      <c r="L196" s="45"/>
      <c r="M196" s="243"/>
      <c r="N196" s="244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161</v>
      </c>
      <c r="AU196" s="18" t="s">
        <v>87</v>
      </c>
    </row>
    <row r="197" s="13" customFormat="1">
      <c r="A197" s="13"/>
      <c r="B197" s="245"/>
      <c r="C197" s="246"/>
      <c r="D197" s="240" t="s">
        <v>163</v>
      </c>
      <c r="E197" s="247" t="s">
        <v>1</v>
      </c>
      <c r="F197" s="248" t="s">
        <v>255</v>
      </c>
      <c r="G197" s="246"/>
      <c r="H197" s="247" t="s">
        <v>1</v>
      </c>
      <c r="I197" s="249"/>
      <c r="J197" s="246"/>
      <c r="K197" s="246"/>
      <c r="L197" s="250"/>
      <c r="M197" s="251"/>
      <c r="N197" s="252"/>
      <c r="O197" s="252"/>
      <c r="P197" s="252"/>
      <c r="Q197" s="252"/>
      <c r="R197" s="252"/>
      <c r="S197" s="252"/>
      <c r="T197" s="25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4" t="s">
        <v>163</v>
      </c>
      <c r="AU197" s="254" t="s">
        <v>87</v>
      </c>
      <c r="AV197" s="13" t="s">
        <v>21</v>
      </c>
      <c r="AW197" s="13" t="s">
        <v>36</v>
      </c>
      <c r="AX197" s="13" t="s">
        <v>79</v>
      </c>
      <c r="AY197" s="254" t="s">
        <v>152</v>
      </c>
    </row>
    <row r="198" s="14" customFormat="1">
      <c r="A198" s="14"/>
      <c r="B198" s="255"/>
      <c r="C198" s="256"/>
      <c r="D198" s="240" t="s">
        <v>163</v>
      </c>
      <c r="E198" s="257" t="s">
        <v>1</v>
      </c>
      <c r="F198" s="258" t="s">
        <v>256</v>
      </c>
      <c r="G198" s="256"/>
      <c r="H198" s="259">
        <v>48</v>
      </c>
      <c r="I198" s="260"/>
      <c r="J198" s="256"/>
      <c r="K198" s="256"/>
      <c r="L198" s="261"/>
      <c r="M198" s="262"/>
      <c r="N198" s="263"/>
      <c r="O198" s="263"/>
      <c r="P198" s="263"/>
      <c r="Q198" s="263"/>
      <c r="R198" s="263"/>
      <c r="S198" s="263"/>
      <c r="T198" s="26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5" t="s">
        <v>163</v>
      </c>
      <c r="AU198" s="265" t="s">
        <v>87</v>
      </c>
      <c r="AV198" s="14" t="s">
        <v>87</v>
      </c>
      <c r="AW198" s="14" t="s">
        <v>36</v>
      </c>
      <c r="AX198" s="14" t="s">
        <v>79</v>
      </c>
      <c r="AY198" s="265" t="s">
        <v>152</v>
      </c>
    </row>
    <row r="199" s="14" customFormat="1">
      <c r="A199" s="14"/>
      <c r="B199" s="255"/>
      <c r="C199" s="256"/>
      <c r="D199" s="240" t="s">
        <v>163</v>
      </c>
      <c r="E199" s="257" t="s">
        <v>1</v>
      </c>
      <c r="F199" s="258" t="s">
        <v>257</v>
      </c>
      <c r="G199" s="256"/>
      <c r="H199" s="259">
        <v>24</v>
      </c>
      <c r="I199" s="260"/>
      <c r="J199" s="256"/>
      <c r="K199" s="256"/>
      <c r="L199" s="261"/>
      <c r="M199" s="262"/>
      <c r="N199" s="263"/>
      <c r="O199" s="263"/>
      <c r="P199" s="263"/>
      <c r="Q199" s="263"/>
      <c r="R199" s="263"/>
      <c r="S199" s="263"/>
      <c r="T199" s="26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5" t="s">
        <v>163</v>
      </c>
      <c r="AU199" s="265" t="s">
        <v>87</v>
      </c>
      <c r="AV199" s="14" t="s">
        <v>87</v>
      </c>
      <c r="AW199" s="14" t="s">
        <v>36</v>
      </c>
      <c r="AX199" s="14" t="s">
        <v>79</v>
      </c>
      <c r="AY199" s="265" t="s">
        <v>152</v>
      </c>
    </row>
    <row r="200" s="15" customFormat="1">
      <c r="A200" s="15"/>
      <c r="B200" s="266"/>
      <c r="C200" s="267"/>
      <c r="D200" s="240" t="s">
        <v>163</v>
      </c>
      <c r="E200" s="268" t="s">
        <v>1</v>
      </c>
      <c r="F200" s="269" t="s">
        <v>187</v>
      </c>
      <c r="G200" s="267"/>
      <c r="H200" s="270">
        <v>72</v>
      </c>
      <c r="I200" s="271"/>
      <c r="J200" s="267"/>
      <c r="K200" s="267"/>
      <c r="L200" s="272"/>
      <c r="M200" s="273"/>
      <c r="N200" s="274"/>
      <c r="O200" s="274"/>
      <c r="P200" s="274"/>
      <c r="Q200" s="274"/>
      <c r="R200" s="274"/>
      <c r="S200" s="274"/>
      <c r="T200" s="27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76" t="s">
        <v>163</v>
      </c>
      <c r="AU200" s="276" t="s">
        <v>87</v>
      </c>
      <c r="AV200" s="15" t="s">
        <v>159</v>
      </c>
      <c r="AW200" s="15" t="s">
        <v>36</v>
      </c>
      <c r="AX200" s="15" t="s">
        <v>21</v>
      </c>
      <c r="AY200" s="276" t="s">
        <v>152</v>
      </c>
    </row>
    <row r="201" s="2" customFormat="1" ht="21.75" customHeight="1">
      <c r="A201" s="39"/>
      <c r="B201" s="40"/>
      <c r="C201" s="227" t="s">
        <v>258</v>
      </c>
      <c r="D201" s="227" t="s">
        <v>154</v>
      </c>
      <c r="E201" s="228" t="s">
        <v>259</v>
      </c>
      <c r="F201" s="229" t="s">
        <v>260</v>
      </c>
      <c r="G201" s="230" t="s">
        <v>157</v>
      </c>
      <c r="H201" s="231">
        <v>114</v>
      </c>
      <c r="I201" s="232"/>
      <c r="J201" s="233">
        <f>ROUND(I201*H201,2)</f>
        <v>0</v>
      </c>
      <c r="K201" s="229" t="s">
        <v>158</v>
      </c>
      <c r="L201" s="45"/>
      <c r="M201" s="234" t="s">
        <v>1</v>
      </c>
      <c r="N201" s="235" t="s">
        <v>44</v>
      </c>
      <c r="O201" s="92"/>
      <c r="P201" s="236">
        <f>O201*H201</f>
        <v>0</v>
      </c>
      <c r="Q201" s="236">
        <v>0.00069999999999999999</v>
      </c>
      <c r="R201" s="236">
        <f>Q201*H201</f>
        <v>0.079799999999999996</v>
      </c>
      <c r="S201" s="236">
        <v>0</v>
      </c>
      <c r="T201" s="23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8" t="s">
        <v>159</v>
      </c>
      <c r="AT201" s="238" t="s">
        <v>154</v>
      </c>
      <c r="AU201" s="238" t="s">
        <v>87</v>
      </c>
      <c r="AY201" s="18" t="s">
        <v>152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8" t="s">
        <v>21</v>
      </c>
      <c r="BK201" s="239">
        <f>ROUND(I201*H201,2)</f>
        <v>0</v>
      </c>
      <c r="BL201" s="18" t="s">
        <v>159</v>
      </c>
      <c r="BM201" s="238" t="s">
        <v>261</v>
      </c>
    </row>
    <row r="202" s="2" customFormat="1">
      <c r="A202" s="39"/>
      <c r="B202" s="40"/>
      <c r="C202" s="41"/>
      <c r="D202" s="240" t="s">
        <v>161</v>
      </c>
      <c r="E202" s="41"/>
      <c r="F202" s="241" t="s">
        <v>262</v>
      </c>
      <c r="G202" s="41"/>
      <c r="H202" s="41"/>
      <c r="I202" s="242"/>
      <c r="J202" s="41"/>
      <c r="K202" s="41"/>
      <c r="L202" s="45"/>
      <c r="M202" s="243"/>
      <c r="N202" s="244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161</v>
      </c>
      <c r="AU202" s="18" t="s">
        <v>87</v>
      </c>
    </row>
    <row r="203" s="13" customFormat="1">
      <c r="A203" s="13"/>
      <c r="B203" s="245"/>
      <c r="C203" s="246"/>
      <c r="D203" s="240" t="s">
        <v>163</v>
      </c>
      <c r="E203" s="247" t="s">
        <v>1</v>
      </c>
      <c r="F203" s="248" t="s">
        <v>255</v>
      </c>
      <c r="G203" s="246"/>
      <c r="H203" s="247" t="s">
        <v>1</v>
      </c>
      <c r="I203" s="249"/>
      <c r="J203" s="246"/>
      <c r="K203" s="246"/>
      <c r="L203" s="250"/>
      <c r="M203" s="251"/>
      <c r="N203" s="252"/>
      <c r="O203" s="252"/>
      <c r="P203" s="252"/>
      <c r="Q203" s="252"/>
      <c r="R203" s="252"/>
      <c r="S203" s="252"/>
      <c r="T203" s="25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4" t="s">
        <v>163</v>
      </c>
      <c r="AU203" s="254" t="s">
        <v>87</v>
      </c>
      <c r="AV203" s="13" t="s">
        <v>21</v>
      </c>
      <c r="AW203" s="13" t="s">
        <v>36</v>
      </c>
      <c r="AX203" s="13" t="s">
        <v>79</v>
      </c>
      <c r="AY203" s="254" t="s">
        <v>152</v>
      </c>
    </row>
    <row r="204" s="14" customFormat="1">
      <c r="A204" s="14"/>
      <c r="B204" s="255"/>
      <c r="C204" s="256"/>
      <c r="D204" s="240" t="s">
        <v>163</v>
      </c>
      <c r="E204" s="257" t="s">
        <v>1</v>
      </c>
      <c r="F204" s="258" t="s">
        <v>263</v>
      </c>
      <c r="G204" s="256"/>
      <c r="H204" s="259">
        <v>60</v>
      </c>
      <c r="I204" s="260"/>
      <c r="J204" s="256"/>
      <c r="K204" s="256"/>
      <c r="L204" s="261"/>
      <c r="M204" s="262"/>
      <c r="N204" s="263"/>
      <c r="O204" s="263"/>
      <c r="P204" s="263"/>
      <c r="Q204" s="263"/>
      <c r="R204" s="263"/>
      <c r="S204" s="263"/>
      <c r="T204" s="26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5" t="s">
        <v>163</v>
      </c>
      <c r="AU204" s="265" t="s">
        <v>87</v>
      </c>
      <c r="AV204" s="14" t="s">
        <v>87</v>
      </c>
      <c r="AW204" s="14" t="s">
        <v>36</v>
      </c>
      <c r="AX204" s="14" t="s">
        <v>79</v>
      </c>
      <c r="AY204" s="265" t="s">
        <v>152</v>
      </c>
    </row>
    <row r="205" s="14" customFormat="1">
      <c r="A205" s="14"/>
      <c r="B205" s="255"/>
      <c r="C205" s="256"/>
      <c r="D205" s="240" t="s">
        <v>163</v>
      </c>
      <c r="E205" s="257" t="s">
        <v>1</v>
      </c>
      <c r="F205" s="258" t="s">
        <v>264</v>
      </c>
      <c r="G205" s="256"/>
      <c r="H205" s="259">
        <v>54</v>
      </c>
      <c r="I205" s="260"/>
      <c r="J205" s="256"/>
      <c r="K205" s="256"/>
      <c r="L205" s="261"/>
      <c r="M205" s="262"/>
      <c r="N205" s="263"/>
      <c r="O205" s="263"/>
      <c r="P205" s="263"/>
      <c r="Q205" s="263"/>
      <c r="R205" s="263"/>
      <c r="S205" s="263"/>
      <c r="T205" s="26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5" t="s">
        <v>163</v>
      </c>
      <c r="AU205" s="265" t="s">
        <v>87</v>
      </c>
      <c r="AV205" s="14" t="s">
        <v>87</v>
      </c>
      <c r="AW205" s="14" t="s">
        <v>36</v>
      </c>
      <c r="AX205" s="14" t="s">
        <v>79</v>
      </c>
      <c r="AY205" s="265" t="s">
        <v>152</v>
      </c>
    </row>
    <row r="206" s="15" customFormat="1">
      <c r="A206" s="15"/>
      <c r="B206" s="266"/>
      <c r="C206" s="267"/>
      <c r="D206" s="240" t="s">
        <v>163</v>
      </c>
      <c r="E206" s="268" t="s">
        <v>1</v>
      </c>
      <c r="F206" s="269" t="s">
        <v>187</v>
      </c>
      <c r="G206" s="267"/>
      <c r="H206" s="270">
        <v>114</v>
      </c>
      <c r="I206" s="271"/>
      <c r="J206" s="267"/>
      <c r="K206" s="267"/>
      <c r="L206" s="272"/>
      <c r="M206" s="273"/>
      <c r="N206" s="274"/>
      <c r="O206" s="274"/>
      <c r="P206" s="274"/>
      <c r="Q206" s="274"/>
      <c r="R206" s="274"/>
      <c r="S206" s="274"/>
      <c r="T206" s="27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6" t="s">
        <v>163</v>
      </c>
      <c r="AU206" s="276" t="s">
        <v>87</v>
      </c>
      <c r="AV206" s="15" t="s">
        <v>159</v>
      </c>
      <c r="AW206" s="15" t="s">
        <v>36</v>
      </c>
      <c r="AX206" s="15" t="s">
        <v>21</v>
      </c>
      <c r="AY206" s="276" t="s">
        <v>152</v>
      </c>
    </row>
    <row r="207" s="2" customFormat="1" ht="16.5" customHeight="1">
      <c r="A207" s="39"/>
      <c r="B207" s="40"/>
      <c r="C207" s="227" t="s">
        <v>265</v>
      </c>
      <c r="D207" s="227" t="s">
        <v>154</v>
      </c>
      <c r="E207" s="228" t="s">
        <v>266</v>
      </c>
      <c r="F207" s="229" t="s">
        <v>267</v>
      </c>
      <c r="G207" s="230" t="s">
        <v>157</v>
      </c>
      <c r="H207" s="231">
        <v>114</v>
      </c>
      <c r="I207" s="232"/>
      <c r="J207" s="233">
        <f>ROUND(I207*H207,2)</f>
        <v>0</v>
      </c>
      <c r="K207" s="229" t="s">
        <v>158</v>
      </c>
      <c r="L207" s="45"/>
      <c r="M207" s="234" t="s">
        <v>1</v>
      </c>
      <c r="N207" s="235" t="s">
        <v>44</v>
      </c>
      <c r="O207" s="92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8" t="s">
        <v>159</v>
      </c>
      <c r="AT207" s="238" t="s">
        <v>154</v>
      </c>
      <c r="AU207" s="238" t="s">
        <v>87</v>
      </c>
      <c r="AY207" s="18" t="s">
        <v>152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8" t="s">
        <v>21</v>
      </c>
      <c r="BK207" s="239">
        <f>ROUND(I207*H207,2)</f>
        <v>0</v>
      </c>
      <c r="BL207" s="18" t="s">
        <v>159</v>
      </c>
      <c r="BM207" s="238" t="s">
        <v>268</v>
      </c>
    </row>
    <row r="208" s="2" customFormat="1">
      <c r="A208" s="39"/>
      <c r="B208" s="40"/>
      <c r="C208" s="41"/>
      <c r="D208" s="240" t="s">
        <v>161</v>
      </c>
      <c r="E208" s="41"/>
      <c r="F208" s="241" t="s">
        <v>269</v>
      </c>
      <c r="G208" s="41"/>
      <c r="H208" s="41"/>
      <c r="I208" s="242"/>
      <c r="J208" s="41"/>
      <c r="K208" s="41"/>
      <c r="L208" s="45"/>
      <c r="M208" s="243"/>
      <c r="N208" s="244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161</v>
      </c>
      <c r="AU208" s="18" t="s">
        <v>87</v>
      </c>
    </row>
    <row r="209" s="2" customFormat="1" ht="21.75" customHeight="1">
      <c r="A209" s="39"/>
      <c r="B209" s="40"/>
      <c r="C209" s="227" t="s">
        <v>270</v>
      </c>
      <c r="D209" s="227" t="s">
        <v>154</v>
      </c>
      <c r="E209" s="228" t="s">
        <v>271</v>
      </c>
      <c r="F209" s="229" t="s">
        <v>272</v>
      </c>
      <c r="G209" s="230" t="s">
        <v>238</v>
      </c>
      <c r="H209" s="231">
        <v>72</v>
      </c>
      <c r="I209" s="232"/>
      <c r="J209" s="233">
        <f>ROUND(I209*H209,2)</f>
        <v>0</v>
      </c>
      <c r="K209" s="229" t="s">
        <v>158</v>
      </c>
      <c r="L209" s="45"/>
      <c r="M209" s="234" t="s">
        <v>1</v>
      </c>
      <c r="N209" s="235" t="s">
        <v>44</v>
      </c>
      <c r="O209" s="92"/>
      <c r="P209" s="236">
        <f>O209*H209</f>
        <v>0</v>
      </c>
      <c r="Q209" s="236">
        <v>0.00046000000000000001</v>
      </c>
      <c r="R209" s="236">
        <f>Q209*H209</f>
        <v>0.033120000000000004</v>
      </c>
      <c r="S209" s="236">
        <v>0</v>
      </c>
      <c r="T209" s="237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8" t="s">
        <v>159</v>
      </c>
      <c r="AT209" s="238" t="s">
        <v>154</v>
      </c>
      <c r="AU209" s="238" t="s">
        <v>87</v>
      </c>
      <c r="AY209" s="18" t="s">
        <v>152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8" t="s">
        <v>21</v>
      </c>
      <c r="BK209" s="239">
        <f>ROUND(I209*H209,2)</f>
        <v>0</v>
      </c>
      <c r="BL209" s="18" t="s">
        <v>159</v>
      </c>
      <c r="BM209" s="238" t="s">
        <v>273</v>
      </c>
    </row>
    <row r="210" s="2" customFormat="1">
      <c r="A210" s="39"/>
      <c r="B210" s="40"/>
      <c r="C210" s="41"/>
      <c r="D210" s="240" t="s">
        <v>161</v>
      </c>
      <c r="E210" s="41"/>
      <c r="F210" s="241" t="s">
        <v>274</v>
      </c>
      <c r="G210" s="41"/>
      <c r="H210" s="41"/>
      <c r="I210" s="242"/>
      <c r="J210" s="41"/>
      <c r="K210" s="41"/>
      <c r="L210" s="45"/>
      <c r="M210" s="243"/>
      <c r="N210" s="244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161</v>
      </c>
      <c r="AU210" s="18" t="s">
        <v>87</v>
      </c>
    </row>
    <row r="211" s="13" customFormat="1">
      <c r="A211" s="13"/>
      <c r="B211" s="245"/>
      <c r="C211" s="246"/>
      <c r="D211" s="240" t="s">
        <v>163</v>
      </c>
      <c r="E211" s="247" t="s">
        <v>1</v>
      </c>
      <c r="F211" s="248" t="s">
        <v>255</v>
      </c>
      <c r="G211" s="246"/>
      <c r="H211" s="247" t="s">
        <v>1</v>
      </c>
      <c r="I211" s="249"/>
      <c r="J211" s="246"/>
      <c r="K211" s="246"/>
      <c r="L211" s="250"/>
      <c r="M211" s="251"/>
      <c r="N211" s="252"/>
      <c r="O211" s="252"/>
      <c r="P211" s="252"/>
      <c r="Q211" s="252"/>
      <c r="R211" s="252"/>
      <c r="S211" s="252"/>
      <c r="T211" s="25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4" t="s">
        <v>163</v>
      </c>
      <c r="AU211" s="254" t="s">
        <v>87</v>
      </c>
      <c r="AV211" s="13" t="s">
        <v>21</v>
      </c>
      <c r="AW211" s="13" t="s">
        <v>36</v>
      </c>
      <c r="AX211" s="13" t="s">
        <v>79</v>
      </c>
      <c r="AY211" s="254" t="s">
        <v>152</v>
      </c>
    </row>
    <row r="212" s="14" customFormat="1">
      <c r="A212" s="14"/>
      <c r="B212" s="255"/>
      <c r="C212" s="256"/>
      <c r="D212" s="240" t="s">
        <v>163</v>
      </c>
      <c r="E212" s="257" t="s">
        <v>1</v>
      </c>
      <c r="F212" s="258" t="s">
        <v>256</v>
      </c>
      <c r="G212" s="256"/>
      <c r="H212" s="259">
        <v>48</v>
      </c>
      <c r="I212" s="260"/>
      <c r="J212" s="256"/>
      <c r="K212" s="256"/>
      <c r="L212" s="261"/>
      <c r="M212" s="262"/>
      <c r="N212" s="263"/>
      <c r="O212" s="263"/>
      <c r="P212" s="263"/>
      <c r="Q212" s="263"/>
      <c r="R212" s="263"/>
      <c r="S212" s="263"/>
      <c r="T212" s="26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5" t="s">
        <v>163</v>
      </c>
      <c r="AU212" s="265" t="s">
        <v>87</v>
      </c>
      <c r="AV212" s="14" t="s">
        <v>87</v>
      </c>
      <c r="AW212" s="14" t="s">
        <v>36</v>
      </c>
      <c r="AX212" s="14" t="s">
        <v>79</v>
      </c>
      <c r="AY212" s="265" t="s">
        <v>152</v>
      </c>
    </row>
    <row r="213" s="14" customFormat="1">
      <c r="A213" s="14"/>
      <c r="B213" s="255"/>
      <c r="C213" s="256"/>
      <c r="D213" s="240" t="s">
        <v>163</v>
      </c>
      <c r="E213" s="257" t="s">
        <v>1</v>
      </c>
      <c r="F213" s="258" t="s">
        <v>257</v>
      </c>
      <c r="G213" s="256"/>
      <c r="H213" s="259">
        <v>24</v>
      </c>
      <c r="I213" s="260"/>
      <c r="J213" s="256"/>
      <c r="K213" s="256"/>
      <c r="L213" s="261"/>
      <c r="M213" s="262"/>
      <c r="N213" s="263"/>
      <c r="O213" s="263"/>
      <c r="P213" s="263"/>
      <c r="Q213" s="263"/>
      <c r="R213" s="263"/>
      <c r="S213" s="263"/>
      <c r="T213" s="26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5" t="s">
        <v>163</v>
      </c>
      <c r="AU213" s="265" t="s">
        <v>87</v>
      </c>
      <c r="AV213" s="14" t="s">
        <v>87</v>
      </c>
      <c r="AW213" s="14" t="s">
        <v>36</v>
      </c>
      <c r="AX213" s="14" t="s">
        <v>79</v>
      </c>
      <c r="AY213" s="265" t="s">
        <v>152</v>
      </c>
    </row>
    <row r="214" s="15" customFormat="1">
      <c r="A214" s="15"/>
      <c r="B214" s="266"/>
      <c r="C214" s="267"/>
      <c r="D214" s="240" t="s">
        <v>163</v>
      </c>
      <c r="E214" s="268" t="s">
        <v>1</v>
      </c>
      <c r="F214" s="269" t="s">
        <v>187</v>
      </c>
      <c r="G214" s="267"/>
      <c r="H214" s="270">
        <v>72</v>
      </c>
      <c r="I214" s="271"/>
      <c r="J214" s="267"/>
      <c r="K214" s="267"/>
      <c r="L214" s="272"/>
      <c r="M214" s="273"/>
      <c r="N214" s="274"/>
      <c r="O214" s="274"/>
      <c r="P214" s="274"/>
      <c r="Q214" s="274"/>
      <c r="R214" s="274"/>
      <c r="S214" s="274"/>
      <c r="T214" s="27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76" t="s">
        <v>163</v>
      </c>
      <c r="AU214" s="276" t="s">
        <v>87</v>
      </c>
      <c r="AV214" s="15" t="s">
        <v>159</v>
      </c>
      <c r="AW214" s="15" t="s">
        <v>36</v>
      </c>
      <c r="AX214" s="15" t="s">
        <v>21</v>
      </c>
      <c r="AY214" s="276" t="s">
        <v>152</v>
      </c>
    </row>
    <row r="215" s="2" customFormat="1" ht="24.15" customHeight="1">
      <c r="A215" s="39"/>
      <c r="B215" s="40"/>
      <c r="C215" s="227" t="s">
        <v>275</v>
      </c>
      <c r="D215" s="227" t="s">
        <v>154</v>
      </c>
      <c r="E215" s="228" t="s">
        <v>276</v>
      </c>
      <c r="F215" s="229" t="s">
        <v>277</v>
      </c>
      <c r="G215" s="230" t="s">
        <v>238</v>
      </c>
      <c r="H215" s="231">
        <v>72</v>
      </c>
      <c r="I215" s="232"/>
      <c r="J215" s="233">
        <f>ROUND(I215*H215,2)</f>
        <v>0</v>
      </c>
      <c r="K215" s="229" t="s">
        <v>158</v>
      </c>
      <c r="L215" s="45"/>
      <c r="M215" s="234" t="s">
        <v>1</v>
      </c>
      <c r="N215" s="235" t="s">
        <v>44</v>
      </c>
      <c r="O215" s="92"/>
      <c r="P215" s="236">
        <f>O215*H215</f>
        <v>0</v>
      </c>
      <c r="Q215" s="236">
        <v>0</v>
      </c>
      <c r="R215" s="236">
        <f>Q215*H215</f>
        <v>0</v>
      </c>
      <c r="S215" s="236">
        <v>0</v>
      </c>
      <c r="T215" s="237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8" t="s">
        <v>159</v>
      </c>
      <c r="AT215" s="238" t="s">
        <v>154</v>
      </c>
      <c r="AU215" s="238" t="s">
        <v>87</v>
      </c>
      <c r="AY215" s="18" t="s">
        <v>152</v>
      </c>
      <c r="BE215" s="239">
        <f>IF(N215="základní",J215,0)</f>
        <v>0</v>
      </c>
      <c r="BF215" s="239">
        <f>IF(N215="snížená",J215,0)</f>
        <v>0</v>
      </c>
      <c r="BG215" s="239">
        <f>IF(N215="zákl. přenesená",J215,0)</f>
        <v>0</v>
      </c>
      <c r="BH215" s="239">
        <f>IF(N215="sníž. přenesená",J215,0)</f>
        <v>0</v>
      </c>
      <c r="BI215" s="239">
        <f>IF(N215="nulová",J215,0)</f>
        <v>0</v>
      </c>
      <c r="BJ215" s="18" t="s">
        <v>21</v>
      </c>
      <c r="BK215" s="239">
        <f>ROUND(I215*H215,2)</f>
        <v>0</v>
      </c>
      <c r="BL215" s="18" t="s">
        <v>159</v>
      </c>
      <c r="BM215" s="238" t="s">
        <v>278</v>
      </c>
    </row>
    <row r="216" s="2" customFormat="1">
      <c r="A216" s="39"/>
      <c r="B216" s="40"/>
      <c r="C216" s="41"/>
      <c r="D216" s="240" t="s">
        <v>161</v>
      </c>
      <c r="E216" s="41"/>
      <c r="F216" s="241" t="s">
        <v>279</v>
      </c>
      <c r="G216" s="41"/>
      <c r="H216" s="41"/>
      <c r="I216" s="242"/>
      <c r="J216" s="41"/>
      <c r="K216" s="41"/>
      <c r="L216" s="45"/>
      <c r="M216" s="243"/>
      <c r="N216" s="244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161</v>
      </c>
      <c r="AU216" s="18" t="s">
        <v>87</v>
      </c>
    </row>
    <row r="217" s="2" customFormat="1" ht="33" customHeight="1">
      <c r="A217" s="39"/>
      <c r="B217" s="40"/>
      <c r="C217" s="227" t="s">
        <v>280</v>
      </c>
      <c r="D217" s="227" t="s">
        <v>154</v>
      </c>
      <c r="E217" s="228" t="s">
        <v>281</v>
      </c>
      <c r="F217" s="229" t="s">
        <v>282</v>
      </c>
      <c r="G217" s="230" t="s">
        <v>238</v>
      </c>
      <c r="H217" s="231">
        <v>102.215</v>
      </c>
      <c r="I217" s="232"/>
      <c r="J217" s="233">
        <f>ROUND(I217*H217,2)</f>
        <v>0</v>
      </c>
      <c r="K217" s="229" t="s">
        <v>1</v>
      </c>
      <c r="L217" s="45"/>
      <c r="M217" s="234" t="s">
        <v>1</v>
      </c>
      <c r="N217" s="235" t="s">
        <v>44</v>
      </c>
      <c r="O217" s="92"/>
      <c r="P217" s="236">
        <f>O217*H217</f>
        <v>0</v>
      </c>
      <c r="Q217" s="236">
        <v>0</v>
      </c>
      <c r="R217" s="236">
        <f>Q217*H217</f>
        <v>0</v>
      </c>
      <c r="S217" s="236">
        <v>0</v>
      </c>
      <c r="T217" s="237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8" t="s">
        <v>159</v>
      </c>
      <c r="AT217" s="238" t="s">
        <v>154</v>
      </c>
      <c r="AU217" s="238" t="s">
        <v>87</v>
      </c>
      <c r="AY217" s="18" t="s">
        <v>152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8" t="s">
        <v>21</v>
      </c>
      <c r="BK217" s="239">
        <f>ROUND(I217*H217,2)</f>
        <v>0</v>
      </c>
      <c r="BL217" s="18" t="s">
        <v>159</v>
      </c>
      <c r="BM217" s="238" t="s">
        <v>283</v>
      </c>
    </row>
    <row r="218" s="2" customFormat="1">
      <c r="A218" s="39"/>
      <c r="B218" s="40"/>
      <c r="C218" s="41"/>
      <c r="D218" s="240" t="s">
        <v>161</v>
      </c>
      <c r="E218" s="41"/>
      <c r="F218" s="241" t="s">
        <v>282</v>
      </c>
      <c r="G218" s="41"/>
      <c r="H218" s="41"/>
      <c r="I218" s="242"/>
      <c r="J218" s="41"/>
      <c r="K218" s="41"/>
      <c r="L218" s="45"/>
      <c r="M218" s="243"/>
      <c r="N218" s="244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161</v>
      </c>
      <c r="AU218" s="18" t="s">
        <v>87</v>
      </c>
    </row>
    <row r="219" s="13" customFormat="1">
      <c r="A219" s="13"/>
      <c r="B219" s="245"/>
      <c r="C219" s="246"/>
      <c r="D219" s="240" t="s">
        <v>163</v>
      </c>
      <c r="E219" s="247" t="s">
        <v>1</v>
      </c>
      <c r="F219" s="248" t="s">
        <v>284</v>
      </c>
      <c r="G219" s="246"/>
      <c r="H219" s="247" t="s">
        <v>1</v>
      </c>
      <c r="I219" s="249"/>
      <c r="J219" s="246"/>
      <c r="K219" s="246"/>
      <c r="L219" s="250"/>
      <c r="M219" s="251"/>
      <c r="N219" s="252"/>
      <c r="O219" s="252"/>
      <c r="P219" s="252"/>
      <c r="Q219" s="252"/>
      <c r="R219" s="252"/>
      <c r="S219" s="252"/>
      <c r="T219" s="25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4" t="s">
        <v>163</v>
      </c>
      <c r="AU219" s="254" t="s">
        <v>87</v>
      </c>
      <c r="AV219" s="13" t="s">
        <v>21</v>
      </c>
      <c r="AW219" s="13" t="s">
        <v>36</v>
      </c>
      <c r="AX219" s="13" t="s">
        <v>79</v>
      </c>
      <c r="AY219" s="254" t="s">
        <v>152</v>
      </c>
    </row>
    <row r="220" s="14" customFormat="1">
      <c r="A220" s="14"/>
      <c r="B220" s="255"/>
      <c r="C220" s="256"/>
      <c r="D220" s="240" t="s">
        <v>163</v>
      </c>
      <c r="E220" s="257" t="s">
        <v>1</v>
      </c>
      <c r="F220" s="258" t="s">
        <v>285</v>
      </c>
      <c r="G220" s="256"/>
      <c r="H220" s="259">
        <v>49.174999999999997</v>
      </c>
      <c r="I220" s="260"/>
      <c r="J220" s="256"/>
      <c r="K220" s="256"/>
      <c r="L220" s="261"/>
      <c r="M220" s="262"/>
      <c r="N220" s="263"/>
      <c r="O220" s="263"/>
      <c r="P220" s="263"/>
      <c r="Q220" s="263"/>
      <c r="R220" s="263"/>
      <c r="S220" s="263"/>
      <c r="T220" s="26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5" t="s">
        <v>163</v>
      </c>
      <c r="AU220" s="265" t="s">
        <v>87</v>
      </c>
      <c r="AV220" s="14" t="s">
        <v>87</v>
      </c>
      <c r="AW220" s="14" t="s">
        <v>36</v>
      </c>
      <c r="AX220" s="14" t="s">
        <v>79</v>
      </c>
      <c r="AY220" s="265" t="s">
        <v>152</v>
      </c>
    </row>
    <row r="221" s="13" customFormat="1">
      <c r="A221" s="13"/>
      <c r="B221" s="245"/>
      <c r="C221" s="246"/>
      <c r="D221" s="240" t="s">
        <v>163</v>
      </c>
      <c r="E221" s="247" t="s">
        <v>1</v>
      </c>
      <c r="F221" s="248" t="s">
        <v>286</v>
      </c>
      <c r="G221" s="246"/>
      <c r="H221" s="247" t="s">
        <v>1</v>
      </c>
      <c r="I221" s="249"/>
      <c r="J221" s="246"/>
      <c r="K221" s="246"/>
      <c r="L221" s="250"/>
      <c r="M221" s="251"/>
      <c r="N221" s="252"/>
      <c r="O221" s="252"/>
      <c r="P221" s="252"/>
      <c r="Q221" s="252"/>
      <c r="R221" s="252"/>
      <c r="S221" s="252"/>
      <c r="T221" s="25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4" t="s">
        <v>163</v>
      </c>
      <c r="AU221" s="254" t="s">
        <v>87</v>
      </c>
      <c r="AV221" s="13" t="s">
        <v>21</v>
      </c>
      <c r="AW221" s="13" t="s">
        <v>36</v>
      </c>
      <c r="AX221" s="13" t="s">
        <v>79</v>
      </c>
      <c r="AY221" s="254" t="s">
        <v>152</v>
      </c>
    </row>
    <row r="222" s="14" customFormat="1">
      <c r="A222" s="14"/>
      <c r="B222" s="255"/>
      <c r="C222" s="256"/>
      <c r="D222" s="240" t="s">
        <v>163</v>
      </c>
      <c r="E222" s="257" t="s">
        <v>1</v>
      </c>
      <c r="F222" s="258" t="s">
        <v>287</v>
      </c>
      <c r="G222" s="256"/>
      <c r="H222" s="259">
        <v>77.040000000000006</v>
      </c>
      <c r="I222" s="260"/>
      <c r="J222" s="256"/>
      <c r="K222" s="256"/>
      <c r="L222" s="261"/>
      <c r="M222" s="262"/>
      <c r="N222" s="263"/>
      <c r="O222" s="263"/>
      <c r="P222" s="263"/>
      <c r="Q222" s="263"/>
      <c r="R222" s="263"/>
      <c r="S222" s="263"/>
      <c r="T222" s="26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5" t="s">
        <v>163</v>
      </c>
      <c r="AU222" s="265" t="s">
        <v>87</v>
      </c>
      <c r="AV222" s="14" t="s">
        <v>87</v>
      </c>
      <c r="AW222" s="14" t="s">
        <v>36</v>
      </c>
      <c r="AX222" s="14" t="s">
        <v>79</v>
      </c>
      <c r="AY222" s="265" t="s">
        <v>152</v>
      </c>
    </row>
    <row r="223" s="13" customFormat="1">
      <c r="A223" s="13"/>
      <c r="B223" s="245"/>
      <c r="C223" s="246"/>
      <c r="D223" s="240" t="s">
        <v>163</v>
      </c>
      <c r="E223" s="247" t="s">
        <v>1</v>
      </c>
      <c r="F223" s="248" t="s">
        <v>288</v>
      </c>
      <c r="G223" s="246"/>
      <c r="H223" s="247" t="s">
        <v>1</v>
      </c>
      <c r="I223" s="249"/>
      <c r="J223" s="246"/>
      <c r="K223" s="246"/>
      <c r="L223" s="250"/>
      <c r="M223" s="251"/>
      <c r="N223" s="252"/>
      <c r="O223" s="252"/>
      <c r="P223" s="252"/>
      <c r="Q223" s="252"/>
      <c r="R223" s="252"/>
      <c r="S223" s="252"/>
      <c r="T223" s="25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4" t="s">
        <v>163</v>
      </c>
      <c r="AU223" s="254" t="s">
        <v>87</v>
      </c>
      <c r="AV223" s="13" t="s">
        <v>21</v>
      </c>
      <c r="AW223" s="13" t="s">
        <v>36</v>
      </c>
      <c r="AX223" s="13" t="s">
        <v>79</v>
      </c>
      <c r="AY223" s="254" t="s">
        <v>152</v>
      </c>
    </row>
    <row r="224" s="14" customFormat="1">
      <c r="A224" s="14"/>
      <c r="B224" s="255"/>
      <c r="C224" s="256"/>
      <c r="D224" s="240" t="s">
        <v>163</v>
      </c>
      <c r="E224" s="257" t="s">
        <v>1</v>
      </c>
      <c r="F224" s="258" t="s">
        <v>289</v>
      </c>
      <c r="G224" s="256"/>
      <c r="H224" s="259">
        <v>-24</v>
      </c>
      <c r="I224" s="260"/>
      <c r="J224" s="256"/>
      <c r="K224" s="256"/>
      <c r="L224" s="261"/>
      <c r="M224" s="262"/>
      <c r="N224" s="263"/>
      <c r="O224" s="263"/>
      <c r="P224" s="263"/>
      <c r="Q224" s="263"/>
      <c r="R224" s="263"/>
      <c r="S224" s="263"/>
      <c r="T224" s="26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5" t="s">
        <v>163</v>
      </c>
      <c r="AU224" s="265" t="s">
        <v>87</v>
      </c>
      <c r="AV224" s="14" t="s">
        <v>87</v>
      </c>
      <c r="AW224" s="14" t="s">
        <v>36</v>
      </c>
      <c r="AX224" s="14" t="s">
        <v>79</v>
      </c>
      <c r="AY224" s="265" t="s">
        <v>152</v>
      </c>
    </row>
    <row r="225" s="15" customFormat="1">
      <c r="A225" s="15"/>
      <c r="B225" s="266"/>
      <c r="C225" s="267"/>
      <c r="D225" s="240" t="s">
        <v>163</v>
      </c>
      <c r="E225" s="268" t="s">
        <v>1</v>
      </c>
      <c r="F225" s="269" t="s">
        <v>187</v>
      </c>
      <c r="G225" s="267"/>
      <c r="H225" s="270">
        <v>102.215</v>
      </c>
      <c r="I225" s="271"/>
      <c r="J225" s="267"/>
      <c r="K225" s="267"/>
      <c r="L225" s="272"/>
      <c r="M225" s="273"/>
      <c r="N225" s="274"/>
      <c r="O225" s="274"/>
      <c r="P225" s="274"/>
      <c r="Q225" s="274"/>
      <c r="R225" s="274"/>
      <c r="S225" s="274"/>
      <c r="T225" s="27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6" t="s">
        <v>163</v>
      </c>
      <c r="AU225" s="276" t="s">
        <v>87</v>
      </c>
      <c r="AV225" s="15" t="s">
        <v>159</v>
      </c>
      <c r="AW225" s="15" t="s">
        <v>36</v>
      </c>
      <c r="AX225" s="15" t="s">
        <v>21</v>
      </c>
      <c r="AY225" s="276" t="s">
        <v>152</v>
      </c>
    </row>
    <row r="226" s="2" customFormat="1" ht="24.15" customHeight="1">
      <c r="A226" s="39"/>
      <c r="B226" s="40"/>
      <c r="C226" s="227" t="s">
        <v>290</v>
      </c>
      <c r="D226" s="227" t="s">
        <v>154</v>
      </c>
      <c r="E226" s="228" t="s">
        <v>291</v>
      </c>
      <c r="F226" s="229" t="s">
        <v>292</v>
      </c>
      <c r="G226" s="230" t="s">
        <v>238</v>
      </c>
      <c r="H226" s="231">
        <v>102.215</v>
      </c>
      <c r="I226" s="232"/>
      <c r="J226" s="233">
        <f>ROUND(I226*H226,2)</f>
        <v>0</v>
      </c>
      <c r="K226" s="229" t="s">
        <v>158</v>
      </c>
      <c r="L226" s="45"/>
      <c r="M226" s="234" t="s">
        <v>1</v>
      </c>
      <c r="N226" s="235" t="s">
        <v>44</v>
      </c>
      <c r="O226" s="92"/>
      <c r="P226" s="236">
        <f>O226*H226</f>
        <v>0</v>
      </c>
      <c r="Q226" s="236">
        <v>0</v>
      </c>
      <c r="R226" s="236">
        <f>Q226*H226</f>
        <v>0</v>
      </c>
      <c r="S226" s="236">
        <v>0</v>
      </c>
      <c r="T226" s="237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8" t="s">
        <v>159</v>
      </c>
      <c r="AT226" s="238" t="s">
        <v>154</v>
      </c>
      <c r="AU226" s="238" t="s">
        <v>87</v>
      </c>
      <c r="AY226" s="18" t="s">
        <v>152</v>
      </c>
      <c r="BE226" s="239">
        <f>IF(N226="základní",J226,0)</f>
        <v>0</v>
      </c>
      <c r="BF226" s="239">
        <f>IF(N226="snížená",J226,0)</f>
        <v>0</v>
      </c>
      <c r="BG226" s="239">
        <f>IF(N226="zákl. přenesená",J226,0)</f>
        <v>0</v>
      </c>
      <c r="BH226" s="239">
        <f>IF(N226="sníž. přenesená",J226,0)</f>
        <v>0</v>
      </c>
      <c r="BI226" s="239">
        <f>IF(N226="nulová",J226,0)</f>
        <v>0</v>
      </c>
      <c r="BJ226" s="18" t="s">
        <v>21</v>
      </c>
      <c r="BK226" s="239">
        <f>ROUND(I226*H226,2)</f>
        <v>0</v>
      </c>
      <c r="BL226" s="18" t="s">
        <v>159</v>
      </c>
      <c r="BM226" s="238" t="s">
        <v>293</v>
      </c>
    </row>
    <row r="227" s="2" customFormat="1">
      <c r="A227" s="39"/>
      <c r="B227" s="40"/>
      <c r="C227" s="41"/>
      <c r="D227" s="240" t="s">
        <v>161</v>
      </c>
      <c r="E227" s="41"/>
      <c r="F227" s="241" t="s">
        <v>294</v>
      </c>
      <c r="G227" s="41"/>
      <c r="H227" s="41"/>
      <c r="I227" s="242"/>
      <c r="J227" s="41"/>
      <c r="K227" s="41"/>
      <c r="L227" s="45"/>
      <c r="M227" s="243"/>
      <c r="N227" s="244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161</v>
      </c>
      <c r="AU227" s="18" t="s">
        <v>87</v>
      </c>
    </row>
    <row r="228" s="2" customFormat="1" ht="16.5" customHeight="1">
      <c r="A228" s="39"/>
      <c r="B228" s="40"/>
      <c r="C228" s="227" t="s">
        <v>7</v>
      </c>
      <c r="D228" s="227" t="s">
        <v>154</v>
      </c>
      <c r="E228" s="228" t="s">
        <v>295</v>
      </c>
      <c r="F228" s="229" t="s">
        <v>296</v>
      </c>
      <c r="G228" s="230" t="s">
        <v>238</v>
      </c>
      <c r="H228" s="231">
        <v>102.215</v>
      </c>
      <c r="I228" s="232"/>
      <c r="J228" s="233">
        <f>ROUND(I228*H228,2)</f>
        <v>0</v>
      </c>
      <c r="K228" s="229" t="s">
        <v>158</v>
      </c>
      <c r="L228" s="45"/>
      <c r="M228" s="234" t="s">
        <v>1</v>
      </c>
      <c r="N228" s="235" t="s">
        <v>44</v>
      </c>
      <c r="O228" s="92"/>
      <c r="P228" s="236">
        <f>O228*H228</f>
        <v>0</v>
      </c>
      <c r="Q228" s="236">
        <v>0</v>
      </c>
      <c r="R228" s="236">
        <f>Q228*H228</f>
        <v>0</v>
      </c>
      <c r="S228" s="236">
        <v>0</v>
      </c>
      <c r="T228" s="237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8" t="s">
        <v>159</v>
      </c>
      <c r="AT228" s="238" t="s">
        <v>154</v>
      </c>
      <c r="AU228" s="238" t="s">
        <v>87</v>
      </c>
      <c r="AY228" s="18" t="s">
        <v>152</v>
      </c>
      <c r="BE228" s="239">
        <f>IF(N228="základní",J228,0)</f>
        <v>0</v>
      </c>
      <c r="BF228" s="239">
        <f>IF(N228="snížená",J228,0)</f>
        <v>0</v>
      </c>
      <c r="BG228" s="239">
        <f>IF(N228="zákl. přenesená",J228,0)</f>
        <v>0</v>
      </c>
      <c r="BH228" s="239">
        <f>IF(N228="sníž. přenesená",J228,0)</f>
        <v>0</v>
      </c>
      <c r="BI228" s="239">
        <f>IF(N228="nulová",J228,0)</f>
        <v>0</v>
      </c>
      <c r="BJ228" s="18" t="s">
        <v>21</v>
      </c>
      <c r="BK228" s="239">
        <f>ROUND(I228*H228,2)</f>
        <v>0</v>
      </c>
      <c r="BL228" s="18" t="s">
        <v>159</v>
      </c>
      <c r="BM228" s="238" t="s">
        <v>297</v>
      </c>
    </row>
    <row r="229" s="2" customFormat="1">
      <c r="A229" s="39"/>
      <c r="B229" s="40"/>
      <c r="C229" s="41"/>
      <c r="D229" s="240" t="s">
        <v>161</v>
      </c>
      <c r="E229" s="41"/>
      <c r="F229" s="241" t="s">
        <v>298</v>
      </c>
      <c r="G229" s="41"/>
      <c r="H229" s="41"/>
      <c r="I229" s="242"/>
      <c r="J229" s="41"/>
      <c r="K229" s="41"/>
      <c r="L229" s="45"/>
      <c r="M229" s="243"/>
      <c r="N229" s="244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161</v>
      </c>
      <c r="AU229" s="18" t="s">
        <v>87</v>
      </c>
    </row>
    <row r="230" s="13" customFormat="1">
      <c r="A230" s="13"/>
      <c r="B230" s="245"/>
      <c r="C230" s="246"/>
      <c r="D230" s="240" t="s">
        <v>163</v>
      </c>
      <c r="E230" s="247" t="s">
        <v>1</v>
      </c>
      <c r="F230" s="248" t="s">
        <v>284</v>
      </c>
      <c r="G230" s="246"/>
      <c r="H230" s="247" t="s">
        <v>1</v>
      </c>
      <c r="I230" s="249"/>
      <c r="J230" s="246"/>
      <c r="K230" s="246"/>
      <c r="L230" s="250"/>
      <c r="M230" s="251"/>
      <c r="N230" s="252"/>
      <c r="O230" s="252"/>
      <c r="P230" s="252"/>
      <c r="Q230" s="252"/>
      <c r="R230" s="252"/>
      <c r="S230" s="252"/>
      <c r="T230" s="25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4" t="s">
        <v>163</v>
      </c>
      <c r="AU230" s="254" t="s">
        <v>87</v>
      </c>
      <c r="AV230" s="13" t="s">
        <v>21</v>
      </c>
      <c r="AW230" s="13" t="s">
        <v>36</v>
      </c>
      <c r="AX230" s="13" t="s">
        <v>79</v>
      </c>
      <c r="AY230" s="254" t="s">
        <v>152</v>
      </c>
    </row>
    <row r="231" s="14" customFormat="1">
      <c r="A231" s="14"/>
      <c r="B231" s="255"/>
      <c r="C231" s="256"/>
      <c r="D231" s="240" t="s">
        <v>163</v>
      </c>
      <c r="E231" s="257" t="s">
        <v>1</v>
      </c>
      <c r="F231" s="258" t="s">
        <v>285</v>
      </c>
      <c r="G231" s="256"/>
      <c r="H231" s="259">
        <v>49.174999999999997</v>
      </c>
      <c r="I231" s="260"/>
      <c r="J231" s="256"/>
      <c r="K231" s="256"/>
      <c r="L231" s="261"/>
      <c r="M231" s="262"/>
      <c r="N231" s="263"/>
      <c r="O231" s="263"/>
      <c r="P231" s="263"/>
      <c r="Q231" s="263"/>
      <c r="R231" s="263"/>
      <c r="S231" s="263"/>
      <c r="T231" s="26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5" t="s">
        <v>163</v>
      </c>
      <c r="AU231" s="265" t="s">
        <v>87</v>
      </c>
      <c r="AV231" s="14" t="s">
        <v>87</v>
      </c>
      <c r="AW231" s="14" t="s">
        <v>36</v>
      </c>
      <c r="AX231" s="14" t="s">
        <v>79</v>
      </c>
      <c r="AY231" s="265" t="s">
        <v>152</v>
      </c>
    </row>
    <row r="232" s="13" customFormat="1">
      <c r="A232" s="13"/>
      <c r="B232" s="245"/>
      <c r="C232" s="246"/>
      <c r="D232" s="240" t="s">
        <v>163</v>
      </c>
      <c r="E232" s="247" t="s">
        <v>1</v>
      </c>
      <c r="F232" s="248" t="s">
        <v>286</v>
      </c>
      <c r="G232" s="246"/>
      <c r="H232" s="247" t="s">
        <v>1</v>
      </c>
      <c r="I232" s="249"/>
      <c r="J232" s="246"/>
      <c r="K232" s="246"/>
      <c r="L232" s="250"/>
      <c r="M232" s="251"/>
      <c r="N232" s="252"/>
      <c r="O232" s="252"/>
      <c r="P232" s="252"/>
      <c r="Q232" s="252"/>
      <c r="R232" s="252"/>
      <c r="S232" s="252"/>
      <c r="T232" s="25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4" t="s">
        <v>163</v>
      </c>
      <c r="AU232" s="254" t="s">
        <v>87</v>
      </c>
      <c r="AV232" s="13" t="s">
        <v>21</v>
      </c>
      <c r="AW232" s="13" t="s">
        <v>36</v>
      </c>
      <c r="AX232" s="13" t="s">
        <v>79</v>
      </c>
      <c r="AY232" s="254" t="s">
        <v>152</v>
      </c>
    </row>
    <row r="233" s="14" customFormat="1">
      <c r="A233" s="14"/>
      <c r="B233" s="255"/>
      <c r="C233" s="256"/>
      <c r="D233" s="240" t="s">
        <v>163</v>
      </c>
      <c r="E233" s="257" t="s">
        <v>1</v>
      </c>
      <c r="F233" s="258" t="s">
        <v>287</v>
      </c>
      <c r="G233" s="256"/>
      <c r="H233" s="259">
        <v>77.040000000000006</v>
      </c>
      <c r="I233" s="260"/>
      <c r="J233" s="256"/>
      <c r="K233" s="256"/>
      <c r="L233" s="261"/>
      <c r="M233" s="262"/>
      <c r="N233" s="263"/>
      <c r="O233" s="263"/>
      <c r="P233" s="263"/>
      <c r="Q233" s="263"/>
      <c r="R233" s="263"/>
      <c r="S233" s="263"/>
      <c r="T233" s="26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5" t="s">
        <v>163</v>
      </c>
      <c r="AU233" s="265" t="s">
        <v>87</v>
      </c>
      <c r="AV233" s="14" t="s">
        <v>87</v>
      </c>
      <c r="AW233" s="14" t="s">
        <v>36</v>
      </c>
      <c r="AX233" s="14" t="s">
        <v>79</v>
      </c>
      <c r="AY233" s="265" t="s">
        <v>152</v>
      </c>
    </row>
    <row r="234" s="13" customFormat="1">
      <c r="A234" s="13"/>
      <c r="B234" s="245"/>
      <c r="C234" s="246"/>
      <c r="D234" s="240" t="s">
        <v>163</v>
      </c>
      <c r="E234" s="247" t="s">
        <v>1</v>
      </c>
      <c r="F234" s="248" t="s">
        <v>288</v>
      </c>
      <c r="G234" s="246"/>
      <c r="H234" s="247" t="s">
        <v>1</v>
      </c>
      <c r="I234" s="249"/>
      <c r="J234" s="246"/>
      <c r="K234" s="246"/>
      <c r="L234" s="250"/>
      <c r="M234" s="251"/>
      <c r="N234" s="252"/>
      <c r="O234" s="252"/>
      <c r="P234" s="252"/>
      <c r="Q234" s="252"/>
      <c r="R234" s="252"/>
      <c r="S234" s="252"/>
      <c r="T234" s="25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4" t="s">
        <v>163</v>
      </c>
      <c r="AU234" s="254" t="s">
        <v>87</v>
      </c>
      <c r="AV234" s="13" t="s">
        <v>21</v>
      </c>
      <c r="AW234" s="13" t="s">
        <v>36</v>
      </c>
      <c r="AX234" s="13" t="s">
        <v>79</v>
      </c>
      <c r="AY234" s="254" t="s">
        <v>152</v>
      </c>
    </row>
    <row r="235" s="14" customFormat="1">
      <c r="A235" s="14"/>
      <c r="B235" s="255"/>
      <c r="C235" s="256"/>
      <c r="D235" s="240" t="s">
        <v>163</v>
      </c>
      <c r="E235" s="257" t="s">
        <v>1</v>
      </c>
      <c r="F235" s="258" t="s">
        <v>289</v>
      </c>
      <c r="G235" s="256"/>
      <c r="H235" s="259">
        <v>-24</v>
      </c>
      <c r="I235" s="260"/>
      <c r="J235" s="256"/>
      <c r="K235" s="256"/>
      <c r="L235" s="261"/>
      <c r="M235" s="262"/>
      <c r="N235" s="263"/>
      <c r="O235" s="263"/>
      <c r="P235" s="263"/>
      <c r="Q235" s="263"/>
      <c r="R235" s="263"/>
      <c r="S235" s="263"/>
      <c r="T235" s="26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5" t="s">
        <v>163</v>
      </c>
      <c r="AU235" s="265" t="s">
        <v>87</v>
      </c>
      <c r="AV235" s="14" t="s">
        <v>87</v>
      </c>
      <c r="AW235" s="14" t="s">
        <v>36</v>
      </c>
      <c r="AX235" s="14" t="s">
        <v>79</v>
      </c>
      <c r="AY235" s="265" t="s">
        <v>152</v>
      </c>
    </row>
    <row r="236" s="15" customFormat="1">
      <c r="A236" s="15"/>
      <c r="B236" s="266"/>
      <c r="C236" s="267"/>
      <c r="D236" s="240" t="s">
        <v>163</v>
      </c>
      <c r="E236" s="268" t="s">
        <v>1</v>
      </c>
      <c r="F236" s="269" t="s">
        <v>187</v>
      </c>
      <c r="G236" s="267"/>
      <c r="H236" s="270">
        <v>102.215</v>
      </c>
      <c r="I236" s="271"/>
      <c r="J236" s="267"/>
      <c r="K236" s="267"/>
      <c r="L236" s="272"/>
      <c r="M236" s="273"/>
      <c r="N236" s="274"/>
      <c r="O236" s="274"/>
      <c r="P236" s="274"/>
      <c r="Q236" s="274"/>
      <c r="R236" s="274"/>
      <c r="S236" s="274"/>
      <c r="T236" s="27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6" t="s">
        <v>163</v>
      </c>
      <c r="AU236" s="276" t="s">
        <v>87</v>
      </c>
      <c r="AV236" s="15" t="s">
        <v>159</v>
      </c>
      <c r="AW236" s="15" t="s">
        <v>36</v>
      </c>
      <c r="AX236" s="15" t="s">
        <v>21</v>
      </c>
      <c r="AY236" s="276" t="s">
        <v>152</v>
      </c>
    </row>
    <row r="237" s="2" customFormat="1" ht="33" customHeight="1">
      <c r="A237" s="39"/>
      <c r="B237" s="40"/>
      <c r="C237" s="227" t="s">
        <v>299</v>
      </c>
      <c r="D237" s="227" t="s">
        <v>154</v>
      </c>
      <c r="E237" s="228" t="s">
        <v>300</v>
      </c>
      <c r="F237" s="229" t="s">
        <v>301</v>
      </c>
      <c r="G237" s="230" t="s">
        <v>302</v>
      </c>
      <c r="H237" s="231">
        <v>183.987</v>
      </c>
      <c r="I237" s="232"/>
      <c r="J237" s="233">
        <f>ROUND(I237*H237,2)</f>
        <v>0</v>
      </c>
      <c r="K237" s="229" t="s">
        <v>158</v>
      </c>
      <c r="L237" s="45"/>
      <c r="M237" s="234" t="s">
        <v>1</v>
      </c>
      <c r="N237" s="235" t="s">
        <v>44</v>
      </c>
      <c r="O237" s="92"/>
      <c r="P237" s="236">
        <f>O237*H237</f>
        <v>0</v>
      </c>
      <c r="Q237" s="236">
        <v>0</v>
      </c>
      <c r="R237" s="236">
        <f>Q237*H237</f>
        <v>0</v>
      </c>
      <c r="S237" s="236">
        <v>0</v>
      </c>
      <c r="T237" s="237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8" t="s">
        <v>159</v>
      </c>
      <c r="AT237" s="238" t="s">
        <v>154</v>
      </c>
      <c r="AU237" s="238" t="s">
        <v>87</v>
      </c>
      <c r="AY237" s="18" t="s">
        <v>152</v>
      </c>
      <c r="BE237" s="239">
        <f>IF(N237="základní",J237,0)</f>
        <v>0</v>
      </c>
      <c r="BF237" s="239">
        <f>IF(N237="snížená",J237,0)</f>
        <v>0</v>
      </c>
      <c r="BG237" s="239">
        <f>IF(N237="zákl. přenesená",J237,0)</f>
        <v>0</v>
      </c>
      <c r="BH237" s="239">
        <f>IF(N237="sníž. přenesená",J237,0)</f>
        <v>0</v>
      </c>
      <c r="BI237" s="239">
        <f>IF(N237="nulová",J237,0)</f>
        <v>0</v>
      </c>
      <c r="BJ237" s="18" t="s">
        <v>21</v>
      </c>
      <c r="BK237" s="239">
        <f>ROUND(I237*H237,2)</f>
        <v>0</v>
      </c>
      <c r="BL237" s="18" t="s">
        <v>159</v>
      </c>
      <c r="BM237" s="238" t="s">
        <v>303</v>
      </c>
    </row>
    <row r="238" s="2" customFormat="1">
      <c r="A238" s="39"/>
      <c r="B238" s="40"/>
      <c r="C238" s="41"/>
      <c r="D238" s="240" t="s">
        <v>161</v>
      </c>
      <c r="E238" s="41"/>
      <c r="F238" s="241" t="s">
        <v>304</v>
      </c>
      <c r="G238" s="41"/>
      <c r="H238" s="41"/>
      <c r="I238" s="242"/>
      <c r="J238" s="41"/>
      <c r="K238" s="41"/>
      <c r="L238" s="45"/>
      <c r="M238" s="243"/>
      <c r="N238" s="244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161</v>
      </c>
      <c r="AU238" s="18" t="s">
        <v>87</v>
      </c>
    </row>
    <row r="239" s="14" customFormat="1">
      <c r="A239" s="14"/>
      <c r="B239" s="255"/>
      <c r="C239" s="256"/>
      <c r="D239" s="240" t="s">
        <v>163</v>
      </c>
      <c r="E239" s="257" t="s">
        <v>1</v>
      </c>
      <c r="F239" s="258" t="s">
        <v>305</v>
      </c>
      <c r="G239" s="256"/>
      <c r="H239" s="259">
        <v>183.987</v>
      </c>
      <c r="I239" s="260"/>
      <c r="J239" s="256"/>
      <c r="K239" s="256"/>
      <c r="L239" s="261"/>
      <c r="M239" s="262"/>
      <c r="N239" s="263"/>
      <c r="O239" s="263"/>
      <c r="P239" s="263"/>
      <c r="Q239" s="263"/>
      <c r="R239" s="263"/>
      <c r="S239" s="263"/>
      <c r="T239" s="26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5" t="s">
        <v>163</v>
      </c>
      <c r="AU239" s="265" t="s">
        <v>87</v>
      </c>
      <c r="AV239" s="14" t="s">
        <v>87</v>
      </c>
      <c r="AW239" s="14" t="s">
        <v>36</v>
      </c>
      <c r="AX239" s="14" t="s">
        <v>21</v>
      </c>
      <c r="AY239" s="265" t="s">
        <v>152</v>
      </c>
    </row>
    <row r="240" s="2" customFormat="1" ht="24.15" customHeight="1">
      <c r="A240" s="39"/>
      <c r="B240" s="40"/>
      <c r="C240" s="227" t="s">
        <v>306</v>
      </c>
      <c r="D240" s="227" t="s">
        <v>154</v>
      </c>
      <c r="E240" s="228" t="s">
        <v>307</v>
      </c>
      <c r="F240" s="229" t="s">
        <v>308</v>
      </c>
      <c r="G240" s="230" t="s">
        <v>238</v>
      </c>
      <c r="H240" s="231">
        <v>125.75</v>
      </c>
      <c r="I240" s="232"/>
      <c r="J240" s="233">
        <f>ROUND(I240*H240,2)</f>
        <v>0</v>
      </c>
      <c r="K240" s="229" t="s">
        <v>158</v>
      </c>
      <c r="L240" s="45"/>
      <c r="M240" s="234" t="s">
        <v>1</v>
      </c>
      <c r="N240" s="235" t="s">
        <v>44</v>
      </c>
      <c r="O240" s="92"/>
      <c r="P240" s="236">
        <f>O240*H240</f>
        <v>0</v>
      </c>
      <c r="Q240" s="236">
        <v>0</v>
      </c>
      <c r="R240" s="236">
        <f>Q240*H240</f>
        <v>0</v>
      </c>
      <c r="S240" s="236">
        <v>0</v>
      </c>
      <c r="T240" s="237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8" t="s">
        <v>159</v>
      </c>
      <c r="AT240" s="238" t="s">
        <v>154</v>
      </c>
      <c r="AU240" s="238" t="s">
        <v>87</v>
      </c>
      <c r="AY240" s="18" t="s">
        <v>152</v>
      </c>
      <c r="BE240" s="239">
        <f>IF(N240="základní",J240,0)</f>
        <v>0</v>
      </c>
      <c r="BF240" s="239">
        <f>IF(N240="snížená",J240,0)</f>
        <v>0</v>
      </c>
      <c r="BG240" s="239">
        <f>IF(N240="zákl. přenesená",J240,0)</f>
        <v>0</v>
      </c>
      <c r="BH240" s="239">
        <f>IF(N240="sníž. přenesená",J240,0)</f>
        <v>0</v>
      </c>
      <c r="BI240" s="239">
        <f>IF(N240="nulová",J240,0)</f>
        <v>0</v>
      </c>
      <c r="BJ240" s="18" t="s">
        <v>21</v>
      </c>
      <c r="BK240" s="239">
        <f>ROUND(I240*H240,2)</f>
        <v>0</v>
      </c>
      <c r="BL240" s="18" t="s">
        <v>159</v>
      </c>
      <c r="BM240" s="238" t="s">
        <v>309</v>
      </c>
    </row>
    <row r="241" s="2" customFormat="1">
      <c r="A241" s="39"/>
      <c r="B241" s="40"/>
      <c r="C241" s="41"/>
      <c r="D241" s="240" t="s">
        <v>161</v>
      </c>
      <c r="E241" s="41"/>
      <c r="F241" s="241" t="s">
        <v>310</v>
      </c>
      <c r="G241" s="41"/>
      <c r="H241" s="41"/>
      <c r="I241" s="242"/>
      <c r="J241" s="41"/>
      <c r="K241" s="41"/>
      <c r="L241" s="45"/>
      <c r="M241" s="243"/>
      <c r="N241" s="244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161</v>
      </c>
      <c r="AU241" s="18" t="s">
        <v>87</v>
      </c>
    </row>
    <row r="242" s="13" customFormat="1">
      <c r="A242" s="13"/>
      <c r="B242" s="245"/>
      <c r="C242" s="246"/>
      <c r="D242" s="240" t="s">
        <v>163</v>
      </c>
      <c r="E242" s="247" t="s">
        <v>1</v>
      </c>
      <c r="F242" s="248" t="s">
        <v>311</v>
      </c>
      <c r="G242" s="246"/>
      <c r="H242" s="247" t="s">
        <v>1</v>
      </c>
      <c r="I242" s="249"/>
      <c r="J242" s="246"/>
      <c r="K242" s="246"/>
      <c r="L242" s="250"/>
      <c r="M242" s="251"/>
      <c r="N242" s="252"/>
      <c r="O242" s="252"/>
      <c r="P242" s="252"/>
      <c r="Q242" s="252"/>
      <c r="R242" s="252"/>
      <c r="S242" s="252"/>
      <c r="T242" s="25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4" t="s">
        <v>163</v>
      </c>
      <c r="AU242" s="254" t="s">
        <v>87</v>
      </c>
      <c r="AV242" s="13" t="s">
        <v>21</v>
      </c>
      <c r="AW242" s="13" t="s">
        <v>36</v>
      </c>
      <c r="AX242" s="13" t="s">
        <v>79</v>
      </c>
      <c r="AY242" s="254" t="s">
        <v>152</v>
      </c>
    </row>
    <row r="243" s="14" customFormat="1">
      <c r="A243" s="14"/>
      <c r="B243" s="255"/>
      <c r="C243" s="256"/>
      <c r="D243" s="240" t="s">
        <v>163</v>
      </c>
      <c r="E243" s="257" t="s">
        <v>1</v>
      </c>
      <c r="F243" s="258" t="s">
        <v>312</v>
      </c>
      <c r="G243" s="256"/>
      <c r="H243" s="259">
        <v>125.75</v>
      </c>
      <c r="I243" s="260"/>
      <c r="J243" s="256"/>
      <c r="K243" s="256"/>
      <c r="L243" s="261"/>
      <c r="M243" s="262"/>
      <c r="N243" s="263"/>
      <c r="O243" s="263"/>
      <c r="P243" s="263"/>
      <c r="Q243" s="263"/>
      <c r="R243" s="263"/>
      <c r="S243" s="263"/>
      <c r="T243" s="26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5" t="s">
        <v>163</v>
      </c>
      <c r="AU243" s="265" t="s">
        <v>87</v>
      </c>
      <c r="AV243" s="14" t="s">
        <v>87</v>
      </c>
      <c r="AW243" s="14" t="s">
        <v>36</v>
      </c>
      <c r="AX243" s="14" t="s">
        <v>21</v>
      </c>
      <c r="AY243" s="265" t="s">
        <v>152</v>
      </c>
    </row>
    <row r="244" s="2" customFormat="1" ht="21.75" customHeight="1">
      <c r="A244" s="39"/>
      <c r="B244" s="40"/>
      <c r="C244" s="277" t="s">
        <v>313</v>
      </c>
      <c r="D244" s="277" t="s">
        <v>314</v>
      </c>
      <c r="E244" s="278" t="s">
        <v>315</v>
      </c>
      <c r="F244" s="279" t="s">
        <v>316</v>
      </c>
      <c r="G244" s="280" t="s">
        <v>302</v>
      </c>
      <c r="H244" s="281">
        <v>226.34999999999999</v>
      </c>
      <c r="I244" s="282"/>
      <c r="J244" s="283">
        <f>ROUND(I244*H244,2)</f>
        <v>0</v>
      </c>
      <c r="K244" s="279" t="s">
        <v>158</v>
      </c>
      <c r="L244" s="284"/>
      <c r="M244" s="285" t="s">
        <v>1</v>
      </c>
      <c r="N244" s="286" t="s">
        <v>44</v>
      </c>
      <c r="O244" s="92"/>
      <c r="P244" s="236">
        <f>O244*H244</f>
        <v>0</v>
      </c>
      <c r="Q244" s="236">
        <v>1</v>
      </c>
      <c r="R244" s="236">
        <f>Q244*H244</f>
        <v>226.34999999999999</v>
      </c>
      <c r="S244" s="236">
        <v>0</v>
      </c>
      <c r="T244" s="237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8" t="s">
        <v>209</v>
      </c>
      <c r="AT244" s="238" t="s">
        <v>314</v>
      </c>
      <c r="AU244" s="238" t="s">
        <v>87</v>
      </c>
      <c r="AY244" s="18" t="s">
        <v>152</v>
      </c>
      <c r="BE244" s="239">
        <f>IF(N244="základní",J244,0)</f>
        <v>0</v>
      </c>
      <c r="BF244" s="239">
        <f>IF(N244="snížená",J244,0)</f>
        <v>0</v>
      </c>
      <c r="BG244" s="239">
        <f>IF(N244="zákl. přenesená",J244,0)</f>
        <v>0</v>
      </c>
      <c r="BH244" s="239">
        <f>IF(N244="sníž. přenesená",J244,0)</f>
        <v>0</v>
      </c>
      <c r="BI244" s="239">
        <f>IF(N244="nulová",J244,0)</f>
        <v>0</v>
      </c>
      <c r="BJ244" s="18" t="s">
        <v>21</v>
      </c>
      <c r="BK244" s="239">
        <f>ROUND(I244*H244,2)</f>
        <v>0</v>
      </c>
      <c r="BL244" s="18" t="s">
        <v>159</v>
      </c>
      <c r="BM244" s="238" t="s">
        <v>317</v>
      </c>
    </row>
    <row r="245" s="2" customFormat="1">
      <c r="A245" s="39"/>
      <c r="B245" s="40"/>
      <c r="C245" s="41"/>
      <c r="D245" s="240" t="s">
        <v>161</v>
      </c>
      <c r="E245" s="41"/>
      <c r="F245" s="241" t="s">
        <v>318</v>
      </c>
      <c r="G245" s="41"/>
      <c r="H245" s="41"/>
      <c r="I245" s="242"/>
      <c r="J245" s="41"/>
      <c r="K245" s="41"/>
      <c r="L245" s="45"/>
      <c r="M245" s="243"/>
      <c r="N245" s="244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161</v>
      </c>
      <c r="AU245" s="18" t="s">
        <v>87</v>
      </c>
    </row>
    <row r="246" s="14" customFormat="1">
      <c r="A246" s="14"/>
      <c r="B246" s="255"/>
      <c r="C246" s="256"/>
      <c r="D246" s="240" t="s">
        <v>163</v>
      </c>
      <c r="E246" s="257" t="s">
        <v>1</v>
      </c>
      <c r="F246" s="258" t="s">
        <v>319</v>
      </c>
      <c r="G246" s="256"/>
      <c r="H246" s="259">
        <v>226.34999999999999</v>
      </c>
      <c r="I246" s="260"/>
      <c r="J246" s="256"/>
      <c r="K246" s="256"/>
      <c r="L246" s="261"/>
      <c r="M246" s="262"/>
      <c r="N246" s="263"/>
      <c r="O246" s="263"/>
      <c r="P246" s="263"/>
      <c r="Q246" s="263"/>
      <c r="R246" s="263"/>
      <c r="S246" s="263"/>
      <c r="T246" s="26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5" t="s">
        <v>163</v>
      </c>
      <c r="AU246" s="265" t="s">
        <v>87</v>
      </c>
      <c r="AV246" s="14" t="s">
        <v>87</v>
      </c>
      <c r="AW246" s="14" t="s">
        <v>36</v>
      </c>
      <c r="AX246" s="14" t="s">
        <v>21</v>
      </c>
      <c r="AY246" s="265" t="s">
        <v>152</v>
      </c>
    </row>
    <row r="247" s="2" customFormat="1" ht="24.15" customHeight="1">
      <c r="A247" s="39"/>
      <c r="B247" s="40"/>
      <c r="C247" s="227" t="s">
        <v>320</v>
      </c>
      <c r="D247" s="227" t="s">
        <v>154</v>
      </c>
      <c r="E247" s="228" t="s">
        <v>321</v>
      </c>
      <c r="F247" s="229" t="s">
        <v>322</v>
      </c>
      <c r="G247" s="230" t="s">
        <v>238</v>
      </c>
      <c r="H247" s="231">
        <v>24</v>
      </c>
      <c r="I247" s="232"/>
      <c r="J247" s="233">
        <f>ROUND(I247*H247,2)</f>
        <v>0</v>
      </c>
      <c r="K247" s="229" t="s">
        <v>158</v>
      </c>
      <c r="L247" s="45"/>
      <c r="M247" s="234" t="s">
        <v>1</v>
      </c>
      <c r="N247" s="235" t="s">
        <v>44</v>
      </c>
      <c r="O247" s="92"/>
      <c r="P247" s="236">
        <f>O247*H247</f>
        <v>0</v>
      </c>
      <c r="Q247" s="236">
        <v>0</v>
      </c>
      <c r="R247" s="236">
        <f>Q247*H247</f>
        <v>0</v>
      </c>
      <c r="S247" s="236">
        <v>0</v>
      </c>
      <c r="T247" s="237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8" t="s">
        <v>159</v>
      </c>
      <c r="AT247" s="238" t="s">
        <v>154</v>
      </c>
      <c r="AU247" s="238" t="s">
        <v>87</v>
      </c>
      <c r="AY247" s="18" t="s">
        <v>152</v>
      </c>
      <c r="BE247" s="239">
        <f>IF(N247="základní",J247,0)</f>
        <v>0</v>
      </c>
      <c r="BF247" s="239">
        <f>IF(N247="snížená",J247,0)</f>
        <v>0</v>
      </c>
      <c r="BG247" s="239">
        <f>IF(N247="zákl. přenesená",J247,0)</f>
        <v>0</v>
      </c>
      <c r="BH247" s="239">
        <f>IF(N247="sníž. přenesená",J247,0)</f>
        <v>0</v>
      </c>
      <c r="BI247" s="239">
        <f>IF(N247="nulová",J247,0)</f>
        <v>0</v>
      </c>
      <c r="BJ247" s="18" t="s">
        <v>21</v>
      </c>
      <c r="BK247" s="239">
        <f>ROUND(I247*H247,2)</f>
        <v>0</v>
      </c>
      <c r="BL247" s="18" t="s">
        <v>159</v>
      </c>
      <c r="BM247" s="238" t="s">
        <v>323</v>
      </c>
    </row>
    <row r="248" s="2" customFormat="1">
      <c r="A248" s="39"/>
      <c r="B248" s="40"/>
      <c r="C248" s="41"/>
      <c r="D248" s="240" t="s">
        <v>161</v>
      </c>
      <c r="E248" s="41"/>
      <c r="F248" s="241" t="s">
        <v>324</v>
      </c>
      <c r="G248" s="41"/>
      <c r="H248" s="41"/>
      <c r="I248" s="242"/>
      <c r="J248" s="41"/>
      <c r="K248" s="41"/>
      <c r="L248" s="45"/>
      <c r="M248" s="243"/>
      <c r="N248" s="244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161</v>
      </c>
      <c r="AU248" s="18" t="s">
        <v>87</v>
      </c>
    </row>
    <row r="249" s="13" customFormat="1">
      <c r="A249" s="13"/>
      <c r="B249" s="245"/>
      <c r="C249" s="246"/>
      <c r="D249" s="240" t="s">
        <v>163</v>
      </c>
      <c r="E249" s="247" t="s">
        <v>1</v>
      </c>
      <c r="F249" s="248" t="s">
        <v>325</v>
      </c>
      <c r="G249" s="246"/>
      <c r="H249" s="247" t="s">
        <v>1</v>
      </c>
      <c r="I249" s="249"/>
      <c r="J249" s="246"/>
      <c r="K249" s="246"/>
      <c r="L249" s="250"/>
      <c r="M249" s="251"/>
      <c r="N249" s="252"/>
      <c r="O249" s="252"/>
      <c r="P249" s="252"/>
      <c r="Q249" s="252"/>
      <c r="R249" s="252"/>
      <c r="S249" s="252"/>
      <c r="T249" s="25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4" t="s">
        <v>163</v>
      </c>
      <c r="AU249" s="254" t="s">
        <v>87</v>
      </c>
      <c r="AV249" s="13" t="s">
        <v>21</v>
      </c>
      <c r="AW249" s="13" t="s">
        <v>36</v>
      </c>
      <c r="AX249" s="13" t="s">
        <v>79</v>
      </c>
      <c r="AY249" s="254" t="s">
        <v>152</v>
      </c>
    </row>
    <row r="250" s="14" customFormat="1">
      <c r="A250" s="14"/>
      <c r="B250" s="255"/>
      <c r="C250" s="256"/>
      <c r="D250" s="240" t="s">
        <v>163</v>
      </c>
      <c r="E250" s="257" t="s">
        <v>1</v>
      </c>
      <c r="F250" s="258" t="s">
        <v>326</v>
      </c>
      <c r="G250" s="256"/>
      <c r="H250" s="259">
        <v>16</v>
      </c>
      <c r="I250" s="260"/>
      <c r="J250" s="256"/>
      <c r="K250" s="256"/>
      <c r="L250" s="261"/>
      <c r="M250" s="262"/>
      <c r="N250" s="263"/>
      <c r="O250" s="263"/>
      <c r="P250" s="263"/>
      <c r="Q250" s="263"/>
      <c r="R250" s="263"/>
      <c r="S250" s="263"/>
      <c r="T250" s="26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5" t="s">
        <v>163</v>
      </c>
      <c r="AU250" s="265" t="s">
        <v>87</v>
      </c>
      <c r="AV250" s="14" t="s">
        <v>87</v>
      </c>
      <c r="AW250" s="14" t="s">
        <v>36</v>
      </c>
      <c r="AX250" s="14" t="s">
        <v>79</v>
      </c>
      <c r="AY250" s="265" t="s">
        <v>152</v>
      </c>
    </row>
    <row r="251" s="14" customFormat="1">
      <c r="A251" s="14"/>
      <c r="B251" s="255"/>
      <c r="C251" s="256"/>
      <c r="D251" s="240" t="s">
        <v>163</v>
      </c>
      <c r="E251" s="257" t="s">
        <v>1</v>
      </c>
      <c r="F251" s="258" t="s">
        <v>327</v>
      </c>
      <c r="G251" s="256"/>
      <c r="H251" s="259">
        <v>8</v>
      </c>
      <c r="I251" s="260"/>
      <c r="J251" s="256"/>
      <c r="K251" s="256"/>
      <c r="L251" s="261"/>
      <c r="M251" s="262"/>
      <c r="N251" s="263"/>
      <c r="O251" s="263"/>
      <c r="P251" s="263"/>
      <c r="Q251" s="263"/>
      <c r="R251" s="263"/>
      <c r="S251" s="263"/>
      <c r="T251" s="26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5" t="s">
        <v>163</v>
      </c>
      <c r="AU251" s="265" t="s">
        <v>87</v>
      </c>
      <c r="AV251" s="14" t="s">
        <v>87</v>
      </c>
      <c r="AW251" s="14" t="s">
        <v>36</v>
      </c>
      <c r="AX251" s="14" t="s">
        <v>79</v>
      </c>
      <c r="AY251" s="265" t="s">
        <v>152</v>
      </c>
    </row>
    <row r="252" s="15" customFormat="1">
      <c r="A252" s="15"/>
      <c r="B252" s="266"/>
      <c r="C252" s="267"/>
      <c r="D252" s="240" t="s">
        <v>163</v>
      </c>
      <c r="E252" s="268" t="s">
        <v>1</v>
      </c>
      <c r="F252" s="269" t="s">
        <v>187</v>
      </c>
      <c r="G252" s="267"/>
      <c r="H252" s="270">
        <v>24</v>
      </c>
      <c r="I252" s="271"/>
      <c r="J252" s="267"/>
      <c r="K252" s="267"/>
      <c r="L252" s="272"/>
      <c r="M252" s="273"/>
      <c r="N252" s="274"/>
      <c r="O252" s="274"/>
      <c r="P252" s="274"/>
      <c r="Q252" s="274"/>
      <c r="R252" s="274"/>
      <c r="S252" s="274"/>
      <c r="T252" s="27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76" t="s">
        <v>163</v>
      </c>
      <c r="AU252" s="276" t="s">
        <v>87</v>
      </c>
      <c r="AV252" s="15" t="s">
        <v>159</v>
      </c>
      <c r="AW252" s="15" t="s">
        <v>36</v>
      </c>
      <c r="AX252" s="15" t="s">
        <v>21</v>
      </c>
      <c r="AY252" s="276" t="s">
        <v>152</v>
      </c>
    </row>
    <row r="253" s="2" customFormat="1" ht="24.15" customHeight="1">
      <c r="A253" s="39"/>
      <c r="B253" s="40"/>
      <c r="C253" s="227" t="s">
        <v>328</v>
      </c>
      <c r="D253" s="227" t="s">
        <v>154</v>
      </c>
      <c r="E253" s="228" t="s">
        <v>329</v>
      </c>
      <c r="F253" s="229" t="s">
        <v>330</v>
      </c>
      <c r="G253" s="230" t="s">
        <v>157</v>
      </c>
      <c r="H253" s="231">
        <v>1455.185</v>
      </c>
      <c r="I253" s="232"/>
      <c r="J253" s="233">
        <f>ROUND(I253*H253,2)</f>
        <v>0</v>
      </c>
      <c r="K253" s="229" t="s">
        <v>158</v>
      </c>
      <c r="L253" s="45"/>
      <c r="M253" s="234" t="s">
        <v>1</v>
      </c>
      <c r="N253" s="235" t="s">
        <v>44</v>
      </c>
      <c r="O253" s="92"/>
      <c r="P253" s="236">
        <f>O253*H253</f>
        <v>0</v>
      </c>
      <c r="Q253" s="236">
        <v>0</v>
      </c>
      <c r="R253" s="236">
        <f>Q253*H253</f>
        <v>0</v>
      </c>
      <c r="S253" s="236">
        <v>0</v>
      </c>
      <c r="T253" s="237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8" t="s">
        <v>159</v>
      </c>
      <c r="AT253" s="238" t="s">
        <v>154</v>
      </c>
      <c r="AU253" s="238" t="s">
        <v>87</v>
      </c>
      <c r="AY253" s="18" t="s">
        <v>152</v>
      </c>
      <c r="BE253" s="239">
        <f>IF(N253="základní",J253,0)</f>
        <v>0</v>
      </c>
      <c r="BF253" s="239">
        <f>IF(N253="snížená",J253,0)</f>
        <v>0</v>
      </c>
      <c r="BG253" s="239">
        <f>IF(N253="zákl. přenesená",J253,0)</f>
        <v>0</v>
      </c>
      <c r="BH253" s="239">
        <f>IF(N253="sníž. přenesená",J253,0)</f>
        <v>0</v>
      </c>
      <c r="BI253" s="239">
        <f>IF(N253="nulová",J253,0)</f>
        <v>0</v>
      </c>
      <c r="BJ253" s="18" t="s">
        <v>21</v>
      </c>
      <c r="BK253" s="239">
        <f>ROUND(I253*H253,2)</f>
        <v>0</v>
      </c>
      <c r="BL253" s="18" t="s">
        <v>159</v>
      </c>
      <c r="BM253" s="238" t="s">
        <v>331</v>
      </c>
    </row>
    <row r="254" s="2" customFormat="1">
      <c r="A254" s="39"/>
      <c r="B254" s="40"/>
      <c r="C254" s="41"/>
      <c r="D254" s="240" t="s">
        <v>161</v>
      </c>
      <c r="E254" s="41"/>
      <c r="F254" s="241" t="s">
        <v>332</v>
      </c>
      <c r="G254" s="41"/>
      <c r="H254" s="41"/>
      <c r="I254" s="242"/>
      <c r="J254" s="41"/>
      <c r="K254" s="41"/>
      <c r="L254" s="45"/>
      <c r="M254" s="243"/>
      <c r="N254" s="244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161</v>
      </c>
      <c r="AU254" s="18" t="s">
        <v>87</v>
      </c>
    </row>
    <row r="255" s="14" customFormat="1">
      <c r="A255" s="14"/>
      <c r="B255" s="255"/>
      <c r="C255" s="256"/>
      <c r="D255" s="240" t="s">
        <v>163</v>
      </c>
      <c r="E255" s="257" t="s">
        <v>1</v>
      </c>
      <c r="F255" s="258" t="s">
        <v>333</v>
      </c>
      <c r="G255" s="256"/>
      <c r="H255" s="259">
        <v>1455.185</v>
      </c>
      <c r="I255" s="260"/>
      <c r="J255" s="256"/>
      <c r="K255" s="256"/>
      <c r="L255" s="261"/>
      <c r="M255" s="262"/>
      <c r="N255" s="263"/>
      <c r="O255" s="263"/>
      <c r="P255" s="263"/>
      <c r="Q255" s="263"/>
      <c r="R255" s="263"/>
      <c r="S255" s="263"/>
      <c r="T255" s="26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5" t="s">
        <v>163</v>
      </c>
      <c r="AU255" s="265" t="s">
        <v>87</v>
      </c>
      <c r="AV255" s="14" t="s">
        <v>87</v>
      </c>
      <c r="AW255" s="14" t="s">
        <v>36</v>
      </c>
      <c r="AX255" s="14" t="s">
        <v>21</v>
      </c>
      <c r="AY255" s="265" t="s">
        <v>152</v>
      </c>
    </row>
    <row r="256" s="12" customFormat="1" ht="22.8" customHeight="1">
      <c r="A256" s="12"/>
      <c r="B256" s="211"/>
      <c r="C256" s="212"/>
      <c r="D256" s="213" t="s">
        <v>78</v>
      </c>
      <c r="E256" s="225" t="s">
        <v>87</v>
      </c>
      <c r="F256" s="225" t="s">
        <v>334</v>
      </c>
      <c r="G256" s="212"/>
      <c r="H256" s="212"/>
      <c r="I256" s="215"/>
      <c r="J256" s="226">
        <f>BK256</f>
        <v>0</v>
      </c>
      <c r="K256" s="212"/>
      <c r="L256" s="217"/>
      <c r="M256" s="218"/>
      <c r="N256" s="219"/>
      <c r="O256" s="219"/>
      <c r="P256" s="220">
        <f>SUM(P257:P296)</f>
        <v>0</v>
      </c>
      <c r="Q256" s="219"/>
      <c r="R256" s="220">
        <f>SUM(R257:R296)</f>
        <v>4.9567665999999999</v>
      </c>
      <c r="S256" s="219"/>
      <c r="T256" s="221">
        <f>SUM(T257:T296)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2" t="s">
        <v>21</v>
      </c>
      <c r="AT256" s="223" t="s">
        <v>78</v>
      </c>
      <c r="AU256" s="223" t="s">
        <v>21</v>
      </c>
      <c r="AY256" s="222" t="s">
        <v>152</v>
      </c>
      <c r="BK256" s="224">
        <f>SUM(BK257:BK296)</f>
        <v>0</v>
      </c>
    </row>
    <row r="257" s="2" customFormat="1" ht="33" customHeight="1">
      <c r="A257" s="39"/>
      <c r="B257" s="40"/>
      <c r="C257" s="227" t="s">
        <v>335</v>
      </c>
      <c r="D257" s="227" t="s">
        <v>154</v>
      </c>
      <c r="E257" s="228" t="s">
        <v>336</v>
      </c>
      <c r="F257" s="229" t="s">
        <v>337</v>
      </c>
      <c r="G257" s="230" t="s">
        <v>238</v>
      </c>
      <c r="H257" s="231">
        <v>48</v>
      </c>
      <c r="I257" s="232"/>
      <c r="J257" s="233">
        <f>ROUND(I257*H257,2)</f>
        <v>0</v>
      </c>
      <c r="K257" s="229" t="s">
        <v>158</v>
      </c>
      <c r="L257" s="45"/>
      <c r="M257" s="234" t="s">
        <v>1</v>
      </c>
      <c r="N257" s="235" t="s">
        <v>44</v>
      </c>
      <c r="O257" s="92"/>
      <c r="P257" s="236">
        <f>O257*H257</f>
        <v>0</v>
      </c>
      <c r="Q257" s="236">
        <v>0</v>
      </c>
      <c r="R257" s="236">
        <f>Q257*H257</f>
        <v>0</v>
      </c>
      <c r="S257" s="236">
        <v>0</v>
      </c>
      <c r="T257" s="237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8" t="s">
        <v>159</v>
      </c>
      <c r="AT257" s="238" t="s">
        <v>154</v>
      </c>
      <c r="AU257" s="238" t="s">
        <v>87</v>
      </c>
      <c r="AY257" s="18" t="s">
        <v>152</v>
      </c>
      <c r="BE257" s="239">
        <f>IF(N257="základní",J257,0)</f>
        <v>0</v>
      </c>
      <c r="BF257" s="239">
        <f>IF(N257="snížená",J257,0)</f>
        <v>0</v>
      </c>
      <c r="BG257" s="239">
        <f>IF(N257="zákl. přenesená",J257,0)</f>
        <v>0</v>
      </c>
      <c r="BH257" s="239">
        <f>IF(N257="sníž. přenesená",J257,0)</f>
        <v>0</v>
      </c>
      <c r="BI257" s="239">
        <f>IF(N257="nulová",J257,0)</f>
        <v>0</v>
      </c>
      <c r="BJ257" s="18" t="s">
        <v>21</v>
      </c>
      <c r="BK257" s="239">
        <f>ROUND(I257*H257,2)</f>
        <v>0</v>
      </c>
      <c r="BL257" s="18" t="s">
        <v>159</v>
      </c>
      <c r="BM257" s="238" t="s">
        <v>338</v>
      </c>
    </row>
    <row r="258" s="2" customFormat="1">
      <c r="A258" s="39"/>
      <c r="B258" s="40"/>
      <c r="C258" s="41"/>
      <c r="D258" s="240" t="s">
        <v>161</v>
      </c>
      <c r="E258" s="41"/>
      <c r="F258" s="241" t="s">
        <v>339</v>
      </c>
      <c r="G258" s="41"/>
      <c r="H258" s="41"/>
      <c r="I258" s="242"/>
      <c r="J258" s="41"/>
      <c r="K258" s="41"/>
      <c r="L258" s="45"/>
      <c r="M258" s="243"/>
      <c r="N258" s="244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161</v>
      </c>
      <c r="AU258" s="18" t="s">
        <v>87</v>
      </c>
    </row>
    <row r="259" s="13" customFormat="1">
      <c r="A259" s="13"/>
      <c r="B259" s="245"/>
      <c r="C259" s="246"/>
      <c r="D259" s="240" t="s">
        <v>163</v>
      </c>
      <c r="E259" s="247" t="s">
        <v>1</v>
      </c>
      <c r="F259" s="248" t="s">
        <v>255</v>
      </c>
      <c r="G259" s="246"/>
      <c r="H259" s="247" t="s">
        <v>1</v>
      </c>
      <c r="I259" s="249"/>
      <c r="J259" s="246"/>
      <c r="K259" s="246"/>
      <c r="L259" s="250"/>
      <c r="M259" s="251"/>
      <c r="N259" s="252"/>
      <c r="O259" s="252"/>
      <c r="P259" s="252"/>
      <c r="Q259" s="252"/>
      <c r="R259" s="252"/>
      <c r="S259" s="252"/>
      <c r="T259" s="25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4" t="s">
        <v>163</v>
      </c>
      <c r="AU259" s="254" t="s">
        <v>87</v>
      </c>
      <c r="AV259" s="13" t="s">
        <v>21</v>
      </c>
      <c r="AW259" s="13" t="s">
        <v>36</v>
      </c>
      <c r="AX259" s="13" t="s">
        <v>79</v>
      </c>
      <c r="AY259" s="254" t="s">
        <v>152</v>
      </c>
    </row>
    <row r="260" s="14" customFormat="1">
      <c r="A260" s="14"/>
      <c r="B260" s="255"/>
      <c r="C260" s="256"/>
      <c r="D260" s="240" t="s">
        <v>163</v>
      </c>
      <c r="E260" s="257" t="s">
        <v>1</v>
      </c>
      <c r="F260" s="258" t="s">
        <v>340</v>
      </c>
      <c r="G260" s="256"/>
      <c r="H260" s="259">
        <v>48</v>
      </c>
      <c r="I260" s="260"/>
      <c r="J260" s="256"/>
      <c r="K260" s="256"/>
      <c r="L260" s="261"/>
      <c r="M260" s="262"/>
      <c r="N260" s="263"/>
      <c r="O260" s="263"/>
      <c r="P260" s="263"/>
      <c r="Q260" s="263"/>
      <c r="R260" s="263"/>
      <c r="S260" s="263"/>
      <c r="T260" s="26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5" t="s">
        <v>163</v>
      </c>
      <c r="AU260" s="265" t="s">
        <v>87</v>
      </c>
      <c r="AV260" s="14" t="s">
        <v>87</v>
      </c>
      <c r="AW260" s="14" t="s">
        <v>36</v>
      </c>
      <c r="AX260" s="14" t="s">
        <v>21</v>
      </c>
      <c r="AY260" s="265" t="s">
        <v>152</v>
      </c>
    </row>
    <row r="261" s="2" customFormat="1" ht="24.15" customHeight="1">
      <c r="A261" s="39"/>
      <c r="B261" s="40"/>
      <c r="C261" s="227" t="s">
        <v>341</v>
      </c>
      <c r="D261" s="227" t="s">
        <v>154</v>
      </c>
      <c r="E261" s="228" t="s">
        <v>342</v>
      </c>
      <c r="F261" s="229" t="s">
        <v>343</v>
      </c>
      <c r="G261" s="230" t="s">
        <v>238</v>
      </c>
      <c r="H261" s="231">
        <v>10.060000000000001</v>
      </c>
      <c r="I261" s="232"/>
      <c r="J261" s="233">
        <f>ROUND(I261*H261,2)</f>
        <v>0</v>
      </c>
      <c r="K261" s="229" t="s">
        <v>158</v>
      </c>
      <c r="L261" s="45"/>
      <c r="M261" s="234" t="s">
        <v>1</v>
      </c>
      <c r="N261" s="235" t="s">
        <v>44</v>
      </c>
      <c r="O261" s="92"/>
      <c r="P261" s="236">
        <f>O261*H261</f>
        <v>0</v>
      </c>
      <c r="Q261" s="236">
        <v>0</v>
      </c>
      <c r="R261" s="236">
        <f>Q261*H261</f>
        <v>0</v>
      </c>
      <c r="S261" s="236">
        <v>0</v>
      </c>
      <c r="T261" s="237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8" t="s">
        <v>159</v>
      </c>
      <c r="AT261" s="238" t="s">
        <v>154</v>
      </c>
      <c r="AU261" s="238" t="s">
        <v>87</v>
      </c>
      <c r="AY261" s="18" t="s">
        <v>152</v>
      </c>
      <c r="BE261" s="239">
        <f>IF(N261="základní",J261,0)</f>
        <v>0</v>
      </c>
      <c r="BF261" s="239">
        <f>IF(N261="snížená",J261,0)</f>
        <v>0</v>
      </c>
      <c r="BG261" s="239">
        <f>IF(N261="zákl. přenesená",J261,0)</f>
        <v>0</v>
      </c>
      <c r="BH261" s="239">
        <f>IF(N261="sníž. přenesená",J261,0)</f>
        <v>0</v>
      </c>
      <c r="BI261" s="239">
        <f>IF(N261="nulová",J261,0)</f>
        <v>0</v>
      </c>
      <c r="BJ261" s="18" t="s">
        <v>21</v>
      </c>
      <c r="BK261" s="239">
        <f>ROUND(I261*H261,2)</f>
        <v>0</v>
      </c>
      <c r="BL261" s="18" t="s">
        <v>159</v>
      </c>
      <c r="BM261" s="238" t="s">
        <v>344</v>
      </c>
    </row>
    <row r="262" s="2" customFormat="1">
      <c r="A262" s="39"/>
      <c r="B262" s="40"/>
      <c r="C262" s="41"/>
      <c r="D262" s="240" t="s">
        <v>161</v>
      </c>
      <c r="E262" s="41"/>
      <c r="F262" s="241" t="s">
        <v>345</v>
      </c>
      <c r="G262" s="41"/>
      <c r="H262" s="41"/>
      <c r="I262" s="242"/>
      <c r="J262" s="41"/>
      <c r="K262" s="41"/>
      <c r="L262" s="45"/>
      <c r="M262" s="243"/>
      <c r="N262" s="244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161</v>
      </c>
      <c r="AU262" s="18" t="s">
        <v>87</v>
      </c>
    </row>
    <row r="263" s="13" customFormat="1">
      <c r="A263" s="13"/>
      <c r="B263" s="245"/>
      <c r="C263" s="246"/>
      <c r="D263" s="240" t="s">
        <v>163</v>
      </c>
      <c r="E263" s="247" t="s">
        <v>1</v>
      </c>
      <c r="F263" s="248" t="s">
        <v>346</v>
      </c>
      <c r="G263" s="246"/>
      <c r="H263" s="247" t="s">
        <v>1</v>
      </c>
      <c r="I263" s="249"/>
      <c r="J263" s="246"/>
      <c r="K263" s="246"/>
      <c r="L263" s="250"/>
      <c r="M263" s="251"/>
      <c r="N263" s="252"/>
      <c r="O263" s="252"/>
      <c r="P263" s="252"/>
      <c r="Q263" s="252"/>
      <c r="R263" s="252"/>
      <c r="S263" s="252"/>
      <c r="T263" s="25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4" t="s">
        <v>163</v>
      </c>
      <c r="AU263" s="254" t="s">
        <v>87</v>
      </c>
      <c r="AV263" s="13" t="s">
        <v>21</v>
      </c>
      <c r="AW263" s="13" t="s">
        <v>36</v>
      </c>
      <c r="AX263" s="13" t="s">
        <v>79</v>
      </c>
      <c r="AY263" s="254" t="s">
        <v>152</v>
      </c>
    </row>
    <row r="264" s="14" customFormat="1">
      <c r="A264" s="14"/>
      <c r="B264" s="255"/>
      <c r="C264" s="256"/>
      <c r="D264" s="240" t="s">
        <v>163</v>
      </c>
      <c r="E264" s="257" t="s">
        <v>1</v>
      </c>
      <c r="F264" s="258" t="s">
        <v>347</v>
      </c>
      <c r="G264" s="256"/>
      <c r="H264" s="259">
        <v>10.060000000000001</v>
      </c>
      <c r="I264" s="260"/>
      <c r="J264" s="256"/>
      <c r="K264" s="256"/>
      <c r="L264" s="261"/>
      <c r="M264" s="262"/>
      <c r="N264" s="263"/>
      <c r="O264" s="263"/>
      <c r="P264" s="263"/>
      <c r="Q264" s="263"/>
      <c r="R264" s="263"/>
      <c r="S264" s="263"/>
      <c r="T264" s="26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5" t="s">
        <v>163</v>
      </c>
      <c r="AU264" s="265" t="s">
        <v>87</v>
      </c>
      <c r="AV264" s="14" t="s">
        <v>87</v>
      </c>
      <c r="AW264" s="14" t="s">
        <v>36</v>
      </c>
      <c r="AX264" s="14" t="s">
        <v>21</v>
      </c>
      <c r="AY264" s="265" t="s">
        <v>152</v>
      </c>
    </row>
    <row r="265" s="2" customFormat="1" ht="33" customHeight="1">
      <c r="A265" s="39"/>
      <c r="B265" s="40"/>
      <c r="C265" s="227" t="s">
        <v>348</v>
      </c>
      <c r="D265" s="227" t="s">
        <v>154</v>
      </c>
      <c r="E265" s="228" t="s">
        <v>349</v>
      </c>
      <c r="F265" s="229" t="s">
        <v>350</v>
      </c>
      <c r="G265" s="230" t="s">
        <v>157</v>
      </c>
      <c r="H265" s="231">
        <v>251.5</v>
      </c>
      <c r="I265" s="232"/>
      <c r="J265" s="233">
        <f>ROUND(I265*H265,2)</f>
        <v>0</v>
      </c>
      <c r="K265" s="229" t="s">
        <v>158</v>
      </c>
      <c r="L265" s="45"/>
      <c r="M265" s="234" t="s">
        <v>1</v>
      </c>
      <c r="N265" s="235" t="s">
        <v>44</v>
      </c>
      <c r="O265" s="92"/>
      <c r="P265" s="236">
        <f>O265*H265</f>
        <v>0</v>
      </c>
      <c r="Q265" s="236">
        <v>0.00031</v>
      </c>
      <c r="R265" s="236">
        <f>Q265*H265</f>
        <v>0.077965000000000007</v>
      </c>
      <c r="S265" s="236">
        <v>0</v>
      </c>
      <c r="T265" s="237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8" t="s">
        <v>159</v>
      </c>
      <c r="AT265" s="238" t="s">
        <v>154</v>
      </c>
      <c r="AU265" s="238" t="s">
        <v>87</v>
      </c>
      <c r="AY265" s="18" t="s">
        <v>152</v>
      </c>
      <c r="BE265" s="239">
        <f>IF(N265="základní",J265,0)</f>
        <v>0</v>
      </c>
      <c r="BF265" s="239">
        <f>IF(N265="snížená",J265,0)</f>
        <v>0</v>
      </c>
      <c r="BG265" s="239">
        <f>IF(N265="zákl. přenesená",J265,0)</f>
        <v>0</v>
      </c>
      <c r="BH265" s="239">
        <f>IF(N265="sníž. přenesená",J265,0)</f>
        <v>0</v>
      </c>
      <c r="BI265" s="239">
        <f>IF(N265="nulová",J265,0)</f>
        <v>0</v>
      </c>
      <c r="BJ265" s="18" t="s">
        <v>21</v>
      </c>
      <c r="BK265" s="239">
        <f>ROUND(I265*H265,2)</f>
        <v>0</v>
      </c>
      <c r="BL265" s="18" t="s">
        <v>159</v>
      </c>
      <c r="BM265" s="238" t="s">
        <v>351</v>
      </c>
    </row>
    <row r="266" s="2" customFormat="1">
      <c r="A266" s="39"/>
      <c r="B266" s="40"/>
      <c r="C266" s="41"/>
      <c r="D266" s="240" t="s">
        <v>161</v>
      </c>
      <c r="E266" s="41"/>
      <c r="F266" s="241" t="s">
        <v>352</v>
      </c>
      <c r="G266" s="41"/>
      <c r="H266" s="41"/>
      <c r="I266" s="242"/>
      <c r="J266" s="41"/>
      <c r="K266" s="41"/>
      <c r="L266" s="45"/>
      <c r="M266" s="243"/>
      <c r="N266" s="244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161</v>
      </c>
      <c r="AU266" s="18" t="s">
        <v>87</v>
      </c>
    </row>
    <row r="267" s="13" customFormat="1">
      <c r="A267" s="13"/>
      <c r="B267" s="245"/>
      <c r="C267" s="246"/>
      <c r="D267" s="240" t="s">
        <v>163</v>
      </c>
      <c r="E267" s="247" t="s">
        <v>1</v>
      </c>
      <c r="F267" s="248" t="s">
        <v>346</v>
      </c>
      <c r="G267" s="246"/>
      <c r="H267" s="247" t="s">
        <v>1</v>
      </c>
      <c r="I267" s="249"/>
      <c r="J267" s="246"/>
      <c r="K267" s="246"/>
      <c r="L267" s="250"/>
      <c r="M267" s="251"/>
      <c r="N267" s="252"/>
      <c r="O267" s="252"/>
      <c r="P267" s="252"/>
      <c r="Q267" s="252"/>
      <c r="R267" s="252"/>
      <c r="S267" s="252"/>
      <c r="T267" s="25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4" t="s">
        <v>163</v>
      </c>
      <c r="AU267" s="254" t="s">
        <v>87</v>
      </c>
      <c r="AV267" s="13" t="s">
        <v>21</v>
      </c>
      <c r="AW267" s="13" t="s">
        <v>36</v>
      </c>
      <c r="AX267" s="13" t="s">
        <v>79</v>
      </c>
      <c r="AY267" s="254" t="s">
        <v>152</v>
      </c>
    </row>
    <row r="268" s="14" customFormat="1">
      <c r="A268" s="14"/>
      <c r="B268" s="255"/>
      <c r="C268" s="256"/>
      <c r="D268" s="240" t="s">
        <v>163</v>
      </c>
      <c r="E268" s="257" t="s">
        <v>1</v>
      </c>
      <c r="F268" s="258" t="s">
        <v>353</v>
      </c>
      <c r="G268" s="256"/>
      <c r="H268" s="259">
        <v>251.5</v>
      </c>
      <c r="I268" s="260"/>
      <c r="J268" s="256"/>
      <c r="K268" s="256"/>
      <c r="L268" s="261"/>
      <c r="M268" s="262"/>
      <c r="N268" s="263"/>
      <c r="O268" s="263"/>
      <c r="P268" s="263"/>
      <c r="Q268" s="263"/>
      <c r="R268" s="263"/>
      <c r="S268" s="263"/>
      <c r="T268" s="26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5" t="s">
        <v>163</v>
      </c>
      <c r="AU268" s="265" t="s">
        <v>87</v>
      </c>
      <c r="AV268" s="14" t="s">
        <v>87</v>
      </c>
      <c r="AW268" s="14" t="s">
        <v>36</v>
      </c>
      <c r="AX268" s="14" t="s">
        <v>21</v>
      </c>
      <c r="AY268" s="265" t="s">
        <v>152</v>
      </c>
    </row>
    <row r="269" s="2" customFormat="1" ht="24.15" customHeight="1">
      <c r="A269" s="39"/>
      <c r="B269" s="40"/>
      <c r="C269" s="277" t="s">
        <v>354</v>
      </c>
      <c r="D269" s="277" t="s">
        <v>314</v>
      </c>
      <c r="E269" s="278" t="s">
        <v>355</v>
      </c>
      <c r="F269" s="279" t="s">
        <v>356</v>
      </c>
      <c r="G269" s="280" t="s">
        <v>157</v>
      </c>
      <c r="H269" s="281">
        <v>297.90199999999999</v>
      </c>
      <c r="I269" s="282"/>
      <c r="J269" s="283">
        <f>ROUND(I269*H269,2)</f>
        <v>0</v>
      </c>
      <c r="K269" s="279" t="s">
        <v>158</v>
      </c>
      <c r="L269" s="284"/>
      <c r="M269" s="285" t="s">
        <v>1</v>
      </c>
      <c r="N269" s="286" t="s">
        <v>44</v>
      </c>
      <c r="O269" s="92"/>
      <c r="P269" s="236">
        <f>O269*H269</f>
        <v>0</v>
      </c>
      <c r="Q269" s="236">
        <v>0.00020000000000000001</v>
      </c>
      <c r="R269" s="236">
        <f>Q269*H269</f>
        <v>0.059580399999999999</v>
      </c>
      <c r="S269" s="236">
        <v>0</v>
      </c>
      <c r="T269" s="237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8" t="s">
        <v>209</v>
      </c>
      <c r="AT269" s="238" t="s">
        <v>314</v>
      </c>
      <c r="AU269" s="238" t="s">
        <v>87</v>
      </c>
      <c r="AY269" s="18" t="s">
        <v>152</v>
      </c>
      <c r="BE269" s="239">
        <f>IF(N269="základní",J269,0)</f>
        <v>0</v>
      </c>
      <c r="BF269" s="239">
        <f>IF(N269="snížená",J269,0)</f>
        <v>0</v>
      </c>
      <c r="BG269" s="239">
        <f>IF(N269="zákl. přenesená",J269,0)</f>
        <v>0</v>
      </c>
      <c r="BH269" s="239">
        <f>IF(N269="sníž. přenesená",J269,0)</f>
        <v>0</v>
      </c>
      <c r="BI269" s="239">
        <f>IF(N269="nulová",J269,0)</f>
        <v>0</v>
      </c>
      <c r="BJ269" s="18" t="s">
        <v>21</v>
      </c>
      <c r="BK269" s="239">
        <f>ROUND(I269*H269,2)</f>
        <v>0</v>
      </c>
      <c r="BL269" s="18" t="s">
        <v>159</v>
      </c>
      <c r="BM269" s="238" t="s">
        <v>357</v>
      </c>
    </row>
    <row r="270" s="2" customFormat="1">
      <c r="A270" s="39"/>
      <c r="B270" s="40"/>
      <c r="C270" s="41"/>
      <c r="D270" s="240" t="s">
        <v>161</v>
      </c>
      <c r="E270" s="41"/>
      <c r="F270" s="241" t="s">
        <v>356</v>
      </c>
      <c r="G270" s="41"/>
      <c r="H270" s="41"/>
      <c r="I270" s="242"/>
      <c r="J270" s="41"/>
      <c r="K270" s="41"/>
      <c r="L270" s="45"/>
      <c r="M270" s="243"/>
      <c r="N270" s="244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161</v>
      </c>
      <c r="AU270" s="18" t="s">
        <v>87</v>
      </c>
    </row>
    <row r="271" s="14" customFormat="1">
      <c r="A271" s="14"/>
      <c r="B271" s="255"/>
      <c r="C271" s="256"/>
      <c r="D271" s="240" t="s">
        <v>163</v>
      </c>
      <c r="E271" s="256"/>
      <c r="F271" s="258" t="s">
        <v>358</v>
      </c>
      <c r="G271" s="256"/>
      <c r="H271" s="259">
        <v>297.90199999999999</v>
      </c>
      <c r="I271" s="260"/>
      <c r="J271" s="256"/>
      <c r="K271" s="256"/>
      <c r="L271" s="261"/>
      <c r="M271" s="262"/>
      <c r="N271" s="263"/>
      <c r="O271" s="263"/>
      <c r="P271" s="263"/>
      <c r="Q271" s="263"/>
      <c r="R271" s="263"/>
      <c r="S271" s="263"/>
      <c r="T271" s="26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5" t="s">
        <v>163</v>
      </c>
      <c r="AU271" s="265" t="s">
        <v>87</v>
      </c>
      <c r="AV271" s="14" t="s">
        <v>87</v>
      </c>
      <c r="AW271" s="14" t="s">
        <v>4</v>
      </c>
      <c r="AX271" s="14" t="s">
        <v>21</v>
      </c>
      <c r="AY271" s="265" t="s">
        <v>152</v>
      </c>
    </row>
    <row r="272" s="2" customFormat="1" ht="24.15" customHeight="1">
      <c r="A272" s="39"/>
      <c r="B272" s="40"/>
      <c r="C272" s="227" t="s">
        <v>359</v>
      </c>
      <c r="D272" s="227" t="s">
        <v>154</v>
      </c>
      <c r="E272" s="228" t="s">
        <v>360</v>
      </c>
      <c r="F272" s="229" t="s">
        <v>361</v>
      </c>
      <c r="G272" s="230" t="s">
        <v>157</v>
      </c>
      <c r="H272" s="231">
        <v>124</v>
      </c>
      <c r="I272" s="232"/>
      <c r="J272" s="233">
        <f>ROUND(I272*H272,2)</f>
        <v>0</v>
      </c>
      <c r="K272" s="229" t="s">
        <v>158</v>
      </c>
      <c r="L272" s="45"/>
      <c r="M272" s="234" t="s">
        <v>1</v>
      </c>
      <c r="N272" s="235" t="s">
        <v>44</v>
      </c>
      <c r="O272" s="92"/>
      <c r="P272" s="236">
        <f>O272*H272</f>
        <v>0</v>
      </c>
      <c r="Q272" s="236">
        <v>0.00027</v>
      </c>
      <c r="R272" s="236">
        <f>Q272*H272</f>
        <v>0.033480000000000003</v>
      </c>
      <c r="S272" s="236">
        <v>0</v>
      </c>
      <c r="T272" s="237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8" t="s">
        <v>159</v>
      </c>
      <c r="AT272" s="238" t="s">
        <v>154</v>
      </c>
      <c r="AU272" s="238" t="s">
        <v>87</v>
      </c>
      <c r="AY272" s="18" t="s">
        <v>152</v>
      </c>
      <c r="BE272" s="239">
        <f>IF(N272="základní",J272,0)</f>
        <v>0</v>
      </c>
      <c r="BF272" s="239">
        <f>IF(N272="snížená",J272,0)</f>
        <v>0</v>
      </c>
      <c r="BG272" s="239">
        <f>IF(N272="zákl. přenesená",J272,0)</f>
        <v>0</v>
      </c>
      <c r="BH272" s="239">
        <f>IF(N272="sníž. přenesená",J272,0)</f>
        <v>0</v>
      </c>
      <c r="BI272" s="239">
        <f>IF(N272="nulová",J272,0)</f>
        <v>0</v>
      </c>
      <c r="BJ272" s="18" t="s">
        <v>21</v>
      </c>
      <c r="BK272" s="239">
        <f>ROUND(I272*H272,2)</f>
        <v>0</v>
      </c>
      <c r="BL272" s="18" t="s">
        <v>159</v>
      </c>
      <c r="BM272" s="238" t="s">
        <v>362</v>
      </c>
    </row>
    <row r="273" s="2" customFormat="1">
      <c r="A273" s="39"/>
      <c r="B273" s="40"/>
      <c r="C273" s="41"/>
      <c r="D273" s="240" t="s">
        <v>161</v>
      </c>
      <c r="E273" s="41"/>
      <c r="F273" s="241" t="s">
        <v>363</v>
      </c>
      <c r="G273" s="41"/>
      <c r="H273" s="41"/>
      <c r="I273" s="242"/>
      <c r="J273" s="41"/>
      <c r="K273" s="41"/>
      <c r="L273" s="45"/>
      <c r="M273" s="243"/>
      <c r="N273" s="244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161</v>
      </c>
      <c r="AU273" s="18" t="s">
        <v>87</v>
      </c>
    </row>
    <row r="274" s="13" customFormat="1">
      <c r="A274" s="13"/>
      <c r="B274" s="245"/>
      <c r="C274" s="246"/>
      <c r="D274" s="240" t="s">
        <v>163</v>
      </c>
      <c r="E274" s="247" t="s">
        <v>1</v>
      </c>
      <c r="F274" s="248" t="s">
        <v>255</v>
      </c>
      <c r="G274" s="246"/>
      <c r="H274" s="247" t="s">
        <v>1</v>
      </c>
      <c r="I274" s="249"/>
      <c r="J274" s="246"/>
      <c r="K274" s="246"/>
      <c r="L274" s="250"/>
      <c r="M274" s="251"/>
      <c r="N274" s="252"/>
      <c r="O274" s="252"/>
      <c r="P274" s="252"/>
      <c r="Q274" s="252"/>
      <c r="R274" s="252"/>
      <c r="S274" s="252"/>
      <c r="T274" s="25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4" t="s">
        <v>163</v>
      </c>
      <c r="AU274" s="254" t="s">
        <v>87</v>
      </c>
      <c r="AV274" s="13" t="s">
        <v>21</v>
      </c>
      <c r="AW274" s="13" t="s">
        <v>36</v>
      </c>
      <c r="AX274" s="13" t="s">
        <v>79</v>
      </c>
      <c r="AY274" s="254" t="s">
        <v>152</v>
      </c>
    </row>
    <row r="275" s="14" customFormat="1">
      <c r="A275" s="14"/>
      <c r="B275" s="255"/>
      <c r="C275" s="256"/>
      <c r="D275" s="240" t="s">
        <v>163</v>
      </c>
      <c r="E275" s="257" t="s">
        <v>1</v>
      </c>
      <c r="F275" s="258" t="s">
        <v>364</v>
      </c>
      <c r="G275" s="256"/>
      <c r="H275" s="259">
        <v>124</v>
      </c>
      <c r="I275" s="260"/>
      <c r="J275" s="256"/>
      <c r="K275" s="256"/>
      <c r="L275" s="261"/>
      <c r="M275" s="262"/>
      <c r="N275" s="263"/>
      <c r="O275" s="263"/>
      <c r="P275" s="263"/>
      <c r="Q275" s="263"/>
      <c r="R275" s="263"/>
      <c r="S275" s="263"/>
      <c r="T275" s="26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5" t="s">
        <v>163</v>
      </c>
      <c r="AU275" s="265" t="s">
        <v>87</v>
      </c>
      <c r="AV275" s="14" t="s">
        <v>87</v>
      </c>
      <c r="AW275" s="14" t="s">
        <v>36</v>
      </c>
      <c r="AX275" s="14" t="s">
        <v>21</v>
      </c>
      <c r="AY275" s="265" t="s">
        <v>152</v>
      </c>
    </row>
    <row r="276" s="2" customFormat="1" ht="24.15" customHeight="1">
      <c r="A276" s="39"/>
      <c r="B276" s="40"/>
      <c r="C276" s="277" t="s">
        <v>365</v>
      </c>
      <c r="D276" s="277" t="s">
        <v>314</v>
      </c>
      <c r="E276" s="278" t="s">
        <v>366</v>
      </c>
      <c r="F276" s="279" t="s">
        <v>367</v>
      </c>
      <c r="G276" s="280" t="s">
        <v>157</v>
      </c>
      <c r="H276" s="281">
        <v>146.87799999999999</v>
      </c>
      <c r="I276" s="282"/>
      <c r="J276" s="283">
        <f>ROUND(I276*H276,2)</f>
        <v>0</v>
      </c>
      <c r="K276" s="279" t="s">
        <v>158</v>
      </c>
      <c r="L276" s="284"/>
      <c r="M276" s="285" t="s">
        <v>1</v>
      </c>
      <c r="N276" s="286" t="s">
        <v>44</v>
      </c>
      <c r="O276" s="92"/>
      <c r="P276" s="236">
        <f>O276*H276</f>
        <v>0</v>
      </c>
      <c r="Q276" s="236">
        <v>0.00040000000000000002</v>
      </c>
      <c r="R276" s="236">
        <f>Q276*H276</f>
        <v>0.058751199999999996</v>
      </c>
      <c r="S276" s="236">
        <v>0</v>
      </c>
      <c r="T276" s="237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8" t="s">
        <v>209</v>
      </c>
      <c r="AT276" s="238" t="s">
        <v>314</v>
      </c>
      <c r="AU276" s="238" t="s">
        <v>87</v>
      </c>
      <c r="AY276" s="18" t="s">
        <v>152</v>
      </c>
      <c r="BE276" s="239">
        <f>IF(N276="základní",J276,0)</f>
        <v>0</v>
      </c>
      <c r="BF276" s="239">
        <f>IF(N276="snížená",J276,0)</f>
        <v>0</v>
      </c>
      <c r="BG276" s="239">
        <f>IF(N276="zákl. přenesená",J276,0)</f>
        <v>0</v>
      </c>
      <c r="BH276" s="239">
        <f>IF(N276="sníž. přenesená",J276,0)</f>
        <v>0</v>
      </c>
      <c r="BI276" s="239">
        <f>IF(N276="nulová",J276,0)</f>
        <v>0</v>
      </c>
      <c r="BJ276" s="18" t="s">
        <v>21</v>
      </c>
      <c r="BK276" s="239">
        <f>ROUND(I276*H276,2)</f>
        <v>0</v>
      </c>
      <c r="BL276" s="18" t="s">
        <v>159</v>
      </c>
      <c r="BM276" s="238" t="s">
        <v>368</v>
      </c>
    </row>
    <row r="277" s="2" customFormat="1">
      <c r="A277" s="39"/>
      <c r="B277" s="40"/>
      <c r="C277" s="41"/>
      <c r="D277" s="240" t="s">
        <v>161</v>
      </c>
      <c r="E277" s="41"/>
      <c r="F277" s="241" t="s">
        <v>367</v>
      </c>
      <c r="G277" s="41"/>
      <c r="H277" s="41"/>
      <c r="I277" s="242"/>
      <c r="J277" s="41"/>
      <c r="K277" s="41"/>
      <c r="L277" s="45"/>
      <c r="M277" s="243"/>
      <c r="N277" s="244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161</v>
      </c>
      <c r="AU277" s="18" t="s">
        <v>87</v>
      </c>
    </row>
    <row r="278" s="14" customFormat="1">
      <c r="A278" s="14"/>
      <c r="B278" s="255"/>
      <c r="C278" s="256"/>
      <c r="D278" s="240" t="s">
        <v>163</v>
      </c>
      <c r="E278" s="256"/>
      <c r="F278" s="258" t="s">
        <v>369</v>
      </c>
      <c r="G278" s="256"/>
      <c r="H278" s="259">
        <v>146.87799999999999</v>
      </c>
      <c r="I278" s="260"/>
      <c r="J278" s="256"/>
      <c r="K278" s="256"/>
      <c r="L278" s="261"/>
      <c r="M278" s="262"/>
      <c r="N278" s="263"/>
      <c r="O278" s="263"/>
      <c r="P278" s="263"/>
      <c r="Q278" s="263"/>
      <c r="R278" s="263"/>
      <c r="S278" s="263"/>
      <c r="T278" s="26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5" t="s">
        <v>163</v>
      </c>
      <c r="AU278" s="265" t="s">
        <v>87</v>
      </c>
      <c r="AV278" s="14" t="s">
        <v>87</v>
      </c>
      <c r="AW278" s="14" t="s">
        <v>4</v>
      </c>
      <c r="AX278" s="14" t="s">
        <v>21</v>
      </c>
      <c r="AY278" s="265" t="s">
        <v>152</v>
      </c>
    </row>
    <row r="279" s="2" customFormat="1" ht="37.8" customHeight="1">
      <c r="A279" s="39"/>
      <c r="B279" s="40"/>
      <c r="C279" s="227" t="s">
        <v>370</v>
      </c>
      <c r="D279" s="227" t="s">
        <v>154</v>
      </c>
      <c r="E279" s="228" t="s">
        <v>371</v>
      </c>
      <c r="F279" s="229" t="s">
        <v>372</v>
      </c>
      <c r="G279" s="230" t="s">
        <v>218</v>
      </c>
      <c r="H279" s="231">
        <v>17</v>
      </c>
      <c r="I279" s="232"/>
      <c r="J279" s="233">
        <f>ROUND(I279*H279,2)</f>
        <v>0</v>
      </c>
      <c r="K279" s="229" t="s">
        <v>1</v>
      </c>
      <c r="L279" s="45"/>
      <c r="M279" s="234" t="s">
        <v>1</v>
      </c>
      <c r="N279" s="235" t="s">
        <v>44</v>
      </c>
      <c r="O279" s="92"/>
      <c r="P279" s="236">
        <f>O279*H279</f>
        <v>0</v>
      </c>
      <c r="Q279" s="236">
        <v>0.20469000000000001</v>
      </c>
      <c r="R279" s="236">
        <f>Q279*H279</f>
        <v>3.47973</v>
      </c>
      <c r="S279" s="236">
        <v>0</v>
      </c>
      <c r="T279" s="237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8" t="s">
        <v>159</v>
      </c>
      <c r="AT279" s="238" t="s">
        <v>154</v>
      </c>
      <c r="AU279" s="238" t="s">
        <v>87</v>
      </c>
      <c r="AY279" s="18" t="s">
        <v>152</v>
      </c>
      <c r="BE279" s="239">
        <f>IF(N279="základní",J279,0)</f>
        <v>0</v>
      </c>
      <c r="BF279" s="239">
        <f>IF(N279="snížená",J279,0)</f>
        <v>0</v>
      </c>
      <c r="BG279" s="239">
        <f>IF(N279="zákl. přenesená",J279,0)</f>
        <v>0</v>
      </c>
      <c r="BH279" s="239">
        <f>IF(N279="sníž. přenesená",J279,0)</f>
        <v>0</v>
      </c>
      <c r="BI279" s="239">
        <f>IF(N279="nulová",J279,0)</f>
        <v>0</v>
      </c>
      <c r="BJ279" s="18" t="s">
        <v>21</v>
      </c>
      <c r="BK279" s="239">
        <f>ROUND(I279*H279,2)</f>
        <v>0</v>
      </c>
      <c r="BL279" s="18" t="s">
        <v>159</v>
      </c>
      <c r="BM279" s="238" t="s">
        <v>373</v>
      </c>
    </row>
    <row r="280" s="2" customFormat="1">
      <c r="A280" s="39"/>
      <c r="B280" s="40"/>
      <c r="C280" s="41"/>
      <c r="D280" s="240" t="s">
        <v>161</v>
      </c>
      <c r="E280" s="41"/>
      <c r="F280" s="241" t="s">
        <v>372</v>
      </c>
      <c r="G280" s="41"/>
      <c r="H280" s="41"/>
      <c r="I280" s="242"/>
      <c r="J280" s="41"/>
      <c r="K280" s="41"/>
      <c r="L280" s="45"/>
      <c r="M280" s="243"/>
      <c r="N280" s="244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161</v>
      </c>
      <c r="AU280" s="18" t="s">
        <v>87</v>
      </c>
    </row>
    <row r="281" s="13" customFormat="1">
      <c r="A281" s="13"/>
      <c r="B281" s="245"/>
      <c r="C281" s="246"/>
      <c r="D281" s="240" t="s">
        <v>163</v>
      </c>
      <c r="E281" s="247" t="s">
        <v>1</v>
      </c>
      <c r="F281" s="248" t="s">
        <v>374</v>
      </c>
      <c r="G281" s="246"/>
      <c r="H281" s="247" t="s">
        <v>1</v>
      </c>
      <c r="I281" s="249"/>
      <c r="J281" s="246"/>
      <c r="K281" s="246"/>
      <c r="L281" s="250"/>
      <c r="M281" s="251"/>
      <c r="N281" s="252"/>
      <c r="O281" s="252"/>
      <c r="P281" s="252"/>
      <c r="Q281" s="252"/>
      <c r="R281" s="252"/>
      <c r="S281" s="252"/>
      <c r="T281" s="25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4" t="s">
        <v>163</v>
      </c>
      <c r="AU281" s="254" t="s">
        <v>87</v>
      </c>
      <c r="AV281" s="13" t="s">
        <v>21</v>
      </c>
      <c r="AW281" s="13" t="s">
        <v>36</v>
      </c>
      <c r="AX281" s="13" t="s">
        <v>79</v>
      </c>
      <c r="AY281" s="254" t="s">
        <v>152</v>
      </c>
    </row>
    <row r="282" s="14" customFormat="1">
      <c r="A282" s="14"/>
      <c r="B282" s="255"/>
      <c r="C282" s="256"/>
      <c r="D282" s="240" t="s">
        <v>163</v>
      </c>
      <c r="E282" s="257" t="s">
        <v>1</v>
      </c>
      <c r="F282" s="258" t="s">
        <v>375</v>
      </c>
      <c r="G282" s="256"/>
      <c r="H282" s="259">
        <v>17</v>
      </c>
      <c r="I282" s="260"/>
      <c r="J282" s="256"/>
      <c r="K282" s="256"/>
      <c r="L282" s="261"/>
      <c r="M282" s="262"/>
      <c r="N282" s="263"/>
      <c r="O282" s="263"/>
      <c r="P282" s="263"/>
      <c r="Q282" s="263"/>
      <c r="R282" s="263"/>
      <c r="S282" s="263"/>
      <c r="T282" s="26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5" t="s">
        <v>163</v>
      </c>
      <c r="AU282" s="265" t="s">
        <v>87</v>
      </c>
      <c r="AV282" s="14" t="s">
        <v>87</v>
      </c>
      <c r="AW282" s="14" t="s">
        <v>36</v>
      </c>
      <c r="AX282" s="14" t="s">
        <v>21</v>
      </c>
      <c r="AY282" s="265" t="s">
        <v>152</v>
      </c>
    </row>
    <row r="283" s="2" customFormat="1" ht="24.15" customHeight="1">
      <c r="A283" s="39"/>
      <c r="B283" s="40"/>
      <c r="C283" s="227" t="s">
        <v>376</v>
      </c>
      <c r="D283" s="227" t="s">
        <v>154</v>
      </c>
      <c r="E283" s="228" t="s">
        <v>377</v>
      </c>
      <c r="F283" s="229" t="s">
        <v>378</v>
      </c>
      <c r="G283" s="230" t="s">
        <v>238</v>
      </c>
      <c r="H283" s="231">
        <v>0.56000000000000005</v>
      </c>
      <c r="I283" s="232"/>
      <c r="J283" s="233">
        <f>ROUND(I283*H283,2)</f>
        <v>0</v>
      </c>
      <c r="K283" s="229" t="s">
        <v>158</v>
      </c>
      <c r="L283" s="45"/>
      <c r="M283" s="234" t="s">
        <v>1</v>
      </c>
      <c r="N283" s="235" t="s">
        <v>44</v>
      </c>
      <c r="O283" s="92"/>
      <c r="P283" s="236">
        <f>O283*H283</f>
        <v>0</v>
      </c>
      <c r="Q283" s="236">
        <v>2.1600000000000001</v>
      </c>
      <c r="R283" s="236">
        <f>Q283*H283</f>
        <v>1.2096000000000002</v>
      </c>
      <c r="S283" s="236">
        <v>0</v>
      </c>
      <c r="T283" s="237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8" t="s">
        <v>159</v>
      </c>
      <c r="AT283" s="238" t="s">
        <v>154</v>
      </c>
      <c r="AU283" s="238" t="s">
        <v>87</v>
      </c>
      <c r="AY283" s="18" t="s">
        <v>152</v>
      </c>
      <c r="BE283" s="239">
        <f>IF(N283="základní",J283,0)</f>
        <v>0</v>
      </c>
      <c r="BF283" s="239">
        <f>IF(N283="snížená",J283,0)</f>
        <v>0</v>
      </c>
      <c r="BG283" s="239">
        <f>IF(N283="zákl. přenesená",J283,0)</f>
        <v>0</v>
      </c>
      <c r="BH283" s="239">
        <f>IF(N283="sníž. přenesená",J283,0)</f>
        <v>0</v>
      </c>
      <c r="BI283" s="239">
        <f>IF(N283="nulová",J283,0)</f>
        <v>0</v>
      </c>
      <c r="BJ283" s="18" t="s">
        <v>21</v>
      </c>
      <c r="BK283" s="239">
        <f>ROUND(I283*H283,2)</f>
        <v>0</v>
      </c>
      <c r="BL283" s="18" t="s">
        <v>159</v>
      </c>
      <c r="BM283" s="238" t="s">
        <v>379</v>
      </c>
    </row>
    <row r="284" s="2" customFormat="1">
      <c r="A284" s="39"/>
      <c r="B284" s="40"/>
      <c r="C284" s="41"/>
      <c r="D284" s="240" t="s">
        <v>161</v>
      </c>
      <c r="E284" s="41"/>
      <c r="F284" s="241" t="s">
        <v>378</v>
      </c>
      <c r="G284" s="41"/>
      <c r="H284" s="41"/>
      <c r="I284" s="242"/>
      <c r="J284" s="41"/>
      <c r="K284" s="41"/>
      <c r="L284" s="45"/>
      <c r="M284" s="243"/>
      <c r="N284" s="244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161</v>
      </c>
      <c r="AU284" s="18" t="s">
        <v>87</v>
      </c>
    </row>
    <row r="285" s="13" customFormat="1">
      <c r="A285" s="13"/>
      <c r="B285" s="245"/>
      <c r="C285" s="246"/>
      <c r="D285" s="240" t="s">
        <v>163</v>
      </c>
      <c r="E285" s="247" t="s">
        <v>1</v>
      </c>
      <c r="F285" s="248" t="s">
        <v>380</v>
      </c>
      <c r="G285" s="246"/>
      <c r="H285" s="247" t="s">
        <v>1</v>
      </c>
      <c r="I285" s="249"/>
      <c r="J285" s="246"/>
      <c r="K285" s="246"/>
      <c r="L285" s="250"/>
      <c r="M285" s="251"/>
      <c r="N285" s="252"/>
      <c r="O285" s="252"/>
      <c r="P285" s="252"/>
      <c r="Q285" s="252"/>
      <c r="R285" s="252"/>
      <c r="S285" s="252"/>
      <c r="T285" s="25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4" t="s">
        <v>163</v>
      </c>
      <c r="AU285" s="254" t="s">
        <v>87</v>
      </c>
      <c r="AV285" s="13" t="s">
        <v>21</v>
      </c>
      <c r="AW285" s="13" t="s">
        <v>36</v>
      </c>
      <c r="AX285" s="13" t="s">
        <v>79</v>
      </c>
      <c r="AY285" s="254" t="s">
        <v>152</v>
      </c>
    </row>
    <row r="286" s="14" customFormat="1">
      <c r="A286" s="14"/>
      <c r="B286" s="255"/>
      <c r="C286" s="256"/>
      <c r="D286" s="240" t="s">
        <v>163</v>
      </c>
      <c r="E286" s="257" t="s">
        <v>1</v>
      </c>
      <c r="F286" s="258" t="s">
        <v>381</v>
      </c>
      <c r="G286" s="256"/>
      <c r="H286" s="259">
        <v>0.56000000000000005</v>
      </c>
      <c r="I286" s="260"/>
      <c r="J286" s="256"/>
      <c r="K286" s="256"/>
      <c r="L286" s="261"/>
      <c r="M286" s="262"/>
      <c r="N286" s="263"/>
      <c r="O286" s="263"/>
      <c r="P286" s="263"/>
      <c r="Q286" s="263"/>
      <c r="R286" s="263"/>
      <c r="S286" s="263"/>
      <c r="T286" s="26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5" t="s">
        <v>163</v>
      </c>
      <c r="AU286" s="265" t="s">
        <v>87</v>
      </c>
      <c r="AV286" s="14" t="s">
        <v>87</v>
      </c>
      <c r="AW286" s="14" t="s">
        <v>36</v>
      </c>
      <c r="AX286" s="14" t="s">
        <v>21</v>
      </c>
      <c r="AY286" s="265" t="s">
        <v>152</v>
      </c>
    </row>
    <row r="287" s="2" customFormat="1" ht="24.15" customHeight="1">
      <c r="A287" s="39"/>
      <c r="B287" s="40"/>
      <c r="C287" s="227" t="s">
        <v>382</v>
      </c>
      <c r="D287" s="227" t="s">
        <v>154</v>
      </c>
      <c r="E287" s="228" t="s">
        <v>383</v>
      </c>
      <c r="F287" s="229" t="s">
        <v>384</v>
      </c>
      <c r="G287" s="230" t="s">
        <v>238</v>
      </c>
      <c r="H287" s="231">
        <v>4.4800000000000004</v>
      </c>
      <c r="I287" s="232"/>
      <c r="J287" s="233">
        <f>ROUND(I287*H287,2)</f>
        <v>0</v>
      </c>
      <c r="K287" s="229" t="s">
        <v>158</v>
      </c>
      <c r="L287" s="45"/>
      <c r="M287" s="234" t="s">
        <v>1</v>
      </c>
      <c r="N287" s="235" t="s">
        <v>44</v>
      </c>
      <c r="O287" s="92"/>
      <c r="P287" s="236">
        <f>O287*H287</f>
        <v>0</v>
      </c>
      <c r="Q287" s="236">
        <v>0</v>
      </c>
      <c r="R287" s="236">
        <f>Q287*H287</f>
        <v>0</v>
      </c>
      <c r="S287" s="236">
        <v>0</v>
      </c>
      <c r="T287" s="237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8" t="s">
        <v>159</v>
      </c>
      <c r="AT287" s="238" t="s">
        <v>154</v>
      </c>
      <c r="AU287" s="238" t="s">
        <v>87</v>
      </c>
      <c r="AY287" s="18" t="s">
        <v>152</v>
      </c>
      <c r="BE287" s="239">
        <f>IF(N287="základní",J287,0)</f>
        <v>0</v>
      </c>
      <c r="BF287" s="239">
        <f>IF(N287="snížená",J287,0)</f>
        <v>0</v>
      </c>
      <c r="BG287" s="239">
        <f>IF(N287="zákl. přenesená",J287,0)</f>
        <v>0</v>
      </c>
      <c r="BH287" s="239">
        <f>IF(N287="sníž. přenesená",J287,0)</f>
        <v>0</v>
      </c>
      <c r="BI287" s="239">
        <f>IF(N287="nulová",J287,0)</f>
        <v>0</v>
      </c>
      <c r="BJ287" s="18" t="s">
        <v>21</v>
      </c>
      <c r="BK287" s="239">
        <f>ROUND(I287*H287,2)</f>
        <v>0</v>
      </c>
      <c r="BL287" s="18" t="s">
        <v>159</v>
      </c>
      <c r="BM287" s="238" t="s">
        <v>385</v>
      </c>
    </row>
    <row r="288" s="2" customFormat="1">
      <c r="A288" s="39"/>
      <c r="B288" s="40"/>
      <c r="C288" s="41"/>
      <c r="D288" s="240" t="s">
        <v>161</v>
      </c>
      <c r="E288" s="41"/>
      <c r="F288" s="241" t="s">
        <v>386</v>
      </c>
      <c r="G288" s="41"/>
      <c r="H288" s="41"/>
      <c r="I288" s="242"/>
      <c r="J288" s="41"/>
      <c r="K288" s="41"/>
      <c r="L288" s="45"/>
      <c r="M288" s="243"/>
      <c r="N288" s="244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161</v>
      </c>
      <c r="AU288" s="18" t="s">
        <v>87</v>
      </c>
    </row>
    <row r="289" s="13" customFormat="1">
      <c r="A289" s="13"/>
      <c r="B289" s="245"/>
      <c r="C289" s="246"/>
      <c r="D289" s="240" t="s">
        <v>163</v>
      </c>
      <c r="E289" s="247" t="s">
        <v>1</v>
      </c>
      <c r="F289" s="248" t="s">
        <v>248</v>
      </c>
      <c r="G289" s="246"/>
      <c r="H289" s="247" t="s">
        <v>1</v>
      </c>
      <c r="I289" s="249"/>
      <c r="J289" s="246"/>
      <c r="K289" s="246"/>
      <c r="L289" s="250"/>
      <c r="M289" s="251"/>
      <c r="N289" s="252"/>
      <c r="O289" s="252"/>
      <c r="P289" s="252"/>
      <c r="Q289" s="252"/>
      <c r="R289" s="252"/>
      <c r="S289" s="252"/>
      <c r="T289" s="25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4" t="s">
        <v>163</v>
      </c>
      <c r="AU289" s="254" t="s">
        <v>87</v>
      </c>
      <c r="AV289" s="13" t="s">
        <v>21</v>
      </c>
      <c r="AW289" s="13" t="s">
        <v>36</v>
      </c>
      <c r="AX289" s="13" t="s">
        <v>79</v>
      </c>
      <c r="AY289" s="254" t="s">
        <v>152</v>
      </c>
    </row>
    <row r="290" s="14" customFormat="1">
      <c r="A290" s="14"/>
      <c r="B290" s="255"/>
      <c r="C290" s="256"/>
      <c r="D290" s="240" t="s">
        <v>163</v>
      </c>
      <c r="E290" s="257" t="s">
        <v>1</v>
      </c>
      <c r="F290" s="258" t="s">
        <v>387</v>
      </c>
      <c r="G290" s="256"/>
      <c r="H290" s="259">
        <v>4.4800000000000004</v>
      </c>
      <c r="I290" s="260"/>
      <c r="J290" s="256"/>
      <c r="K290" s="256"/>
      <c r="L290" s="261"/>
      <c r="M290" s="262"/>
      <c r="N290" s="263"/>
      <c r="O290" s="263"/>
      <c r="P290" s="263"/>
      <c r="Q290" s="263"/>
      <c r="R290" s="263"/>
      <c r="S290" s="263"/>
      <c r="T290" s="26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5" t="s">
        <v>163</v>
      </c>
      <c r="AU290" s="265" t="s">
        <v>87</v>
      </c>
      <c r="AV290" s="14" t="s">
        <v>87</v>
      </c>
      <c r="AW290" s="14" t="s">
        <v>36</v>
      </c>
      <c r="AX290" s="14" t="s">
        <v>21</v>
      </c>
      <c r="AY290" s="265" t="s">
        <v>152</v>
      </c>
    </row>
    <row r="291" s="2" customFormat="1" ht="16.5" customHeight="1">
      <c r="A291" s="39"/>
      <c r="B291" s="40"/>
      <c r="C291" s="227" t="s">
        <v>388</v>
      </c>
      <c r="D291" s="227" t="s">
        <v>154</v>
      </c>
      <c r="E291" s="228" t="s">
        <v>389</v>
      </c>
      <c r="F291" s="229" t="s">
        <v>390</v>
      </c>
      <c r="G291" s="230" t="s">
        <v>157</v>
      </c>
      <c r="H291" s="231">
        <v>14</v>
      </c>
      <c r="I291" s="232"/>
      <c r="J291" s="233">
        <f>ROUND(I291*H291,2)</f>
        <v>0</v>
      </c>
      <c r="K291" s="229" t="s">
        <v>158</v>
      </c>
      <c r="L291" s="45"/>
      <c r="M291" s="234" t="s">
        <v>1</v>
      </c>
      <c r="N291" s="235" t="s">
        <v>44</v>
      </c>
      <c r="O291" s="92"/>
      <c r="P291" s="236">
        <f>O291*H291</f>
        <v>0</v>
      </c>
      <c r="Q291" s="236">
        <v>0.0026900000000000001</v>
      </c>
      <c r="R291" s="236">
        <f>Q291*H291</f>
        <v>0.037659999999999999</v>
      </c>
      <c r="S291" s="236">
        <v>0</v>
      </c>
      <c r="T291" s="237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8" t="s">
        <v>159</v>
      </c>
      <c r="AT291" s="238" t="s">
        <v>154</v>
      </c>
      <c r="AU291" s="238" t="s">
        <v>87</v>
      </c>
      <c r="AY291" s="18" t="s">
        <v>152</v>
      </c>
      <c r="BE291" s="239">
        <f>IF(N291="základní",J291,0)</f>
        <v>0</v>
      </c>
      <c r="BF291" s="239">
        <f>IF(N291="snížená",J291,0)</f>
        <v>0</v>
      </c>
      <c r="BG291" s="239">
        <f>IF(N291="zákl. přenesená",J291,0)</f>
        <v>0</v>
      </c>
      <c r="BH291" s="239">
        <f>IF(N291="sníž. přenesená",J291,0)</f>
        <v>0</v>
      </c>
      <c r="BI291" s="239">
        <f>IF(N291="nulová",J291,0)</f>
        <v>0</v>
      </c>
      <c r="BJ291" s="18" t="s">
        <v>21</v>
      </c>
      <c r="BK291" s="239">
        <f>ROUND(I291*H291,2)</f>
        <v>0</v>
      </c>
      <c r="BL291" s="18" t="s">
        <v>159</v>
      </c>
      <c r="BM291" s="238" t="s">
        <v>391</v>
      </c>
    </row>
    <row r="292" s="2" customFormat="1">
      <c r="A292" s="39"/>
      <c r="B292" s="40"/>
      <c r="C292" s="41"/>
      <c r="D292" s="240" t="s">
        <v>161</v>
      </c>
      <c r="E292" s="41"/>
      <c r="F292" s="241" t="s">
        <v>392</v>
      </c>
      <c r="G292" s="41"/>
      <c r="H292" s="41"/>
      <c r="I292" s="242"/>
      <c r="J292" s="41"/>
      <c r="K292" s="41"/>
      <c r="L292" s="45"/>
      <c r="M292" s="243"/>
      <c r="N292" s="244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161</v>
      </c>
      <c r="AU292" s="18" t="s">
        <v>87</v>
      </c>
    </row>
    <row r="293" s="13" customFormat="1">
      <c r="A293" s="13"/>
      <c r="B293" s="245"/>
      <c r="C293" s="246"/>
      <c r="D293" s="240" t="s">
        <v>163</v>
      </c>
      <c r="E293" s="247" t="s">
        <v>1</v>
      </c>
      <c r="F293" s="248" t="s">
        <v>248</v>
      </c>
      <c r="G293" s="246"/>
      <c r="H293" s="247" t="s">
        <v>1</v>
      </c>
      <c r="I293" s="249"/>
      <c r="J293" s="246"/>
      <c r="K293" s="246"/>
      <c r="L293" s="250"/>
      <c r="M293" s="251"/>
      <c r="N293" s="252"/>
      <c r="O293" s="252"/>
      <c r="P293" s="252"/>
      <c r="Q293" s="252"/>
      <c r="R293" s="252"/>
      <c r="S293" s="252"/>
      <c r="T293" s="25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4" t="s">
        <v>163</v>
      </c>
      <c r="AU293" s="254" t="s">
        <v>87</v>
      </c>
      <c r="AV293" s="13" t="s">
        <v>21</v>
      </c>
      <c r="AW293" s="13" t="s">
        <v>36</v>
      </c>
      <c r="AX293" s="13" t="s">
        <v>79</v>
      </c>
      <c r="AY293" s="254" t="s">
        <v>152</v>
      </c>
    </row>
    <row r="294" s="14" customFormat="1">
      <c r="A294" s="14"/>
      <c r="B294" s="255"/>
      <c r="C294" s="256"/>
      <c r="D294" s="240" t="s">
        <v>163</v>
      </c>
      <c r="E294" s="257" t="s">
        <v>1</v>
      </c>
      <c r="F294" s="258" t="s">
        <v>393</v>
      </c>
      <c r="G294" s="256"/>
      <c r="H294" s="259">
        <v>14</v>
      </c>
      <c r="I294" s="260"/>
      <c r="J294" s="256"/>
      <c r="K294" s="256"/>
      <c r="L294" s="261"/>
      <c r="M294" s="262"/>
      <c r="N294" s="263"/>
      <c r="O294" s="263"/>
      <c r="P294" s="263"/>
      <c r="Q294" s="263"/>
      <c r="R294" s="263"/>
      <c r="S294" s="263"/>
      <c r="T294" s="26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5" t="s">
        <v>163</v>
      </c>
      <c r="AU294" s="265" t="s">
        <v>87</v>
      </c>
      <c r="AV294" s="14" t="s">
        <v>87</v>
      </c>
      <c r="AW294" s="14" t="s">
        <v>36</v>
      </c>
      <c r="AX294" s="14" t="s">
        <v>21</v>
      </c>
      <c r="AY294" s="265" t="s">
        <v>152</v>
      </c>
    </row>
    <row r="295" s="2" customFormat="1" ht="16.5" customHeight="1">
      <c r="A295" s="39"/>
      <c r="B295" s="40"/>
      <c r="C295" s="227" t="s">
        <v>394</v>
      </c>
      <c r="D295" s="227" t="s">
        <v>154</v>
      </c>
      <c r="E295" s="228" t="s">
        <v>395</v>
      </c>
      <c r="F295" s="229" t="s">
        <v>396</v>
      </c>
      <c r="G295" s="230" t="s">
        <v>157</v>
      </c>
      <c r="H295" s="231">
        <v>14</v>
      </c>
      <c r="I295" s="232"/>
      <c r="J295" s="233">
        <f>ROUND(I295*H295,2)</f>
        <v>0</v>
      </c>
      <c r="K295" s="229" t="s">
        <v>158</v>
      </c>
      <c r="L295" s="45"/>
      <c r="M295" s="234" t="s">
        <v>1</v>
      </c>
      <c r="N295" s="235" t="s">
        <v>44</v>
      </c>
      <c r="O295" s="92"/>
      <c r="P295" s="236">
        <f>O295*H295</f>
        <v>0</v>
      </c>
      <c r="Q295" s="236">
        <v>0</v>
      </c>
      <c r="R295" s="236">
        <f>Q295*H295</f>
        <v>0</v>
      </c>
      <c r="S295" s="236">
        <v>0</v>
      </c>
      <c r="T295" s="237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8" t="s">
        <v>159</v>
      </c>
      <c r="AT295" s="238" t="s">
        <v>154</v>
      </c>
      <c r="AU295" s="238" t="s">
        <v>87</v>
      </c>
      <c r="AY295" s="18" t="s">
        <v>152</v>
      </c>
      <c r="BE295" s="239">
        <f>IF(N295="základní",J295,0)</f>
        <v>0</v>
      </c>
      <c r="BF295" s="239">
        <f>IF(N295="snížená",J295,0)</f>
        <v>0</v>
      </c>
      <c r="BG295" s="239">
        <f>IF(N295="zákl. přenesená",J295,0)</f>
        <v>0</v>
      </c>
      <c r="BH295" s="239">
        <f>IF(N295="sníž. přenesená",J295,0)</f>
        <v>0</v>
      </c>
      <c r="BI295" s="239">
        <f>IF(N295="nulová",J295,0)</f>
        <v>0</v>
      </c>
      <c r="BJ295" s="18" t="s">
        <v>21</v>
      </c>
      <c r="BK295" s="239">
        <f>ROUND(I295*H295,2)</f>
        <v>0</v>
      </c>
      <c r="BL295" s="18" t="s">
        <v>159</v>
      </c>
      <c r="BM295" s="238" t="s">
        <v>397</v>
      </c>
    </row>
    <row r="296" s="2" customFormat="1">
      <c r="A296" s="39"/>
      <c r="B296" s="40"/>
      <c r="C296" s="41"/>
      <c r="D296" s="240" t="s">
        <v>161</v>
      </c>
      <c r="E296" s="41"/>
      <c r="F296" s="241" t="s">
        <v>398</v>
      </c>
      <c r="G296" s="41"/>
      <c r="H296" s="41"/>
      <c r="I296" s="242"/>
      <c r="J296" s="41"/>
      <c r="K296" s="41"/>
      <c r="L296" s="45"/>
      <c r="M296" s="243"/>
      <c r="N296" s="244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161</v>
      </c>
      <c r="AU296" s="18" t="s">
        <v>87</v>
      </c>
    </row>
    <row r="297" s="12" customFormat="1" ht="22.8" customHeight="1">
      <c r="A297" s="12"/>
      <c r="B297" s="211"/>
      <c r="C297" s="212"/>
      <c r="D297" s="213" t="s">
        <v>78</v>
      </c>
      <c r="E297" s="225" t="s">
        <v>172</v>
      </c>
      <c r="F297" s="225" t="s">
        <v>399</v>
      </c>
      <c r="G297" s="212"/>
      <c r="H297" s="212"/>
      <c r="I297" s="215"/>
      <c r="J297" s="226">
        <f>BK297</f>
        <v>0</v>
      </c>
      <c r="K297" s="212"/>
      <c r="L297" s="217"/>
      <c r="M297" s="218"/>
      <c r="N297" s="219"/>
      <c r="O297" s="219"/>
      <c r="P297" s="220">
        <f>SUM(P298:P310)</f>
        <v>0</v>
      </c>
      <c r="Q297" s="219"/>
      <c r="R297" s="220">
        <f>SUM(R298:R310)</f>
        <v>6.1922347200000001</v>
      </c>
      <c r="S297" s="219"/>
      <c r="T297" s="221">
        <f>SUM(T298:T310)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22" t="s">
        <v>21</v>
      </c>
      <c r="AT297" s="223" t="s">
        <v>78</v>
      </c>
      <c r="AU297" s="223" t="s">
        <v>21</v>
      </c>
      <c r="AY297" s="222" t="s">
        <v>152</v>
      </c>
      <c r="BK297" s="224">
        <f>SUM(BK298:BK310)</f>
        <v>0</v>
      </c>
    </row>
    <row r="298" s="2" customFormat="1" ht="37.8" customHeight="1">
      <c r="A298" s="39"/>
      <c r="B298" s="40"/>
      <c r="C298" s="227" t="s">
        <v>400</v>
      </c>
      <c r="D298" s="227" t="s">
        <v>154</v>
      </c>
      <c r="E298" s="228" t="s">
        <v>401</v>
      </c>
      <c r="F298" s="229" t="s">
        <v>402</v>
      </c>
      <c r="G298" s="230" t="s">
        <v>157</v>
      </c>
      <c r="H298" s="231">
        <v>11.199999999999999</v>
      </c>
      <c r="I298" s="232"/>
      <c r="J298" s="233">
        <f>ROUND(I298*H298,2)</f>
        <v>0</v>
      </c>
      <c r="K298" s="229" t="s">
        <v>158</v>
      </c>
      <c r="L298" s="45"/>
      <c r="M298" s="234" t="s">
        <v>1</v>
      </c>
      <c r="N298" s="235" t="s">
        <v>44</v>
      </c>
      <c r="O298" s="92"/>
      <c r="P298" s="236">
        <f>O298*H298</f>
        <v>0</v>
      </c>
      <c r="Q298" s="236">
        <v>0.49689</v>
      </c>
      <c r="R298" s="236">
        <f>Q298*H298</f>
        <v>5.5651679999999999</v>
      </c>
      <c r="S298" s="236">
        <v>0</v>
      </c>
      <c r="T298" s="237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8" t="s">
        <v>159</v>
      </c>
      <c r="AT298" s="238" t="s">
        <v>154</v>
      </c>
      <c r="AU298" s="238" t="s">
        <v>87</v>
      </c>
      <c r="AY298" s="18" t="s">
        <v>152</v>
      </c>
      <c r="BE298" s="239">
        <f>IF(N298="základní",J298,0)</f>
        <v>0</v>
      </c>
      <c r="BF298" s="239">
        <f>IF(N298="snížená",J298,0)</f>
        <v>0</v>
      </c>
      <c r="BG298" s="239">
        <f>IF(N298="zákl. přenesená",J298,0)</f>
        <v>0</v>
      </c>
      <c r="BH298" s="239">
        <f>IF(N298="sníž. přenesená",J298,0)</f>
        <v>0</v>
      </c>
      <c r="BI298" s="239">
        <f>IF(N298="nulová",J298,0)</f>
        <v>0</v>
      </c>
      <c r="BJ298" s="18" t="s">
        <v>21</v>
      </c>
      <c r="BK298" s="239">
        <f>ROUND(I298*H298,2)</f>
        <v>0</v>
      </c>
      <c r="BL298" s="18" t="s">
        <v>159</v>
      </c>
      <c r="BM298" s="238" t="s">
        <v>403</v>
      </c>
    </row>
    <row r="299" s="2" customFormat="1">
      <c r="A299" s="39"/>
      <c r="B299" s="40"/>
      <c r="C299" s="41"/>
      <c r="D299" s="240" t="s">
        <v>161</v>
      </c>
      <c r="E299" s="41"/>
      <c r="F299" s="241" t="s">
        <v>404</v>
      </c>
      <c r="G299" s="41"/>
      <c r="H299" s="41"/>
      <c r="I299" s="242"/>
      <c r="J299" s="41"/>
      <c r="K299" s="41"/>
      <c r="L299" s="45"/>
      <c r="M299" s="243"/>
      <c r="N299" s="244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161</v>
      </c>
      <c r="AU299" s="18" t="s">
        <v>87</v>
      </c>
    </row>
    <row r="300" s="13" customFormat="1">
      <c r="A300" s="13"/>
      <c r="B300" s="245"/>
      <c r="C300" s="246"/>
      <c r="D300" s="240" t="s">
        <v>163</v>
      </c>
      <c r="E300" s="247" t="s">
        <v>1</v>
      </c>
      <c r="F300" s="248" t="s">
        <v>405</v>
      </c>
      <c r="G300" s="246"/>
      <c r="H300" s="247" t="s">
        <v>1</v>
      </c>
      <c r="I300" s="249"/>
      <c r="J300" s="246"/>
      <c r="K300" s="246"/>
      <c r="L300" s="250"/>
      <c r="M300" s="251"/>
      <c r="N300" s="252"/>
      <c r="O300" s="252"/>
      <c r="P300" s="252"/>
      <c r="Q300" s="252"/>
      <c r="R300" s="252"/>
      <c r="S300" s="252"/>
      <c r="T300" s="25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4" t="s">
        <v>163</v>
      </c>
      <c r="AU300" s="254" t="s">
        <v>87</v>
      </c>
      <c r="AV300" s="13" t="s">
        <v>21</v>
      </c>
      <c r="AW300" s="13" t="s">
        <v>36</v>
      </c>
      <c r="AX300" s="13" t="s">
        <v>79</v>
      </c>
      <c r="AY300" s="254" t="s">
        <v>152</v>
      </c>
    </row>
    <row r="301" s="14" customFormat="1">
      <c r="A301" s="14"/>
      <c r="B301" s="255"/>
      <c r="C301" s="256"/>
      <c r="D301" s="240" t="s">
        <v>163</v>
      </c>
      <c r="E301" s="257" t="s">
        <v>1</v>
      </c>
      <c r="F301" s="258" t="s">
        <v>406</v>
      </c>
      <c r="G301" s="256"/>
      <c r="H301" s="259">
        <v>11.199999999999999</v>
      </c>
      <c r="I301" s="260"/>
      <c r="J301" s="256"/>
      <c r="K301" s="256"/>
      <c r="L301" s="261"/>
      <c r="M301" s="262"/>
      <c r="N301" s="263"/>
      <c r="O301" s="263"/>
      <c r="P301" s="263"/>
      <c r="Q301" s="263"/>
      <c r="R301" s="263"/>
      <c r="S301" s="263"/>
      <c r="T301" s="26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5" t="s">
        <v>163</v>
      </c>
      <c r="AU301" s="265" t="s">
        <v>87</v>
      </c>
      <c r="AV301" s="14" t="s">
        <v>87</v>
      </c>
      <c r="AW301" s="14" t="s">
        <v>36</v>
      </c>
      <c r="AX301" s="14" t="s">
        <v>21</v>
      </c>
      <c r="AY301" s="265" t="s">
        <v>152</v>
      </c>
    </row>
    <row r="302" s="2" customFormat="1" ht="16.5" customHeight="1">
      <c r="A302" s="39"/>
      <c r="B302" s="40"/>
      <c r="C302" s="227" t="s">
        <v>407</v>
      </c>
      <c r="D302" s="227" t="s">
        <v>154</v>
      </c>
      <c r="E302" s="228" t="s">
        <v>408</v>
      </c>
      <c r="F302" s="229" t="s">
        <v>409</v>
      </c>
      <c r="G302" s="230" t="s">
        <v>302</v>
      </c>
      <c r="H302" s="231">
        <v>0.112</v>
      </c>
      <c r="I302" s="232"/>
      <c r="J302" s="233">
        <f>ROUND(I302*H302,2)</f>
        <v>0</v>
      </c>
      <c r="K302" s="229" t="s">
        <v>158</v>
      </c>
      <c r="L302" s="45"/>
      <c r="M302" s="234" t="s">
        <v>1</v>
      </c>
      <c r="N302" s="235" t="s">
        <v>44</v>
      </c>
      <c r="O302" s="92"/>
      <c r="P302" s="236">
        <f>O302*H302</f>
        <v>0</v>
      </c>
      <c r="Q302" s="236">
        <v>1.04881</v>
      </c>
      <c r="R302" s="236">
        <f>Q302*H302</f>
        <v>0.11746672000000001</v>
      </c>
      <c r="S302" s="236">
        <v>0</v>
      </c>
      <c r="T302" s="237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8" t="s">
        <v>159</v>
      </c>
      <c r="AT302" s="238" t="s">
        <v>154</v>
      </c>
      <c r="AU302" s="238" t="s">
        <v>87</v>
      </c>
      <c r="AY302" s="18" t="s">
        <v>152</v>
      </c>
      <c r="BE302" s="239">
        <f>IF(N302="základní",J302,0)</f>
        <v>0</v>
      </c>
      <c r="BF302" s="239">
        <f>IF(N302="snížená",J302,0)</f>
        <v>0</v>
      </c>
      <c r="BG302" s="239">
        <f>IF(N302="zákl. přenesená",J302,0)</f>
        <v>0</v>
      </c>
      <c r="BH302" s="239">
        <f>IF(N302="sníž. přenesená",J302,0)</f>
        <v>0</v>
      </c>
      <c r="BI302" s="239">
        <f>IF(N302="nulová",J302,0)</f>
        <v>0</v>
      </c>
      <c r="BJ302" s="18" t="s">
        <v>21</v>
      </c>
      <c r="BK302" s="239">
        <f>ROUND(I302*H302,2)</f>
        <v>0</v>
      </c>
      <c r="BL302" s="18" t="s">
        <v>159</v>
      </c>
      <c r="BM302" s="238" t="s">
        <v>410</v>
      </c>
    </row>
    <row r="303" s="2" customFormat="1">
      <c r="A303" s="39"/>
      <c r="B303" s="40"/>
      <c r="C303" s="41"/>
      <c r="D303" s="240" t="s">
        <v>161</v>
      </c>
      <c r="E303" s="41"/>
      <c r="F303" s="241" t="s">
        <v>411</v>
      </c>
      <c r="G303" s="41"/>
      <c r="H303" s="41"/>
      <c r="I303" s="242"/>
      <c r="J303" s="41"/>
      <c r="K303" s="41"/>
      <c r="L303" s="45"/>
      <c r="M303" s="243"/>
      <c r="N303" s="244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161</v>
      </c>
      <c r="AU303" s="18" t="s">
        <v>87</v>
      </c>
    </row>
    <row r="304" s="13" customFormat="1">
      <c r="A304" s="13"/>
      <c r="B304" s="245"/>
      <c r="C304" s="246"/>
      <c r="D304" s="240" t="s">
        <v>163</v>
      </c>
      <c r="E304" s="247" t="s">
        <v>1</v>
      </c>
      <c r="F304" s="248" t="s">
        <v>412</v>
      </c>
      <c r="G304" s="246"/>
      <c r="H304" s="247" t="s">
        <v>1</v>
      </c>
      <c r="I304" s="249"/>
      <c r="J304" s="246"/>
      <c r="K304" s="246"/>
      <c r="L304" s="250"/>
      <c r="M304" s="251"/>
      <c r="N304" s="252"/>
      <c r="O304" s="252"/>
      <c r="P304" s="252"/>
      <c r="Q304" s="252"/>
      <c r="R304" s="252"/>
      <c r="S304" s="252"/>
      <c r="T304" s="25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4" t="s">
        <v>163</v>
      </c>
      <c r="AU304" s="254" t="s">
        <v>87</v>
      </c>
      <c r="AV304" s="13" t="s">
        <v>21</v>
      </c>
      <c r="AW304" s="13" t="s">
        <v>36</v>
      </c>
      <c r="AX304" s="13" t="s">
        <v>79</v>
      </c>
      <c r="AY304" s="254" t="s">
        <v>152</v>
      </c>
    </row>
    <row r="305" s="14" customFormat="1">
      <c r="A305" s="14"/>
      <c r="B305" s="255"/>
      <c r="C305" s="256"/>
      <c r="D305" s="240" t="s">
        <v>163</v>
      </c>
      <c r="E305" s="257" t="s">
        <v>1</v>
      </c>
      <c r="F305" s="258" t="s">
        <v>413</v>
      </c>
      <c r="G305" s="256"/>
      <c r="H305" s="259">
        <v>0.112</v>
      </c>
      <c r="I305" s="260"/>
      <c r="J305" s="256"/>
      <c r="K305" s="256"/>
      <c r="L305" s="261"/>
      <c r="M305" s="262"/>
      <c r="N305" s="263"/>
      <c r="O305" s="263"/>
      <c r="P305" s="263"/>
      <c r="Q305" s="263"/>
      <c r="R305" s="263"/>
      <c r="S305" s="263"/>
      <c r="T305" s="26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5" t="s">
        <v>163</v>
      </c>
      <c r="AU305" s="265" t="s">
        <v>87</v>
      </c>
      <c r="AV305" s="14" t="s">
        <v>87</v>
      </c>
      <c r="AW305" s="14" t="s">
        <v>36</v>
      </c>
      <c r="AX305" s="14" t="s">
        <v>79</v>
      </c>
      <c r="AY305" s="265" t="s">
        <v>152</v>
      </c>
    </row>
    <row r="306" s="15" customFormat="1">
      <c r="A306" s="15"/>
      <c r="B306" s="266"/>
      <c r="C306" s="267"/>
      <c r="D306" s="240" t="s">
        <v>163</v>
      </c>
      <c r="E306" s="268" t="s">
        <v>1</v>
      </c>
      <c r="F306" s="269" t="s">
        <v>187</v>
      </c>
      <c r="G306" s="267"/>
      <c r="H306" s="270">
        <v>0.112</v>
      </c>
      <c r="I306" s="271"/>
      <c r="J306" s="267"/>
      <c r="K306" s="267"/>
      <c r="L306" s="272"/>
      <c r="M306" s="273"/>
      <c r="N306" s="274"/>
      <c r="O306" s="274"/>
      <c r="P306" s="274"/>
      <c r="Q306" s="274"/>
      <c r="R306" s="274"/>
      <c r="S306" s="274"/>
      <c r="T306" s="27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76" t="s">
        <v>163</v>
      </c>
      <c r="AU306" s="276" t="s">
        <v>87</v>
      </c>
      <c r="AV306" s="15" t="s">
        <v>159</v>
      </c>
      <c r="AW306" s="15" t="s">
        <v>36</v>
      </c>
      <c r="AX306" s="15" t="s">
        <v>21</v>
      </c>
      <c r="AY306" s="276" t="s">
        <v>152</v>
      </c>
    </row>
    <row r="307" s="2" customFormat="1" ht="24.15" customHeight="1">
      <c r="A307" s="39"/>
      <c r="B307" s="40"/>
      <c r="C307" s="227" t="s">
        <v>414</v>
      </c>
      <c r="D307" s="227" t="s">
        <v>154</v>
      </c>
      <c r="E307" s="228" t="s">
        <v>415</v>
      </c>
      <c r="F307" s="229" t="s">
        <v>416</v>
      </c>
      <c r="G307" s="230" t="s">
        <v>218</v>
      </c>
      <c r="H307" s="231">
        <v>14</v>
      </c>
      <c r="I307" s="232"/>
      <c r="J307" s="233">
        <f>ROUND(I307*H307,2)</f>
        <v>0</v>
      </c>
      <c r="K307" s="229" t="s">
        <v>158</v>
      </c>
      <c r="L307" s="45"/>
      <c r="M307" s="234" t="s">
        <v>1</v>
      </c>
      <c r="N307" s="235" t="s">
        <v>44</v>
      </c>
      <c r="O307" s="92"/>
      <c r="P307" s="236">
        <f>O307*H307</f>
        <v>0</v>
      </c>
      <c r="Q307" s="236">
        <v>0.036400000000000002</v>
      </c>
      <c r="R307" s="236">
        <f>Q307*H307</f>
        <v>0.50960000000000005</v>
      </c>
      <c r="S307" s="236">
        <v>0</v>
      </c>
      <c r="T307" s="237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8" t="s">
        <v>159</v>
      </c>
      <c r="AT307" s="238" t="s">
        <v>154</v>
      </c>
      <c r="AU307" s="238" t="s">
        <v>87</v>
      </c>
      <c r="AY307" s="18" t="s">
        <v>152</v>
      </c>
      <c r="BE307" s="239">
        <f>IF(N307="základní",J307,0)</f>
        <v>0</v>
      </c>
      <c r="BF307" s="239">
        <f>IF(N307="snížená",J307,0)</f>
        <v>0</v>
      </c>
      <c r="BG307" s="239">
        <f>IF(N307="zákl. přenesená",J307,0)</f>
        <v>0</v>
      </c>
      <c r="BH307" s="239">
        <f>IF(N307="sníž. přenesená",J307,0)</f>
        <v>0</v>
      </c>
      <c r="BI307" s="239">
        <f>IF(N307="nulová",J307,0)</f>
        <v>0</v>
      </c>
      <c r="BJ307" s="18" t="s">
        <v>21</v>
      </c>
      <c r="BK307" s="239">
        <f>ROUND(I307*H307,2)</f>
        <v>0</v>
      </c>
      <c r="BL307" s="18" t="s">
        <v>159</v>
      </c>
      <c r="BM307" s="238" t="s">
        <v>417</v>
      </c>
    </row>
    <row r="308" s="2" customFormat="1">
      <c r="A308" s="39"/>
      <c r="B308" s="40"/>
      <c r="C308" s="41"/>
      <c r="D308" s="240" t="s">
        <v>161</v>
      </c>
      <c r="E308" s="41"/>
      <c r="F308" s="241" t="s">
        <v>418</v>
      </c>
      <c r="G308" s="41"/>
      <c r="H308" s="41"/>
      <c r="I308" s="242"/>
      <c r="J308" s="41"/>
      <c r="K308" s="41"/>
      <c r="L308" s="45"/>
      <c r="M308" s="243"/>
      <c r="N308" s="244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161</v>
      </c>
      <c r="AU308" s="18" t="s">
        <v>87</v>
      </c>
    </row>
    <row r="309" s="13" customFormat="1">
      <c r="A309" s="13"/>
      <c r="B309" s="245"/>
      <c r="C309" s="246"/>
      <c r="D309" s="240" t="s">
        <v>163</v>
      </c>
      <c r="E309" s="247" t="s">
        <v>1</v>
      </c>
      <c r="F309" s="248" t="s">
        <v>248</v>
      </c>
      <c r="G309" s="246"/>
      <c r="H309" s="247" t="s">
        <v>1</v>
      </c>
      <c r="I309" s="249"/>
      <c r="J309" s="246"/>
      <c r="K309" s="246"/>
      <c r="L309" s="250"/>
      <c r="M309" s="251"/>
      <c r="N309" s="252"/>
      <c r="O309" s="252"/>
      <c r="P309" s="252"/>
      <c r="Q309" s="252"/>
      <c r="R309" s="252"/>
      <c r="S309" s="252"/>
      <c r="T309" s="25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4" t="s">
        <v>163</v>
      </c>
      <c r="AU309" s="254" t="s">
        <v>87</v>
      </c>
      <c r="AV309" s="13" t="s">
        <v>21</v>
      </c>
      <c r="AW309" s="13" t="s">
        <v>36</v>
      </c>
      <c r="AX309" s="13" t="s">
        <v>79</v>
      </c>
      <c r="AY309" s="254" t="s">
        <v>152</v>
      </c>
    </row>
    <row r="310" s="14" customFormat="1">
      <c r="A310" s="14"/>
      <c r="B310" s="255"/>
      <c r="C310" s="256"/>
      <c r="D310" s="240" t="s">
        <v>163</v>
      </c>
      <c r="E310" s="257" t="s">
        <v>1</v>
      </c>
      <c r="F310" s="258" t="s">
        <v>419</v>
      </c>
      <c r="G310" s="256"/>
      <c r="H310" s="259">
        <v>14</v>
      </c>
      <c r="I310" s="260"/>
      <c r="J310" s="256"/>
      <c r="K310" s="256"/>
      <c r="L310" s="261"/>
      <c r="M310" s="262"/>
      <c r="N310" s="263"/>
      <c r="O310" s="263"/>
      <c r="P310" s="263"/>
      <c r="Q310" s="263"/>
      <c r="R310" s="263"/>
      <c r="S310" s="263"/>
      <c r="T310" s="26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5" t="s">
        <v>163</v>
      </c>
      <c r="AU310" s="265" t="s">
        <v>87</v>
      </c>
      <c r="AV310" s="14" t="s">
        <v>87</v>
      </c>
      <c r="AW310" s="14" t="s">
        <v>36</v>
      </c>
      <c r="AX310" s="14" t="s">
        <v>21</v>
      </c>
      <c r="AY310" s="265" t="s">
        <v>152</v>
      </c>
    </row>
    <row r="311" s="12" customFormat="1" ht="22.8" customHeight="1">
      <c r="A311" s="12"/>
      <c r="B311" s="211"/>
      <c r="C311" s="212"/>
      <c r="D311" s="213" t="s">
        <v>78</v>
      </c>
      <c r="E311" s="225" t="s">
        <v>188</v>
      </c>
      <c r="F311" s="225" t="s">
        <v>420</v>
      </c>
      <c r="G311" s="212"/>
      <c r="H311" s="212"/>
      <c r="I311" s="215"/>
      <c r="J311" s="226">
        <f>BK311</f>
        <v>0</v>
      </c>
      <c r="K311" s="212"/>
      <c r="L311" s="217"/>
      <c r="M311" s="218"/>
      <c r="N311" s="219"/>
      <c r="O311" s="219"/>
      <c r="P311" s="220">
        <f>SUM(P312:P424)</f>
        <v>0</v>
      </c>
      <c r="Q311" s="219"/>
      <c r="R311" s="220">
        <f>SUM(R312:R424)</f>
        <v>327.32504800000004</v>
      </c>
      <c r="S311" s="219"/>
      <c r="T311" s="221">
        <f>SUM(T312:T424)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22" t="s">
        <v>21</v>
      </c>
      <c r="AT311" s="223" t="s">
        <v>78</v>
      </c>
      <c r="AU311" s="223" t="s">
        <v>21</v>
      </c>
      <c r="AY311" s="222" t="s">
        <v>152</v>
      </c>
      <c r="BK311" s="224">
        <f>SUM(BK312:BK424)</f>
        <v>0</v>
      </c>
    </row>
    <row r="312" s="2" customFormat="1" ht="24.15" customHeight="1">
      <c r="A312" s="39"/>
      <c r="B312" s="40"/>
      <c r="C312" s="227" t="s">
        <v>421</v>
      </c>
      <c r="D312" s="227" t="s">
        <v>154</v>
      </c>
      <c r="E312" s="228" t="s">
        <v>422</v>
      </c>
      <c r="F312" s="229" t="s">
        <v>423</v>
      </c>
      <c r="G312" s="230" t="s">
        <v>157</v>
      </c>
      <c r="H312" s="231">
        <v>1455.9000000000001</v>
      </c>
      <c r="I312" s="232"/>
      <c r="J312" s="233">
        <f>ROUND(I312*H312,2)</f>
        <v>0</v>
      </c>
      <c r="K312" s="229" t="s">
        <v>1</v>
      </c>
      <c r="L312" s="45"/>
      <c r="M312" s="234" t="s">
        <v>1</v>
      </c>
      <c r="N312" s="235" t="s">
        <v>44</v>
      </c>
      <c r="O312" s="92"/>
      <c r="P312" s="236">
        <f>O312*H312</f>
        <v>0</v>
      </c>
      <c r="Q312" s="236">
        <v>0</v>
      </c>
      <c r="R312" s="236">
        <f>Q312*H312</f>
        <v>0</v>
      </c>
      <c r="S312" s="236">
        <v>0</v>
      </c>
      <c r="T312" s="237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8" t="s">
        <v>159</v>
      </c>
      <c r="AT312" s="238" t="s">
        <v>154</v>
      </c>
      <c r="AU312" s="238" t="s">
        <v>87</v>
      </c>
      <c r="AY312" s="18" t="s">
        <v>152</v>
      </c>
      <c r="BE312" s="239">
        <f>IF(N312="základní",J312,0)</f>
        <v>0</v>
      </c>
      <c r="BF312" s="239">
        <f>IF(N312="snížená",J312,0)</f>
        <v>0</v>
      </c>
      <c r="BG312" s="239">
        <f>IF(N312="zákl. přenesená",J312,0)</f>
        <v>0</v>
      </c>
      <c r="BH312" s="239">
        <f>IF(N312="sníž. přenesená",J312,0)</f>
        <v>0</v>
      </c>
      <c r="BI312" s="239">
        <f>IF(N312="nulová",J312,0)</f>
        <v>0</v>
      </c>
      <c r="BJ312" s="18" t="s">
        <v>21</v>
      </c>
      <c r="BK312" s="239">
        <f>ROUND(I312*H312,2)</f>
        <v>0</v>
      </c>
      <c r="BL312" s="18" t="s">
        <v>159</v>
      </c>
      <c r="BM312" s="238" t="s">
        <v>424</v>
      </c>
    </row>
    <row r="313" s="2" customFormat="1">
      <c r="A313" s="39"/>
      <c r="B313" s="40"/>
      <c r="C313" s="41"/>
      <c r="D313" s="240" t="s">
        <v>161</v>
      </c>
      <c r="E313" s="41"/>
      <c r="F313" s="241" t="s">
        <v>425</v>
      </c>
      <c r="G313" s="41"/>
      <c r="H313" s="41"/>
      <c r="I313" s="242"/>
      <c r="J313" s="41"/>
      <c r="K313" s="41"/>
      <c r="L313" s="45"/>
      <c r="M313" s="243"/>
      <c r="N313" s="244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161</v>
      </c>
      <c r="AU313" s="18" t="s">
        <v>87</v>
      </c>
    </row>
    <row r="314" s="13" customFormat="1">
      <c r="A314" s="13"/>
      <c r="B314" s="245"/>
      <c r="C314" s="246"/>
      <c r="D314" s="240" t="s">
        <v>163</v>
      </c>
      <c r="E314" s="247" t="s">
        <v>1</v>
      </c>
      <c r="F314" s="248" t="s">
        <v>426</v>
      </c>
      <c r="G314" s="246"/>
      <c r="H314" s="247" t="s">
        <v>1</v>
      </c>
      <c r="I314" s="249"/>
      <c r="J314" s="246"/>
      <c r="K314" s="246"/>
      <c r="L314" s="250"/>
      <c r="M314" s="251"/>
      <c r="N314" s="252"/>
      <c r="O314" s="252"/>
      <c r="P314" s="252"/>
      <c r="Q314" s="252"/>
      <c r="R314" s="252"/>
      <c r="S314" s="252"/>
      <c r="T314" s="25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4" t="s">
        <v>163</v>
      </c>
      <c r="AU314" s="254" t="s">
        <v>87</v>
      </c>
      <c r="AV314" s="13" t="s">
        <v>21</v>
      </c>
      <c r="AW314" s="13" t="s">
        <v>36</v>
      </c>
      <c r="AX314" s="13" t="s">
        <v>79</v>
      </c>
      <c r="AY314" s="254" t="s">
        <v>152</v>
      </c>
    </row>
    <row r="315" s="14" customFormat="1">
      <c r="A315" s="14"/>
      <c r="B315" s="255"/>
      <c r="C315" s="256"/>
      <c r="D315" s="240" t="s">
        <v>163</v>
      </c>
      <c r="E315" s="257" t="s">
        <v>1</v>
      </c>
      <c r="F315" s="258" t="s">
        <v>427</v>
      </c>
      <c r="G315" s="256"/>
      <c r="H315" s="259">
        <v>1455.9000000000001</v>
      </c>
      <c r="I315" s="260"/>
      <c r="J315" s="256"/>
      <c r="K315" s="256"/>
      <c r="L315" s="261"/>
      <c r="M315" s="262"/>
      <c r="N315" s="263"/>
      <c r="O315" s="263"/>
      <c r="P315" s="263"/>
      <c r="Q315" s="263"/>
      <c r="R315" s="263"/>
      <c r="S315" s="263"/>
      <c r="T315" s="26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5" t="s">
        <v>163</v>
      </c>
      <c r="AU315" s="265" t="s">
        <v>87</v>
      </c>
      <c r="AV315" s="14" t="s">
        <v>87</v>
      </c>
      <c r="AW315" s="14" t="s">
        <v>36</v>
      </c>
      <c r="AX315" s="14" t="s">
        <v>21</v>
      </c>
      <c r="AY315" s="265" t="s">
        <v>152</v>
      </c>
    </row>
    <row r="316" s="2" customFormat="1" ht="33" customHeight="1">
      <c r="A316" s="39"/>
      <c r="B316" s="40"/>
      <c r="C316" s="227" t="s">
        <v>428</v>
      </c>
      <c r="D316" s="227" t="s">
        <v>154</v>
      </c>
      <c r="E316" s="228" t="s">
        <v>429</v>
      </c>
      <c r="F316" s="229" t="s">
        <v>430</v>
      </c>
      <c r="G316" s="230" t="s">
        <v>157</v>
      </c>
      <c r="H316" s="231">
        <v>177.59999999999999</v>
      </c>
      <c r="I316" s="232"/>
      <c r="J316" s="233">
        <f>ROUND(I316*H316,2)</f>
        <v>0</v>
      </c>
      <c r="K316" s="229" t="s">
        <v>158</v>
      </c>
      <c r="L316" s="45"/>
      <c r="M316" s="234" t="s">
        <v>1</v>
      </c>
      <c r="N316" s="235" t="s">
        <v>44</v>
      </c>
      <c r="O316" s="92"/>
      <c r="P316" s="236">
        <f>O316*H316</f>
        <v>0</v>
      </c>
      <c r="Q316" s="236">
        <v>0</v>
      </c>
      <c r="R316" s="236">
        <f>Q316*H316</f>
        <v>0</v>
      </c>
      <c r="S316" s="236">
        <v>0</v>
      </c>
      <c r="T316" s="237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8" t="s">
        <v>159</v>
      </c>
      <c r="AT316" s="238" t="s">
        <v>154</v>
      </c>
      <c r="AU316" s="238" t="s">
        <v>87</v>
      </c>
      <c r="AY316" s="18" t="s">
        <v>152</v>
      </c>
      <c r="BE316" s="239">
        <f>IF(N316="základní",J316,0)</f>
        <v>0</v>
      </c>
      <c r="BF316" s="239">
        <f>IF(N316="snížená",J316,0)</f>
        <v>0</v>
      </c>
      <c r="BG316" s="239">
        <f>IF(N316="zákl. přenesená",J316,0)</f>
        <v>0</v>
      </c>
      <c r="BH316" s="239">
        <f>IF(N316="sníž. přenesená",J316,0)</f>
        <v>0</v>
      </c>
      <c r="BI316" s="239">
        <f>IF(N316="nulová",J316,0)</f>
        <v>0</v>
      </c>
      <c r="BJ316" s="18" t="s">
        <v>21</v>
      </c>
      <c r="BK316" s="239">
        <f>ROUND(I316*H316,2)</f>
        <v>0</v>
      </c>
      <c r="BL316" s="18" t="s">
        <v>159</v>
      </c>
      <c r="BM316" s="238" t="s">
        <v>431</v>
      </c>
    </row>
    <row r="317" s="2" customFormat="1">
      <c r="A317" s="39"/>
      <c r="B317" s="40"/>
      <c r="C317" s="41"/>
      <c r="D317" s="240" t="s">
        <v>161</v>
      </c>
      <c r="E317" s="41"/>
      <c r="F317" s="241" t="s">
        <v>432</v>
      </c>
      <c r="G317" s="41"/>
      <c r="H317" s="41"/>
      <c r="I317" s="242"/>
      <c r="J317" s="41"/>
      <c r="K317" s="41"/>
      <c r="L317" s="45"/>
      <c r="M317" s="243"/>
      <c r="N317" s="244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161</v>
      </c>
      <c r="AU317" s="18" t="s">
        <v>87</v>
      </c>
    </row>
    <row r="318" s="13" customFormat="1">
      <c r="A318" s="13"/>
      <c r="B318" s="245"/>
      <c r="C318" s="246"/>
      <c r="D318" s="240" t="s">
        <v>163</v>
      </c>
      <c r="E318" s="247" t="s">
        <v>1</v>
      </c>
      <c r="F318" s="248" t="s">
        <v>433</v>
      </c>
      <c r="G318" s="246"/>
      <c r="H318" s="247" t="s">
        <v>1</v>
      </c>
      <c r="I318" s="249"/>
      <c r="J318" s="246"/>
      <c r="K318" s="246"/>
      <c r="L318" s="250"/>
      <c r="M318" s="251"/>
      <c r="N318" s="252"/>
      <c r="O318" s="252"/>
      <c r="P318" s="252"/>
      <c r="Q318" s="252"/>
      <c r="R318" s="252"/>
      <c r="S318" s="252"/>
      <c r="T318" s="25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4" t="s">
        <v>163</v>
      </c>
      <c r="AU318" s="254" t="s">
        <v>87</v>
      </c>
      <c r="AV318" s="13" t="s">
        <v>21</v>
      </c>
      <c r="AW318" s="13" t="s">
        <v>36</v>
      </c>
      <c r="AX318" s="13" t="s">
        <v>79</v>
      </c>
      <c r="AY318" s="254" t="s">
        <v>152</v>
      </c>
    </row>
    <row r="319" s="14" customFormat="1">
      <c r="A319" s="14"/>
      <c r="B319" s="255"/>
      <c r="C319" s="256"/>
      <c r="D319" s="240" t="s">
        <v>163</v>
      </c>
      <c r="E319" s="257" t="s">
        <v>1</v>
      </c>
      <c r="F319" s="258" t="s">
        <v>434</v>
      </c>
      <c r="G319" s="256"/>
      <c r="H319" s="259">
        <v>177.59999999999999</v>
      </c>
      <c r="I319" s="260"/>
      <c r="J319" s="256"/>
      <c r="K319" s="256"/>
      <c r="L319" s="261"/>
      <c r="M319" s="262"/>
      <c r="N319" s="263"/>
      <c r="O319" s="263"/>
      <c r="P319" s="263"/>
      <c r="Q319" s="263"/>
      <c r="R319" s="263"/>
      <c r="S319" s="263"/>
      <c r="T319" s="26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5" t="s">
        <v>163</v>
      </c>
      <c r="AU319" s="265" t="s">
        <v>87</v>
      </c>
      <c r="AV319" s="14" t="s">
        <v>87</v>
      </c>
      <c r="AW319" s="14" t="s">
        <v>36</v>
      </c>
      <c r="AX319" s="14" t="s">
        <v>21</v>
      </c>
      <c r="AY319" s="265" t="s">
        <v>152</v>
      </c>
    </row>
    <row r="320" s="2" customFormat="1" ht="24.15" customHeight="1">
      <c r="A320" s="39"/>
      <c r="B320" s="40"/>
      <c r="C320" s="227" t="s">
        <v>435</v>
      </c>
      <c r="D320" s="227" t="s">
        <v>154</v>
      </c>
      <c r="E320" s="228" t="s">
        <v>436</v>
      </c>
      <c r="F320" s="229" t="s">
        <v>437</v>
      </c>
      <c r="G320" s="230" t="s">
        <v>157</v>
      </c>
      <c r="H320" s="231">
        <v>921.20000000000005</v>
      </c>
      <c r="I320" s="232"/>
      <c r="J320" s="233">
        <f>ROUND(I320*H320,2)</f>
        <v>0</v>
      </c>
      <c r="K320" s="229" t="s">
        <v>1</v>
      </c>
      <c r="L320" s="45"/>
      <c r="M320" s="234" t="s">
        <v>1</v>
      </c>
      <c r="N320" s="235" t="s">
        <v>44</v>
      </c>
      <c r="O320" s="92"/>
      <c r="P320" s="236">
        <f>O320*H320</f>
        <v>0</v>
      </c>
      <c r="Q320" s="236">
        <v>0</v>
      </c>
      <c r="R320" s="236">
        <f>Q320*H320</f>
        <v>0</v>
      </c>
      <c r="S320" s="236">
        <v>0</v>
      </c>
      <c r="T320" s="237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8" t="s">
        <v>159</v>
      </c>
      <c r="AT320" s="238" t="s">
        <v>154</v>
      </c>
      <c r="AU320" s="238" t="s">
        <v>87</v>
      </c>
      <c r="AY320" s="18" t="s">
        <v>152</v>
      </c>
      <c r="BE320" s="239">
        <f>IF(N320="základní",J320,0)</f>
        <v>0</v>
      </c>
      <c r="BF320" s="239">
        <f>IF(N320="snížená",J320,0)</f>
        <v>0</v>
      </c>
      <c r="BG320" s="239">
        <f>IF(N320="zákl. přenesená",J320,0)</f>
        <v>0</v>
      </c>
      <c r="BH320" s="239">
        <f>IF(N320="sníž. přenesená",J320,0)</f>
        <v>0</v>
      </c>
      <c r="BI320" s="239">
        <f>IF(N320="nulová",J320,0)</f>
        <v>0</v>
      </c>
      <c r="BJ320" s="18" t="s">
        <v>21</v>
      </c>
      <c r="BK320" s="239">
        <f>ROUND(I320*H320,2)</f>
        <v>0</v>
      </c>
      <c r="BL320" s="18" t="s">
        <v>159</v>
      </c>
      <c r="BM320" s="238" t="s">
        <v>438</v>
      </c>
    </row>
    <row r="321" s="2" customFormat="1">
      <c r="A321" s="39"/>
      <c r="B321" s="40"/>
      <c r="C321" s="41"/>
      <c r="D321" s="240" t="s">
        <v>161</v>
      </c>
      <c r="E321" s="41"/>
      <c r="F321" s="241" t="s">
        <v>439</v>
      </c>
      <c r="G321" s="41"/>
      <c r="H321" s="41"/>
      <c r="I321" s="242"/>
      <c r="J321" s="41"/>
      <c r="K321" s="41"/>
      <c r="L321" s="45"/>
      <c r="M321" s="243"/>
      <c r="N321" s="244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161</v>
      </c>
      <c r="AU321" s="18" t="s">
        <v>87</v>
      </c>
    </row>
    <row r="322" s="13" customFormat="1">
      <c r="A322" s="13"/>
      <c r="B322" s="245"/>
      <c r="C322" s="246"/>
      <c r="D322" s="240" t="s">
        <v>163</v>
      </c>
      <c r="E322" s="247" t="s">
        <v>1</v>
      </c>
      <c r="F322" s="248" t="s">
        <v>440</v>
      </c>
      <c r="G322" s="246"/>
      <c r="H322" s="247" t="s">
        <v>1</v>
      </c>
      <c r="I322" s="249"/>
      <c r="J322" s="246"/>
      <c r="K322" s="246"/>
      <c r="L322" s="250"/>
      <c r="M322" s="251"/>
      <c r="N322" s="252"/>
      <c r="O322" s="252"/>
      <c r="P322" s="252"/>
      <c r="Q322" s="252"/>
      <c r="R322" s="252"/>
      <c r="S322" s="252"/>
      <c r="T322" s="25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4" t="s">
        <v>163</v>
      </c>
      <c r="AU322" s="254" t="s">
        <v>87</v>
      </c>
      <c r="AV322" s="13" t="s">
        <v>21</v>
      </c>
      <c r="AW322" s="13" t="s">
        <v>36</v>
      </c>
      <c r="AX322" s="13" t="s">
        <v>79</v>
      </c>
      <c r="AY322" s="254" t="s">
        <v>152</v>
      </c>
    </row>
    <row r="323" s="14" customFormat="1">
      <c r="A323" s="14"/>
      <c r="B323" s="255"/>
      <c r="C323" s="256"/>
      <c r="D323" s="240" t="s">
        <v>163</v>
      </c>
      <c r="E323" s="257" t="s">
        <v>1</v>
      </c>
      <c r="F323" s="258" t="s">
        <v>441</v>
      </c>
      <c r="G323" s="256"/>
      <c r="H323" s="259">
        <v>921.20000000000005</v>
      </c>
      <c r="I323" s="260"/>
      <c r="J323" s="256"/>
      <c r="K323" s="256"/>
      <c r="L323" s="261"/>
      <c r="M323" s="262"/>
      <c r="N323" s="263"/>
      <c r="O323" s="263"/>
      <c r="P323" s="263"/>
      <c r="Q323" s="263"/>
      <c r="R323" s="263"/>
      <c r="S323" s="263"/>
      <c r="T323" s="26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5" t="s">
        <v>163</v>
      </c>
      <c r="AU323" s="265" t="s">
        <v>87</v>
      </c>
      <c r="AV323" s="14" t="s">
        <v>87</v>
      </c>
      <c r="AW323" s="14" t="s">
        <v>36</v>
      </c>
      <c r="AX323" s="14" t="s">
        <v>21</v>
      </c>
      <c r="AY323" s="265" t="s">
        <v>152</v>
      </c>
    </row>
    <row r="324" s="2" customFormat="1" ht="24.15" customHeight="1">
      <c r="A324" s="39"/>
      <c r="B324" s="40"/>
      <c r="C324" s="227" t="s">
        <v>442</v>
      </c>
      <c r="D324" s="227" t="s">
        <v>154</v>
      </c>
      <c r="E324" s="228" t="s">
        <v>443</v>
      </c>
      <c r="F324" s="229" t="s">
        <v>444</v>
      </c>
      <c r="G324" s="230" t="s">
        <v>157</v>
      </c>
      <c r="H324" s="231">
        <v>257.19999999999999</v>
      </c>
      <c r="I324" s="232"/>
      <c r="J324" s="233">
        <f>ROUND(I324*H324,2)</f>
        <v>0</v>
      </c>
      <c r="K324" s="229" t="s">
        <v>158</v>
      </c>
      <c r="L324" s="45"/>
      <c r="M324" s="234" t="s">
        <v>1</v>
      </c>
      <c r="N324" s="235" t="s">
        <v>44</v>
      </c>
      <c r="O324" s="92"/>
      <c r="P324" s="236">
        <f>O324*H324</f>
        <v>0</v>
      </c>
      <c r="Q324" s="236">
        <v>0</v>
      </c>
      <c r="R324" s="236">
        <f>Q324*H324</f>
        <v>0</v>
      </c>
      <c r="S324" s="236">
        <v>0</v>
      </c>
      <c r="T324" s="237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8" t="s">
        <v>159</v>
      </c>
      <c r="AT324" s="238" t="s">
        <v>154</v>
      </c>
      <c r="AU324" s="238" t="s">
        <v>87</v>
      </c>
      <c r="AY324" s="18" t="s">
        <v>152</v>
      </c>
      <c r="BE324" s="239">
        <f>IF(N324="základní",J324,0)</f>
        <v>0</v>
      </c>
      <c r="BF324" s="239">
        <f>IF(N324="snížená",J324,0)</f>
        <v>0</v>
      </c>
      <c r="BG324" s="239">
        <f>IF(N324="zákl. přenesená",J324,0)</f>
        <v>0</v>
      </c>
      <c r="BH324" s="239">
        <f>IF(N324="sníž. přenesená",J324,0)</f>
        <v>0</v>
      </c>
      <c r="BI324" s="239">
        <f>IF(N324="nulová",J324,0)</f>
        <v>0</v>
      </c>
      <c r="BJ324" s="18" t="s">
        <v>21</v>
      </c>
      <c r="BK324" s="239">
        <f>ROUND(I324*H324,2)</f>
        <v>0</v>
      </c>
      <c r="BL324" s="18" t="s">
        <v>159</v>
      </c>
      <c r="BM324" s="238" t="s">
        <v>445</v>
      </c>
    </row>
    <row r="325" s="2" customFormat="1">
      <c r="A325" s="39"/>
      <c r="B325" s="40"/>
      <c r="C325" s="41"/>
      <c r="D325" s="240" t="s">
        <v>161</v>
      </c>
      <c r="E325" s="41"/>
      <c r="F325" s="241" t="s">
        <v>446</v>
      </c>
      <c r="G325" s="41"/>
      <c r="H325" s="41"/>
      <c r="I325" s="242"/>
      <c r="J325" s="41"/>
      <c r="K325" s="41"/>
      <c r="L325" s="45"/>
      <c r="M325" s="243"/>
      <c r="N325" s="244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161</v>
      </c>
      <c r="AU325" s="18" t="s">
        <v>87</v>
      </c>
    </row>
    <row r="326" s="13" customFormat="1">
      <c r="A326" s="13"/>
      <c r="B326" s="245"/>
      <c r="C326" s="246"/>
      <c r="D326" s="240" t="s">
        <v>163</v>
      </c>
      <c r="E326" s="247" t="s">
        <v>1</v>
      </c>
      <c r="F326" s="248" t="s">
        <v>447</v>
      </c>
      <c r="G326" s="246"/>
      <c r="H326" s="247" t="s">
        <v>1</v>
      </c>
      <c r="I326" s="249"/>
      <c r="J326" s="246"/>
      <c r="K326" s="246"/>
      <c r="L326" s="250"/>
      <c r="M326" s="251"/>
      <c r="N326" s="252"/>
      <c r="O326" s="252"/>
      <c r="P326" s="252"/>
      <c r="Q326" s="252"/>
      <c r="R326" s="252"/>
      <c r="S326" s="252"/>
      <c r="T326" s="25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4" t="s">
        <v>163</v>
      </c>
      <c r="AU326" s="254" t="s">
        <v>87</v>
      </c>
      <c r="AV326" s="13" t="s">
        <v>21</v>
      </c>
      <c r="AW326" s="13" t="s">
        <v>36</v>
      </c>
      <c r="AX326" s="13" t="s">
        <v>79</v>
      </c>
      <c r="AY326" s="254" t="s">
        <v>152</v>
      </c>
    </row>
    <row r="327" s="14" customFormat="1">
      <c r="A327" s="14"/>
      <c r="B327" s="255"/>
      <c r="C327" s="256"/>
      <c r="D327" s="240" t="s">
        <v>163</v>
      </c>
      <c r="E327" s="257" t="s">
        <v>1</v>
      </c>
      <c r="F327" s="258" t="s">
        <v>448</v>
      </c>
      <c r="G327" s="256"/>
      <c r="H327" s="259">
        <v>257.19999999999999</v>
      </c>
      <c r="I327" s="260"/>
      <c r="J327" s="256"/>
      <c r="K327" s="256"/>
      <c r="L327" s="261"/>
      <c r="M327" s="262"/>
      <c r="N327" s="263"/>
      <c r="O327" s="263"/>
      <c r="P327" s="263"/>
      <c r="Q327" s="263"/>
      <c r="R327" s="263"/>
      <c r="S327" s="263"/>
      <c r="T327" s="26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5" t="s">
        <v>163</v>
      </c>
      <c r="AU327" s="265" t="s">
        <v>87</v>
      </c>
      <c r="AV327" s="14" t="s">
        <v>87</v>
      </c>
      <c r="AW327" s="14" t="s">
        <v>36</v>
      </c>
      <c r="AX327" s="14" t="s">
        <v>21</v>
      </c>
      <c r="AY327" s="265" t="s">
        <v>152</v>
      </c>
    </row>
    <row r="328" s="2" customFormat="1" ht="24.15" customHeight="1">
      <c r="A328" s="39"/>
      <c r="B328" s="40"/>
      <c r="C328" s="227" t="s">
        <v>449</v>
      </c>
      <c r="D328" s="227" t="s">
        <v>154</v>
      </c>
      <c r="E328" s="228" t="s">
        <v>450</v>
      </c>
      <c r="F328" s="229" t="s">
        <v>451</v>
      </c>
      <c r="G328" s="230" t="s">
        <v>157</v>
      </c>
      <c r="H328" s="231">
        <v>177.59999999999999</v>
      </c>
      <c r="I328" s="232"/>
      <c r="J328" s="233">
        <f>ROUND(I328*H328,2)</f>
        <v>0</v>
      </c>
      <c r="K328" s="229" t="s">
        <v>158</v>
      </c>
      <c r="L328" s="45"/>
      <c r="M328" s="234" t="s">
        <v>1</v>
      </c>
      <c r="N328" s="235" t="s">
        <v>44</v>
      </c>
      <c r="O328" s="92"/>
      <c r="P328" s="236">
        <f>O328*H328</f>
        <v>0</v>
      </c>
      <c r="Q328" s="236">
        <v>0</v>
      </c>
      <c r="R328" s="236">
        <f>Q328*H328</f>
        <v>0</v>
      </c>
      <c r="S328" s="236">
        <v>0</v>
      </c>
      <c r="T328" s="237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8" t="s">
        <v>159</v>
      </c>
      <c r="AT328" s="238" t="s">
        <v>154</v>
      </c>
      <c r="AU328" s="238" t="s">
        <v>87</v>
      </c>
      <c r="AY328" s="18" t="s">
        <v>152</v>
      </c>
      <c r="BE328" s="239">
        <f>IF(N328="základní",J328,0)</f>
        <v>0</v>
      </c>
      <c r="BF328" s="239">
        <f>IF(N328="snížená",J328,0)</f>
        <v>0</v>
      </c>
      <c r="BG328" s="239">
        <f>IF(N328="zákl. přenesená",J328,0)</f>
        <v>0</v>
      </c>
      <c r="BH328" s="239">
        <f>IF(N328="sníž. přenesená",J328,0)</f>
        <v>0</v>
      </c>
      <c r="BI328" s="239">
        <f>IF(N328="nulová",J328,0)</f>
        <v>0</v>
      </c>
      <c r="BJ328" s="18" t="s">
        <v>21</v>
      </c>
      <c r="BK328" s="239">
        <f>ROUND(I328*H328,2)</f>
        <v>0</v>
      </c>
      <c r="BL328" s="18" t="s">
        <v>159</v>
      </c>
      <c r="BM328" s="238" t="s">
        <v>452</v>
      </c>
    </row>
    <row r="329" s="2" customFormat="1">
      <c r="A329" s="39"/>
      <c r="B329" s="40"/>
      <c r="C329" s="41"/>
      <c r="D329" s="240" t="s">
        <v>161</v>
      </c>
      <c r="E329" s="41"/>
      <c r="F329" s="241" t="s">
        <v>453</v>
      </c>
      <c r="G329" s="41"/>
      <c r="H329" s="41"/>
      <c r="I329" s="242"/>
      <c r="J329" s="41"/>
      <c r="K329" s="41"/>
      <c r="L329" s="45"/>
      <c r="M329" s="243"/>
      <c r="N329" s="244"/>
      <c r="O329" s="92"/>
      <c r="P329" s="92"/>
      <c r="Q329" s="92"/>
      <c r="R329" s="92"/>
      <c r="S329" s="92"/>
      <c r="T329" s="93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161</v>
      </c>
      <c r="AU329" s="18" t="s">
        <v>87</v>
      </c>
    </row>
    <row r="330" s="14" customFormat="1">
      <c r="A330" s="14"/>
      <c r="B330" s="255"/>
      <c r="C330" s="256"/>
      <c r="D330" s="240" t="s">
        <v>163</v>
      </c>
      <c r="E330" s="257" t="s">
        <v>1</v>
      </c>
      <c r="F330" s="258" t="s">
        <v>434</v>
      </c>
      <c r="G330" s="256"/>
      <c r="H330" s="259">
        <v>177.59999999999999</v>
      </c>
      <c r="I330" s="260"/>
      <c r="J330" s="256"/>
      <c r="K330" s="256"/>
      <c r="L330" s="261"/>
      <c r="M330" s="262"/>
      <c r="N330" s="263"/>
      <c r="O330" s="263"/>
      <c r="P330" s="263"/>
      <c r="Q330" s="263"/>
      <c r="R330" s="263"/>
      <c r="S330" s="263"/>
      <c r="T330" s="26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5" t="s">
        <v>163</v>
      </c>
      <c r="AU330" s="265" t="s">
        <v>87</v>
      </c>
      <c r="AV330" s="14" t="s">
        <v>87</v>
      </c>
      <c r="AW330" s="14" t="s">
        <v>36</v>
      </c>
      <c r="AX330" s="14" t="s">
        <v>21</v>
      </c>
      <c r="AY330" s="265" t="s">
        <v>152</v>
      </c>
    </row>
    <row r="331" s="2" customFormat="1" ht="24.15" customHeight="1">
      <c r="A331" s="39"/>
      <c r="B331" s="40"/>
      <c r="C331" s="227" t="s">
        <v>454</v>
      </c>
      <c r="D331" s="227" t="s">
        <v>154</v>
      </c>
      <c r="E331" s="228" t="s">
        <v>455</v>
      </c>
      <c r="F331" s="229" t="s">
        <v>456</v>
      </c>
      <c r="G331" s="230" t="s">
        <v>157</v>
      </c>
      <c r="H331" s="231">
        <v>355.19999999999999</v>
      </c>
      <c r="I331" s="232"/>
      <c r="J331" s="233">
        <f>ROUND(I331*H331,2)</f>
        <v>0</v>
      </c>
      <c r="K331" s="229" t="s">
        <v>158</v>
      </c>
      <c r="L331" s="45"/>
      <c r="M331" s="234" t="s">
        <v>1</v>
      </c>
      <c r="N331" s="235" t="s">
        <v>44</v>
      </c>
      <c r="O331" s="92"/>
      <c r="P331" s="236">
        <f>O331*H331</f>
        <v>0</v>
      </c>
      <c r="Q331" s="236">
        <v>0</v>
      </c>
      <c r="R331" s="236">
        <f>Q331*H331</f>
        <v>0</v>
      </c>
      <c r="S331" s="236">
        <v>0</v>
      </c>
      <c r="T331" s="237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8" t="s">
        <v>159</v>
      </c>
      <c r="AT331" s="238" t="s">
        <v>154</v>
      </c>
      <c r="AU331" s="238" t="s">
        <v>87</v>
      </c>
      <c r="AY331" s="18" t="s">
        <v>152</v>
      </c>
      <c r="BE331" s="239">
        <f>IF(N331="základní",J331,0)</f>
        <v>0</v>
      </c>
      <c r="BF331" s="239">
        <f>IF(N331="snížená",J331,0)</f>
        <v>0</v>
      </c>
      <c r="BG331" s="239">
        <f>IF(N331="zákl. přenesená",J331,0)</f>
        <v>0</v>
      </c>
      <c r="BH331" s="239">
        <f>IF(N331="sníž. přenesená",J331,0)</f>
        <v>0</v>
      </c>
      <c r="BI331" s="239">
        <f>IF(N331="nulová",J331,0)</f>
        <v>0</v>
      </c>
      <c r="BJ331" s="18" t="s">
        <v>21</v>
      </c>
      <c r="BK331" s="239">
        <f>ROUND(I331*H331,2)</f>
        <v>0</v>
      </c>
      <c r="BL331" s="18" t="s">
        <v>159</v>
      </c>
      <c r="BM331" s="238" t="s">
        <v>457</v>
      </c>
    </row>
    <row r="332" s="2" customFormat="1">
      <c r="A332" s="39"/>
      <c r="B332" s="40"/>
      <c r="C332" s="41"/>
      <c r="D332" s="240" t="s">
        <v>161</v>
      </c>
      <c r="E332" s="41"/>
      <c r="F332" s="241" t="s">
        <v>458</v>
      </c>
      <c r="G332" s="41"/>
      <c r="H332" s="41"/>
      <c r="I332" s="242"/>
      <c r="J332" s="41"/>
      <c r="K332" s="41"/>
      <c r="L332" s="45"/>
      <c r="M332" s="243"/>
      <c r="N332" s="244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161</v>
      </c>
      <c r="AU332" s="18" t="s">
        <v>87</v>
      </c>
    </row>
    <row r="333" s="14" customFormat="1">
      <c r="A333" s="14"/>
      <c r="B333" s="255"/>
      <c r="C333" s="256"/>
      <c r="D333" s="240" t="s">
        <v>163</v>
      </c>
      <c r="E333" s="257" t="s">
        <v>1</v>
      </c>
      <c r="F333" s="258" t="s">
        <v>459</v>
      </c>
      <c r="G333" s="256"/>
      <c r="H333" s="259">
        <v>355.19999999999999</v>
      </c>
      <c r="I333" s="260"/>
      <c r="J333" s="256"/>
      <c r="K333" s="256"/>
      <c r="L333" s="261"/>
      <c r="M333" s="262"/>
      <c r="N333" s="263"/>
      <c r="O333" s="263"/>
      <c r="P333" s="263"/>
      <c r="Q333" s="263"/>
      <c r="R333" s="263"/>
      <c r="S333" s="263"/>
      <c r="T333" s="26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5" t="s">
        <v>163</v>
      </c>
      <c r="AU333" s="265" t="s">
        <v>87</v>
      </c>
      <c r="AV333" s="14" t="s">
        <v>87</v>
      </c>
      <c r="AW333" s="14" t="s">
        <v>36</v>
      </c>
      <c r="AX333" s="14" t="s">
        <v>21</v>
      </c>
      <c r="AY333" s="265" t="s">
        <v>152</v>
      </c>
    </row>
    <row r="334" s="2" customFormat="1" ht="37.8" customHeight="1">
      <c r="A334" s="39"/>
      <c r="B334" s="40"/>
      <c r="C334" s="227" t="s">
        <v>460</v>
      </c>
      <c r="D334" s="227" t="s">
        <v>154</v>
      </c>
      <c r="E334" s="228" t="s">
        <v>461</v>
      </c>
      <c r="F334" s="229" t="s">
        <v>462</v>
      </c>
      <c r="G334" s="230" t="s">
        <v>157</v>
      </c>
      <c r="H334" s="231">
        <v>177.59999999999999</v>
      </c>
      <c r="I334" s="232"/>
      <c r="J334" s="233">
        <f>ROUND(I334*H334,2)</f>
        <v>0</v>
      </c>
      <c r="K334" s="229" t="s">
        <v>158</v>
      </c>
      <c r="L334" s="45"/>
      <c r="M334" s="234" t="s">
        <v>1</v>
      </c>
      <c r="N334" s="235" t="s">
        <v>44</v>
      </c>
      <c r="O334" s="92"/>
      <c r="P334" s="236">
        <f>O334*H334</f>
        <v>0</v>
      </c>
      <c r="Q334" s="236">
        <v>0</v>
      </c>
      <c r="R334" s="236">
        <f>Q334*H334</f>
        <v>0</v>
      </c>
      <c r="S334" s="236">
        <v>0</v>
      </c>
      <c r="T334" s="237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8" t="s">
        <v>159</v>
      </c>
      <c r="AT334" s="238" t="s">
        <v>154</v>
      </c>
      <c r="AU334" s="238" t="s">
        <v>87</v>
      </c>
      <c r="AY334" s="18" t="s">
        <v>152</v>
      </c>
      <c r="BE334" s="239">
        <f>IF(N334="základní",J334,0)</f>
        <v>0</v>
      </c>
      <c r="BF334" s="239">
        <f>IF(N334="snížená",J334,0)</f>
        <v>0</v>
      </c>
      <c r="BG334" s="239">
        <f>IF(N334="zákl. přenesená",J334,0)</f>
        <v>0</v>
      </c>
      <c r="BH334" s="239">
        <f>IF(N334="sníž. přenesená",J334,0)</f>
        <v>0</v>
      </c>
      <c r="BI334" s="239">
        <f>IF(N334="nulová",J334,0)</f>
        <v>0</v>
      </c>
      <c r="BJ334" s="18" t="s">
        <v>21</v>
      </c>
      <c r="BK334" s="239">
        <f>ROUND(I334*H334,2)</f>
        <v>0</v>
      </c>
      <c r="BL334" s="18" t="s">
        <v>159</v>
      </c>
      <c r="BM334" s="238" t="s">
        <v>463</v>
      </c>
    </row>
    <row r="335" s="2" customFormat="1">
      <c r="A335" s="39"/>
      <c r="B335" s="40"/>
      <c r="C335" s="41"/>
      <c r="D335" s="240" t="s">
        <v>161</v>
      </c>
      <c r="E335" s="41"/>
      <c r="F335" s="241" t="s">
        <v>464</v>
      </c>
      <c r="G335" s="41"/>
      <c r="H335" s="41"/>
      <c r="I335" s="242"/>
      <c r="J335" s="41"/>
      <c r="K335" s="41"/>
      <c r="L335" s="45"/>
      <c r="M335" s="243"/>
      <c r="N335" s="244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161</v>
      </c>
      <c r="AU335" s="18" t="s">
        <v>87</v>
      </c>
    </row>
    <row r="336" s="14" customFormat="1">
      <c r="A336" s="14"/>
      <c r="B336" s="255"/>
      <c r="C336" s="256"/>
      <c r="D336" s="240" t="s">
        <v>163</v>
      </c>
      <c r="E336" s="257" t="s">
        <v>1</v>
      </c>
      <c r="F336" s="258" t="s">
        <v>434</v>
      </c>
      <c r="G336" s="256"/>
      <c r="H336" s="259">
        <v>177.59999999999999</v>
      </c>
      <c r="I336" s="260"/>
      <c r="J336" s="256"/>
      <c r="K336" s="256"/>
      <c r="L336" s="261"/>
      <c r="M336" s="262"/>
      <c r="N336" s="263"/>
      <c r="O336" s="263"/>
      <c r="P336" s="263"/>
      <c r="Q336" s="263"/>
      <c r="R336" s="263"/>
      <c r="S336" s="263"/>
      <c r="T336" s="26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5" t="s">
        <v>163</v>
      </c>
      <c r="AU336" s="265" t="s">
        <v>87</v>
      </c>
      <c r="AV336" s="14" t="s">
        <v>87</v>
      </c>
      <c r="AW336" s="14" t="s">
        <v>36</v>
      </c>
      <c r="AX336" s="14" t="s">
        <v>21</v>
      </c>
      <c r="AY336" s="265" t="s">
        <v>152</v>
      </c>
    </row>
    <row r="337" s="2" customFormat="1" ht="24.15" customHeight="1">
      <c r="A337" s="39"/>
      <c r="B337" s="40"/>
      <c r="C337" s="227" t="s">
        <v>465</v>
      </c>
      <c r="D337" s="227" t="s">
        <v>154</v>
      </c>
      <c r="E337" s="228" t="s">
        <v>466</v>
      </c>
      <c r="F337" s="229" t="s">
        <v>467</v>
      </c>
      <c r="G337" s="230" t="s">
        <v>157</v>
      </c>
      <c r="H337" s="231">
        <v>177.59999999999999</v>
      </c>
      <c r="I337" s="232"/>
      <c r="J337" s="233">
        <f>ROUND(I337*H337,2)</f>
        <v>0</v>
      </c>
      <c r="K337" s="229" t="s">
        <v>158</v>
      </c>
      <c r="L337" s="45"/>
      <c r="M337" s="234" t="s">
        <v>1</v>
      </c>
      <c r="N337" s="235" t="s">
        <v>44</v>
      </c>
      <c r="O337" s="92"/>
      <c r="P337" s="236">
        <f>O337*H337</f>
        <v>0</v>
      </c>
      <c r="Q337" s="236">
        <v>0</v>
      </c>
      <c r="R337" s="236">
        <f>Q337*H337</f>
        <v>0</v>
      </c>
      <c r="S337" s="236">
        <v>0</v>
      </c>
      <c r="T337" s="237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8" t="s">
        <v>159</v>
      </c>
      <c r="AT337" s="238" t="s">
        <v>154</v>
      </c>
      <c r="AU337" s="238" t="s">
        <v>87</v>
      </c>
      <c r="AY337" s="18" t="s">
        <v>152</v>
      </c>
      <c r="BE337" s="239">
        <f>IF(N337="základní",J337,0)</f>
        <v>0</v>
      </c>
      <c r="BF337" s="239">
        <f>IF(N337="snížená",J337,0)</f>
        <v>0</v>
      </c>
      <c r="BG337" s="239">
        <f>IF(N337="zákl. přenesená",J337,0)</f>
        <v>0</v>
      </c>
      <c r="BH337" s="239">
        <f>IF(N337="sníž. přenesená",J337,0)</f>
        <v>0</v>
      </c>
      <c r="BI337" s="239">
        <f>IF(N337="nulová",J337,0)</f>
        <v>0</v>
      </c>
      <c r="BJ337" s="18" t="s">
        <v>21</v>
      </c>
      <c r="BK337" s="239">
        <f>ROUND(I337*H337,2)</f>
        <v>0</v>
      </c>
      <c r="BL337" s="18" t="s">
        <v>159</v>
      </c>
      <c r="BM337" s="238" t="s">
        <v>468</v>
      </c>
    </row>
    <row r="338" s="2" customFormat="1">
      <c r="A338" s="39"/>
      <c r="B338" s="40"/>
      <c r="C338" s="41"/>
      <c r="D338" s="240" t="s">
        <v>161</v>
      </c>
      <c r="E338" s="41"/>
      <c r="F338" s="241" t="s">
        <v>469</v>
      </c>
      <c r="G338" s="41"/>
      <c r="H338" s="41"/>
      <c r="I338" s="242"/>
      <c r="J338" s="41"/>
      <c r="K338" s="41"/>
      <c r="L338" s="45"/>
      <c r="M338" s="243"/>
      <c r="N338" s="244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161</v>
      </c>
      <c r="AU338" s="18" t="s">
        <v>87</v>
      </c>
    </row>
    <row r="339" s="14" customFormat="1">
      <c r="A339" s="14"/>
      <c r="B339" s="255"/>
      <c r="C339" s="256"/>
      <c r="D339" s="240" t="s">
        <v>163</v>
      </c>
      <c r="E339" s="257" t="s">
        <v>1</v>
      </c>
      <c r="F339" s="258" t="s">
        <v>434</v>
      </c>
      <c r="G339" s="256"/>
      <c r="H339" s="259">
        <v>177.59999999999999</v>
      </c>
      <c r="I339" s="260"/>
      <c r="J339" s="256"/>
      <c r="K339" s="256"/>
      <c r="L339" s="261"/>
      <c r="M339" s="262"/>
      <c r="N339" s="263"/>
      <c r="O339" s="263"/>
      <c r="P339" s="263"/>
      <c r="Q339" s="263"/>
      <c r="R339" s="263"/>
      <c r="S339" s="263"/>
      <c r="T339" s="26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5" t="s">
        <v>163</v>
      </c>
      <c r="AU339" s="265" t="s">
        <v>87</v>
      </c>
      <c r="AV339" s="14" t="s">
        <v>87</v>
      </c>
      <c r="AW339" s="14" t="s">
        <v>36</v>
      </c>
      <c r="AX339" s="14" t="s">
        <v>21</v>
      </c>
      <c r="AY339" s="265" t="s">
        <v>152</v>
      </c>
    </row>
    <row r="340" s="2" customFormat="1" ht="24.15" customHeight="1">
      <c r="A340" s="39"/>
      <c r="B340" s="40"/>
      <c r="C340" s="227" t="s">
        <v>470</v>
      </c>
      <c r="D340" s="227" t="s">
        <v>154</v>
      </c>
      <c r="E340" s="228" t="s">
        <v>471</v>
      </c>
      <c r="F340" s="229" t="s">
        <v>472</v>
      </c>
      <c r="G340" s="230" t="s">
        <v>157</v>
      </c>
      <c r="H340" s="231">
        <v>109.09999999999999</v>
      </c>
      <c r="I340" s="232"/>
      <c r="J340" s="233">
        <f>ROUND(I340*H340,2)</f>
        <v>0</v>
      </c>
      <c r="K340" s="229" t="s">
        <v>158</v>
      </c>
      <c r="L340" s="45"/>
      <c r="M340" s="234" t="s">
        <v>1</v>
      </c>
      <c r="N340" s="235" t="s">
        <v>44</v>
      </c>
      <c r="O340" s="92"/>
      <c r="P340" s="236">
        <f>O340*H340</f>
        <v>0</v>
      </c>
      <c r="Q340" s="236">
        <v>0.089219999999999994</v>
      </c>
      <c r="R340" s="236">
        <f>Q340*H340</f>
        <v>9.7339019999999987</v>
      </c>
      <c r="S340" s="236">
        <v>0</v>
      </c>
      <c r="T340" s="237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8" t="s">
        <v>159</v>
      </c>
      <c r="AT340" s="238" t="s">
        <v>154</v>
      </c>
      <c r="AU340" s="238" t="s">
        <v>87</v>
      </c>
      <c r="AY340" s="18" t="s">
        <v>152</v>
      </c>
      <c r="BE340" s="239">
        <f>IF(N340="základní",J340,0)</f>
        <v>0</v>
      </c>
      <c r="BF340" s="239">
        <f>IF(N340="snížená",J340,0)</f>
        <v>0</v>
      </c>
      <c r="BG340" s="239">
        <f>IF(N340="zákl. přenesená",J340,0)</f>
        <v>0</v>
      </c>
      <c r="BH340" s="239">
        <f>IF(N340="sníž. přenesená",J340,0)</f>
        <v>0</v>
      </c>
      <c r="BI340" s="239">
        <f>IF(N340="nulová",J340,0)</f>
        <v>0</v>
      </c>
      <c r="BJ340" s="18" t="s">
        <v>21</v>
      </c>
      <c r="BK340" s="239">
        <f>ROUND(I340*H340,2)</f>
        <v>0</v>
      </c>
      <c r="BL340" s="18" t="s">
        <v>159</v>
      </c>
      <c r="BM340" s="238" t="s">
        <v>473</v>
      </c>
    </row>
    <row r="341" s="2" customFormat="1">
      <c r="A341" s="39"/>
      <c r="B341" s="40"/>
      <c r="C341" s="41"/>
      <c r="D341" s="240" t="s">
        <v>161</v>
      </c>
      <c r="E341" s="41"/>
      <c r="F341" s="241" t="s">
        <v>474</v>
      </c>
      <c r="G341" s="41"/>
      <c r="H341" s="41"/>
      <c r="I341" s="242"/>
      <c r="J341" s="41"/>
      <c r="K341" s="41"/>
      <c r="L341" s="45"/>
      <c r="M341" s="243"/>
      <c r="N341" s="244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161</v>
      </c>
      <c r="AU341" s="18" t="s">
        <v>87</v>
      </c>
    </row>
    <row r="342" s="13" customFormat="1">
      <c r="A342" s="13"/>
      <c r="B342" s="245"/>
      <c r="C342" s="246"/>
      <c r="D342" s="240" t="s">
        <v>163</v>
      </c>
      <c r="E342" s="247" t="s">
        <v>1</v>
      </c>
      <c r="F342" s="248" t="s">
        <v>475</v>
      </c>
      <c r="G342" s="246"/>
      <c r="H342" s="247" t="s">
        <v>1</v>
      </c>
      <c r="I342" s="249"/>
      <c r="J342" s="246"/>
      <c r="K342" s="246"/>
      <c r="L342" s="250"/>
      <c r="M342" s="251"/>
      <c r="N342" s="252"/>
      <c r="O342" s="252"/>
      <c r="P342" s="252"/>
      <c r="Q342" s="252"/>
      <c r="R342" s="252"/>
      <c r="S342" s="252"/>
      <c r="T342" s="25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4" t="s">
        <v>163</v>
      </c>
      <c r="AU342" s="254" t="s">
        <v>87</v>
      </c>
      <c r="AV342" s="13" t="s">
        <v>21</v>
      </c>
      <c r="AW342" s="13" t="s">
        <v>36</v>
      </c>
      <c r="AX342" s="13" t="s">
        <v>79</v>
      </c>
      <c r="AY342" s="254" t="s">
        <v>152</v>
      </c>
    </row>
    <row r="343" s="14" customFormat="1">
      <c r="A343" s="14"/>
      <c r="B343" s="255"/>
      <c r="C343" s="256"/>
      <c r="D343" s="240" t="s">
        <v>163</v>
      </c>
      <c r="E343" s="257" t="s">
        <v>1</v>
      </c>
      <c r="F343" s="258" t="s">
        <v>476</v>
      </c>
      <c r="G343" s="256"/>
      <c r="H343" s="259">
        <v>46.100000000000001</v>
      </c>
      <c r="I343" s="260"/>
      <c r="J343" s="256"/>
      <c r="K343" s="256"/>
      <c r="L343" s="261"/>
      <c r="M343" s="262"/>
      <c r="N343" s="263"/>
      <c r="O343" s="263"/>
      <c r="P343" s="263"/>
      <c r="Q343" s="263"/>
      <c r="R343" s="263"/>
      <c r="S343" s="263"/>
      <c r="T343" s="26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5" t="s">
        <v>163</v>
      </c>
      <c r="AU343" s="265" t="s">
        <v>87</v>
      </c>
      <c r="AV343" s="14" t="s">
        <v>87</v>
      </c>
      <c r="AW343" s="14" t="s">
        <v>36</v>
      </c>
      <c r="AX343" s="14" t="s">
        <v>79</v>
      </c>
      <c r="AY343" s="265" t="s">
        <v>152</v>
      </c>
    </row>
    <row r="344" s="13" customFormat="1">
      <c r="A344" s="13"/>
      <c r="B344" s="245"/>
      <c r="C344" s="246"/>
      <c r="D344" s="240" t="s">
        <v>163</v>
      </c>
      <c r="E344" s="247" t="s">
        <v>1</v>
      </c>
      <c r="F344" s="248" t="s">
        <v>477</v>
      </c>
      <c r="G344" s="246"/>
      <c r="H344" s="247" t="s">
        <v>1</v>
      </c>
      <c r="I344" s="249"/>
      <c r="J344" s="246"/>
      <c r="K344" s="246"/>
      <c r="L344" s="250"/>
      <c r="M344" s="251"/>
      <c r="N344" s="252"/>
      <c r="O344" s="252"/>
      <c r="P344" s="252"/>
      <c r="Q344" s="252"/>
      <c r="R344" s="252"/>
      <c r="S344" s="252"/>
      <c r="T344" s="25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4" t="s">
        <v>163</v>
      </c>
      <c r="AU344" s="254" t="s">
        <v>87</v>
      </c>
      <c r="AV344" s="13" t="s">
        <v>21</v>
      </c>
      <c r="AW344" s="13" t="s">
        <v>36</v>
      </c>
      <c r="AX344" s="13" t="s">
        <v>79</v>
      </c>
      <c r="AY344" s="254" t="s">
        <v>152</v>
      </c>
    </row>
    <row r="345" s="14" customFormat="1">
      <c r="A345" s="14"/>
      <c r="B345" s="255"/>
      <c r="C345" s="256"/>
      <c r="D345" s="240" t="s">
        <v>163</v>
      </c>
      <c r="E345" s="257" t="s">
        <v>1</v>
      </c>
      <c r="F345" s="258" t="s">
        <v>478</v>
      </c>
      <c r="G345" s="256"/>
      <c r="H345" s="259">
        <v>52.799999999999997</v>
      </c>
      <c r="I345" s="260"/>
      <c r="J345" s="256"/>
      <c r="K345" s="256"/>
      <c r="L345" s="261"/>
      <c r="M345" s="262"/>
      <c r="N345" s="263"/>
      <c r="O345" s="263"/>
      <c r="P345" s="263"/>
      <c r="Q345" s="263"/>
      <c r="R345" s="263"/>
      <c r="S345" s="263"/>
      <c r="T345" s="26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5" t="s">
        <v>163</v>
      </c>
      <c r="AU345" s="265" t="s">
        <v>87</v>
      </c>
      <c r="AV345" s="14" t="s">
        <v>87</v>
      </c>
      <c r="AW345" s="14" t="s">
        <v>36</v>
      </c>
      <c r="AX345" s="14" t="s">
        <v>79</v>
      </c>
      <c r="AY345" s="265" t="s">
        <v>152</v>
      </c>
    </row>
    <row r="346" s="13" customFormat="1">
      <c r="A346" s="13"/>
      <c r="B346" s="245"/>
      <c r="C346" s="246"/>
      <c r="D346" s="240" t="s">
        <v>163</v>
      </c>
      <c r="E346" s="247" t="s">
        <v>1</v>
      </c>
      <c r="F346" s="248" t="s">
        <v>479</v>
      </c>
      <c r="G346" s="246"/>
      <c r="H346" s="247" t="s">
        <v>1</v>
      </c>
      <c r="I346" s="249"/>
      <c r="J346" s="246"/>
      <c r="K346" s="246"/>
      <c r="L346" s="250"/>
      <c r="M346" s="251"/>
      <c r="N346" s="252"/>
      <c r="O346" s="252"/>
      <c r="P346" s="252"/>
      <c r="Q346" s="252"/>
      <c r="R346" s="252"/>
      <c r="S346" s="252"/>
      <c r="T346" s="25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4" t="s">
        <v>163</v>
      </c>
      <c r="AU346" s="254" t="s">
        <v>87</v>
      </c>
      <c r="AV346" s="13" t="s">
        <v>21</v>
      </c>
      <c r="AW346" s="13" t="s">
        <v>36</v>
      </c>
      <c r="AX346" s="13" t="s">
        <v>79</v>
      </c>
      <c r="AY346" s="254" t="s">
        <v>152</v>
      </c>
    </row>
    <row r="347" s="14" customFormat="1">
      <c r="A347" s="14"/>
      <c r="B347" s="255"/>
      <c r="C347" s="256"/>
      <c r="D347" s="240" t="s">
        <v>163</v>
      </c>
      <c r="E347" s="257" t="s">
        <v>1</v>
      </c>
      <c r="F347" s="258" t="s">
        <v>480</v>
      </c>
      <c r="G347" s="256"/>
      <c r="H347" s="259">
        <v>10.199999999999999</v>
      </c>
      <c r="I347" s="260"/>
      <c r="J347" s="256"/>
      <c r="K347" s="256"/>
      <c r="L347" s="261"/>
      <c r="M347" s="262"/>
      <c r="N347" s="263"/>
      <c r="O347" s="263"/>
      <c r="P347" s="263"/>
      <c r="Q347" s="263"/>
      <c r="R347" s="263"/>
      <c r="S347" s="263"/>
      <c r="T347" s="26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5" t="s">
        <v>163</v>
      </c>
      <c r="AU347" s="265" t="s">
        <v>87</v>
      </c>
      <c r="AV347" s="14" t="s">
        <v>87</v>
      </c>
      <c r="AW347" s="14" t="s">
        <v>36</v>
      </c>
      <c r="AX347" s="14" t="s">
        <v>79</v>
      </c>
      <c r="AY347" s="265" t="s">
        <v>152</v>
      </c>
    </row>
    <row r="348" s="15" customFormat="1">
      <c r="A348" s="15"/>
      <c r="B348" s="266"/>
      <c r="C348" s="267"/>
      <c r="D348" s="240" t="s">
        <v>163</v>
      </c>
      <c r="E348" s="268" t="s">
        <v>1</v>
      </c>
      <c r="F348" s="269" t="s">
        <v>187</v>
      </c>
      <c r="G348" s="267"/>
      <c r="H348" s="270">
        <v>109.10000000000001</v>
      </c>
      <c r="I348" s="271"/>
      <c r="J348" s="267"/>
      <c r="K348" s="267"/>
      <c r="L348" s="272"/>
      <c r="M348" s="273"/>
      <c r="N348" s="274"/>
      <c r="O348" s="274"/>
      <c r="P348" s="274"/>
      <c r="Q348" s="274"/>
      <c r="R348" s="274"/>
      <c r="S348" s="274"/>
      <c r="T348" s="27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76" t="s">
        <v>163</v>
      </c>
      <c r="AU348" s="276" t="s">
        <v>87</v>
      </c>
      <c r="AV348" s="15" t="s">
        <v>159</v>
      </c>
      <c r="AW348" s="15" t="s">
        <v>36</v>
      </c>
      <c r="AX348" s="15" t="s">
        <v>21</v>
      </c>
      <c r="AY348" s="276" t="s">
        <v>152</v>
      </c>
    </row>
    <row r="349" s="2" customFormat="1" ht="24.15" customHeight="1">
      <c r="A349" s="39"/>
      <c r="B349" s="40"/>
      <c r="C349" s="277" t="s">
        <v>481</v>
      </c>
      <c r="D349" s="277" t="s">
        <v>314</v>
      </c>
      <c r="E349" s="278" t="s">
        <v>482</v>
      </c>
      <c r="F349" s="279" t="s">
        <v>483</v>
      </c>
      <c r="G349" s="280" t="s">
        <v>157</v>
      </c>
      <c r="H349" s="281">
        <v>47.482999999999997</v>
      </c>
      <c r="I349" s="282"/>
      <c r="J349" s="283">
        <f>ROUND(I349*H349,2)</f>
        <v>0</v>
      </c>
      <c r="K349" s="279" t="s">
        <v>1</v>
      </c>
      <c r="L349" s="284"/>
      <c r="M349" s="285" t="s">
        <v>1</v>
      </c>
      <c r="N349" s="286" t="s">
        <v>44</v>
      </c>
      <c r="O349" s="92"/>
      <c r="P349" s="236">
        <f>O349*H349</f>
        <v>0</v>
      </c>
      <c r="Q349" s="236">
        <v>0.13100000000000001</v>
      </c>
      <c r="R349" s="236">
        <f>Q349*H349</f>
        <v>6.2202729999999997</v>
      </c>
      <c r="S349" s="236">
        <v>0</v>
      </c>
      <c r="T349" s="237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8" t="s">
        <v>209</v>
      </c>
      <c r="AT349" s="238" t="s">
        <v>314</v>
      </c>
      <c r="AU349" s="238" t="s">
        <v>87</v>
      </c>
      <c r="AY349" s="18" t="s">
        <v>152</v>
      </c>
      <c r="BE349" s="239">
        <f>IF(N349="základní",J349,0)</f>
        <v>0</v>
      </c>
      <c r="BF349" s="239">
        <f>IF(N349="snížená",J349,0)</f>
        <v>0</v>
      </c>
      <c r="BG349" s="239">
        <f>IF(N349="zákl. přenesená",J349,0)</f>
        <v>0</v>
      </c>
      <c r="BH349" s="239">
        <f>IF(N349="sníž. přenesená",J349,0)</f>
        <v>0</v>
      </c>
      <c r="BI349" s="239">
        <f>IF(N349="nulová",J349,0)</f>
        <v>0</v>
      </c>
      <c r="BJ349" s="18" t="s">
        <v>21</v>
      </c>
      <c r="BK349" s="239">
        <f>ROUND(I349*H349,2)</f>
        <v>0</v>
      </c>
      <c r="BL349" s="18" t="s">
        <v>159</v>
      </c>
      <c r="BM349" s="238" t="s">
        <v>484</v>
      </c>
    </row>
    <row r="350" s="2" customFormat="1">
      <c r="A350" s="39"/>
      <c r="B350" s="40"/>
      <c r="C350" s="41"/>
      <c r="D350" s="240" t="s">
        <v>161</v>
      </c>
      <c r="E350" s="41"/>
      <c r="F350" s="241" t="s">
        <v>485</v>
      </c>
      <c r="G350" s="41"/>
      <c r="H350" s="41"/>
      <c r="I350" s="242"/>
      <c r="J350" s="41"/>
      <c r="K350" s="41"/>
      <c r="L350" s="45"/>
      <c r="M350" s="243"/>
      <c r="N350" s="244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161</v>
      </c>
      <c r="AU350" s="18" t="s">
        <v>87</v>
      </c>
    </row>
    <row r="351" s="13" customFormat="1">
      <c r="A351" s="13"/>
      <c r="B351" s="245"/>
      <c r="C351" s="246"/>
      <c r="D351" s="240" t="s">
        <v>163</v>
      </c>
      <c r="E351" s="247" t="s">
        <v>1</v>
      </c>
      <c r="F351" s="248" t="s">
        <v>475</v>
      </c>
      <c r="G351" s="246"/>
      <c r="H351" s="247" t="s">
        <v>1</v>
      </c>
      <c r="I351" s="249"/>
      <c r="J351" s="246"/>
      <c r="K351" s="246"/>
      <c r="L351" s="250"/>
      <c r="M351" s="251"/>
      <c r="N351" s="252"/>
      <c r="O351" s="252"/>
      <c r="P351" s="252"/>
      <c r="Q351" s="252"/>
      <c r="R351" s="252"/>
      <c r="S351" s="252"/>
      <c r="T351" s="25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4" t="s">
        <v>163</v>
      </c>
      <c r="AU351" s="254" t="s">
        <v>87</v>
      </c>
      <c r="AV351" s="13" t="s">
        <v>21</v>
      </c>
      <c r="AW351" s="13" t="s">
        <v>36</v>
      </c>
      <c r="AX351" s="13" t="s">
        <v>79</v>
      </c>
      <c r="AY351" s="254" t="s">
        <v>152</v>
      </c>
    </row>
    <row r="352" s="14" customFormat="1">
      <c r="A352" s="14"/>
      <c r="B352" s="255"/>
      <c r="C352" s="256"/>
      <c r="D352" s="240" t="s">
        <v>163</v>
      </c>
      <c r="E352" s="257" t="s">
        <v>1</v>
      </c>
      <c r="F352" s="258" t="s">
        <v>476</v>
      </c>
      <c r="G352" s="256"/>
      <c r="H352" s="259">
        <v>46.100000000000001</v>
      </c>
      <c r="I352" s="260"/>
      <c r="J352" s="256"/>
      <c r="K352" s="256"/>
      <c r="L352" s="261"/>
      <c r="M352" s="262"/>
      <c r="N352" s="263"/>
      <c r="O352" s="263"/>
      <c r="P352" s="263"/>
      <c r="Q352" s="263"/>
      <c r="R352" s="263"/>
      <c r="S352" s="263"/>
      <c r="T352" s="26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5" t="s">
        <v>163</v>
      </c>
      <c r="AU352" s="265" t="s">
        <v>87</v>
      </c>
      <c r="AV352" s="14" t="s">
        <v>87</v>
      </c>
      <c r="AW352" s="14" t="s">
        <v>36</v>
      </c>
      <c r="AX352" s="14" t="s">
        <v>21</v>
      </c>
      <c r="AY352" s="265" t="s">
        <v>152</v>
      </c>
    </row>
    <row r="353" s="14" customFormat="1">
      <c r="A353" s="14"/>
      <c r="B353" s="255"/>
      <c r="C353" s="256"/>
      <c r="D353" s="240" t="s">
        <v>163</v>
      </c>
      <c r="E353" s="256"/>
      <c r="F353" s="258" t="s">
        <v>486</v>
      </c>
      <c r="G353" s="256"/>
      <c r="H353" s="259">
        <v>47.482999999999997</v>
      </c>
      <c r="I353" s="260"/>
      <c r="J353" s="256"/>
      <c r="K353" s="256"/>
      <c r="L353" s="261"/>
      <c r="M353" s="262"/>
      <c r="N353" s="263"/>
      <c r="O353" s="263"/>
      <c r="P353" s="263"/>
      <c r="Q353" s="263"/>
      <c r="R353" s="263"/>
      <c r="S353" s="263"/>
      <c r="T353" s="26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5" t="s">
        <v>163</v>
      </c>
      <c r="AU353" s="265" t="s">
        <v>87</v>
      </c>
      <c r="AV353" s="14" t="s">
        <v>87</v>
      </c>
      <c r="AW353" s="14" t="s">
        <v>4</v>
      </c>
      <c r="AX353" s="14" t="s">
        <v>21</v>
      </c>
      <c r="AY353" s="265" t="s">
        <v>152</v>
      </c>
    </row>
    <row r="354" s="2" customFormat="1" ht="24.15" customHeight="1">
      <c r="A354" s="39"/>
      <c r="B354" s="40"/>
      <c r="C354" s="277" t="s">
        <v>487</v>
      </c>
      <c r="D354" s="277" t="s">
        <v>314</v>
      </c>
      <c r="E354" s="278" t="s">
        <v>488</v>
      </c>
      <c r="F354" s="279" t="s">
        <v>489</v>
      </c>
      <c r="G354" s="280" t="s">
        <v>157</v>
      </c>
      <c r="H354" s="281">
        <v>54.384</v>
      </c>
      <c r="I354" s="282"/>
      <c r="J354" s="283">
        <f>ROUND(I354*H354,2)</f>
        <v>0</v>
      </c>
      <c r="K354" s="279" t="s">
        <v>1</v>
      </c>
      <c r="L354" s="284"/>
      <c r="M354" s="285" t="s">
        <v>1</v>
      </c>
      <c r="N354" s="286" t="s">
        <v>44</v>
      </c>
      <c r="O354" s="92"/>
      <c r="P354" s="236">
        <f>O354*H354</f>
        <v>0</v>
      </c>
      <c r="Q354" s="236">
        <v>0.13100000000000001</v>
      </c>
      <c r="R354" s="236">
        <f>Q354*H354</f>
        <v>7.1243040000000004</v>
      </c>
      <c r="S354" s="236">
        <v>0</v>
      </c>
      <c r="T354" s="237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8" t="s">
        <v>209</v>
      </c>
      <c r="AT354" s="238" t="s">
        <v>314</v>
      </c>
      <c r="AU354" s="238" t="s">
        <v>87</v>
      </c>
      <c r="AY354" s="18" t="s">
        <v>152</v>
      </c>
      <c r="BE354" s="239">
        <f>IF(N354="základní",J354,0)</f>
        <v>0</v>
      </c>
      <c r="BF354" s="239">
        <f>IF(N354="snížená",J354,0)</f>
        <v>0</v>
      </c>
      <c r="BG354" s="239">
        <f>IF(N354="zákl. přenesená",J354,0)</f>
        <v>0</v>
      </c>
      <c r="BH354" s="239">
        <f>IF(N354="sníž. přenesená",J354,0)</f>
        <v>0</v>
      </c>
      <c r="BI354" s="239">
        <f>IF(N354="nulová",J354,0)</f>
        <v>0</v>
      </c>
      <c r="BJ354" s="18" t="s">
        <v>21</v>
      </c>
      <c r="BK354" s="239">
        <f>ROUND(I354*H354,2)</f>
        <v>0</v>
      </c>
      <c r="BL354" s="18" t="s">
        <v>159</v>
      </c>
      <c r="BM354" s="238" t="s">
        <v>490</v>
      </c>
    </row>
    <row r="355" s="2" customFormat="1">
      <c r="A355" s="39"/>
      <c r="B355" s="40"/>
      <c r="C355" s="41"/>
      <c r="D355" s="240" t="s">
        <v>161</v>
      </c>
      <c r="E355" s="41"/>
      <c r="F355" s="241" t="s">
        <v>489</v>
      </c>
      <c r="G355" s="41"/>
      <c r="H355" s="41"/>
      <c r="I355" s="242"/>
      <c r="J355" s="41"/>
      <c r="K355" s="41"/>
      <c r="L355" s="45"/>
      <c r="M355" s="243"/>
      <c r="N355" s="244"/>
      <c r="O355" s="92"/>
      <c r="P355" s="92"/>
      <c r="Q355" s="92"/>
      <c r="R355" s="92"/>
      <c r="S355" s="92"/>
      <c r="T355" s="93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161</v>
      </c>
      <c r="AU355" s="18" t="s">
        <v>87</v>
      </c>
    </row>
    <row r="356" s="13" customFormat="1">
      <c r="A356" s="13"/>
      <c r="B356" s="245"/>
      <c r="C356" s="246"/>
      <c r="D356" s="240" t="s">
        <v>163</v>
      </c>
      <c r="E356" s="247" t="s">
        <v>1</v>
      </c>
      <c r="F356" s="248" t="s">
        <v>477</v>
      </c>
      <c r="G356" s="246"/>
      <c r="H356" s="247" t="s">
        <v>1</v>
      </c>
      <c r="I356" s="249"/>
      <c r="J356" s="246"/>
      <c r="K356" s="246"/>
      <c r="L356" s="250"/>
      <c r="M356" s="251"/>
      <c r="N356" s="252"/>
      <c r="O356" s="252"/>
      <c r="P356" s="252"/>
      <c r="Q356" s="252"/>
      <c r="R356" s="252"/>
      <c r="S356" s="252"/>
      <c r="T356" s="25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4" t="s">
        <v>163</v>
      </c>
      <c r="AU356" s="254" t="s">
        <v>87</v>
      </c>
      <c r="AV356" s="13" t="s">
        <v>21</v>
      </c>
      <c r="AW356" s="13" t="s">
        <v>36</v>
      </c>
      <c r="AX356" s="13" t="s">
        <v>79</v>
      </c>
      <c r="AY356" s="254" t="s">
        <v>152</v>
      </c>
    </row>
    <row r="357" s="14" customFormat="1">
      <c r="A357" s="14"/>
      <c r="B357" s="255"/>
      <c r="C357" s="256"/>
      <c r="D357" s="240" t="s">
        <v>163</v>
      </c>
      <c r="E357" s="257" t="s">
        <v>1</v>
      </c>
      <c r="F357" s="258" t="s">
        <v>478</v>
      </c>
      <c r="G357" s="256"/>
      <c r="H357" s="259">
        <v>52.799999999999997</v>
      </c>
      <c r="I357" s="260"/>
      <c r="J357" s="256"/>
      <c r="K357" s="256"/>
      <c r="L357" s="261"/>
      <c r="M357" s="262"/>
      <c r="N357" s="263"/>
      <c r="O357" s="263"/>
      <c r="P357" s="263"/>
      <c r="Q357" s="263"/>
      <c r="R357" s="263"/>
      <c r="S357" s="263"/>
      <c r="T357" s="26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5" t="s">
        <v>163</v>
      </c>
      <c r="AU357" s="265" t="s">
        <v>87</v>
      </c>
      <c r="AV357" s="14" t="s">
        <v>87</v>
      </c>
      <c r="AW357" s="14" t="s">
        <v>36</v>
      </c>
      <c r="AX357" s="14" t="s">
        <v>21</v>
      </c>
      <c r="AY357" s="265" t="s">
        <v>152</v>
      </c>
    </row>
    <row r="358" s="14" customFormat="1">
      <c r="A358" s="14"/>
      <c r="B358" s="255"/>
      <c r="C358" s="256"/>
      <c r="D358" s="240" t="s">
        <v>163</v>
      </c>
      <c r="E358" s="256"/>
      <c r="F358" s="258" t="s">
        <v>491</v>
      </c>
      <c r="G358" s="256"/>
      <c r="H358" s="259">
        <v>54.384</v>
      </c>
      <c r="I358" s="260"/>
      <c r="J358" s="256"/>
      <c r="K358" s="256"/>
      <c r="L358" s="261"/>
      <c r="M358" s="262"/>
      <c r="N358" s="263"/>
      <c r="O358" s="263"/>
      <c r="P358" s="263"/>
      <c r="Q358" s="263"/>
      <c r="R358" s="263"/>
      <c r="S358" s="263"/>
      <c r="T358" s="26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5" t="s">
        <v>163</v>
      </c>
      <c r="AU358" s="265" t="s">
        <v>87</v>
      </c>
      <c r="AV358" s="14" t="s">
        <v>87</v>
      </c>
      <c r="AW358" s="14" t="s">
        <v>4</v>
      </c>
      <c r="AX358" s="14" t="s">
        <v>21</v>
      </c>
      <c r="AY358" s="265" t="s">
        <v>152</v>
      </c>
    </row>
    <row r="359" s="2" customFormat="1" ht="24.15" customHeight="1">
      <c r="A359" s="39"/>
      <c r="B359" s="40"/>
      <c r="C359" s="277" t="s">
        <v>492</v>
      </c>
      <c r="D359" s="277" t="s">
        <v>314</v>
      </c>
      <c r="E359" s="278" t="s">
        <v>493</v>
      </c>
      <c r="F359" s="279" t="s">
        <v>494</v>
      </c>
      <c r="G359" s="280" t="s">
        <v>157</v>
      </c>
      <c r="H359" s="281">
        <v>10.199999999999999</v>
      </c>
      <c r="I359" s="282"/>
      <c r="J359" s="283">
        <f>ROUND(I359*H359,2)</f>
        <v>0</v>
      </c>
      <c r="K359" s="279" t="s">
        <v>158</v>
      </c>
      <c r="L359" s="284"/>
      <c r="M359" s="285" t="s">
        <v>1</v>
      </c>
      <c r="N359" s="286" t="s">
        <v>44</v>
      </c>
      <c r="O359" s="92"/>
      <c r="P359" s="236">
        <f>O359*H359</f>
        <v>0</v>
      </c>
      <c r="Q359" s="236">
        <v>0.13100000000000001</v>
      </c>
      <c r="R359" s="236">
        <f>Q359*H359</f>
        <v>1.3362000000000001</v>
      </c>
      <c r="S359" s="236">
        <v>0</v>
      </c>
      <c r="T359" s="237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8" t="s">
        <v>209</v>
      </c>
      <c r="AT359" s="238" t="s">
        <v>314</v>
      </c>
      <c r="AU359" s="238" t="s">
        <v>87</v>
      </c>
      <c r="AY359" s="18" t="s">
        <v>152</v>
      </c>
      <c r="BE359" s="239">
        <f>IF(N359="základní",J359,0)</f>
        <v>0</v>
      </c>
      <c r="BF359" s="239">
        <f>IF(N359="snížená",J359,0)</f>
        <v>0</v>
      </c>
      <c r="BG359" s="239">
        <f>IF(N359="zákl. přenesená",J359,0)</f>
        <v>0</v>
      </c>
      <c r="BH359" s="239">
        <f>IF(N359="sníž. přenesená",J359,0)</f>
        <v>0</v>
      </c>
      <c r="BI359" s="239">
        <f>IF(N359="nulová",J359,0)</f>
        <v>0</v>
      </c>
      <c r="BJ359" s="18" t="s">
        <v>21</v>
      </c>
      <c r="BK359" s="239">
        <f>ROUND(I359*H359,2)</f>
        <v>0</v>
      </c>
      <c r="BL359" s="18" t="s">
        <v>159</v>
      </c>
      <c r="BM359" s="238" t="s">
        <v>495</v>
      </c>
    </row>
    <row r="360" s="2" customFormat="1">
      <c r="A360" s="39"/>
      <c r="B360" s="40"/>
      <c r="C360" s="41"/>
      <c r="D360" s="240" t="s">
        <v>161</v>
      </c>
      <c r="E360" s="41"/>
      <c r="F360" s="241" t="s">
        <v>496</v>
      </c>
      <c r="G360" s="41"/>
      <c r="H360" s="41"/>
      <c r="I360" s="242"/>
      <c r="J360" s="41"/>
      <c r="K360" s="41"/>
      <c r="L360" s="45"/>
      <c r="M360" s="243"/>
      <c r="N360" s="244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161</v>
      </c>
      <c r="AU360" s="18" t="s">
        <v>87</v>
      </c>
    </row>
    <row r="361" s="13" customFormat="1">
      <c r="A361" s="13"/>
      <c r="B361" s="245"/>
      <c r="C361" s="246"/>
      <c r="D361" s="240" t="s">
        <v>163</v>
      </c>
      <c r="E361" s="247" t="s">
        <v>1</v>
      </c>
      <c r="F361" s="248" t="s">
        <v>479</v>
      </c>
      <c r="G361" s="246"/>
      <c r="H361" s="247" t="s">
        <v>1</v>
      </c>
      <c r="I361" s="249"/>
      <c r="J361" s="246"/>
      <c r="K361" s="246"/>
      <c r="L361" s="250"/>
      <c r="M361" s="251"/>
      <c r="N361" s="252"/>
      <c r="O361" s="252"/>
      <c r="P361" s="252"/>
      <c r="Q361" s="252"/>
      <c r="R361" s="252"/>
      <c r="S361" s="252"/>
      <c r="T361" s="25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4" t="s">
        <v>163</v>
      </c>
      <c r="AU361" s="254" t="s">
        <v>87</v>
      </c>
      <c r="AV361" s="13" t="s">
        <v>21</v>
      </c>
      <c r="AW361" s="13" t="s">
        <v>36</v>
      </c>
      <c r="AX361" s="13" t="s">
        <v>79</v>
      </c>
      <c r="AY361" s="254" t="s">
        <v>152</v>
      </c>
    </row>
    <row r="362" s="14" customFormat="1">
      <c r="A362" s="14"/>
      <c r="B362" s="255"/>
      <c r="C362" s="256"/>
      <c r="D362" s="240" t="s">
        <v>163</v>
      </c>
      <c r="E362" s="257" t="s">
        <v>1</v>
      </c>
      <c r="F362" s="258" t="s">
        <v>480</v>
      </c>
      <c r="G362" s="256"/>
      <c r="H362" s="259">
        <v>10.199999999999999</v>
      </c>
      <c r="I362" s="260"/>
      <c r="J362" s="256"/>
      <c r="K362" s="256"/>
      <c r="L362" s="261"/>
      <c r="M362" s="262"/>
      <c r="N362" s="263"/>
      <c r="O362" s="263"/>
      <c r="P362" s="263"/>
      <c r="Q362" s="263"/>
      <c r="R362" s="263"/>
      <c r="S362" s="263"/>
      <c r="T362" s="26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5" t="s">
        <v>163</v>
      </c>
      <c r="AU362" s="265" t="s">
        <v>87</v>
      </c>
      <c r="AV362" s="14" t="s">
        <v>87</v>
      </c>
      <c r="AW362" s="14" t="s">
        <v>36</v>
      </c>
      <c r="AX362" s="14" t="s">
        <v>21</v>
      </c>
      <c r="AY362" s="265" t="s">
        <v>152</v>
      </c>
    </row>
    <row r="363" s="2" customFormat="1" ht="24.15" customHeight="1">
      <c r="A363" s="39"/>
      <c r="B363" s="40"/>
      <c r="C363" s="227" t="s">
        <v>497</v>
      </c>
      <c r="D363" s="227" t="s">
        <v>154</v>
      </c>
      <c r="E363" s="228" t="s">
        <v>498</v>
      </c>
      <c r="F363" s="229" t="s">
        <v>499</v>
      </c>
      <c r="G363" s="230" t="s">
        <v>157</v>
      </c>
      <c r="H363" s="231">
        <v>812.10000000000002</v>
      </c>
      <c r="I363" s="232"/>
      <c r="J363" s="233">
        <f>ROUND(I363*H363,2)</f>
        <v>0</v>
      </c>
      <c r="K363" s="229" t="s">
        <v>158</v>
      </c>
      <c r="L363" s="45"/>
      <c r="M363" s="234" t="s">
        <v>1</v>
      </c>
      <c r="N363" s="235" t="s">
        <v>44</v>
      </c>
      <c r="O363" s="92"/>
      <c r="P363" s="236">
        <f>O363*H363</f>
        <v>0</v>
      </c>
      <c r="Q363" s="236">
        <v>0.089219999999999994</v>
      </c>
      <c r="R363" s="236">
        <f>Q363*H363</f>
        <v>72.455562</v>
      </c>
      <c r="S363" s="236">
        <v>0</v>
      </c>
      <c r="T363" s="237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8" t="s">
        <v>159</v>
      </c>
      <c r="AT363" s="238" t="s">
        <v>154</v>
      </c>
      <c r="AU363" s="238" t="s">
        <v>87</v>
      </c>
      <c r="AY363" s="18" t="s">
        <v>152</v>
      </c>
      <c r="BE363" s="239">
        <f>IF(N363="základní",J363,0)</f>
        <v>0</v>
      </c>
      <c r="BF363" s="239">
        <f>IF(N363="snížená",J363,0)</f>
        <v>0</v>
      </c>
      <c r="BG363" s="239">
        <f>IF(N363="zákl. přenesená",J363,0)</f>
        <v>0</v>
      </c>
      <c r="BH363" s="239">
        <f>IF(N363="sníž. přenesená",J363,0)</f>
        <v>0</v>
      </c>
      <c r="BI363" s="239">
        <f>IF(N363="nulová",J363,0)</f>
        <v>0</v>
      </c>
      <c r="BJ363" s="18" t="s">
        <v>21</v>
      </c>
      <c r="BK363" s="239">
        <f>ROUND(I363*H363,2)</f>
        <v>0</v>
      </c>
      <c r="BL363" s="18" t="s">
        <v>159</v>
      </c>
      <c r="BM363" s="238" t="s">
        <v>500</v>
      </c>
    </row>
    <row r="364" s="2" customFormat="1">
      <c r="A364" s="39"/>
      <c r="B364" s="40"/>
      <c r="C364" s="41"/>
      <c r="D364" s="240" t="s">
        <v>161</v>
      </c>
      <c r="E364" s="41"/>
      <c r="F364" s="241" t="s">
        <v>501</v>
      </c>
      <c r="G364" s="41"/>
      <c r="H364" s="41"/>
      <c r="I364" s="242"/>
      <c r="J364" s="41"/>
      <c r="K364" s="41"/>
      <c r="L364" s="45"/>
      <c r="M364" s="243"/>
      <c r="N364" s="244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161</v>
      </c>
      <c r="AU364" s="18" t="s">
        <v>87</v>
      </c>
    </row>
    <row r="365" s="13" customFormat="1">
      <c r="A365" s="13"/>
      <c r="B365" s="245"/>
      <c r="C365" s="246"/>
      <c r="D365" s="240" t="s">
        <v>163</v>
      </c>
      <c r="E365" s="247" t="s">
        <v>1</v>
      </c>
      <c r="F365" s="248" t="s">
        <v>502</v>
      </c>
      <c r="G365" s="246"/>
      <c r="H365" s="247" t="s">
        <v>1</v>
      </c>
      <c r="I365" s="249"/>
      <c r="J365" s="246"/>
      <c r="K365" s="246"/>
      <c r="L365" s="250"/>
      <c r="M365" s="251"/>
      <c r="N365" s="252"/>
      <c r="O365" s="252"/>
      <c r="P365" s="252"/>
      <c r="Q365" s="252"/>
      <c r="R365" s="252"/>
      <c r="S365" s="252"/>
      <c r="T365" s="25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4" t="s">
        <v>163</v>
      </c>
      <c r="AU365" s="254" t="s">
        <v>87</v>
      </c>
      <c r="AV365" s="13" t="s">
        <v>21</v>
      </c>
      <c r="AW365" s="13" t="s">
        <v>36</v>
      </c>
      <c r="AX365" s="13" t="s">
        <v>79</v>
      </c>
      <c r="AY365" s="254" t="s">
        <v>152</v>
      </c>
    </row>
    <row r="366" s="14" customFormat="1">
      <c r="A366" s="14"/>
      <c r="B366" s="255"/>
      <c r="C366" s="256"/>
      <c r="D366" s="240" t="s">
        <v>163</v>
      </c>
      <c r="E366" s="257" t="s">
        <v>1</v>
      </c>
      <c r="F366" s="258" t="s">
        <v>503</v>
      </c>
      <c r="G366" s="256"/>
      <c r="H366" s="259">
        <v>812.10000000000002</v>
      </c>
      <c r="I366" s="260"/>
      <c r="J366" s="256"/>
      <c r="K366" s="256"/>
      <c r="L366" s="261"/>
      <c r="M366" s="262"/>
      <c r="N366" s="263"/>
      <c r="O366" s="263"/>
      <c r="P366" s="263"/>
      <c r="Q366" s="263"/>
      <c r="R366" s="263"/>
      <c r="S366" s="263"/>
      <c r="T366" s="26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5" t="s">
        <v>163</v>
      </c>
      <c r="AU366" s="265" t="s">
        <v>87</v>
      </c>
      <c r="AV366" s="14" t="s">
        <v>87</v>
      </c>
      <c r="AW366" s="14" t="s">
        <v>36</v>
      </c>
      <c r="AX366" s="14" t="s">
        <v>21</v>
      </c>
      <c r="AY366" s="265" t="s">
        <v>152</v>
      </c>
    </row>
    <row r="367" s="2" customFormat="1" ht="24.15" customHeight="1">
      <c r="A367" s="39"/>
      <c r="B367" s="40"/>
      <c r="C367" s="277" t="s">
        <v>504</v>
      </c>
      <c r="D367" s="277" t="s">
        <v>314</v>
      </c>
      <c r="E367" s="278" t="s">
        <v>505</v>
      </c>
      <c r="F367" s="279" t="s">
        <v>506</v>
      </c>
      <c r="G367" s="280" t="s">
        <v>157</v>
      </c>
      <c r="H367" s="281">
        <v>836.46299999999997</v>
      </c>
      <c r="I367" s="282"/>
      <c r="J367" s="283">
        <f>ROUND(I367*H367,2)</f>
        <v>0</v>
      </c>
      <c r="K367" s="279" t="s">
        <v>158</v>
      </c>
      <c r="L367" s="284"/>
      <c r="M367" s="285" t="s">
        <v>1</v>
      </c>
      <c r="N367" s="286" t="s">
        <v>44</v>
      </c>
      <c r="O367" s="92"/>
      <c r="P367" s="236">
        <f>O367*H367</f>
        <v>0</v>
      </c>
      <c r="Q367" s="236">
        <v>0.13100000000000001</v>
      </c>
      <c r="R367" s="236">
        <f>Q367*H367</f>
        <v>109.57665299999999</v>
      </c>
      <c r="S367" s="236">
        <v>0</v>
      </c>
      <c r="T367" s="237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8" t="s">
        <v>209</v>
      </c>
      <c r="AT367" s="238" t="s">
        <v>314</v>
      </c>
      <c r="AU367" s="238" t="s">
        <v>87</v>
      </c>
      <c r="AY367" s="18" t="s">
        <v>152</v>
      </c>
      <c r="BE367" s="239">
        <f>IF(N367="základní",J367,0)</f>
        <v>0</v>
      </c>
      <c r="BF367" s="239">
        <f>IF(N367="snížená",J367,0)</f>
        <v>0</v>
      </c>
      <c r="BG367" s="239">
        <f>IF(N367="zákl. přenesená",J367,0)</f>
        <v>0</v>
      </c>
      <c r="BH367" s="239">
        <f>IF(N367="sníž. přenesená",J367,0)</f>
        <v>0</v>
      </c>
      <c r="BI367" s="239">
        <f>IF(N367="nulová",J367,0)</f>
        <v>0</v>
      </c>
      <c r="BJ367" s="18" t="s">
        <v>21</v>
      </c>
      <c r="BK367" s="239">
        <f>ROUND(I367*H367,2)</f>
        <v>0</v>
      </c>
      <c r="BL367" s="18" t="s">
        <v>159</v>
      </c>
      <c r="BM367" s="238" t="s">
        <v>507</v>
      </c>
    </row>
    <row r="368" s="2" customFormat="1">
      <c r="A368" s="39"/>
      <c r="B368" s="40"/>
      <c r="C368" s="41"/>
      <c r="D368" s="240" t="s">
        <v>161</v>
      </c>
      <c r="E368" s="41"/>
      <c r="F368" s="241" t="s">
        <v>508</v>
      </c>
      <c r="G368" s="41"/>
      <c r="H368" s="41"/>
      <c r="I368" s="242"/>
      <c r="J368" s="41"/>
      <c r="K368" s="41"/>
      <c r="L368" s="45"/>
      <c r="M368" s="243"/>
      <c r="N368" s="244"/>
      <c r="O368" s="92"/>
      <c r="P368" s="92"/>
      <c r="Q368" s="92"/>
      <c r="R368" s="92"/>
      <c r="S368" s="92"/>
      <c r="T368" s="93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161</v>
      </c>
      <c r="AU368" s="18" t="s">
        <v>87</v>
      </c>
    </row>
    <row r="369" s="13" customFormat="1">
      <c r="A369" s="13"/>
      <c r="B369" s="245"/>
      <c r="C369" s="246"/>
      <c r="D369" s="240" t="s">
        <v>163</v>
      </c>
      <c r="E369" s="247" t="s">
        <v>1</v>
      </c>
      <c r="F369" s="248" t="s">
        <v>502</v>
      </c>
      <c r="G369" s="246"/>
      <c r="H369" s="247" t="s">
        <v>1</v>
      </c>
      <c r="I369" s="249"/>
      <c r="J369" s="246"/>
      <c r="K369" s="246"/>
      <c r="L369" s="250"/>
      <c r="M369" s="251"/>
      <c r="N369" s="252"/>
      <c r="O369" s="252"/>
      <c r="P369" s="252"/>
      <c r="Q369" s="252"/>
      <c r="R369" s="252"/>
      <c r="S369" s="252"/>
      <c r="T369" s="25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4" t="s">
        <v>163</v>
      </c>
      <c r="AU369" s="254" t="s">
        <v>87</v>
      </c>
      <c r="AV369" s="13" t="s">
        <v>21</v>
      </c>
      <c r="AW369" s="13" t="s">
        <v>36</v>
      </c>
      <c r="AX369" s="13" t="s">
        <v>79</v>
      </c>
      <c r="AY369" s="254" t="s">
        <v>152</v>
      </c>
    </row>
    <row r="370" s="14" customFormat="1">
      <c r="A370" s="14"/>
      <c r="B370" s="255"/>
      <c r="C370" s="256"/>
      <c r="D370" s="240" t="s">
        <v>163</v>
      </c>
      <c r="E370" s="257" t="s">
        <v>1</v>
      </c>
      <c r="F370" s="258" t="s">
        <v>503</v>
      </c>
      <c r="G370" s="256"/>
      <c r="H370" s="259">
        <v>812.10000000000002</v>
      </c>
      <c r="I370" s="260"/>
      <c r="J370" s="256"/>
      <c r="K370" s="256"/>
      <c r="L370" s="261"/>
      <c r="M370" s="262"/>
      <c r="N370" s="263"/>
      <c r="O370" s="263"/>
      <c r="P370" s="263"/>
      <c r="Q370" s="263"/>
      <c r="R370" s="263"/>
      <c r="S370" s="263"/>
      <c r="T370" s="26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5" t="s">
        <v>163</v>
      </c>
      <c r="AU370" s="265" t="s">
        <v>87</v>
      </c>
      <c r="AV370" s="14" t="s">
        <v>87</v>
      </c>
      <c r="AW370" s="14" t="s">
        <v>36</v>
      </c>
      <c r="AX370" s="14" t="s">
        <v>21</v>
      </c>
      <c r="AY370" s="265" t="s">
        <v>152</v>
      </c>
    </row>
    <row r="371" s="14" customFormat="1">
      <c r="A371" s="14"/>
      <c r="B371" s="255"/>
      <c r="C371" s="256"/>
      <c r="D371" s="240" t="s">
        <v>163</v>
      </c>
      <c r="E371" s="256"/>
      <c r="F371" s="258" t="s">
        <v>509</v>
      </c>
      <c r="G371" s="256"/>
      <c r="H371" s="259">
        <v>836.46299999999997</v>
      </c>
      <c r="I371" s="260"/>
      <c r="J371" s="256"/>
      <c r="K371" s="256"/>
      <c r="L371" s="261"/>
      <c r="M371" s="262"/>
      <c r="N371" s="263"/>
      <c r="O371" s="263"/>
      <c r="P371" s="263"/>
      <c r="Q371" s="263"/>
      <c r="R371" s="263"/>
      <c r="S371" s="263"/>
      <c r="T371" s="26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5" t="s">
        <v>163</v>
      </c>
      <c r="AU371" s="265" t="s">
        <v>87</v>
      </c>
      <c r="AV371" s="14" t="s">
        <v>87</v>
      </c>
      <c r="AW371" s="14" t="s">
        <v>4</v>
      </c>
      <c r="AX371" s="14" t="s">
        <v>21</v>
      </c>
      <c r="AY371" s="265" t="s">
        <v>152</v>
      </c>
    </row>
    <row r="372" s="2" customFormat="1" ht="37.8" customHeight="1">
      <c r="A372" s="39"/>
      <c r="B372" s="40"/>
      <c r="C372" s="227" t="s">
        <v>510</v>
      </c>
      <c r="D372" s="227" t="s">
        <v>154</v>
      </c>
      <c r="E372" s="228" t="s">
        <v>511</v>
      </c>
      <c r="F372" s="229" t="s">
        <v>512</v>
      </c>
      <c r="G372" s="230" t="s">
        <v>157</v>
      </c>
      <c r="H372" s="231">
        <v>109.09999999999999</v>
      </c>
      <c r="I372" s="232"/>
      <c r="J372" s="233">
        <f>ROUND(I372*H372,2)</f>
        <v>0</v>
      </c>
      <c r="K372" s="229" t="s">
        <v>158</v>
      </c>
      <c r="L372" s="45"/>
      <c r="M372" s="234" t="s">
        <v>1</v>
      </c>
      <c r="N372" s="235" t="s">
        <v>44</v>
      </c>
      <c r="O372" s="92"/>
      <c r="P372" s="236">
        <f>O372*H372</f>
        <v>0</v>
      </c>
      <c r="Q372" s="236">
        <v>0</v>
      </c>
      <c r="R372" s="236">
        <f>Q372*H372</f>
        <v>0</v>
      </c>
      <c r="S372" s="236">
        <v>0</v>
      </c>
      <c r="T372" s="237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8" t="s">
        <v>159</v>
      </c>
      <c r="AT372" s="238" t="s">
        <v>154</v>
      </c>
      <c r="AU372" s="238" t="s">
        <v>87</v>
      </c>
      <c r="AY372" s="18" t="s">
        <v>152</v>
      </c>
      <c r="BE372" s="239">
        <f>IF(N372="základní",J372,0)</f>
        <v>0</v>
      </c>
      <c r="BF372" s="239">
        <f>IF(N372="snížená",J372,0)</f>
        <v>0</v>
      </c>
      <c r="BG372" s="239">
        <f>IF(N372="zákl. přenesená",J372,0)</f>
        <v>0</v>
      </c>
      <c r="BH372" s="239">
        <f>IF(N372="sníž. přenesená",J372,0)</f>
        <v>0</v>
      </c>
      <c r="BI372" s="239">
        <f>IF(N372="nulová",J372,0)</f>
        <v>0</v>
      </c>
      <c r="BJ372" s="18" t="s">
        <v>21</v>
      </c>
      <c r="BK372" s="239">
        <f>ROUND(I372*H372,2)</f>
        <v>0</v>
      </c>
      <c r="BL372" s="18" t="s">
        <v>159</v>
      </c>
      <c r="BM372" s="238" t="s">
        <v>513</v>
      </c>
    </row>
    <row r="373" s="2" customFormat="1">
      <c r="A373" s="39"/>
      <c r="B373" s="40"/>
      <c r="C373" s="41"/>
      <c r="D373" s="240" t="s">
        <v>161</v>
      </c>
      <c r="E373" s="41"/>
      <c r="F373" s="241" t="s">
        <v>514</v>
      </c>
      <c r="G373" s="41"/>
      <c r="H373" s="41"/>
      <c r="I373" s="242"/>
      <c r="J373" s="41"/>
      <c r="K373" s="41"/>
      <c r="L373" s="45"/>
      <c r="M373" s="243"/>
      <c r="N373" s="244"/>
      <c r="O373" s="92"/>
      <c r="P373" s="92"/>
      <c r="Q373" s="92"/>
      <c r="R373" s="92"/>
      <c r="S373" s="92"/>
      <c r="T373" s="93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161</v>
      </c>
      <c r="AU373" s="18" t="s">
        <v>87</v>
      </c>
    </row>
    <row r="374" s="13" customFormat="1">
      <c r="A374" s="13"/>
      <c r="B374" s="245"/>
      <c r="C374" s="246"/>
      <c r="D374" s="240" t="s">
        <v>163</v>
      </c>
      <c r="E374" s="247" t="s">
        <v>1</v>
      </c>
      <c r="F374" s="248" t="s">
        <v>475</v>
      </c>
      <c r="G374" s="246"/>
      <c r="H374" s="247" t="s">
        <v>1</v>
      </c>
      <c r="I374" s="249"/>
      <c r="J374" s="246"/>
      <c r="K374" s="246"/>
      <c r="L374" s="250"/>
      <c r="M374" s="251"/>
      <c r="N374" s="252"/>
      <c r="O374" s="252"/>
      <c r="P374" s="252"/>
      <c r="Q374" s="252"/>
      <c r="R374" s="252"/>
      <c r="S374" s="252"/>
      <c r="T374" s="25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4" t="s">
        <v>163</v>
      </c>
      <c r="AU374" s="254" t="s">
        <v>87</v>
      </c>
      <c r="AV374" s="13" t="s">
        <v>21</v>
      </c>
      <c r="AW374" s="13" t="s">
        <v>36</v>
      </c>
      <c r="AX374" s="13" t="s">
        <v>79</v>
      </c>
      <c r="AY374" s="254" t="s">
        <v>152</v>
      </c>
    </row>
    <row r="375" s="14" customFormat="1">
      <c r="A375" s="14"/>
      <c r="B375" s="255"/>
      <c r="C375" s="256"/>
      <c r="D375" s="240" t="s">
        <v>163</v>
      </c>
      <c r="E375" s="257" t="s">
        <v>1</v>
      </c>
      <c r="F375" s="258" t="s">
        <v>476</v>
      </c>
      <c r="G375" s="256"/>
      <c r="H375" s="259">
        <v>46.100000000000001</v>
      </c>
      <c r="I375" s="260"/>
      <c r="J375" s="256"/>
      <c r="K375" s="256"/>
      <c r="L375" s="261"/>
      <c r="M375" s="262"/>
      <c r="N375" s="263"/>
      <c r="O375" s="263"/>
      <c r="P375" s="263"/>
      <c r="Q375" s="263"/>
      <c r="R375" s="263"/>
      <c r="S375" s="263"/>
      <c r="T375" s="26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5" t="s">
        <v>163</v>
      </c>
      <c r="AU375" s="265" t="s">
        <v>87</v>
      </c>
      <c r="AV375" s="14" t="s">
        <v>87</v>
      </c>
      <c r="AW375" s="14" t="s">
        <v>36</v>
      </c>
      <c r="AX375" s="14" t="s">
        <v>79</v>
      </c>
      <c r="AY375" s="265" t="s">
        <v>152</v>
      </c>
    </row>
    <row r="376" s="13" customFormat="1">
      <c r="A376" s="13"/>
      <c r="B376" s="245"/>
      <c r="C376" s="246"/>
      <c r="D376" s="240" t="s">
        <v>163</v>
      </c>
      <c r="E376" s="247" t="s">
        <v>1</v>
      </c>
      <c r="F376" s="248" t="s">
        <v>477</v>
      </c>
      <c r="G376" s="246"/>
      <c r="H376" s="247" t="s">
        <v>1</v>
      </c>
      <c r="I376" s="249"/>
      <c r="J376" s="246"/>
      <c r="K376" s="246"/>
      <c r="L376" s="250"/>
      <c r="M376" s="251"/>
      <c r="N376" s="252"/>
      <c r="O376" s="252"/>
      <c r="P376" s="252"/>
      <c r="Q376" s="252"/>
      <c r="R376" s="252"/>
      <c r="S376" s="252"/>
      <c r="T376" s="25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4" t="s">
        <v>163</v>
      </c>
      <c r="AU376" s="254" t="s">
        <v>87</v>
      </c>
      <c r="AV376" s="13" t="s">
        <v>21</v>
      </c>
      <c r="AW376" s="13" t="s">
        <v>36</v>
      </c>
      <c r="AX376" s="13" t="s">
        <v>79</v>
      </c>
      <c r="AY376" s="254" t="s">
        <v>152</v>
      </c>
    </row>
    <row r="377" s="14" customFormat="1">
      <c r="A377" s="14"/>
      <c r="B377" s="255"/>
      <c r="C377" s="256"/>
      <c r="D377" s="240" t="s">
        <v>163</v>
      </c>
      <c r="E377" s="257" t="s">
        <v>1</v>
      </c>
      <c r="F377" s="258" t="s">
        <v>478</v>
      </c>
      <c r="G377" s="256"/>
      <c r="H377" s="259">
        <v>52.799999999999997</v>
      </c>
      <c r="I377" s="260"/>
      <c r="J377" s="256"/>
      <c r="K377" s="256"/>
      <c r="L377" s="261"/>
      <c r="M377" s="262"/>
      <c r="N377" s="263"/>
      <c r="O377" s="263"/>
      <c r="P377" s="263"/>
      <c r="Q377" s="263"/>
      <c r="R377" s="263"/>
      <c r="S377" s="263"/>
      <c r="T377" s="26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5" t="s">
        <v>163</v>
      </c>
      <c r="AU377" s="265" t="s">
        <v>87</v>
      </c>
      <c r="AV377" s="14" t="s">
        <v>87</v>
      </c>
      <c r="AW377" s="14" t="s">
        <v>36</v>
      </c>
      <c r="AX377" s="14" t="s">
        <v>79</v>
      </c>
      <c r="AY377" s="265" t="s">
        <v>152</v>
      </c>
    </row>
    <row r="378" s="13" customFormat="1">
      <c r="A378" s="13"/>
      <c r="B378" s="245"/>
      <c r="C378" s="246"/>
      <c r="D378" s="240" t="s">
        <v>163</v>
      </c>
      <c r="E378" s="247" t="s">
        <v>1</v>
      </c>
      <c r="F378" s="248" t="s">
        <v>479</v>
      </c>
      <c r="G378" s="246"/>
      <c r="H378" s="247" t="s">
        <v>1</v>
      </c>
      <c r="I378" s="249"/>
      <c r="J378" s="246"/>
      <c r="K378" s="246"/>
      <c r="L378" s="250"/>
      <c r="M378" s="251"/>
      <c r="N378" s="252"/>
      <c r="O378" s="252"/>
      <c r="P378" s="252"/>
      <c r="Q378" s="252"/>
      <c r="R378" s="252"/>
      <c r="S378" s="252"/>
      <c r="T378" s="25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4" t="s">
        <v>163</v>
      </c>
      <c r="AU378" s="254" t="s">
        <v>87</v>
      </c>
      <c r="AV378" s="13" t="s">
        <v>21</v>
      </c>
      <c r="AW378" s="13" t="s">
        <v>36</v>
      </c>
      <c r="AX378" s="13" t="s">
        <v>79</v>
      </c>
      <c r="AY378" s="254" t="s">
        <v>152</v>
      </c>
    </row>
    <row r="379" s="14" customFormat="1">
      <c r="A379" s="14"/>
      <c r="B379" s="255"/>
      <c r="C379" s="256"/>
      <c r="D379" s="240" t="s">
        <v>163</v>
      </c>
      <c r="E379" s="257" t="s">
        <v>1</v>
      </c>
      <c r="F379" s="258" t="s">
        <v>480</v>
      </c>
      <c r="G379" s="256"/>
      <c r="H379" s="259">
        <v>10.199999999999999</v>
      </c>
      <c r="I379" s="260"/>
      <c r="J379" s="256"/>
      <c r="K379" s="256"/>
      <c r="L379" s="261"/>
      <c r="M379" s="262"/>
      <c r="N379" s="263"/>
      <c r="O379" s="263"/>
      <c r="P379" s="263"/>
      <c r="Q379" s="263"/>
      <c r="R379" s="263"/>
      <c r="S379" s="263"/>
      <c r="T379" s="26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5" t="s">
        <v>163</v>
      </c>
      <c r="AU379" s="265" t="s">
        <v>87</v>
      </c>
      <c r="AV379" s="14" t="s">
        <v>87</v>
      </c>
      <c r="AW379" s="14" t="s">
        <v>36</v>
      </c>
      <c r="AX379" s="14" t="s">
        <v>79</v>
      </c>
      <c r="AY379" s="265" t="s">
        <v>152</v>
      </c>
    </row>
    <row r="380" s="15" customFormat="1">
      <c r="A380" s="15"/>
      <c r="B380" s="266"/>
      <c r="C380" s="267"/>
      <c r="D380" s="240" t="s">
        <v>163</v>
      </c>
      <c r="E380" s="268" t="s">
        <v>1</v>
      </c>
      <c r="F380" s="269" t="s">
        <v>187</v>
      </c>
      <c r="G380" s="267"/>
      <c r="H380" s="270">
        <v>109.10000000000001</v>
      </c>
      <c r="I380" s="271"/>
      <c r="J380" s="267"/>
      <c r="K380" s="267"/>
      <c r="L380" s="272"/>
      <c r="M380" s="273"/>
      <c r="N380" s="274"/>
      <c r="O380" s="274"/>
      <c r="P380" s="274"/>
      <c r="Q380" s="274"/>
      <c r="R380" s="274"/>
      <c r="S380" s="274"/>
      <c r="T380" s="27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76" t="s">
        <v>163</v>
      </c>
      <c r="AU380" s="276" t="s">
        <v>87</v>
      </c>
      <c r="AV380" s="15" t="s">
        <v>159</v>
      </c>
      <c r="AW380" s="15" t="s">
        <v>36</v>
      </c>
      <c r="AX380" s="15" t="s">
        <v>21</v>
      </c>
      <c r="AY380" s="276" t="s">
        <v>152</v>
      </c>
    </row>
    <row r="381" s="2" customFormat="1" ht="24.15" customHeight="1">
      <c r="A381" s="39"/>
      <c r="B381" s="40"/>
      <c r="C381" s="227" t="s">
        <v>515</v>
      </c>
      <c r="D381" s="227" t="s">
        <v>154</v>
      </c>
      <c r="E381" s="228" t="s">
        <v>516</v>
      </c>
      <c r="F381" s="229" t="s">
        <v>517</v>
      </c>
      <c r="G381" s="230" t="s">
        <v>157</v>
      </c>
      <c r="H381" s="231">
        <v>74.799999999999997</v>
      </c>
      <c r="I381" s="232"/>
      <c r="J381" s="233">
        <f>ROUND(I381*H381,2)</f>
        <v>0</v>
      </c>
      <c r="K381" s="229" t="s">
        <v>158</v>
      </c>
      <c r="L381" s="45"/>
      <c r="M381" s="234" t="s">
        <v>1</v>
      </c>
      <c r="N381" s="235" t="s">
        <v>44</v>
      </c>
      <c r="O381" s="92"/>
      <c r="P381" s="236">
        <f>O381*H381</f>
        <v>0</v>
      </c>
      <c r="Q381" s="236">
        <v>0.090620000000000006</v>
      </c>
      <c r="R381" s="236">
        <f>Q381*H381</f>
        <v>6.7783760000000006</v>
      </c>
      <c r="S381" s="236">
        <v>0</v>
      </c>
      <c r="T381" s="237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8" t="s">
        <v>159</v>
      </c>
      <c r="AT381" s="238" t="s">
        <v>154</v>
      </c>
      <c r="AU381" s="238" t="s">
        <v>87</v>
      </c>
      <c r="AY381" s="18" t="s">
        <v>152</v>
      </c>
      <c r="BE381" s="239">
        <f>IF(N381="základní",J381,0)</f>
        <v>0</v>
      </c>
      <c r="BF381" s="239">
        <f>IF(N381="snížená",J381,0)</f>
        <v>0</v>
      </c>
      <c r="BG381" s="239">
        <f>IF(N381="zákl. přenesená",J381,0)</f>
        <v>0</v>
      </c>
      <c r="BH381" s="239">
        <f>IF(N381="sníž. přenesená",J381,0)</f>
        <v>0</v>
      </c>
      <c r="BI381" s="239">
        <f>IF(N381="nulová",J381,0)</f>
        <v>0</v>
      </c>
      <c r="BJ381" s="18" t="s">
        <v>21</v>
      </c>
      <c r="BK381" s="239">
        <f>ROUND(I381*H381,2)</f>
        <v>0</v>
      </c>
      <c r="BL381" s="18" t="s">
        <v>159</v>
      </c>
      <c r="BM381" s="238" t="s">
        <v>518</v>
      </c>
    </row>
    <row r="382" s="2" customFormat="1">
      <c r="A382" s="39"/>
      <c r="B382" s="40"/>
      <c r="C382" s="41"/>
      <c r="D382" s="240" t="s">
        <v>161</v>
      </c>
      <c r="E382" s="41"/>
      <c r="F382" s="241" t="s">
        <v>519</v>
      </c>
      <c r="G382" s="41"/>
      <c r="H382" s="41"/>
      <c r="I382" s="242"/>
      <c r="J382" s="41"/>
      <c r="K382" s="41"/>
      <c r="L382" s="45"/>
      <c r="M382" s="243"/>
      <c r="N382" s="244"/>
      <c r="O382" s="92"/>
      <c r="P382" s="92"/>
      <c r="Q382" s="92"/>
      <c r="R382" s="92"/>
      <c r="S382" s="92"/>
      <c r="T382" s="93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161</v>
      </c>
      <c r="AU382" s="18" t="s">
        <v>87</v>
      </c>
    </row>
    <row r="383" s="13" customFormat="1">
      <c r="A383" s="13"/>
      <c r="B383" s="245"/>
      <c r="C383" s="246"/>
      <c r="D383" s="240" t="s">
        <v>163</v>
      </c>
      <c r="E383" s="247" t="s">
        <v>1</v>
      </c>
      <c r="F383" s="248" t="s">
        <v>520</v>
      </c>
      <c r="G383" s="246"/>
      <c r="H383" s="247" t="s">
        <v>1</v>
      </c>
      <c r="I383" s="249"/>
      <c r="J383" s="246"/>
      <c r="K383" s="246"/>
      <c r="L383" s="250"/>
      <c r="M383" s="251"/>
      <c r="N383" s="252"/>
      <c r="O383" s="252"/>
      <c r="P383" s="252"/>
      <c r="Q383" s="252"/>
      <c r="R383" s="252"/>
      <c r="S383" s="252"/>
      <c r="T383" s="25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4" t="s">
        <v>163</v>
      </c>
      <c r="AU383" s="254" t="s">
        <v>87</v>
      </c>
      <c r="AV383" s="13" t="s">
        <v>21</v>
      </c>
      <c r="AW383" s="13" t="s">
        <v>36</v>
      </c>
      <c r="AX383" s="13" t="s">
        <v>79</v>
      </c>
      <c r="AY383" s="254" t="s">
        <v>152</v>
      </c>
    </row>
    <row r="384" s="14" customFormat="1">
      <c r="A384" s="14"/>
      <c r="B384" s="255"/>
      <c r="C384" s="256"/>
      <c r="D384" s="240" t="s">
        <v>163</v>
      </c>
      <c r="E384" s="257" t="s">
        <v>1</v>
      </c>
      <c r="F384" s="258" t="s">
        <v>521</v>
      </c>
      <c r="G384" s="256"/>
      <c r="H384" s="259">
        <v>38.600000000000001</v>
      </c>
      <c r="I384" s="260"/>
      <c r="J384" s="256"/>
      <c r="K384" s="256"/>
      <c r="L384" s="261"/>
      <c r="M384" s="262"/>
      <c r="N384" s="263"/>
      <c r="O384" s="263"/>
      <c r="P384" s="263"/>
      <c r="Q384" s="263"/>
      <c r="R384" s="263"/>
      <c r="S384" s="263"/>
      <c r="T384" s="26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5" t="s">
        <v>163</v>
      </c>
      <c r="AU384" s="265" t="s">
        <v>87</v>
      </c>
      <c r="AV384" s="14" t="s">
        <v>87</v>
      </c>
      <c r="AW384" s="14" t="s">
        <v>36</v>
      </c>
      <c r="AX384" s="14" t="s">
        <v>79</v>
      </c>
      <c r="AY384" s="265" t="s">
        <v>152</v>
      </c>
    </row>
    <row r="385" s="13" customFormat="1">
      <c r="A385" s="13"/>
      <c r="B385" s="245"/>
      <c r="C385" s="246"/>
      <c r="D385" s="240" t="s">
        <v>163</v>
      </c>
      <c r="E385" s="247" t="s">
        <v>1</v>
      </c>
      <c r="F385" s="248" t="s">
        <v>522</v>
      </c>
      <c r="G385" s="246"/>
      <c r="H385" s="247" t="s">
        <v>1</v>
      </c>
      <c r="I385" s="249"/>
      <c r="J385" s="246"/>
      <c r="K385" s="246"/>
      <c r="L385" s="250"/>
      <c r="M385" s="251"/>
      <c r="N385" s="252"/>
      <c r="O385" s="252"/>
      <c r="P385" s="252"/>
      <c r="Q385" s="252"/>
      <c r="R385" s="252"/>
      <c r="S385" s="252"/>
      <c r="T385" s="25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4" t="s">
        <v>163</v>
      </c>
      <c r="AU385" s="254" t="s">
        <v>87</v>
      </c>
      <c r="AV385" s="13" t="s">
        <v>21</v>
      </c>
      <c r="AW385" s="13" t="s">
        <v>36</v>
      </c>
      <c r="AX385" s="13" t="s">
        <v>79</v>
      </c>
      <c r="AY385" s="254" t="s">
        <v>152</v>
      </c>
    </row>
    <row r="386" s="14" customFormat="1">
      <c r="A386" s="14"/>
      <c r="B386" s="255"/>
      <c r="C386" s="256"/>
      <c r="D386" s="240" t="s">
        <v>163</v>
      </c>
      <c r="E386" s="257" t="s">
        <v>1</v>
      </c>
      <c r="F386" s="258" t="s">
        <v>523</v>
      </c>
      <c r="G386" s="256"/>
      <c r="H386" s="259">
        <v>16.399999999999999</v>
      </c>
      <c r="I386" s="260"/>
      <c r="J386" s="256"/>
      <c r="K386" s="256"/>
      <c r="L386" s="261"/>
      <c r="M386" s="262"/>
      <c r="N386" s="263"/>
      <c r="O386" s="263"/>
      <c r="P386" s="263"/>
      <c r="Q386" s="263"/>
      <c r="R386" s="263"/>
      <c r="S386" s="263"/>
      <c r="T386" s="26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5" t="s">
        <v>163</v>
      </c>
      <c r="AU386" s="265" t="s">
        <v>87</v>
      </c>
      <c r="AV386" s="14" t="s">
        <v>87</v>
      </c>
      <c r="AW386" s="14" t="s">
        <v>36</v>
      </c>
      <c r="AX386" s="14" t="s">
        <v>79</v>
      </c>
      <c r="AY386" s="265" t="s">
        <v>152</v>
      </c>
    </row>
    <row r="387" s="13" customFormat="1">
      <c r="A387" s="13"/>
      <c r="B387" s="245"/>
      <c r="C387" s="246"/>
      <c r="D387" s="240" t="s">
        <v>163</v>
      </c>
      <c r="E387" s="247" t="s">
        <v>1</v>
      </c>
      <c r="F387" s="248" t="s">
        <v>524</v>
      </c>
      <c r="G387" s="246"/>
      <c r="H387" s="247" t="s">
        <v>1</v>
      </c>
      <c r="I387" s="249"/>
      <c r="J387" s="246"/>
      <c r="K387" s="246"/>
      <c r="L387" s="250"/>
      <c r="M387" s="251"/>
      <c r="N387" s="252"/>
      <c r="O387" s="252"/>
      <c r="P387" s="252"/>
      <c r="Q387" s="252"/>
      <c r="R387" s="252"/>
      <c r="S387" s="252"/>
      <c r="T387" s="25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4" t="s">
        <v>163</v>
      </c>
      <c r="AU387" s="254" t="s">
        <v>87</v>
      </c>
      <c r="AV387" s="13" t="s">
        <v>21</v>
      </c>
      <c r="AW387" s="13" t="s">
        <v>36</v>
      </c>
      <c r="AX387" s="13" t="s">
        <v>79</v>
      </c>
      <c r="AY387" s="254" t="s">
        <v>152</v>
      </c>
    </row>
    <row r="388" s="14" customFormat="1">
      <c r="A388" s="14"/>
      <c r="B388" s="255"/>
      <c r="C388" s="256"/>
      <c r="D388" s="240" t="s">
        <v>163</v>
      </c>
      <c r="E388" s="257" t="s">
        <v>1</v>
      </c>
      <c r="F388" s="258" t="s">
        <v>525</v>
      </c>
      <c r="G388" s="256"/>
      <c r="H388" s="259">
        <v>19.800000000000001</v>
      </c>
      <c r="I388" s="260"/>
      <c r="J388" s="256"/>
      <c r="K388" s="256"/>
      <c r="L388" s="261"/>
      <c r="M388" s="262"/>
      <c r="N388" s="263"/>
      <c r="O388" s="263"/>
      <c r="P388" s="263"/>
      <c r="Q388" s="263"/>
      <c r="R388" s="263"/>
      <c r="S388" s="263"/>
      <c r="T388" s="26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5" t="s">
        <v>163</v>
      </c>
      <c r="AU388" s="265" t="s">
        <v>87</v>
      </c>
      <c r="AV388" s="14" t="s">
        <v>87</v>
      </c>
      <c r="AW388" s="14" t="s">
        <v>36</v>
      </c>
      <c r="AX388" s="14" t="s">
        <v>79</v>
      </c>
      <c r="AY388" s="265" t="s">
        <v>152</v>
      </c>
    </row>
    <row r="389" s="15" customFormat="1">
      <c r="A389" s="15"/>
      <c r="B389" s="266"/>
      <c r="C389" s="267"/>
      <c r="D389" s="240" t="s">
        <v>163</v>
      </c>
      <c r="E389" s="268" t="s">
        <v>1</v>
      </c>
      <c r="F389" s="269" t="s">
        <v>187</v>
      </c>
      <c r="G389" s="267"/>
      <c r="H389" s="270">
        <v>74.799999999999997</v>
      </c>
      <c r="I389" s="271"/>
      <c r="J389" s="267"/>
      <c r="K389" s="267"/>
      <c r="L389" s="272"/>
      <c r="M389" s="273"/>
      <c r="N389" s="274"/>
      <c r="O389" s="274"/>
      <c r="P389" s="274"/>
      <c r="Q389" s="274"/>
      <c r="R389" s="274"/>
      <c r="S389" s="274"/>
      <c r="T389" s="27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76" t="s">
        <v>163</v>
      </c>
      <c r="AU389" s="276" t="s">
        <v>87</v>
      </c>
      <c r="AV389" s="15" t="s">
        <v>159</v>
      </c>
      <c r="AW389" s="15" t="s">
        <v>36</v>
      </c>
      <c r="AX389" s="15" t="s">
        <v>21</v>
      </c>
      <c r="AY389" s="276" t="s">
        <v>152</v>
      </c>
    </row>
    <row r="390" s="2" customFormat="1" ht="24.15" customHeight="1">
      <c r="A390" s="39"/>
      <c r="B390" s="40"/>
      <c r="C390" s="277" t="s">
        <v>526</v>
      </c>
      <c r="D390" s="277" t="s">
        <v>314</v>
      </c>
      <c r="E390" s="278" t="s">
        <v>527</v>
      </c>
      <c r="F390" s="279" t="s">
        <v>528</v>
      </c>
      <c r="G390" s="280" t="s">
        <v>157</v>
      </c>
      <c r="H390" s="281">
        <v>39.758000000000003</v>
      </c>
      <c r="I390" s="282"/>
      <c r="J390" s="283">
        <f>ROUND(I390*H390,2)</f>
        <v>0</v>
      </c>
      <c r="K390" s="279" t="s">
        <v>158</v>
      </c>
      <c r="L390" s="284"/>
      <c r="M390" s="285" t="s">
        <v>1</v>
      </c>
      <c r="N390" s="286" t="s">
        <v>44</v>
      </c>
      <c r="O390" s="92"/>
      <c r="P390" s="236">
        <f>O390*H390</f>
        <v>0</v>
      </c>
      <c r="Q390" s="236">
        <v>0.17599999999999999</v>
      </c>
      <c r="R390" s="236">
        <f>Q390*H390</f>
        <v>6.9974080000000001</v>
      </c>
      <c r="S390" s="236">
        <v>0</v>
      </c>
      <c r="T390" s="237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8" t="s">
        <v>209</v>
      </c>
      <c r="AT390" s="238" t="s">
        <v>314</v>
      </c>
      <c r="AU390" s="238" t="s">
        <v>87</v>
      </c>
      <c r="AY390" s="18" t="s">
        <v>152</v>
      </c>
      <c r="BE390" s="239">
        <f>IF(N390="základní",J390,0)</f>
        <v>0</v>
      </c>
      <c r="BF390" s="239">
        <f>IF(N390="snížená",J390,0)</f>
        <v>0</v>
      </c>
      <c r="BG390" s="239">
        <f>IF(N390="zákl. přenesená",J390,0)</f>
        <v>0</v>
      </c>
      <c r="BH390" s="239">
        <f>IF(N390="sníž. přenesená",J390,0)</f>
        <v>0</v>
      </c>
      <c r="BI390" s="239">
        <f>IF(N390="nulová",J390,0)</f>
        <v>0</v>
      </c>
      <c r="BJ390" s="18" t="s">
        <v>21</v>
      </c>
      <c r="BK390" s="239">
        <f>ROUND(I390*H390,2)</f>
        <v>0</v>
      </c>
      <c r="BL390" s="18" t="s">
        <v>159</v>
      </c>
      <c r="BM390" s="238" t="s">
        <v>529</v>
      </c>
    </row>
    <row r="391" s="2" customFormat="1">
      <c r="A391" s="39"/>
      <c r="B391" s="40"/>
      <c r="C391" s="41"/>
      <c r="D391" s="240" t="s">
        <v>161</v>
      </c>
      <c r="E391" s="41"/>
      <c r="F391" s="241" t="s">
        <v>530</v>
      </c>
      <c r="G391" s="41"/>
      <c r="H391" s="41"/>
      <c r="I391" s="242"/>
      <c r="J391" s="41"/>
      <c r="K391" s="41"/>
      <c r="L391" s="45"/>
      <c r="M391" s="243"/>
      <c r="N391" s="244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161</v>
      </c>
      <c r="AU391" s="18" t="s">
        <v>87</v>
      </c>
    </row>
    <row r="392" s="13" customFormat="1">
      <c r="A392" s="13"/>
      <c r="B392" s="245"/>
      <c r="C392" s="246"/>
      <c r="D392" s="240" t="s">
        <v>163</v>
      </c>
      <c r="E392" s="247" t="s">
        <v>1</v>
      </c>
      <c r="F392" s="248" t="s">
        <v>520</v>
      </c>
      <c r="G392" s="246"/>
      <c r="H392" s="247" t="s">
        <v>1</v>
      </c>
      <c r="I392" s="249"/>
      <c r="J392" s="246"/>
      <c r="K392" s="246"/>
      <c r="L392" s="250"/>
      <c r="M392" s="251"/>
      <c r="N392" s="252"/>
      <c r="O392" s="252"/>
      <c r="P392" s="252"/>
      <c r="Q392" s="252"/>
      <c r="R392" s="252"/>
      <c r="S392" s="252"/>
      <c r="T392" s="25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4" t="s">
        <v>163</v>
      </c>
      <c r="AU392" s="254" t="s">
        <v>87</v>
      </c>
      <c r="AV392" s="13" t="s">
        <v>21</v>
      </c>
      <c r="AW392" s="13" t="s">
        <v>36</v>
      </c>
      <c r="AX392" s="13" t="s">
        <v>79</v>
      </c>
      <c r="AY392" s="254" t="s">
        <v>152</v>
      </c>
    </row>
    <row r="393" s="14" customFormat="1">
      <c r="A393" s="14"/>
      <c r="B393" s="255"/>
      <c r="C393" s="256"/>
      <c r="D393" s="240" t="s">
        <v>163</v>
      </c>
      <c r="E393" s="257" t="s">
        <v>1</v>
      </c>
      <c r="F393" s="258" t="s">
        <v>521</v>
      </c>
      <c r="G393" s="256"/>
      <c r="H393" s="259">
        <v>38.600000000000001</v>
      </c>
      <c r="I393" s="260"/>
      <c r="J393" s="256"/>
      <c r="K393" s="256"/>
      <c r="L393" s="261"/>
      <c r="M393" s="262"/>
      <c r="N393" s="263"/>
      <c r="O393" s="263"/>
      <c r="P393" s="263"/>
      <c r="Q393" s="263"/>
      <c r="R393" s="263"/>
      <c r="S393" s="263"/>
      <c r="T393" s="26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5" t="s">
        <v>163</v>
      </c>
      <c r="AU393" s="265" t="s">
        <v>87</v>
      </c>
      <c r="AV393" s="14" t="s">
        <v>87</v>
      </c>
      <c r="AW393" s="14" t="s">
        <v>36</v>
      </c>
      <c r="AX393" s="14" t="s">
        <v>21</v>
      </c>
      <c r="AY393" s="265" t="s">
        <v>152</v>
      </c>
    </row>
    <row r="394" s="14" customFormat="1">
      <c r="A394" s="14"/>
      <c r="B394" s="255"/>
      <c r="C394" s="256"/>
      <c r="D394" s="240" t="s">
        <v>163</v>
      </c>
      <c r="E394" s="256"/>
      <c r="F394" s="258" t="s">
        <v>531</v>
      </c>
      <c r="G394" s="256"/>
      <c r="H394" s="259">
        <v>39.758000000000003</v>
      </c>
      <c r="I394" s="260"/>
      <c r="J394" s="256"/>
      <c r="K394" s="256"/>
      <c r="L394" s="261"/>
      <c r="M394" s="262"/>
      <c r="N394" s="263"/>
      <c r="O394" s="263"/>
      <c r="P394" s="263"/>
      <c r="Q394" s="263"/>
      <c r="R394" s="263"/>
      <c r="S394" s="263"/>
      <c r="T394" s="26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5" t="s">
        <v>163</v>
      </c>
      <c r="AU394" s="265" t="s">
        <v>87</v>
      </c>
      <c r="AV394" s="14" t="s">
        <v>87</v>
      </c>
      <c r="AW394" s="14" t="s">
        <v>4</v>
      </c>
      <c r="AX394" s="14" t="s">
        <v>21</v>
      </c>
      <c r="AY394" s="265" t="s">
        <v>152</v>
      </c>
    </row>
    <row r="395" s="2" customFormat="1" ht="24.15" customHeight="1">
      <c r="A395" s="39"/>
      <c r="B395" s="40"/>
      <c r="C395" s="277" t="s">
        <v>532</v>
      </c>
      <c r="D395" s="277" t="s">
        <v>314</v>
      </c>
      <c r="E395" s="278" t="s">
        <v>533</v>
      </c>
      <c r="F395" s="279" t="s">
        <v>534</v>
      </c>
      <c r="G395" s="280" t="s">
        <v>157</v>
      </c>
      <c r="H395" s="281">
        <v>16.891999999999999</v>
      </c>
      <c r="I395" s="282"/>
      <c r="J395" s="283">
        <f>ROUND(I395*H395,2)</f>
        <v>0</v>
      </c>
      <c r="K395" s="279" t="s">
        <v>158</v>
      </c>
      <c r="L395" s="284"/>
      <c r="M395" s="285" t="s">
        <v>1</v>
      </c>
      <c r="N395" s="286" t="s">
        <v>44</v>
      </c>
      <c r="O395" s="92"/>
      <c r="P395" s="236">
        <f>O395*H395</f>
        <v>0</v>
      </c>
      <c r="Q395" s="236">
        <v>0.17499999999999999</v>
      </c>
      <c r="R395" s="236">
        <f>Q395*H395</f>
        <v>2.9560999999999997</v>
      </c>
      <c r="S395" s="236">
        <v>0</v>
      </c>
      <c r="T395" s="237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8" t="s">
        <v>209</v>
      </c>
      <c r="AT395" s="238" t="s">
        <v>314</v>
      </c>
      <c r="AU395" s="238" t="s">
        <v>87</v>
      </c>
      <c r="AY395" s="18" t="s">
        <v>152</v>
      </c>
      <c r="BE395" s="239">
        <f>IF(N395="základní",J395,0)</f>
        <v>0</v>
      </c>
      <c r="BF395" s="239">
        <f>IF(N395="snížená",J395,0)</f>
        <v>0</v>
      </c>
      <c r="BG395" s="239">
        <f>IF(N395="zákl. přenesená",J395,0)</f>
        <v>0</v>
      </c>
      <c r="BH395" s="239">
        <f>IF(N395="sníž. přenesená",J395,0)</f>
        <v>0</v>
      </c>
      <c r="BI395" s="239">
        <f>IF(N395="nulová",J395,0)</f>
        <v>0</v>
      </c>
      <c r="BJ395" s="18" t="s">
        <v>21</v>
      </c>
      <c r="BK395" s="239">
        <f>ROUND(I395*H395,2)</f>
        <v>0</v>
      </c>
      <c r="BL395" s="18" t="s">
        <v>159</v>
      </c>
      <c r="BM395" s="238" t="s">
        <v>535</v>
      </c>
    </row>
    <row r="396" s="2" customFormat="1">
      <c r="A396" s="39"/>
      <c r="B396" s="40"/>
      <c r="C396" s="41"/>
      <c r="D396" s="240" t="s">
        <v>161</v>
      </c>
      <c r="E396" s="41"/>
      <c r="F396" s="241" t="s">
        <v>536</v>
      </c>
      <c r="G396" s="41"/>
      <c r="H396" s="41"/>
      <c r="I396" s="242"/>
      <c r="J396" s="41"/>
      <c r="K396" s="41"/>
      <c r="L396" s="45"/>
      <c r="M396" s="243"/>
      <c r="N396" s="244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161</v>
      </c>
      <c r="AU396" s="18" t="s">
        <v>87</v>
      </c>
    </row>
    <row r="397" s="13" customFormat="1">
      <c r="A397" s="13"/>
      <c r="B397" s="245"/>
      <c r="C397" s="246"/>
      <c r="D397" s="240" t="s">
        <v>163</v>
      </c>
      <c r="E397" s="247" t="s">
        <v>1</v>
      </c>
      <c r="F397" s="248" t="s">
        <v>522</v>
      </c>
      <c r="G397" s="246"/>
      <c r="H397" s="247" t="s">
        <v>1</v>
      </c>
      <c r="I397" s="249"/>
      <c r="J397" s="246"/>
      <c r="K397" s="246"/>
      <c r="L397" s="250"/>
      <c r="M397" s="251"/>
      <c r="N397" s="252"/>
      <c r="O397" s="252"/>
      <c r="P397" s="252"/>
      <c r="Q397" s="252"/>
      <c r="R397" s="252"/>
      <c r="S397" s="252"/>
      <c r="T397" s="25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4" t="s">
        <v>163</v>
      </c>
      <c r="AU397" s="254" t="s">
        <v>87</v>
      </c>
      <c r="AV397" s="13" t="s">
        <v>21</v>
      </c>
      <c r="AW397" s="13" t="s">
        <v>36</v>
      </c>
      <c r="AX397" s="13" t="s">
        <v>79</v>
      </c>
      <c r="AY397" s="254" t="s">
        <v>152</v>
      </c>
    </row>
    <row r="398" s="14" customFormat="1">
      <c r="A398" s="14"/>
      <c r="B398" s="255"/>
      <c r="C398" s="256"/>
      <c r="D398" s="240" t="s">
        <v>163</v>
      </c>
      <c r="E398" s="257" t="s">
        <v>1</v>
      </c>
      <c r="F398" s="258" t="s">
        <v>523</v>
      </c>
      <c r="G398" s="256"/>
      <c r="H398" s="259">
        <v>16.399999999999999</v>
      </c>
      <c r="I398" s="260"/>
      <c r="J398" s="256"/>
      <c r="K398" s="256"/>
      <c r="L398" s="261"/>
      <c r="M398" s="262"/>
      <c r="N398" s="263"/>
      <c r="O398" s="263"/>
      <c r="P398" s="263"/>
      <c r="Q398" s="263"/>
      <c r="R398" s="263"/>
      <c r="S398" s="263"/>
      <c r="T398" s="26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5" t="s">
        <v>163</v>
      </c>
      <c r="AU398" s="265" t="s">
        <v>87</v>
      </c>
      <c r="AV398" s="14" t="s">
        <v>87</v>
      </c>
      <c r="AW398" s="14" t="s">
        <v>36</v>
      </c>
      <c r="AX398" s="14" t="s">
        <v>21</v>
      </c>
      <c r="AY398" s="265" t="s">
        <v>152</v>
      </c>
    </row>
    <row r="399" s="14" customFormat="1">
      <c r="A399" s="14"/>
      <c r="B399" s="255"/>
      <c r="C399" s="256"/>
      <c r="D399" s="240" t="s">
        <v>163</v>
      </c>
      <c r="E399" s="256"/>
      <c r="F399" s="258" t="s">
        <v>537</v>
      </c>
      <c r="G399" s="256"/>
      <c r="H399" s="259">
        <v>16.891999999999999</v>
      </c>
      <c r="I399" s="260"/>
      <c r="J399" s="256"/>
      <c r="K399" s="256"/>
      <c r="L399" s="261"/>
      <c r="M399" s="262"/>
      <c r="N399" s="263"/>
      <c r="O399" s="263"/>
      <c r="P399" s="263"/>
      <c r="Q399" s="263"/>
      <c r="R399" s="263"/>
      <c r="S399" s="263"/>
      <c r="T399" s="26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5" t="s">
        <v>163</v>
      </c>
      <c r="AU399" s="265" t="s">
        <v>87</v>
      </c>
      <c r="AV399" s="14" t="s">
        <v>87</v>
      </c>
      <c r="AW399" s="14" t="s">
        <v>4</v>
      </c>
      <c r="AX399" s="14" t="s">
        <v>21</v>
      </c>
      <c r="AY399" s="265" t="s">
        <v>152</v>
      </c>
    </row>
    <row r="400" s="2" customFormat="1" ht="24.15" customHeight="1">
      <c r="A400" s="39"/>
      <c r="B400" s="40"/>
      <c r="C400" s="277" t="s">
        <v>538</v>
      </c>
      <c r="D400" s="277" t="s">
        <v>314</v>
      </c>
      <c r="E400" s="278" t="s">
        <v>539</v>
      </c>
      <c r="F400" s="279" t="s">
        <v>540</v>
      </c>
      <c r="G400" s="280" t="s">
        <v>157</v>
      </c>
      <c r="H400" s="281">
        <v>20.393999999999998</v>
      </c>
      <c r="I400" s="282"/>
      <c r="J400" s="283">
        <f>ROUND(I400*H400,2)</f>
        <v>0</v>
      </c>
      <c r="K400" s="279" t="s">
        <v>1</v>
      </c>
      <c r="L400" s="284"/>
      <c r="M400" s="285" t="s">
        <v>1</v>
      </c>
      <c r="N400" s="286" t="s">
        <v>44</v>
      </c>
      <c r="O400" s="92"/>
      <c r="P400" s="236">
        <f>O400*H400</f>
        <v>0</v>
      </c>
      <c r="Q400" s="236">
        <v>0.17599999999999999</v>
      </c>
      <c r="R400" s="236">
        <f>Q400*H400</f>
        <v>3.5893439999999996</v>
      </c>
      <c r="S400" s="236">
        <v>0</v>
      </c>
      <c r="T400" s="237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8" t="s">
        <v>209</v>
      </c>
      <c r="AT400" s="238" t="s">
        <v>314</v>
      </c>
      <c r="AU400" s="238" t="s">
        <v>87</v>
      </c>
      <c r="AY400" s="18" t="s">
        <v>152</v>
      </c>
      <c r="BE400" s="239">
        <f>IF(N400="základní",J400,0)</f>
        <v>0</v>
      </c>
      <c r="BF400" s="239">
        <f>IF(N400="snížená",J400,0)</f>
        <v>0</v>
      </c>
      <c r="BG400" s="239">
        <f>IF(N400="zákl. přenesená",J400,0)</f>
        <v>0</v>
      </c>
      <c r="BH400" s="239">
        <f>IF(N400="sníž. přenesená",J400,0)</f>
        <v>0</v>
      </c>
      <c r="BI400" s="239">
        <f>IF(N400="nulová",J400,0)</f>
        <v>0</v>
      </c>
      <c r="BJ400" s="18" t="s">
        <v>21</v>
      </c>
      <c r="BK400" s="239">
        <f>ROUND(I400*H400,2)</f>
        <v>0</v>
      </c>
      <c r="BL400" s="18" t="s">
        <v>159</v>
      </c>
      <c r="BM400" s="238" t="s">
        <v>541</v>
      </c>
    </row>
    <row r="401" s="2" customFormat="1">
      <c r="A401" s="39"/>
      <c r="B401" s="40"/>
      <c r="C401" s="41"/>
      <c r="D401" s="240" t="s">
        <v>161</v>
      </c>
      <c r="E401" s="41"/>
      <c r="F401" s="241" t="s">
        <v>540</v>
      </c>
      <c r="G401" s="41"/>
      <c r="H401" s="41"/>
      <c r="I401" s="242"/>
      <c r="J401" s="41"/>
      <c r="K401" s="41"/>
      <c r="L401" s="45"/>
      <c r="M401" s="243"/>
      <c r="N401" s="244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161</v>
      </c>
      <c r="AU401" s="18" t="s">
        <v>87</v>
      </c>
    </row>
    <row r="402" s="13" customFormat="1">
      <c r="A402" s="13"/>
      <c r="B402" s="245"/>
      <c r="C402" s="246"/>
      <c r="D402" s="240" t="s">
        <v>163</v>
      </c>
      <c r="E402" s="247" t="s">
        <v>1</v>
      </c>
      <c r="F402" s="248" t="s">
        <v>524</v>
      </c>
      <c r="G402" s="246"/>
      <c r="H402" s="247" t="s">
        <v>1</v>
      </c>
      <c r="I402" s="249"/>
      <c r="J402" s="246"/>
      <c r="K402" s="246"/>
      <c r="L402" s="250"/>
      <c r="M402" s="251"/>
      <c r="N402" s="252"/>
      <c r="O402" s="252"/>
      <c r="P402" s="252"/>
      <c r="Q402" s="252"/>
      <c r="R402" s="252"/>
      <c r="S402" s="252"/>
      <c r="T402" s="25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4" t="s">
        <v>163</v>
      </c>
      <c r="AU402" s="254" t="s">
        <v>87</v>
      </c>
      <c r="AV402" s="13" t="s">
        <v>21</v>
      </c>
      <c r="AW402" s="13" t="s">
        <v>36</v>
      </c>
      <c r="AX402" s="13" t="s">
        <v>79</v>
      </c>
      <c r="AY402" s="254" t="s">
        <v>152</v>
      </c>
    </row>
    <row r="403" s="14" customFormat="1">
      <c r="A403" s="14"/>
      <c r="B403" s="255"/>
      <c r="C403" s="256"/>
      <c r="D403" s="240" t="s">
        <v>163</v>
      </c>
      <c r="E403" s="257" t="s">
        <v>1</v>
      </c>
      <c r="F403" s="258" t="s">
        <v>525</v>
      </c>
      <c r="G403" s="256"/>
      <c r="H403" s="259">
        <v>19.800000000000001</v>
      </c>
      <c r="I403" s="260"/>
      <c r="J403" s="256"/>
      <c r="K403" s="256"/>
      <c r="L403" s="261"/>
      <c r="M403" s="262"/>
      <c r="N403" s="263"/>
      <c r="O403" s="263"/>
      <c r="P403" s="263"/>
      <c r="Q403" s="263"/>
      <c r="R403" s="263"/>
      <c r="S403" s="263"/>
      <c r="T403" s="26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5" t="s">
        <v>163</v>
      </c>
      <c r="AU403" s="265" t="s">
        <v>87</v>
      </c>
      <c r="AV403" s="14" t="s">
        <v>87</v>
      </c>
      <c r="AW403" s="14" t="s">
        <v>36</v>
      </c>
      <c r="AX403" s="14" t="s">
        <v>21</v>
      </c>
      <c r="AY403" s="265" t="s">
        <v>152</v>
      </c>
    </row>
    <row r="404" s="14" customFormat="1">
      <c r="A404" s="14"/>
      <c r="B404" s="255"/>
      <c r="C404" s="256"/>
      <c r="D404" s="240" t="s">
        <v>163</v>
      </c>
      <c r="E404" s="256"/>
      <c r="F404" s="258" t="s">
        <v>542</v>
      </c>
      <c r="G404" s="256"/>
      <c r="H404" s="259">
        <v>20.393999999999998</v>
      </c>
      <c r="I404" s="260"/>
      <c r="J404" s="256"/>
      <c r="K404" s="256"/>
      <c r="L404" s="261"/>
      <c r="M404" s="262"/>
      <c r="N404" s="263"/>
      <c r="O404" s="263"/>
      <c r="P404" s="263"/>
      <c r="Q404" s="263"/>
      <c r="R404" s="263"/>
      <c r="S404" s="263"/>
      <c r="T404" s="26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5" t="s">
        <v>163</v>
      </c>
      <c r="AU404" s="265" t="s">
        <v>87</v>
      </c>
      <c r="AV404" s="14" t="s">
        <v>87</v>
      </c>
      <c r="AW404" s="14" t="s">
        <v>4</v>
      </c>
      <c r="AX404" s="14" t="s">
        <v>21</v>
      </c>
      <c r="AY404" s="265" t="s">
        <v>152</v>
      </c>
    </row>
    <row r="405" s="2" customFormat="1" ht="37.8" customHeight="1">
      <c r="A405" s="39"/>
      <c r="B405" s="40"/>
      <c r="C405" s="227" t="s">
        <v>543</v>
      </c>
      <c r="D405" s="227" t="s">
        <v>154</v>
      </c>
      <c r="E405" s="228" t="s">
        <v>544</v>
      </c>
      <c r="F405" s="229" t="s">
        <v>545</v>
      </c>
      <c r="G405" s="230" t="s">
        <v>157</v>
      </c>
      <c r="H405" s="231">
        <v>74.799999999999997</v>
      </c>
      <c r="I405" s="232"/>
      <c r="J405" s="233">
        <f>ROUND(I405*H405,2)</f>
        <v>0</v>
      </c>
      <c r="K405" s="229" t="s">
        <v>158</v>
      </c>
      <c r="L405" s="45"/>
      <c r="M405" s="234" t="s">
        <v>1</v>
      </c>
      <c r="N405" s="235" t="s">
        <v>44</v>
      </c>
      <c r="O405" s="92"/>
      <c r="P405" s="236">
        <f>O405*H405</f>
        <v>0</v>
      </c>
      <c r="Q405" s="236">
        <v>0</v>
      </c>
      <c r="R405" s="236">
        <f>Q405*H405</f>
        <v>0</v>
      </c>
      <c r="S405" s="236">
        <v>0</v>
      </c>
      <c r="T405" s="237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8" t="s">
        <v>159</v>
      </c>
      <c r="AT405" s="238" t="s">
        <v>154</v>
      </c>
      <c r="AU405" s="238" t="s">
        <v>87</v>
      </c>
      <c r="AY405" s="18" t="s">
        <v>152</v>
      </c>
      <c r="BE405" s="239">
        <f>IF(N405="základní",J405,0)</f>
        <v>0</v>
      </c>
      <c r="BF405" s="239">
        <f>IF(N405="snížená",J405,0)</f>
        <v>0</v>
      </c>
      <c r="BG405" s="239">
        <f>IF(N405="zákl. přenesená",J405,0)</f>
        <v>0</v>
      </c>
      <c r="BH405" s="239">
        <f>IF(N405="sníž. přenesená",J405,0)</f>
        <v>0</v>
      </c>
      <c r="BI405" s="239">
        <f>IF(N405="nulová",J405,0)</f>
        <v>0</v>
      </c>
      <c r="BJ405" s="18" t="s">
        <v>21</v>
      </c>
      <c r="BK405" s="239">
        <f>ROUND(I405*H405,2)</f>
        <v>0</v>
      </c>
      <c r="BL405" s="18" t="s">
        <v>159</v>
      </c>
      <c r="BM405" s="238" t="s">
        <v>546</v>
      </c>
    </row>
    <row r="406" s="2" customFormat="1">
      <c r="A406" s="39"/>
      <c r="B406" s="40"/>
      <c r="C406" s="41"/>
      <c r="D406" s="240" t="s">
        <v>161</v>
      </c>
      <c r="E406" s="41"/>
      <c r="F406" s="241" t="s">
        <v>547</v>
      </c>
      <c r="G406" s="41"/>
      <c r="H406" s="41"/>
      <c r="I406" s="242"/>
      <c r="J406" s="41"/>
      <c r="K406" s="41"/>
      <c r="L406" s="45"/>
      <c r="M406" s="243"/>
      <c r="N406" s="244"/>
      <c r="O406" s="92"/>
      <c r="P406" s="92"/>
      <c r="Q406" s="92"/>
      <c r="R406" s="92"/>
      <c r="S406" s="92"/>
      <c r="T406" s="93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161</v>
      </c>
      <c r="AU406" s="18" t="s">
        <v>87</v>
      </c>
    </row>
    <row r="407" s="13" customFormat="1">
      <c r="A407" s="13"/>
      <c r="B407" s="245"/>
      <c r="C407" s="246"/>
      <c r="D407" s="240" t="s">
        <v>163</v>
      </c>
      <c r="E407" s="247" t="s">
        <v>1</v>
      </c>
      <c r="F407" s="248" t="s">
        <v>520</v>
      </c>
      <c r="G407" s="246"/>
      <c r="H407" s="247" t="s">
        <v>1</v>
      </c>
      <c r="I407" s="249"/>
      <c r="J407" s="246"/>
      <c r="K407" s="246"/>
      <c r="L407" s="250"/>
      <c r="M407" s="251"/>
      <c r="N407" s="252"/>
      <c r="O407" s="252"/>
      <c r="P407" s="252"/>
      <c r="Q407" s="252"/>
      <c r="R407" s="252"/>
      <c r="S407" s="252"/>
      <c r="T407" s="25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4" t="s">
        <v>163</v>
      </c>
      <c r="AU407" s="254" t="s">
        <v>87</v>
      </c>
      <c r="AV407" s="13" t="s">
        <v>21</v>
      </c>
      <c r="AW407" s="13" t="s">
        <v>36</v>
      </c>
      <c r="AX407" s="13" t="s">
        <v>79</v>
      </c>
      <c r="AY407" s="254" t="s">
        <v>152</v>
      </c>
    </row>
    <row r="408" s="14" customFormat="1">
      <c r="A408" s="14"/>
      <c r="B408" s="255"/>
      <c r="C408" s="256"/>
      <c r="D408" s="240" t="s">
        <v>163</v>
      </c>
      <c r="E408" s="257" t="s">
        <v>1</v>
      </c>
      <c r="F408" s="258" t="s">
        <v>521</v>
      </c>
      <c r="G408" s="256"/>
      <c r="H408" s="259">
        <v>38.600000000000001</v>
      </c>
      <c r="I408" s="260"/>
      <c r="J408" s="256"/>
      <c r="K408" s="256"/>
      <c r="L408" s="261"/>
      <c r="M408" s="262"/>
      <c r="N408" s="263"/>
      <c r="O408" s="263"/>
      <c r="P408" s="263"/>
      <c r="Q408" s="263"/>
      <c r="R408" s="263"/>
      <c r="S408" s="263"/>
      <c r="T408" s="26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5" t="s">
        <v>163</v>
      </c>
      <c r="AU408" s="265" t="s">
        <v>87</v>
      </c>
      <c r="AV408" s="14" t="s">
        <v>87</v>
      </c>
      <c r="AW408" s="14" t="s">
        <v>36</v>
      </c>
      <c r="AX408" s="14" t="s">
        <v>79</v>
      </c>
      <c r="AY408" s="265" t="s">
        <v>152</v>
      </c>
    </row>
    <row r="409" s="13" customFormat="1">
      <c r="A409" s="13"/>
      <c r="B409" s="245"/>
      <c r="C409" s="246"/>
      <c r="D409" s="240" t="s">
        <v>163</v>
      </c>
      <c r="E409" s="247" t="s">
        <v>1</v>
      </c>
      <c r="F409" s="248" t="s">
        <v>522</v>
      </c>
      <c r="G409" s="246"/>
      <c r="H409" s="247" t="s">
        <v>1</v>
      </c>
      <c r="I409" s="249"/>
      <c r="J409" s="246"/>
      <c r="K409" s="246"/>
      <c r="L409" s="250"/>
      <c r="M409" s="251"/>
      <c r="N409" s="252"/>
      <c r="O409" s="252"/>
      <c r="P409" s="252"/>
      <c r="Q409" s="252"/>
      <c r="R409" s="252"/>
      <c r="S409" s="252"/>
      <c r="T409" s="25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4" t="s">
        <v>163</v>
      </c>
      <c r="AU409" s="254" t="s">
        <v>87</v>
      </c>
      <c r="AV409" s="13" t="s">
        <v>21</v>
      </c>
      <c r="AW409" s="13" t="s">
        <v>36</v>
      </c>
      <c r="AX409" s="13" t="s">
        <v>79</v>
      </c>
      <c r="AY409" s="254" t="s">
        <v>152</v>
      </c>
    </row>
    <row r="410" s="14" customFormat="1">
      <c r="A410" s="14"/>
      <c r="B410" s="255"/>
      <c r="C410" s="256"/>
      <c r="D410" s="240" t="s">
        <v>163</v>
      </c>
      <c r="E410" s="257" t="s">
        <v>1</v>
      </c>
      <c r="F410" s="258" t="s">
        <v>523</v>
      </c>
      <c r="G410" s="256"/>
      <c r="H410" s="259">
        <v>16.399999999999999</v>
      </c>
      <c r="I410" s="260"/>
      <c r="J410" s="256"/>
      <c r="K410" s="256"/>
      <c r="L410" s="261"/>
      <c r="M410" s="262"/>
      <c r="N410" s="263"/>
      <c r="O410" s="263"/>
      <c r="P410" s="263"/>
      <c r="Q410" s="263"/>
      <c r="R410" s="263"/>
      <c r="S410" s="263"/>
      <c r="T410" s="26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5" t="s">
        <v>163</v>
      </c>
      <c r="AU410" s="265" t="s">
        <v>87</v>
      </c>
      <c r="AV410" s="14" t="s">
        <v>87</v>
      </c>
      <c r="AW410" s="14" t="s">
        <v>36</v>
      </c>
      <c r="AX410" s="14" t="s">
        <v>79</v>
      </c>
      <c r="AY410" s="265" t="s">
        <v>152</v>
      </c>
    </row>
    <row r="411" s="13" customFormat="1">
      <c r="A411" s="13"/>
      <c r="B411" s="245"/>
      <c r="C411" s="246"/>
      <c r="D411" s="240" t="s">
        <v>163</v>
      </c>
      <c r="E411" s="247" t="s">
        <v>1</v>
      </c>
      <c r="F411" s="248" t="s">
        <v>524</v>
      </c>
      <c r="G411" s="246"/>
      <c r="H411" s="247" t="s">
        <v>1</v>
      </c>
      <c r="I411" s="249"/>
      <c r="J411" s="246"/>
      <c r="K411" s="246"/>
      <c r="L411" s="250"/>
      <c r="M411" s="251"/>
      <c r="N411" s="252"/>
      <c r="O411" s="252"/>
      <c r="P411" s="252"/>
      <c r="Q411" s="252"/>
      <c r="R411" s="252"/>
      <c r="S411" s="252"/>
      <c r="T411" s="25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4" t="s">
        <v>163</v>
      </c>
      <c r="AU411" s="254" t="s">
        <v>87</v>
      </c>
      <c r="AV411" s="13" t="s">
        <v>21</v>
      </c>
      <c r="AW411" s="13" t="s">
        <v>36</v>
      </c>
      <c r="AX411" s="13" t="s">
        <v>79</v>
      </c>
      <c r="AY411" s="254" t="s">
        <v>152</v>
      </c>
    </row>
    <row r="412" s="14" customFormat="1">
      <c r="A412" s="14"/>
      <c r="B412" s="255"/>
      <c r="C412" s="256"/>
      <c r="D412" s="240" t="s">
        <v>163</v>
      </c>
      <c r="E412" s="257" t="s">
        <v>1</v>
      </c>
      <c r="F412" s="258" t="s">
        <v>525</v>
      </c>
      <c r="G412" s="256"/>
      <c r="H412" s="259">
        <v>19.800000000000001</v>
      </c>
      <c r="I412" s="260"/>
      <c r="J412" s="256"/>
      <c r="K412" s="256"/>
      <c r="L412" s="261"/>
      <c r="M412" s="262"/>
      <c r="N412" s="263"/>
      <c r="O412" s="263"/>
      <c r="P412" s="263"/>
      <c r="Q412" s="263"/>
      <c r="R412" s="263"/>
      <c r="S412" s="263"/>
      <c r="T412" s="26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5" t="s">
        <v>163</v>
      </c>
      <c r="AU412" s="265" t="s">
        <v>87</v>
      </c>
      <c r="AV412" s="14" t="s">
        <v>87</v>
      </c>
      <c r="AW412" s="14" t="s">
        <v>36</v>
      </c>
      <c r="AX412" s="14" t="s">
        <v>79</v>
      </c>
      <c r="AY412" s="265" t="s">
        <v>152</v>
      </c>
    </row>
    <row r="413" s="15" customFormat="1">
      <c r="A413" s="15"/>
      <c r="B413" s="266"/>
      <c r="C413" s="267"/>
      <c r="D413" s="240" t="s">
        <v>163</v>
      </c>
      <c r="E413" s="268" t="s">
        <v>1</v>
      </c>
      <c r="F413" s="269" t="s">
        <v>187</v>
      </c>
      <c r="G413" s="267"/>
      <c r="H413" s="270">
        <v>74.799999999999997</v>
      </c>
      <c r="I413" s="271"/>
      <c r="J413" s="267"/>
      <c r="K413" s="267"/>
      <c r="L413" s="272"/>
      <c r="M413" s="273"/>
      <c r="N413" s="274"/>
      <c r="O413" s="274"/>
      <c r="P413" s="274"/>
      <c r="Q413" s="274"/>
      <c r="R413" s="274"/>
      <c r="S413" s="274"/>
      <c r="T413" s="27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76" t="s">
        <v>163</v>
      </c>
      <c r="AU413" s="276" t="s">
        <v>87</v>
      </c>
      <c r="AV413" s="15" t="s">
        <v>159</v>
      </c>
      <c r="AW413" s="15" t="s">
        <v>36</v>
      </c>
      <c r="AX413" s="15" t="s">
        <v>21</v>
      </c>
      <c r="AY413" s="276" t="s">
        <v>152</v>
      </c>
    </row>
    <row r="414" s="2" customFormat="1" ht="24.15" customHeight="1">
      <c r="A414" s="39"/>
      <c r="B414" s="40"/>
      <c r="C414" s="227" t="s">
        <v>548</v>
      </c>
      <c r="D414" s="227" t="s">
        <v>154</v>
      </c>
      <c r="E414" s="228" t="s">
        <v>549</v>
      </c>
      <c r="F414" s="229" t="s">
        <v>550</v>
      </c>
      <c r="G414" s="230" t="s">
        <v>157</v>
      </c>
      <c r="H414" s="231">
        <v>4.7999999999999998</v>
      </c>
      <c r="I414" s="232"/>
      <c r="J414" s="233">
        <f>ROUND(I414*H414,2)</f>
        <v>0</v>
      </c>
      <c r="K414" s="229" t="s">
        <v>158</v>
      </c>
      <c r="L414" s="45"/>
      <c r="M414" s="234" t="s">
        <v>1</v>
      </c>
      <c r="N414" s="235" t="s">
        <v>44</v>
      </c>
      <c r="O414" s="92"/>
      <c r="P414" s="236">
        <f>O414*H414</f>
        <v>0</v>
      </c>
      <c r="Q414" s="236">
        <v>0.11162</v>
      </c>
      <c r="R414" s="236">
        <f>Q414*H414</f>
        <v>0.53577599999999992</v>
      </c>
      <c r="S414" s="236">
        <v>0</v>
      </c>
      <c r="T414" s="237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38" t="s">
        <v>159</v>
      </c>
      <c r="AT414" s="238" t="s">
        <v>154</v>
      </c>
      <c r="AU414" s="238" t="s">
        <v>87</v>
      </c>
      <c r="AY414" s="18" t="s">
        <v>152</v>
      </c>
      <c r="BE414" s="239">
        <f>IF(N414="základní",J414,0)</f>
        <v>0</v>
      </c>
      <c r="BF414" s="239">
        <f>IF(N414="snížená",J414,0)</f>
        <v>0</v>
      </c>
      <c r="BG414" s="239">
        <f>IF(N414="zákl. přenesená",J414,0)</f>
        <v>0</v>
      </c>
      <c r="BH414" s="239">
        <f>IF(N414="sníž. přenesená",J414,0)</f>
        <v>0</v>
      </c>
      <c r="BI414" s="239">
        <f>IF(N414="nulová",J414,0)</f>
        <v>0</v>
      </c>
      <c r="BJ414" s="18" t="s">
        <v>21</v>
      </c>
      <c r="BK414" s="239">
        <f>ROUND(I414*H414,2)</f>
        <v>0</v>
      </c>
      <c r="BL414" s="18" t="s">
        <v>159</v>
      </c>
      <c r="BM414" s="238" t="s">
        <v>551</v>
      </c>
    </row>
    <row r="415" s="2" customFormat="1">
      <c r="A415" s="39"/>
      <c r="B415" s="40"/>
      <c r="C415" s="41"/>
      <c r="D415" s="240" t="s">
        <v>161</v>
      </c>
      <c r="E415" s="41"/>
      <c r="F415" s="241" t="s">
        <v>552</v>
      </c>
      <c r="G415" s="41"/>
      <c r="H415" s="41"/>
      <c r="I415" s="242"/>
      <c r="J415" s="41"/>
      <c r="K415" s="41"/>
      <c r="L415" s="45"/>
      <c r="M415" s="243"/>
      <c r="N415" s="244"/>
      <c r="O415" s="92"/>
      <c r="P415" s="92"/>
      <c r="Q415" s="92"/>
      <c r="R415" s="92"/>
      <c r="S415" s="92"/>
      <c r="T415" s="93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161</v>
      </c>
      <c r="AU415" s="18" t="s">
        <v>87</v>
      </c>
    </row>
    <row r="416" s="13" customFormat="1">
      <c r="A416" s="13"/>
      <c r="B416" s="245"/>
      <c r="C416" s="246"/>
      <c r="D416" s="240" t="s">
        <v>163</v>
      </c>
      <c r="E416" s="247" t="s">
        <v>1</v>
      </c>
      <c r="F416" s="248" t="s">
        <v>553</v>
      </c>
      <c r="G416" s="246"/>
      <c r="H416" s="247" t="s">
        <v>1</v>
      </c>
      <c r="I416" s="249"/>
      <c r="J416" s="246"/>
      <c r="K416" s="246"/>
      <c r="L416" s="250"/>
      <c r="M416" s="251"/>
      <c r="N416" s="252"/>
      <c r="O416" s="252"/>
      <c r="P416" s="252"/>
      <c r="Q416" s="252"/>
      <c r="R416" s="252"/>
      <c r="S416" s="252"/>
      <c r="T416" s="25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4" t="s">
        <v>163</v>
      </c>
      <c r="AU416" s="254" t="s">
        <v>87</v>
      </c>
      <c r="AV416" s="13" t="s">
        <v>21</v>
      </c>
      <c r="AW416" s="13" t="s">
        <v>36</v>
      </c>
      <c r="AX416" s="13" t="s">
        <v>79</v>
      </c>
      <c r="AY416" s="254" t="s">
        <v>152</v>
      </c>
    </row>
    <row r="417" s="14" customFormat="1">
      <c r="A417" s="14"/>
      <c r="B417" s="255"/>
      <c r="C417" s="256"/>
      <c r="D417" s="240" t="s">
        <v>163</v>
      </c>
      <c r="E417" s="257" t="s">
        <v>1</v>
      </c>
      <c r="F417" s="258" t="s">
        <v>554</v>
      </c>
      <c r="G417" s="256"/>
      <c r="H417" s="259">
        <v>4.7999999999999998</v>
      </c>
      <c r="I417" s="260"/>
      <c r="J417" s="256"/>
      <c r="K417" s="256"/>
      <c r="L417" s="261"/>
      <c r="M417" s="262"/>
      <c r="N417" s="263"/>
      <c r="O417" s="263"/>
      <c r="P417" s="263"/>
      <c r="Q417" s="263"/>
      <c r="R417" s="263"/>
      <c r="S417" s="263"/>
      <c r="T417" s="26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5" t="s">
        <v>163</v>
      </c>
      <c r="AU417" s="265" t="s">
        <v>87</v>
      </c>
      <c r="AV417" s="14" t="s">
        <v>87</v>
      </c>
      <c r="AW417" s="14" t="s">
        <v>36</v>
      </c>
      <c r="AX417" s="14" t="s">
        <v>21</v>
      </c>
      <c r="AY417" s="265" t="s">
        <v>152</v>
      </c>
    </row>
    <row r="418" s="2" customFormat="1" ht="24.15" customHeight="1">
      <c r="A418" s="39"/>
      <c r="B418" s="40"/>
      <c r="C418" s="277" t="s">
        <v>555</v>
      </c>
      <c r="D418" s="277" t="s">
        <v>314</v>
      </c>
      <c r="E418" s="278" t="s">
        <v>556</v>
      </c>
      <c r="F418" s="279" t="s">
        <v>557</v>
      </c>
      <c r="G418" s="280" t="s">
        <v>157</v>
      </c>
      <c r="H418" s="281">
        <v>5.2800000000000002</v>
      </c>
      <c r="I418" s="282"/>
      <c r="J418" s="283">
        <f>ROUND(I418*H418,2)</f>
        <v>0</v>
      </c>
      <c r="K418" s="279" t="s">
        <v>158</v>
      </c>
      <c r="L418" s="284"/>
      <c r="M418" s="285" t="s">
        <v>1</v>
      </c>
      <c r="N418" s="286" t="s">
        <v>44</v>
      </c>
      <c r="O418" s="92"/>
      <c r="P418" s="236">
        <f>O418*H418</f>
        <v>0</v>
      </c>
      <c r="Q418" s="236">
        <v>0.13100000000000001</v>
      </c>
      <c r="R418" s="236">
        <f>Q418*H418</f>
        <v>0.69168000000000007</v>
      </c>
      <c r="S418" s="236">
        <v>0</v>
      </c>
      <c r="T418" s="237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8" t="s">
        <v>558</v>
      </c>
      <c r="AT418" s="238" t="s">
        <v>314</v>
      </c>
      <c r="AU418" s="238" t="s">
        <v>87</v>
      </c>
      <c r="AY418" s="18" t="s">
        <v>152</v>
      </c>
      <c r="BE418" s="239">
        <f>IF(N418="základní",J418,0)</f>
        <v>0</v>
      </c>
      <c r="BF418" s="239">
        <f>IF(N418="snížená",J418,0)</f>
        <v>0</v>
      </c>
      <c r="BG418" s="239">
        <f>IF(N418="zákl. přenesená",J418,0)</f>
        <v>0</v>
      </c>
      <c r="BH418" s="239">
        <f>IF(N418="sníž. přenesená",J418,0)</f>
        <v>0</v>
      </c>
      <c r="BI418" s="239">
        <f>IF(N418="nulová",J418,0)</f>
        <v>0</v>
      </c>
      <c r="BJ418" s="18" t="s">
        <v>21</v>
      </c>
      <c r="BK418" s="239">
        <f>ROUND(I418*H418,2)</f>
        <v>0</v>
      </c>
      <c r="BL418" s="18" t="s">
        <v>558</v>
      </c>
      <c r="BM418" s="238" t="s">
        <v>559</v>
      </c>
    </row>
    <row r="419" s="2" customFormat="1">
      <c r="A419" s="39"/>
      <c r="B419" s="40"/>
      <c r="C419" s="41"/>
      <c r="D419" s="240" t="s">
        <v>161</v>
      </c>
      <c r="E419" s="41"/>
      <c r="F419" s="241" t="s">
        <v>560</v>
      </c>
      <c r="G419" s="41"/>
      <c r="H419" s="41"/>
      <c r="I419" s="242"/>
      <c r="J419" s="41"/>
      <c r="K419" s="41"/>
      <c r="L419" s="45"/>
      <c r="M419" s="243"/>
      <c r="N419" s="244"/>
      <c r="O419" s="92"/>
      <c r="P419" s="92"/>
      <c r="Q419" s="92"/>
      <c r="R419" s="92"/>
      <c r="S419" s="92"/>
      <c r="T419" s="93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161</v>
      </c>
      <c r="AU419" s="18" t="s">
        <v>87</v>
      </c>
    </row>
    <row r="420" s="14" customFormat="1">
      <c r="A420" s="14"/>
      <c r="B420" s="255"/>
      <c r="C420" s="256"/>
      <c r="D420" s="240" t="s">
        <v>163</v>
      </c>
      <c r="E420" s="256"/>
      <c r="F420" s="258" t="s">
        <v>561</v>
      </c>
      <c r="G420" s="256"/>
      <c r="H420" s="259">
        <v>5.2800000000000002</v>
      </c>
      <c r="I420" s="260"/>
      <c r="J420" s="256"/>
      <c r="K420" s="256"/>
      <c r="L420" s="261"/>
      <c r="M420" s="262"/>
      <c r="N420" s="263"/>
      <c r="O420" s="263"/>
      <c r="P420" s="263"/>
      <c r="Q420" s="263"/>
      <c r="R420" s="263"/>
      <c r="S420" s="263"/>
      <c r="T420" s="26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5" t="s">
        <v>163</v>
      </c>
      <c r="AU420" s="265" t="s">
        <v>87</v>
      </c>
      <c r="AV420" s="14" t="s">
        <v>87</v>
      </c>
      <c r="AW420" s="14" t="s">
        <v>4</v>
      </c>
      <c r="AX420" s="14" t="s">
        <v>21</v>
      </c>
      <c r="AY420" s="265" t="s">
        <v>152</v>
      </c>
    </row>
    <row r="421" s="2" customFormat="1" ht="37.8" customHeight="1">
      <c r="A421" s="39"/>
      <c r="B421" s="40"/>
      <c r="C421" s="227" t="s">
        <v>562</v>
      </c>
      <c r="D421" s="227" t="s">
        <v>154</v>
      </c>
      <c r="E421" s="228" t="s">
        <v>563</v>
      </c>
      <c r="F421" s="229" t="s">
        <v>564</v>
      </c>
      <c r="G421" s="230" t="s">
        <v>157</v>
      </c>
      <c r="H421" s="231">
        <v>139.40000000000001</v>
      </c>
      <c r="I421" s="232"/>
      <c r="J421" s="233">
        <f>ROUND(I421*H421,2)</f>
        <v>0</v>
      </c>
      <c r="K421" s="229" t="s">
        <v>1</v>
      </c>
      <c r="L421" s="45"/>
      <c r="M421" s="234" t="s">
        <v>1</v>
      </c>
      <c r="N421" s="235" t="s">
        <v>44</v>
      </c>
      <c r="O421" s="92"/>
      <c r="P421" s="236">
        <f>O421*H421</f>
        <v>0</v>
      </c>
      <c r="Q421" s="236">
        <v>0.71255000000000002</v>
      </c>
      <c r="R421" s="236">
        <f>Q421*H421</f>
        <v>99.329470000000001</v>
      </c>
      <c r="S421" s="236">
        <v>0</v>
      </c>
      <c r="T421" s="237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8" t="s">
        <v>159</v>
      </c>
      <c r="AT421" s="238" t="s">
        <v>154</v>
      </c>
      <c r="AU421" s="238" t="s">
        <v>87</v>
      </c>
      <c r="AY421" s="18" t="s">
        <v>152</v>
      </c>
      <c r="BE421" s="239">
        <f>IF(N421="základní",J421,0)</f>
        <v>0</v>
      </c>
      <c r="BF421" s="239">
        <f>IF(N421="snížená",J421,0)</f>
        <v>0</v>
      </c>
      <c r="BG421" s="239">
        <f>IF(N421="zákl. přenesená",J421,0)</f>
        <v>0</v>
      </c>
      <c r="BH421" s="239">
        <f>IF(N421="sníž. přenesená",J421,0)</f>
        <v>0</v>
      </c>
      <c r="BI421" s="239">
        <f>IF(N421="nulová",J421,0)</f>
        <v>0</v>
      </c>
      <c r="BJ421" s="18" t="s">
        <v>21</v>
      </c>
      <c r="BK421" s="239">
        <f>ROUND(I421*H421,2)</f>
        <v>0</v>
      </c>
      <c r="BL421" s="18" t="s">
        <v>159</v>
      </c>
      <c r="BM421" s="238" t="s">
        <v>565</v>
      </c>
    </row>
    <row r="422" s="2" customFormat="1">
      <c r="A422" s="39"/>
      <c r="B422" s="40"/>
      <c r="C422" s="41"/>
      <c r="D422" s="240" t="s">
        <v>161</v>
      </c>
      <c r="E422" s="41"/>
      <c r="F422" s="241" t="s">
        <v>564</v>
      </c>
      <c r="G422" s="41"/>
      <c r="H422" s="41"/>
      <c r="I422" s="242"/>
      <c r="J422" s="41"/>
      <c r="K422" s="41"/>
      <c r="L422" s="45"/>
      <c r="M422" s="243"/>
      <c r="N422" s="244"/>
      <c r="O422" s="92"/>
      <c r="P422" s="92"/>
      <c r="Q422" s="92"/>
      <c r="R422" s="92"/>
      <c r="S422" s="92"/>
      <c r="T422" s="93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161</v>
      </c>
      <c r="AU422" s="18" t="s">
        <v>87</v>
      </c>
    </row>
    <row r="423" s="13" customFormat="1">
      <c r="A423" s="13"/>
      <c r="B423" s="245"/>
      <c r="C423" s="246"/>
      <c r="D423" s="240" t="s">
        <v>163</v>
      </c>
      <c r="E423" s="247" t="s">
        <v>1</v>
      </c>
      <c r="F423" s="248" t="s">
        <v>566</v>
      </c>
      <c r="G423" s="246"/>
      <c r="H423" s="247" t="s">
        <v>1</v>
      </c>
      <c r="I423" s="249"/>
      <c r="J423" s="246"/>
      <c r="K423" s="246"/>
      <c r="L423" s="250"/>
      <c r="M423" s="251"/>
      <c r="N423" s="252"/>
      <c r="O423" s="252"/>
      <c r="P423" s="252"/>
      <c r="Q423" s="252"/>
      <c r="R423" s="252"/>
      <c r="S423" s="252"/>
      <c r="T423" s="25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4" t="s">
        <v>163</v>
      </c>
      <c r="AU423" s="254" t="s">
        <v>87</v>
      </c>
      <c r="AV423" s="13" t="s">
        <v>21</v>
      </c>
      <c r="AW423" s="13" t="s">
        <v>36</v>
      </c>
      <c r="AX423" s="13" t="s">
        <v>79</v>
      </c>
      <c r="AY423" s="254" t="s">
        <v>152</v>
      </c>
    </row>
    <row r="424" s="14" customFormat="1">
      <c r="A424" s="14"/>
      <c r="B424" s="255"/>
      <c r="C424" s="256"/>
      <c r="D424" s="240" t="s">
        <v>163</v>
      </c>
      <c r="E424" s="257" t="s">
        <v>1</v>
      </c>
      <c r="F424" s="258" t="s">
        <v>567</v>
      </c>
      <c r="G424" s="256"/>
      <c r="H424" s="259">
        <v>139.40000000000001</v>
      </c>
      <c r="I424" s="260"/>
      <c r="J424" s="256"/>
      <c r="K424" s="256"/>
      <c r="L424" s="261"/>
      <c r="M424" s="262"/>
      <c r="N424" s="263"/>
      <c r="O424" s="263"/>
      <c r="P424" s="263"/>
      <c r="Q424" s="263"/>
      <c r="R424" s="263"/>
      <c r="S424" s="263"/>
      <c r="T424" s="26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5" t="s">
        <v>163</v>
      </c>
      <c r="AU424" s="265" t="s">
        <v>87</v>
      </c>
      <c r="AV424" s="14" t="s">
        <v>87</v>
      </c>
      <c r="AW424" s="14" t="s">
        <v>36</v>
      </c>
      <c r="AX424" s="14" t="s">
        <v>21</v>
      </c>
      <c r="AY424" s="265" t="s">
        <v>152</v>
      </c>
    </row>
    <row r="425" s="12" customFormat="1" ht="22.8" customHeight="1">
      <c r="A425" s="12"/>
      <c r="B425" s="211"/>
      <c r="C425" s="212"/>
      <c r="D425" s="213" t="s">
        <v>78</v>
      </c>
      <c r="E425" s="225" t="s">
        <v>209</v>
      </c>
      <c r="F425" s="225" t="s">
        <v>568</v>
      </c>
      <c r="G425" s="212"/>
      <c r="H425" s="212"/>
      <c r="I425" s="215"/>
      <c r="J425" s="226">
        <f>BK425</f>
        <v>0</v>
      </c>
      <c r="K425" s="212"/>
      <c r="L425" s="217"/>
      <c r="M425" s="218"/>
      <c r="N425" s="219"/>
      <c r="O425" s="219"/>
      <c r="P425" s="220">
        <f>SUM(P426:P449)</f>
        <v>0</v>
      </c>
      <c r="Q425" s="219"/>
      <c r="R425" s="220">
        <f>SUM(R426:R449)</f>
        <v>5.4064399999999999</v>
      </c>
      <c r="S425" s="219"/>
      <c r="T425" s="221">
        <f>SUM(T426:T449)</f>
        <v>0</v>
      </c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R425" s="222" t="s">
        <v>21</v>
      </c>
      <c r="AT425" s="223" t="s">
        <v>78</v>
      </c>
      <c r="AU425" s="223" t="s">
        <v>21</v>
      </c>
      <c r="AY425" s="222" t="s">
        <v>152</v>
      </c>
      <c r="BK425" s="224">
        <f>SUM(BK426:BK449)</f>
        <v>0</v>
      </c>
    </row>
    <row r="426" s="2" customFormat="1" ht="37.8" customHeight="1">
      <c r="A426" s="39"/>
      <c r="B426" s="40"/>
      <c r="C426" s="227" t="s">
        <v>569</v>
      </c>
      <c r="D426" s="227" t="s">
        <v>154</v>
      </c>
      <c r="E426" s="228" t="s">
        <v>570</v>
      </c>
      <c r="F426" s="229" t="s">
        <v>571</v>
      </c>
      <c r="G426" s="230" t="s">
        <v>218</v>
      </c>
      <c r="H426" s="231">
        <v>12.5</v>
      </c>
      <c r="I426" s="232"/>
      <c r="J426" s="233">
        <f>ROUND(I426*H426,2)</f>
        <v>0</v>
      </c>
      <c r="K426" s="229" t="s">
        <v>1</v>
      </c>
      <c r="L426" s="45"/>
      <c r="M426" s="234" t="s">
        <v>1</v>
      </c>
      <c r="N426" s="235" t="s">
        <v>44</v>
      </c>
      <c r="O426" s="92"/>
      <c r="P426" s="236">
        <f>O426*H426</f>
        <v>0</v>
      </c>
      <c r="Q426" s="236">
        <v>0</v>
      </c>
      <c r="R426" s="236">
        <f>Q426*H426</f>
        <v>0</v>
      </c>
      <c r="S426" s="236">
        <v>0</v>
      </c>
      <c r="T426" s="237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8" t="s">
        <v>159</v>
      </c>
      <c r="AT426" s="238" t="s">
        <v>154</v>
      </c>
      <c r="AU426" s="238" t="s">
        <v>87</v>
      </c>
      <c r="AY426" s="18" t="s">
        <v>152</v>
      </c>
      <c r="BE426" s="239">
        <f>IF(N426="základní",J426,0)</f>
        <v>0</v>
      </c>
      <c r="BF426" s="239">
        <f>IF(N426="snížená",J426,0)</f>
        <v>0</v>
      </c>
      <c r="BG426" s="239">
        <f>IF(N426="zákl. přenesená",J426,0)</f>
        <v>0</v>
      </c>
      <c r="BH426" s="239">
        <f>IF(N426="sníž. přenesená",J426,0)</f>
        <v>0</v>
      </c>
      <c r="BI426" s="239">
        <f>IF(N426="nulová",J426,0)</f>
        <v>0</v>
      </c>
      <c r="BJ426" s="18" t="s">
        <v>21</v>
      </c>
      <c r="BK426" s="239">
        <f>ROUND(I426*H426,2)</f>
        <v>0</v>
      </c>
      <c r="BL426" s="18" t="s">
        <v>159</v>
      </c>
      <c r="BM426" s="238" t="s">
        <v>572</v>
      </c>
    </row>
    <row r="427" s="2" customFormat="1">
      <c r="A427" s="39"/>
      <c r="B427" s="40"/>
      <c r="C427" s="41"/>
      <c r="D427" s="240" t="s">
        <v>161</v>
      </c>
      <c r="E427" s="41"/>
      <c r="F427" s="241" t="s">
        <v>573</v>
      </c>
      <c r="G427" s="41"/>
      <c r="H427" s="41"/>
      <c r="I427" s="242"/>
      <c r="J427" s="41"/>
      <c r="K427" s="41"/>
      <c r="L427" s="45"/>
      <c r="M427" s="243"/>
      <c r="N427" s="244"/>
      <c r="O427" s="92"/>
      <c r="P427" s="92"/>
      <c r="Q427" s="92"/>
      <c r="R427" s="92"/>
      <c r="S427" s="92"/>
      <c r="T427" s="93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161</v>
      </c>
      <c r="AU427" s="18" t="s">
        <v>87</v>
      </c>
    </row>
    <row r="428" s="13" customFormat="1">
      <c r="A428" s="13"/>
      <c r="B428" s="245"/>
      <c r="C428" s="246"/>
      <c r="D428" s="240" t="s">
        <v>163</v>
      </c>
      <c r="E428" s="247" t="s">
        <v>1</v>
      </c>
      <c r="F428" s="248" t="s">
        <v>574</v>
      </c>
      <c r="G428" s="246"/>
      <c r="H428" s="247" t="s">
        <v>1</v>
      </c>
      <c r="I428" s="249"/>
      <c r="J428" s="246"/>
      <c r="K428" s="246"/>
      <c r="L428" s="250"/>
      <c r="M428" s="251"/>
      <c r="N428" s="252"/>
      <c r="O428" s="252"/>
      <c r="P428" s="252"/>
      <c r="Q428" s="252"/>
      <c r="R428" s="252"/>
      <c r="S428" s="252"/>
      <c r="T428" s="25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4" t="s">
        <v>163</v>
      </c>
      <c r="AU428" s="254" t="s">
        <v>87</v>
      </c>
      <c r="AV428" s="13" t="s">
        <v>21</v>
      </c>
      <c r="AW428" s="13" t="s">
        <v>36</v>
      </c>
      <c r="AX428" s="13" t="s">
        <v>79</v>
      </c>
      <c r="AY428" s="254" t="s">
        <v>152</v>
      </c>
    </row>
    <row r="429" s="14" customFormat="1">
      <c r="A429" s="14"/>
      <c r="B429" s="255"/>
      <c r="C429" s="256"/>
      <c r="D429" s="240" t="s">
        <v>163</v>
      </c>
      <c r="E429" s="257" t="s">
        <v>1</v>
      </c>
      <c r="F429" s="258" t="s">
        <v>575</v>
      </c>
      <c r="G429" s="256"/>
      <c r="H429" s="259">
        <v>10.5</v>
      </c>
      <c r="I429" s="260"/>
      <c r="J429" s="256"/>
      <c r="K429" s="256"/>
      <c r="L429" s="261"/>
      <c r="M429" s="262"/>
      <c r="N429" s="263"/>
      <c r="O429" s="263"/>
      <c r="P429" s="263"/>
      <c r="Q429" s="263"/>
      <c r="R429" s="263"/>
      <c r="S429" s="263"/>
      <c r="T429" s="26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5" t="s">
        <v>163</v>
      </c>
      <c r="AU429" s="265" t="s">
        <v>87</v>
      </c>
      <c r="AV429" s="14" t="s">
        <v>87</v>
      </c>
      <c r="AW429" s="14" t="s">
        <v>36</v>
      </c>
      <c r="AX429" s="14" t="s">
        <v>79</v>
      </c>
      <c r="AY429" s="265" t="s">
        <v>152</v>
      </c>
    </row>
    <row r="430" s="14" customFormat="1">
      <c r="A430" s="14"/>
      <c r="B430" s="255"/>
      <c r="C430" s="256"/>
      <c r="D430" s="240" t="s">
        <v>163</v>
      </c>
      <c r="E430" s="257" t="s">
        <v>1</v>
      </c>
      <c r="F430" s="258" t="s">
        <v>576</v>
      </c>
      <c r="G430" s="256"/>
      <c r="H430" s="259">
        <v>2</v>
      </c>
      <c r="I430" s="260"/>
      <c r="J430" s="256"/>
      <c r="K430" s="256"/>
      <c r="L430" s="261"/>
      <c r="M430" s="262"/>
      <c r="N430" s="263"/>
      <c r="O430" s="263"/>
      <c r="P430" s="263"/>
      <c r="Q430" s="263"/>
      <c r="R430" s="263"/>
      <c r="S430" s="263"/>
      <c r="T430" s="26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5" t="s">
        <v>163</v>
      </c>
      <c r="AU430" s="265" t="s">
        <v>87</v>
      </c>
      <c r="AV430" s="14" t="s">
        <v>87</v>
      </c>
      <c r="AW430" s="14" t="s">
        <v>36</v>
      </c>
      <c r="AX430" s="14" t="s">
        <v>79</v>
      </c>
      <c r="AY430" s="265" t="s">
        <v>152</v>
      </c>
    </row>
    <row r="431" s="15" customFormat="1">
      <c r="A431" s="15"/>
      <c r="B431" s="266"/>
      <c r="C431" s="267"/>
      <c r="D431" s="240" t="s">
        <v>163</v>
      </c>
      <c r="E431" s="268" t="s">
        <v>1</v>
      </c>
      <c r="F431" s="269" t="s">
        <v>187</v>
      </c>
      <c r="G431" s="267"/>
      <c r="H431" s="270">
        <v>12.5</v>
      </c>
      <c r="I431" s="271"/>
      <c r="J431" s="267"/>
      <c r="K431" s="267"/>
      <c r="L431" s="272"/>
      <c r="M431" s="273"/>
      <c r="N431" s="274"/>
      <c r="O431" s="274"/>
      <c r="P431" s="274"/>
      <c r="Q431" s="274"/>
      <c r="R431" s="274"/>
      <c r="S431" s="274"/>
      <c r="T431" s="27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76" t="s">
        <v>163</v>
      </c>
      <c r="AU431" s="276" t="s">
        <v>87</v>
      </c>
      <c r="AV431" s="15" t="s">
        <v>159</v>
      </c>
      <c r="AW431" s="15" t="s">
        <v>36</v>
      </c>
      <c r="AX431" s="15" t="s">
        <v>21</v>
      </c>
      <c r="AY431" s="276" t="s">
        <v>152</v>
      </c>
    </row>
    <row r="432" s="2" customFormat="1" ht="16.5" customHeight="1">
      <c r="A432" s="39"/>
      <c r="B432" s="40"/>
      <c r="C432" s="227" t="s">
        <v>577</v>
      </c>
      <c r="D432" s="227" t="s">
        <v>154</v>
      </c>
      <c r="E432" s="228" t="s">
        <v>578</v>
      </c>
      <c r="F432" s="229" t="s">
        <v>579</v>
      </c>
      <c r="G432" s="230" t="s">
        <v>580</v>
      </c>
      <c r="H432" s="231">
        <v>4</v>
      </c>
      <c r="I432" s="232"/>
      <c r="J432" s="233">
        <f>ROUND(I432*H432,2)</f>
        <v>0</v>
      </c>
      <c r="K432" s="229" t="s">
        <v>1</v>
      </c>
      <c r="L432" s="45"/>
      <c r="M432" s="234" t="s">
        <v>1</v>
      </c>
      <c r="N432" s="235" t="s">
        <v>44</v>
      </c>
      <c r="O432" s="92"/>
      <c r="P432" s="236">
        <f>O432*H432</f>
        <v>0</v>
      </c>
      <c r="Q432" s="236">
        <v>0</v>
      </c>
      <c r="R432" s="236">
        <f>Q432*H432</f>
        <v>0</v>
      </c>
      <c r="S432" s="236">
        <v>0</v>
      </c>
      <c r="T432" s="237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8" t="s">
        <v>159</v>
      </c>
      <c r="AT432" s="238" t="s">
        <v>154</v>
      </c>
      <c r="AU432" s="238" t="s">
        <v>87</v>
      </c>
      <c r="AY432" s="18" t="s">
        <v>152</v>
      </c>
      <c r="BE432" s="239">
        <f>IF(N432="základní",J432,0)</f>
        <v>0</v>
      </c>
      <c r="BF432" s="239">
        <f>IF(N432="snížená",J432,0)</f>
        <v>0</v>
      </c>
      <c r="BG432" s="239">
        <f>IF(N432="zákl. přenesená",J432,0)</f>
        <v>0</v>
      </c>
      <c r="BH432" s="239">
        <f>IF(N432="sníž. přenesená",J432,0)</f>
        <v>0</v>
      </c>
      <c r="BI432" s="239">
        <f>IF(N432="nulová",J432,0)</f>
        <v>0</v>
      </c>
      <c r="BJ432" s="18" t="s">
        <v>21</v>
      </c>
      <c r="BK432" s="239">
        <f>ROUND(I432*H432,2)</f>
        <v>0</v>
      </c>
      <c r="BL432" s="18" t="s">
        <v>159</v>
      </c>
      <c r="BM432" s="238" t="s">
        <v>581</v>
      </c>
    </row>
    <row r="433" s="2" customFormat="1">
      <c r="A433" s="39"/>
      <c r="B433" s="40"/>
      <c r="C433" s="41"/>
      <c r="D433" s="240" t="s">
        <v>161</v>
      </c>
      <c r="E433" s="41"/>
      <c r="F433" s="241" t="s">
        <v>579</v>
      </c>
      <c r="G433" s="41"/>
      <c r="H433" s="41"/>
      <c r="I433" s="242"/>
      <c r="J433" s="41"/>
      <c r="K433" s="41"/>
      <c r="L433" s="45"/>
      <c r="M433" s="243"/>
      <c r="N433" s="244"/>
      <c r="O433" s="92"/>
      <c r="P433" s="92"/>
      <c r="Q433" s="92"/>
      <c r="R433" s="92"/>
      <c r="S433" s="92"/>
      <c r="T433" s="93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161</v>
      </c>
      <c r="AU433" s="18" t="s">
        <v>87</v>
      </c>
    </row>
    <row r="434" s="2" customFormat="1" ht="16.5" customHeight="1">
      <c r="A434" s="39"/>
      <c r="B434" s="40"/>
      <c r="C434" s="227" t="s">
        <v>582</v>
      </c>
      <c r="D434" s="227" t="s">
        <v>154</v>
      </c>
      <c r="E434" s="228" t="s">
        <v>583</v>
      </c>
      <c r="F434" s="229" t="s">
        <v>584</v>
      </c>
      <c r="G434" s="230" t="s">
        <v>580</v>
      </c>
      <c r="H434" s="231">
        <v>3</v>
      </c>
      <c r="I434" s="232"/>
      <c r="J434" s="233">
        <f>ROUND(I434*H434,2)</f>
        <v>0</v>
      </c>
      <c r="K434" s="229" t="s">
        <v>1</v>
      </c>
      <c r="L434" s="45"/>
      <c r="M434" s="234" t="s">
        <v>1</v>
      </c>
      <c r="N434" s="235" t="s">
        <v>44</v>
      </c>
      <c r="O434" s="92"/>
      <c r="P434" s="236">
        <f>O434*H434</f>
        <v>0</v>
      </c>
      <c r="Q434" s="236">
        <v>0.42080000000000001</v>
      </c>
      <c r="R434" s="236">
        <f>Q434*H434</f>
        <v>1.2624</v>
      </c>
      <c r="S434" s="236">
        <v>0</v>
      </c>
      <c r="T434" s="237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8" t="s">
        <v>159</v>
      </c>
      <c r="AT434" s="238" t="s">
        <v>154</v>
      </c>
      <c r="AU434" s="238" t="s">
        <v>87</v>
      </c>
      <c r="AY434" s="18" t="s">
        <v>152</v>
      </c>
      <c r="BE434" s="239">
        <f>IF(N434="základní",J434,0)</f>
        <v>0</v>
      </c>
      <c r="BF434" s="239">
        <f>IF(N434="snížená",J434,0)</f>
        <v>0</v>
      </c>
      <c r="BG434" s="239">
        <f>IF(N434="zákl. přenesená",J434,0)</f>
        <v>0</v>
      </c>
      <c r="BH434" s="239">
        <f>IF(N434="sníž. přenesená",J434,0)</f>
        <v>0</v>
      </c>
      <c r="BI434" s="239">
        <f>IF(N434="nulová",J434,0)</f>
        <v>0</v>
      </c>
      <c r="BJ434" s="18" t="s">
        <v>21</v>
      </c>
      <c r="BK434" s="239">
        <f>ROUND(I434*H434,2)</f>
        <v>0</v>
      </c>
      <c r="BL434" s="18" t="s">
        <v>159</v>
      </c>
      <c r="BM434" s="238" t="s">
        <v>585</v>
      </c>
    </row>
    <row r="435" s="2" customFormat="1">
      <c r="A435" s="39"/>
      <c r="B435" s="40"/>
      <c r="C435" s="41"/>
      <c r="D435" s="240" t="s">
        <v>161</v>
      </c>
      <c r="E435" s="41"/>
      <c r="F435" s="241" t="s">
        <v>586</v>
      </c>
      <c r="G435" s="41"/>
      <c r="H435" s="41"/>
      <c r="I435" s="242"/>
      <c r="J435" s="41"/>
      <c r="K435" s="41"/>
      <c r="L435" s="45"/>
      <c r="M435" s="243"/>
      <c r="N435" s="244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161</v>
      </c>
      <c r="AU435" s="18" t="s">
        <v>87</v>
      </c>
    </row>
    <row r="436" s="2" customFormat="1" ht="16.5" customHeight="1">
      <c r="A436" s="39"/>
      <c r="B436" s="40"/>
      <c r="C436" s="227" t="s">
        <v>587</v>
      </c>
      <c r="D436" s="227" t="s">
        <v>154</v>
      </c>
      <c r="E436" s="228" t="s">
        <v>588</v>
      </c>
      <c r="F436" s="229" t="s">
        <v>589</v>
      </c>
      <c r="G436" s="230" t="s">
        <v>580</v>
      </c>
      <c r="H436" s="231">
        <v>2</v>
      </c>
      <c r="I436" s="232"/>
      <c r="J436" s="233">
        <f>ROUND(I436*H436,2)</f>
        <v>0</v>
      </c>
      <c r="K436" s="229" t="s">
        <v>1</v>
      </c>
      <c r="L436" s="45"/>
      <c r="M436" s="234" t="s">
        <v>1</v>
      </c>
      <c r="N436" s="235" t="s">
        <v>44</v>
      </c>
      <c r="O436" s="92"/>
      <c r="P436" s="236">
        <f>O436*H436</f>
        <v>0</v>
      </c>
      <c r="Q436" s="236">
        <v>0.42368</v>
      </c>
      <c r="R436" s="236">
        <f>Q436*H436</f>
        <v>0.84736</v>
      </c>
      <c r="S436" s="236">
        <v>0</v>
      </c>
      <c r="T436" s="237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8" t="s">
        <v>159</v>
      </c>
      <c r="AT436" s="238" t="s">
        <v>154</v>
      </c>
      <c r="AU436" s="238" t="s">
        <v>87</v>
      </c>
      <c r="AY436" s="18" t="s">
        <v>152</v>
      </c>
      <c r="BE436" s="239">
        <f>IF(N436="základní",J436,0)</f>
        <v>0</v>
      </c>
      <c r="BF436" s="239">
        <f>IF(N436="snížená",J436,0)</f>
        <v>0</v>
      </c>
      <c r="BG436" s="239">
        <f>IF(N436="zákl. přenesená",J436,0)</f>
        <v>0</v>
      </c>
      <c r="BH436" s="239">
        <f>IF(N436="sníž. přenesená",J436,0)</f>
        <v>0</v>
      </c>
      <c r="BI436" s="239">
        <f>IF(N436="nulová",J436,0)</f>
        <v>0</v>
      </c>
      <c r="BJ436" s="18" t="s">
        <v>21</v>
      </c>
      <c r="BK436" s="239">
        <f>ROUND(I436*H436,2)</f>
        <v>0</v>
      </c>
      <c r="BL436" s="18" t="s">
        <v>159</v>
      </c>
      <c r="BM436" s="238" t="s">
        <v>590</v>
      </c>
    </row>
    <row r="437" s="2" customFormat="1">
      <c r="A437" s="39"/>
      <c r="B437" s="40"/>
      <c r="C437" s="41"/>
      <c r="D437" s="240" t="s">
        <v>161</v>
      </c>
      <c r="E437" s="41"/>
      <c r="F437" s="241" t="s">
        <v>589</v>
      </c>
      <c r="G437" s="41"/>
      <c r="H437" s="41"/>
      <c r="I437" s="242"/>
      <c r="J437" s="41"/>
      <c r="K437" s="41"/>
      <c r="L437" s="45"/>
      <c r="M437" s="243"/>
      <c r="N437" s="244"/>
      <c r="O437" s="92"/>
      <c r="P437" s="92"/>
      <c r="Q437" s="92"/>
      <c r="R437" s="92"/>
      <c r="S437" s="92"/>
      <c r="T437" s="93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161</v>
      </c>
      <c r="AU437" s="18" t="s">
        <v>87</v>
      </c>
    </row>
    <row r="438" s="2" customFormat="1" ht="16.5" customHeight="1">
      <c r="A438" s="39"/>
      <c r="B438" s="40"/>
      <c r="C438" s="227" t="s">
        <v>591</v>
      </c>
      <c r="D438" s="227" t="s">
        <v>154</v>
      </c>
      <c r="E438" s="228" t="s">
        <v>592</v>
      </c>
      <c r="F438" s="229" t="s">
        <v>593</v>
      </c>
      <c r="G438" s="230" t="s">
        <v>594</v>
      </c>
      <c r="H438" s="231">
        <v>1</v>
      </c>
      <c r="I438" s="232"/>
      <c r="J438" s="233">
        <f>ROUND(I438*H438,2)</f>
        <v>0</v>
      </c>
      <c r="K438" s="229" t="s">
        <v>1</v>
      </c>
      <c r="L438" s="45"/>
      <c r="M438" s="234" t="s">
        <v>1</v>
      </c>
      <c r="N438" s="235" t="s">
        <v>44</v>
      </c>
      <c r="O438" s="92"/>
      <c r="P438" s="236">
        <f>O438*H438</f>
        <v>0</v>
      </c>
      <c r="Q438" s="236">
        <v>0</v>
      </c>
      <c r="R438" s="236">
        <f>Q438*H438</f>
        <v>0</v>
      </c>
      <c r="S438" s="236">
        <v>0</v>
      </c>
      <c r="T438" s="237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8" t="s">
        <v>159</v>
      </c>
      <c r="AT438" s="238" t="s">
        <v>154</v>
      </c>
      <c r="AU438" s="238" t="s">
        <v>87</v>
      </c>
      <c r="AY438" s="18" t="s">
        <v>152</v>
      </c>
      <c r="BE438" s="239">
        <f>IF(N438="základní",J438,0)</f>
        <v>0</v>
      </c>
      <c r="BF438" s="239">
        <f>IF(N438="snížená",J438,0)</f>
        <v>0</v>
      </c>
      <c r="BG438" s="239">
        <f>IF(N438="zákl. přenesená",J438,0)</f>
        <v>0</v>
      </c>
      <c r="BH438" s="239">
        <f>IF(N438="sníž. přenesená",J438,0)</f>
        <v>0</v>
      </c>
      <c r="BI438" s="239">
        <f>IF(N438="nulová",J438,0)</f>
        <v>0</v>
      </c>
      <c r="BJ438" s="18" t="s">
        <v>21</v>
      </c>
      <c r="BK438" s="239">
        <f>ROUND(I438*H438,2)</f>
        <v>0</v>
      </c>
      <c r="BL438" s="18" t="s">
        <v>159</v>
      </c>
      <c r="BM438" s="238" t="s">
        <v>595</v>
      </c>
    </row>
    <row r="439" s="2" customFormat="1">
      <c r="A439" s="39"/>
      <c r="B439" s="40"/>
      <c r="C439" s="41"/>
      <c r="D439" s="240" t="s">
        <v>161</v>
      </c>
      <c r="E439" s="41"/>
      <c r="F439" s="241" t="s">
        <v>593</v>
      </c>
      <c r="G439" s="41"/>
      <c r="H439" s="41"/>
      <c r="I439" s="242"/>
      <c r="J439" s="41"/>
      <c r="K439" s="41"/>
      <c r="L439" s="45"/>
      <c r="M439" s="243"/>
      <c r="N439" s="244"/>
      <c r="O439" s="92"/>
      <c r="P439" s="92"/>
      <c r="Q439" s="92"/>
      <c r="R439" s="92"/>
      <c r="S439" s="92"/>
      <c r="T439" s="93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161</v>
      </c>
      <c r="AU439" s="18" t="s">
        <v>87</v>
      </c>
    </row>
    <row r="440" s="2" customFormat="1" ht="44.25" customHeight="1">
      <c r="A440" s="39"/>
      <c r="B440" s="40"/>
      <c r="C440" s="227" t="s">
        <v>596</v>
      </c>
      <c r="D440" s="227" t="s">
        <v>154</v>
      </c>
      <c r="E440" s="228" t="s">
        <v>597</v>
      </c>
      <c r="F440" s="229" t="s">
        <v>598</v>
      </c>
      <c r="G440" s="230" t="s">
        <v>580</v>
      </c>
      <c r="H440" s="231">
        <v>1</v>
      </c>
      <c r="I440" s="232"/>
      <c r="J440" s="233">
        <f>ROUND(I440*H440,2)</f>
        <v>0</v>
      </c>
      <c r="K440" s="229" t="s">
        <v>1</v>
      </c>
      <c r="L440" s="45"/>
      <c r="M440" s="234" t="s">
        <v>1</v>
      </c>
      <c r="N440" s="235" t="s">
        <v>44</v>
      </c>
      <c r="O440" s="92"/>
      <c r="P440" s="236">
        <f>O440*H440</f>
        <v>0</v>
      </c>
      <c r="Q440" s="236">
        <v>2.6148799999999999</v>
      </c>
      <c r="R440" s="236">
        <f>Q440*H440</f>
        <v>2.6148799999999999</v>
      </c>
      <c r="S440" s="236">
        <v>0</v>
      </c>
      <c r="T440" s="237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8" t="s">
        <v>159</v>
      </c>
      <c r="AT440" s="238" t="s">
        <v>154</v>
      </c>
      <c r="AU440" s="238" t="s">
        <v>87</v>
      </c>
      <c r="AY440" s="18" t="s">
        <v>152</v>
      </c>
      <c r="BE440" s="239">
        <f>IF(N440="základní",J440,0)</f>
        <v>0</v>
      </c>
      <c r="BF440" s="239">
        <f>IF(N440="snížená",J440,0)</f>
        <v>0</v>
      </c>
      <c r="BG440" s="239">
        <f>IF(N440="zákl. přenesená",J440,0)</f>
        <v>0</v>
      </c>
      <c r="BH440" s="239">
        <f>IF(N440="sníž. přenesená",J440,0)</f>
        <v>0</v>
      </c>
      <c r="BI440" s="239">
        <f>IF(N440="nulová",J440,0)</f>
        <v>0</v>
      </c>
      <c r="BJ440" s="18" t="s">
        <v>21</v>
      </c>
      <c r="BK440" s="239">
        <f>ROUND(I440*H440,2)</f>
        <v>0</v>
      </c>
      <c r="BL440" s="18" t="s">
        <v>159</v>
      </c>
      <c r="BM440" s="238" t="s">
        <v>599</v>
      </c>
    </row>
    <row r="441" s="2" customFormat="1">
      <c r="A441" s="39"/>
      <c r="B441" s="40"/>
      <c r="C441" s="41"/>
      <c r="D441" s="240" t="s">
        <v>161</v>
      </c>
      <c r="E441" s="41"/>
      <c r="F441" s="241" t="s">
        <v>598</v>
      </c>
      <c r="G441" s="41"/>
      <c r="H441" s="41"/>
      <c r="I441" s="242"/>
      <c r="J441" s="41"/>
      <c r="K441" s="41"/>
      <c r="L441" s="45"/>
      <c r="M441" s="243"/>
      <c r="N441" s="244"/>
      <c r="O441" s="92"/>
      <c r="P441" s="92"/>
      <c r="Q441" s="92"/>
      <c r="R441" s="92"/>
      <c r="S441" s="92"/>
      <c r="T441" s="93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161</v>
      </c>
      <c r="AU441" s="18" t="s">
        <v>87</v>
      </c>
    </row>
    <row r="442" s="13" customFormat="1">
      <c r="A442" s="13"/>
      <c r="B442" s="245"/>
      <c r="C442" s="246"/>
      <c r="D442" s="240" t="s">
        <v>163</v>
      </c>
      <c r="E442" s="247" t="s">
        <v>1</v>
      </c>
      <c r="F442" s="248" t="s">
        <v>600</v>
      </c>
      <c r="G442" s="246"/>
      <c r="H442" s="247" t="s">
        <v>1</v>
      </c>
      <c r="I442" s="249"/>
      <c r="J442" s="246"/>
      <c r="K442" s="246"/>
      <c r="L442" s="250"/>
      <c r="M442" s="251"/>
      <c r="N442" s="252"/>
      <c r="O442" s="252"/>
      <c r="P442" s="252"/>
      <c r="Q442" s="252"/>
      <c r="R442" s="252"/>
      <c r="S442" s="252"/>
      <c r="T442" s="25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4" t="s">
        <v>163</v>
      </c>
      <c r="AU442" s="254" t="s">
        <v>87</v>
      </c>
      <c r="AV442" s="13" t="s">
        <v>21</v>
      </c>
      <c r="AW442" s="13" t="s">
        <v>36</v>
      </c>
      <c r="AX442" s="13" t="s">
        <v>79</v>
      </c>
      <c r="AY442" s="254" t="s">
        <v>152</v>
      </c>
    </row>
    <row r="443" s="14" customFormat="1">
      <c r="A443" s="14"/>
      <c r="B443" s="255"/>
      <c r="C443" s="256"/>
      <c r="D443" s="240" t="s">
        <v>163</v>
      </c>
      <c r="E443" s="257" t="s">
        <v>1</v>
      </c>
      <c r="F443" s="258" t="s">
        <v>21</v>
      </c>
      <c r="G443" s="256"/>
      <c r="H443" s="259">
        <v>1</v>
      </c>
      <c r="I443" s="260"/>
      <c r="J443" s="256"/>
      <c r="K443" s="256"/>
      <c r="L443" s="261"/>
      <c r="M443" s="262"/>
      <c r="N443" s="263"/>
      <c r="O443" s="263"/>
      <c r="P443" s="263"/>
      <c r="Q443" s="263"/>
      <c r="R443" s="263"/>
      <c r="S443" s="263"/>
      <c r="T443" s="26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5" t="s">
        <v>163</v>
      </c>
      <c r="AU443" s="265" t="s">
        <v>87</v>
      </c>
      <c r="AV443" s="14" t="s">
        <v>87</v>
      </c>
      <c r="AW443" s="14" t="s">
        <v>36</v>
      </c>
      <c r="AX443" s="14" t="s">
        <v>79</v>
      </c>
      <c r="AY443" s="265" t="s">
        <v>152</v>
      </c>
    </row>
    <row r="444" s="2" customFormat="1" ht="49.05" customHeight="1">
      <c r="A444" s="39"/>
      <c r="B444" s="40"/>
      <c r="C444" s="227" t="s">
        <v>601</v>
      </c>
      <c r="D444" s="227" t="s">
        <v>154</v>
      </c>
      <c r="E444" s="228" t="s">
        <v>602</v>
      </c>
      <c r="F444" s="229" t="s">
        <v>603</v>
      </c>
      <c r="G444" s="230" t="s">
        <v>580</v>
      </c>
      <c r="H444" s="231">
        <v>1</v>
      </c>
      <c r="I444" s="232"/>
      <c r="J444" s="233">
        <f>ROUND(I444*H444,2)</f>
        <v>0</v>
      </c>
      <c r="K444" s="229" t="s">
        <v>1</v>
      </c>
      <c r="L444" s="45"/>
      <c r="M444" s="234" t="s">
        <v>1</v>
      </c>
      <c r="N444" s="235" t="s">
        <v>44</v>
      </c>
      <c r="O444" s="92"/>
      <c r="P444" s="236">
        <f>O444*H444</f>
        <v>0</v>
      </c>
      <c r="Q444" s="236">
        <v>0.34089999999999998</v>
      </c>
      <c r="R444" s="236">
        <f>Q444*H444</f>
        <v>0.34089999999999998</v>
      </c>
      <c r="S444" s="236">
        <v>0</v>
      </c>
      <c r="T444" s="237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8" t="s">
        <v>159</v>
      </c>
      <c r="AT444" s="238" t="s">
        <v>154</v>
      </c>
      <c r="AU444" s="238" t="s">
        <v>87</v>
      </c>
      <c r="AY444" s="18" t="s">
        <v>152</v>
      </c>
      <c r="BE444" s="239">
        <f>IF(N444="základní",J444,0)</f>
        <v>0</v>
      </c>
      <c r="BF444" s="239">
        <f>IF(N444="snížená",J444,0)</f>
        <v>0</v>
      </c>
      <c r="BG444" s="239">
        <f>IF(N444="zákl. přenesená",J444,0)</f>
        <v>0</v>
      </c>
      <c r="BH444" s="239">
        <f>IF(N444="sníž. přenesená",J444,0)</f>
        <v>0</v>
      </c>
      <c r="BI444" s="239">
        <f>IF(N444="nulová",J444,0)</f>
        <v>0</v>
      </c>
      <c r="BJ444" s="18" t="s">
        <v>21</v>
      </c>
      <c r="BK444" s="239">
        <f>ROUND(I444*H444,2)</f>
        <v>0</v>
      </c>
      <c r="BL444" s="18" t="s">
        <v>159</v>
      </c>
      <c r="BM444" s="238" t="s">
        <v>604</v>
      </c>
    </row>
    <row r="445" s="2" customFormat="1">
      <c r="A445" s="39"/>
      <c r="B445" s="40"/>
      <c r="C445" s="41"/>
      <c r="D445" s="240" t="s">
        <v>161</v>
      </c>
      <c r="E445" s="41"/>
      <c r="F445" s="241" t="s">
        <v>605</v>
      </c>
      <c r="G445" s="41"/>
      <c r="H445" s="41"/>
      <c r="I445" s="242"/>
      <c r="J445" s="41"/>
      <c r="K445" s="41"/>
      <c r="L445" s="45"/>
      <c r="M445" s="243"/>
      <c r="N445" s="244"/>
      <c r="O445" s="92"/>
      <c r="P445" s="92"/>
      <c r="Q445" s="92"/>
      <c r="R445" s="92"/>
      <c r="S445" s="92"/>
      <c r="T445" s="93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161</v>
      </c>
      <c r="AU445" s="18" t="s">
        <v>87</v>
      </c>
    </row>
    <row r="446" s="13" customFormat="1">
      <c r="A446" s="13"/>
      <c r="B446" s="245"/>
      <c r="C446" s="246"/>
      <c r="D446" s="240" t="s">
        <v>163</v>
      </c>
      <c r="E446" s="247" t="s">
        <v>1</v>
      </c>
      <c r="F446" s="248" t="s">
        <v>606</v>
      </c>
      <c r="G446" s="246"/>
      <c r="H446" s="247" t="s">
        <v>1</v>
      </c>
      <c r="I446" s="249"/>
      <c r="J446" s="246"/>
      <c r="K446" s="246"/>
      <c r="L446" s="250"/>
      <c r="M446" s="251"/>
      <c r="N446" s="252"/>
      <c r="O446" s="252"/>
      <c r="P446" s="252"/>
      <c r="Q446" s="252"/>
      <c r="R446" s="252"/>
      <c r="S446" s="252"/>
      <c r="T446" s="25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4" t="s">
        <v>163</v>
      </c>
      <c r="AU446" s="254" t="s">
        <v>87</v>
      </c>
      <c r="AV446" s="13" t="s">
        <v>21</v>
      </c>
      <c r="AW446" s="13" t="s">
        <v>36</v>
      </c>
      <c r="AX446" s="13" t="s">
        <v>79</v>
      </c>
      <c r="AY446" s="254" t="s">
        <v>152</v>
      </c>
    </row>
    <row r="447" s="14" customFormat="1">
      <c r="A447" s="14"/>
      <c r="B447" s="255"/>
      <c r="C447" s="256"/>
      <c r="D447" s="240" t="s">
        <v>163</v>
      </c>
      <c r="E447" s="257" t="s">
        <v>1</v>
      </c>
      <c r="F447" s="258" t="s">
        <v>21</v>
      </c>
      <c r="G447" s="256"/>
      <c r="H447" s="259">
        <v>1</v>
      </c>
      <c r="I447" s="260"/>
      <c r="J447" s="256"/>
      <c r="K447" s="256"/>
      <c r="L447" s="261"/>
      <c r="M447" s="262"/>
      <c r="N447" s="263"/>
      <c r="O447" s="263"/>
      <c r="P447" s="263"/>
      <c r="Q447" s="263"/>
      <c r="R447" s="263"/>
      <c r="S447" s="263"/>
      <c r="T447" s="26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5" t="s">
        <v>163</v>
      </c>
      <c r="AU447" s="265" t="s">
        <v>87</v>
      </c>
      <c r="AV447" s="14" t="s">
        <v>87</v>
      </c>
      <c r="AW447" s="14" t="s">
        <v>36</v>
      </c>
      <c r="AX447" s="14" t="s">
        <v>79</v>
      </c>
      <c r="AY447" s="265" t="s">
        <v>152</v>
      </c>
    </row>
    <row r="448" s="2" customFormat="1" ht="44.25" customHeight="1">
      <c r="A448" s="39"/>
      <c r="B448" s="40"/>
      <c r="C448" s="227" t="s">
        <v>607</v>
      </c>
      <c r="D448" s="227" t="s">
        <v>154</v>
      </c>
      <c r="E448" s="228" t="s">
        <v>608</v>
      </c>
      <c r="F448" s="229" t="s">
        <v>609</v>
      </c>
      <c r="G448" s="230" t="s">
        <v>594</v>
      </c>
      <c r="H448" s="231">
        <v>1</v>
      </c>
      <c r="I448" s="232"/>
      <c r="J448" s="233">
        <f>ROUND(I448*H448,2)</f>
        <v>0</v>
      </c>
      <c r="K448" s="229" t="s">
        <v>1</v>
      </c>
      <c r="L448" s="45"/>
      <c r="M448" s="234" t="s">
        <v>1</v>
      </c>
      <c r="N448" s="235" t="s">
        <v>44</v>
      </c>
      <c r="O448" s="92"/>
      <c r="P448" s="236">
        <f>O448*H448</f>
        <v>0</v>
      </c>
      <c r="Q448" s="236">
        <v>0.34089999999999998</v>
      </c>
      <c r="R448" s="236">
        <f>Q448*H448</f>
        <v>0.34089999999999998</v>
      </c>
      <c r="S448" s="236">
        <v>0</v>
      </c>
      <c r="T448" s="237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8" t="s">
        <v>159</v>
      </c>
      <c r="AT448" s="238" t="s">
        <v>154</v>
      </c>
      <c r="AU448" s="238" t="s">
        <v>87</v>
      </c>
      <c r="AY448" s="18" t="s">
        <v>152</v>
      </c>
      <c r="BE448" s="239">
        <f>IF(N448="základní",J448,0)</f>
        <v>0</v>
      </c>
      <c r="BF448" s="239">
        <f>IF(N448="snížená",J448,0)</f>
        <v>0</v>
      </c>
      <c r="BG448" s="239">
        <f>IF(N448="zákl. přenesená",J448,0)</f>
        <v>0</v>
      </c>
      <c r="BH448" s="239">
        <f>IF(N448="sníž. přenesená",J448,0)</f>
        <v>0</v>
      </c>
      <c r="BI448" s="239">
        <f>IF(N448="nulová",J448,0)</f>
        <v>0</v>
      </c>
      <c r="BJ448" s="18" t="s">
        <v>21</v>
      </c>
      <c r="BK448" s="239">
        <f>ROUND(I448*H448,2)</f>
        <v>0</v>
      </c>
      <c r="BL448" s="18" t="s">
        <v>159</v>
      </c>
      <c r="BM448" s="238" t="s">
        <v>610</v>
      </c>
    </row>
    <row r="449" s="2" customFormat="1">
      <c r="A449" s="39"/>
      <c r="B449" s="40"/>
      <c r="C449" s="41"/>
      <c r="D449" s="240" t="s">
        <v>161</v>
      </c>
      <c r="E449" s="41"/>
      <c r="F449" s="241" t="s">
        <v>611</v>
      </c>
      <c r="G449" s="41"/>
      <c r="H449" s="41"/>
      <c r="I449" s="242"/>
      <c r="J449" s="41"/>
      <c r="K449" s="41"/>
      <c r="L449" s="45"/>
      <c r="M449" s="243"/>
      <c r="N449" s="244"/>
      <c r="O449" s="92"/>
      <c r="P449" s="92"/>
      <c r="Q449" s="92"/>
      <c r="R449" s="92"/>
      <c r="S449" s="92"/>
      <c r="T449" s="93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161</v>
      </c>
      <c r="AU449" s="18" t="s">
        <v>87</v>
      </c>
    </row>
    <row r="450" s="12" customFormat="1" ht="22.8" customHeight="1">
      <c r="A450" s="12"/>
      <c r="B450" s="211"/>
      <c r="C450" s="212"/>
      <c r="D450" s="213" t="s">
        <v>78</v>
      </c>
      <c r="E450" s="225" t="s">
        <v>215</v>
      </c>
      <c r="F450" s="225" t="s">
        <v>612</v>
      </c>
      <c r="G450" s="212"/>
      <c r="H450" s="212"/>
      <c r="I450" s="215"/>
      <c r="J450" s="226">
        <f>BK450</f>
        <v>0</v>
      </c>
      <c r="K450" s="212"/>
      <c r="L450" s="217"/>
      <c r="M450" s="218"/>
      <c r="N450" s="219"/>
      <c r="O450" s="219"/>
      <c r="P450" s="220">
        <f>SUM(P451:P573)</f>
        <v>0</v>
      </c>
      <c r="Q450" s="219"/>
      <c r="R450" s="220">
        <f>SUM(R451:R573)</f>
        <v>225.44233572199997</v>
      </c>
      <c r="S450" s="219"/>
      <c r="T450" s="221">
        <f>SUM(T451:T573)</f>
        <v>2.6727600000000002</v>
      </c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R450" s="222" t="s">
        <v>21</v>
      </c>
      <c r="AT450" s="223" t="s">
        <v>78</v>
      </c>
      <c r="AU450" s="223" t="s">
        <v>21</v>
      </c>
      <c r="AY450" s="222" t="s">
        <v>152</v>
      </c>
      <c r="BK450" s="224">
        <f>SUM(BK451:BK573)</f>
        <v>0</v>
      </c>
    </row>
    <row r="451" s="2" customFormat="1" ht="24.15" customHeight="1">
      <c r="A451" s="39"/>
      <c r="B451" s="40"/>
      <c r="C451" s="227" t="s">
        <v>613</v>
      </c>
      <c r="D451" s="227" t="s">
        <v>154</v>
      </c>
      <c r="E451" s="228" t="s">
        <v>614</v>
      </c>
      <c r="F451" s="229" t="s">
        <v>615</v>
      </c>
      <c r="G451" s="230" t="s">
        <v>580</v>
      </c>
      <c r="H451" s="231">
        <v>5</v>
      </c>
      <c r="I451" s="232"/>
      <c r="J451" s="233">
        <f>ROUND(I451*H451,2)</f>
        <v>0</v>
      </c>
      <c r="K451" s="229" t="s">
        <v>158</v>
      </c>
      <c r="L451" s="45"/>
      <c r="M451" s="234" t="s">
        <v>1</v>
      </c>
      <c r="N451" s="235" t="s">
        <v>44</v>
      </c>
      <c r="O451" s="92"/>
      <c r="P451" s="236">
        <f>O451*H451</f>
        <v>0</v>
      </c>
      <c r="Q451" s="236">
        <v>0.00069999999999999999</v>
      </c>
      <c r="R451" s="236">
        <f>Q451*H451</f>
        <v>0.0035000000000000001</v>
      </c>
      <c r="S451" s="236">
        <v>0</v>
      </c>
      <c r="T451" s="237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8" t="s">
        <v>159</v>
      </c>
      <c r="AT451" s="238" t="s">
        <v>154</v>
      </c>
      <c r="AU451" s="238" t="s">
        <v>87</v>
      </c>
      <c r="AY451" s="18" t="s">
        <v>152</v>
      </c>
      <c r="BE451" s="239">
        <f>IF(N451="základní",J451,0)</f>
        <v>0</v>
      </c>
      <c r="BF451" s="239">
        <f>IF(N451="snížená",J451,0)</f>
        <v>0</v>
      </c>
      <c r="BG451" s="239">
        <f>IF(N451="zákl. přenesená",J451,0)</f>
        <v>0</v>
      </c>
      <c r="BH451" s="239">
        <f>IF(N451="sníž. přenesená",J451,0)</f>
        <v>0</v>
      </c>
      <c r="BI451" s="239">
        <f>IF(N451="nulová",J451,0)</f>
        <v>0</v>
      </c>
      <c r="BJ451" s="18" t="s">
        <v>21</v>
      </c>
      <c r="BK451" s="239">
        <f>ROUND(I451*H451,2)</f>
        <v>0</v>
      </c>
      <c r="BL451" s="18" t="s">
        <v>159</v>
      </c>
      <c r="BM451" s="238" t="s">
        <v>616</v>
      </c>
    </row>
    <row r="452" s="2" customFormat="1">
      <c r="A452" s="39"/>
      <c r="B452" s="40"/>
      <c r="C452" s="41"/>
      <c r="D452" s="240" t="s">
        <v>161</v>
      </c>
      <c r="E452" s="41"/>
      <c r="F452" s="241" t="s">
        <v>617</v>
      </c>
      <c r="G452" s="41"/>
      <c r="H452" s="41"/>
      <c r="I452" s="242"/>
      <c r="J452" s="41"/>
      <c r="K452" s="41"/>
      <c r="L452" s="45"/>
      <c r="M452" s="243"/>
      <c r="N452" s="244"/>
      <c r="O452" s="92"/>
      <c r="P452" s="92"/>
      <c r="Q452" s="92"/>
      <c r="R452" s="92"/>
      <c r="S452" s="92"/>
      <c r="T452" s="93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161</v>
      </c>
      <c r="AU452" s="18" t="s">
        <v>87</v>
      </c>
    </row>
    <row r="453" s="14" customFormat="1">
      <c r="A453" s="14"/>
      <c r="B453" s="255"/>
      <c r="C453" s="256"/>
      <c r="D453" s="240" t="s">
        <v>163</v>
      </c>
      <c r="E453" s="257" t="s">
        <v>1</v>
      </c>
      <c r="F453" s="258" t="s">
        <v>618</v>
      </c>
      <c r="G453" s="256"/>
      <c r="H453" s="259">
        <v>1</v>
      </c>
      <c r="I453" s="260"/>
      <c r="J453" s="256"/>
      <c r="K453" s="256"/>
      <c r="L453" s="261"/>
      <c r="M453" s="262"/>
      <c r="N453" s="263"/>
      <c r="O453" s="263"/>
      <c r="P453" s="263"/>
      <c r="Q453" s="263"/>
      <c r="R453" s="263"/>
      <c r="S453" s="263"/>
      <c r="T453" s="26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65" t="s">
        <v>163</v>
      </c>
      <c r="AU453" s="265" t="s">
        <v>87</v>
      </c>
      <c r="AV453" s="14" t="s">
        <v>87</v>
      </c>
      <c r="AW453" s="14" t="s">
        <v>36</v>
      </c>
      <c r="AX453" s="14" t="s">
        <v>79</v>
      </c>
      <c r="AY453" s="265" t="s">
        <v>152</v>
      </c>
    </row>
    <row r="454" s="14" customFormat="1">
      <c r="A454" s="14"/>
      <c r="B454" s="255"/>
      <c r="C454" s="256"/>
      <c r="D454" s="240" t="s">
        <v>163</v>
      </c>
      <c r="E454" s="257" t="s">
        <v>1</v>
      </c>
      <c r="F454" s="258" t="s">
        <v>619</v>
      </c>
      <c r="G454" s="256"/>
      <c r="H454" s="259">
        <v>2</v>
      </c>
      <c r="I454" s="260"/>
      <c r="J454" s="256"/>
      <c r="K454" s="256"/>
      <c r="L454" s="261"/>
      <c r="M454" s="262"/>
      <c r="N454" s="263"/>
      <c r="O454" s="263"/>
      <c r="P454" s="263"/>
      <c r="Q454" s="263"/>
      <c r="R454" s="263"/>
      <c r="S454" s="263"/>
      <c r="T454" s="26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5" t="s">
        <v>163</v>
      </c>
      <c r="AU454" s="265" t="s">
        <v>87</v>
      </c>
      <c r="AV454" s="14" t="s">
        <v>87</v>
      </c>
      <c r="AW454" s="14" t="s">
        <v>36</v>
      </c>
      <c r="AX454" s="14" t="s">
        <v>79</v>
      </c>
      <c r="AY454" s="265" t="s">
        <v>152</v>
      </c>
    </row>
    <row r="455" s="14" customFormat="1">
      <c r="A455" s="14"/>
      <c r="B455" s="255"/>
      <c r="C455" s="256"/>
      <c r="D455" s="240" t="s">
        <v>163</v>
      </c>
      <c r="E455" s="257" t="s">
        <v>1</v>
      </c>
      <c r="F455" s="258" t="s">
        <v>620</v>
      </c>
      <c r="G455" s="256"/>
      <c r="H455" s="259">
        <v>2</v>
      </c>
      <c r="I455" s="260"/>
      <c r="J455" s="256"/>
      <c r="K455" s="256"/>
      <c r="L455" s="261"/>
      <c r="M455" s="262"/>
      <c r="N455" s="263"/>
      <c r="O455" s="263"/>
      <c r="P455" s="263"/>
      <c r="Q455" s="263"/>
      <c r="R455" s="263"/>
      <c r="S455" s="263"/>
      <c r="T455" s="26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5" t="s">
        <v>163</v>
      </c>
      <c r="AU455" s="265" t="s">
        <v>87</v>
      </c>
      <c r="AV455" s="14" t="s">
        <v>87</v>
      </c>
      <c r="AW455" s="14" t="s">
        <v>36</v>
      </c>
      <c r="AX455" s="14" t="s">
        <v>79</v>
      </c>
      <c r="AY455" s="265" t="s">
        <v>152</v>
      </c>
    </row>
    <row r="456" s="15" customFormat="1">
      <c r="A456" s="15"/>
      <c r="B456" s="266"/>
      <c r="C456" s="267"/>
      <c r="D456" s="240" t="s">
        <v>163</v>
      </c>
      <c r="E456" s="268" t="s">
        <v>1</v>
      </c>
      <c r="F456" s="269" t="s">
        <v>187</v>
      </c>
      <c r="G456" s="267"/>
      <c r="H456" s="270">
        <v>5</v>
      </c>
      <c r="I456" s="271"/>
      <c r="J456" s="267"/>
      <c r="K456" s="267"/>
      <c r="L456" s="272"/>
      <c r="M456" s="273"/>
      <c r="N456" s="274"/>
      <c r="O456" s="274"/>
      <c r="P456" s="274"/>
      <c r="Q456" s="274"/>
      <c r="R456" s="274"/>
      <c r="S456" s="274"/>
      <c r="T456" s="27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76" t="s">
        <v>163</v>
      </c>
      <c r="AU456" s="276" t="s">
        <v>87</v>
      </c>
      <c r="AV456" s="15" t="s">
        <v>159</v>
      </c>
      <c r="AW456" s="15" t="s">
        <v>36</v>
      </c>
      <c r="AX456" s="15" t="s">
        <v>21</v>
      </c>
      <c r="AY456" s="276" t="s">
        <v>152</v>
      </c>
    </row>
    <row r="457" s="2" customFormat="1" ht="16.5" customHeight="1">
      <c r="A457" s="39"/>
      <c r="B457" s="40"/>
      <c r="C457" s="277" t="s">
        <v>621</v>
      </c>
      <c r="D457" s="277" t="s">
        <v>314</v>
      </c>
      <c r="E457" s="278" t="s">
        <v>622</v>
      </c>
      <c r="F457" s="279" t="s">
        <v>623</v>
      </c>
      <c r="G457" s="280" t="s">
        <v>580</v>
      </c>
      <c r="H457" s="281">
        <v>1</v>
      </c>
      <c r="I457" s="282"/>
      <c r="J457" s="283">
        <f>ROUND(I457*H457,2)</f>
        <v>0</v>
      </c>
      <c r="K457" s="279" t="s">
        <v>158</v>
      </c>
      <c r="L457" s="284"/>
      <c r="M457" s="285" t="s">
        <v>1</v>
      </c>
      <c r="N457" s="286" t="s">
        <v>44</v>
      </c>
      <c r="O457" s="92"/>
      <c r="P457" s="236">
        <f>O457*H457</f>
        <v>0</v>
      </c>
      <c r="Q457" s="236">
        <v>0.0025000000000000001</v>
      </c>
      <c r="R457" s="236">
        <f>Q457*H457</f>
        <v>0.0025000000000000001</v>
      </c>
      <c r="S457" s="236">
        <v>0</v>
      </c>
      <c r="T457" s="237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38" t="s">
        <v>558</v>
      </c>
      <c r="AT457" s="238" t="s">
        <v>314</v>
      </c>
      <c r="AU457" s="238" t="s">
        <v>87</v>
      </c>
      <c r="AY457" s="18" t="s">
        <v>152</v>
      </c>
      <c r="BE457" s="239">
        <f>IF(N457="základní",J457,0)</f>
        <v>0</v>
      </c>
      <c r="BF457" s="239">
        <f>IF(N457="snížená",J457,0)</f>
        <v>0</v>
      </c>
      <c r="BG457" s="239">
        <f>IF(N457="zákl. přenesená",J457,0)</f>
        <v>0</v>
      </c>
      <c r="BH457" s="239">
        <f>IF(N457="sníž. přenesená",J457,0)</f>
        <v>0</v>
      </c>
      <c r="BI457" s="239">
        <f>IF(N457="nulová",J457,0)</f>
        <v>0</v>
      </c>
      <c r="BJ457" s="18" t="s">
        <v>21</v>
      </c>
      <c r="BK457" s="239">
        <f>ROUND(I457*H457,2)</f>
        <v>0</v>
      </c>
      <c r="BL457" s="18" t="s">
        <v>558</v>
      </c>
      <c r="BM457" s="238" t="s">
        <v>624</v>
      </c>
    </row>
    <row r="458" s="2" customFormat="1">
      <c r="A458" s="39"/>
      <c r="B458" s="40"/>
      <c r="C458" s="41"/>
      <c r="D458" s="240" t="s">
        <v>161</v>
      </c>
      <c r="E458" s="41"/>
      <c r="F458" s="241" t="s">
        <v>623</v>
      </c>
      <c r="G458" s="41"/>
      <c r="H458" s="41"/>
      <c r="I458" s="242"/>
      <c r="J458" s="41"/>
      <c r="K458" s="41"/>
      <c r="L458" s="45"/>
      <c r="M458" s="243"/>
      <c r="N458" s="244"/>
      <c r="O458" s="92"/>
      <c r="P458" s="92"/>
      <c r="Q458" s="92"/>
      <c r="R458" s="92"/>
      <c r="S458" s="92"/>
      <c r="T458" s="93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161</v>
      </c>
      <c r="AU458" s="18" t="s">
        <v>87</v>
      </c>
    </row>
    <row r="459" s="2" customFormat="1" ht="24.15" customHeight="1">
      <c r="A459" s="39"/>
      <c r="B459" s="40"/>
      <c r="C459" s="277" t="s">
        <v>625</v>
      </c>
      <c r="D459" s="277" t="s">
        <v>314</v>
      </c>
      <c r="E459" s="278" t="s">
        <v>626</v>
      </c>
      <c r="F459" s="279" t="s">
        <v>627</v>
      </c>
      <c r="G459" s="280" t="s">
        <v>580</v>
      </c>
      <c r="H459" s="281">
        <v>2</v>
      </c>
      <c r="I459" s="282"/>
      <c r="J459" s="283">
        <f>ROUND(I459*H459,2)</f>
        <v>0</v>
      </c>
      <c r="K459" s="279" t="s">
        <v>158</v>
      </c>
      <c r="L459" s="284"/>
      <c r="M459" s="285" t="s">
        <v>1</v>
      </c>
      <c r="N459" s="286" t="s">
        <v>44</v>
      </c>
      <c r="O459" s="92"/>
      <c r="P459" s="236">
        <f>O459*H459</f>
        <v>0</v>
      </c>
      <c r="Q459" s="236">
        <v>0.0035000000000000001</v>
      </c>
      <c r="R459" s="236">
        <f>Q459*H459</f>
        <v>0.0070000000000000001</v>
      </c>
      <c r="S459" s="236">
        <v>0</v>
      </c>
      <c r="T459" s="237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8" t="s">
        <v>558</v>
      </c>
      <c r="AT459" s="238" t="s">
        <v>314</v>
      </c>
      <c r="AU459" s="238" t="s">
        <v>87</v>
      </c>
      <c r="AY459" s="18" t="s">
        <v>152</v>
      </c>
      <c r="BE459" s="239">
        <f>IF(N459="základní",J459,0)</f>
        <v>0</v>
      </c>
      <c r="BF459" s="239">
        <f>IF(N459="snížená",J459,0)</f>
        <v>0</v>
      </c>
      <c r="BG459" s="239">
        <f>IF(N459="zákl. přenesená",J459,0)</f>
        <v>0</v>
      </c>
      <c r="BH459" s="239">
        <f>IF(N459="sníž. přenesená",J459,0)</f>
        <v>0</v>
      </c>
      <c r="BI459" s="239">
        <f>IF(N459="nulová",J459,0)</f>
        <v>0</v>
      </c>
      <c r="BJ459" s="18" t="s">
        <v>21</v>
      </c>
      <c r="BK459" s="239">
        <f>ROUND(I459*H459,2)</f>
        <v>0</v>
      </c>
      <c r="BL459" s="18" t="s">
        <v>558</v>
      </c>
      <c r="BM459" s="238" t="s">
        <v>628</v>
      </c>
    </row>
    <row r="460" s="2" customFormat="1">
      <c r="A460" s="39"/>
      <c r="B460" s="40"/>
      <c r="C460" s="41"/>
      <c r="D460" s="240" t="s">
        <v>161</v>
      </c>
      <c r="E460" s="41"/>
      <c r="F460" s="241" t="s">
        <v>629</v>
      </c>
      <c r="G460" s="41"/>
      <c r="H460" s="41"/>
      <c r="I460" s="242"/>
      <c r="J460" s="41"/>
      <c r="K460" s="41"/>
      <c r="L460" s="45"/>
      <c r="M460" s="243"/>
      <c r="N460" s="244"/>
      <c r="O460" s="92"/>
      <c r="P460" s="92"/>
      <c r="Q460" s="92"/>
      <c r="R460" s="92"/>
      <c r="S460" s="92"/>
      <c r="T460" s="93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161</v>
      </c>
      <c r="AU460" s="18" t="s">
        <v>87</v>
      </c>
    </row>
    <row r="461" s="2" customFormat="1" ht="24.15" customHeight="1">
      <c r="A461" s="39"/>
      <c r="B461" s="40"/>
      <c r="C461" s="277" t="s">
        <v>630</v>
      </c>
      <c r="D461" s="277" t="s">
        <v>314</v>
      </c>
      <c r="E461" s="278" t="s">
        <v>631</v>
      </c>
      <c r="F461" s="279" t="s">
        <v>632</v>
      </c>
      <c r="G461" s="280" t="s">
        <v>580</v>
      </c>
      <c r="H461" s="281">
        <v>2</v>
      </c>
      <c r="I461" s="282"/>
      <c r="J461" s="283">
        <f>ROUND(I461*H461,2)</f>
        <v>0</v>
      </c>
      <c r="K461" s="279" t="s">
        <v>158</v>
      </c>
      <c r="L461" s="284"/>
      <c r="M461" s="285" t="s">
        <v>1</v>
      </c>
      <c r="N461" s="286" t="s">
        <v>44</v>
      </c>
      <c r="O461" s="92"/>
      <c r="P461" s="236">
        <f>O461*H461</f>
        <v>0</v>
      </c>
      <c r="Q461" s="236">
        <v>0.0025999999999999999</v>
      </c>
      <c r="R461" s="236">
        <f>Q461*H461</f>
        <v>0.0051999999999999998</v>
      </c>
      <c r="S461" s="236">
        <v>0</v>
      </c>
      <c r="T461" s="237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8" t="s">
        <v>558</v>
      </c>
      <c r="AT461" s="238" t="s">
        <v>314</v>
      </c>
      <c r="AU461" s="238" t="s">
        <v>87</v>
      </c>
      <c r="AY461" s="18" t="s">
        <v>152</v>
      </c>
      <c r="BE461" s="239">
        <f>IF(N461="základní",J461,0)</f>
        <v>0</v>
      </c>
      <c r="BF461" s="239">
        <f>IF(N461="snížená",J461,0)</f>
        <v>0</v>
      </c>
      <c r="BG461" s="239">
        <f>IF(N461="zákl. přenesená",J461,0)</f>
        <v>0</v>
      </c>
      <c r="BH461" s="239">
        <f>IF(N461="sníž. přenesená",J461,0)</f>
        <v>0</v>
      </c>
      <c r="BI461" s="239">
        <f>IF(N461="nulová",J461,0)</f>
        <v>0</v>
      </c>
      <c r="BJ461" s="18" t="s">
        <v>21</v>
      </c>
      <c r="BK461" s="239">
        <f>ROUND(I461*H461,2)</f>
        <v>0</v>
      </c>
      <c r="BL461" s="18" t="s">
        <v>558</v>
      </c>
      <c r="BM461" s="238" t="s">
        <v>633</v>
      </c>
    </row>
    <row r="462" s="2" customFormat="1">
      <c r="A462" s="39"/>
      <c r="B462" s="40"/>
      <c r="C462" s="41"/>
      <c r="D462" s="240" t="s">
        <v>161</v>
      </c>
      <c r="E462" s="41"/>
      <c r="F462" s="241" t="s">
        <v>634</v>
      </c>
      <c r="G462" s="41"/>
      <c r="H462" s="41"/>
      <c r="I462" s="242"/>
      <c r="J462" s="41"/>
      <c r="K462" s="41"/>
      <c r="L462" s="45"/>
      <c r="M462" s="243"/>
      <c r="N462" s="244"/>
      <c r="O462" s="92"/>
      <c r="P462" s="92"/>
      <c r="Q462" s="92"/>
      <c r="R462" s="92"/>
      <c r="S462" s="92"/>
      <c r="T462" s="93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161</v>
      </c>
      <c r="AU462" s="18" t="s">
        <v>87</v>
      </c>
    </row>
    <row r="463" s="2" customFormat="1" ht="24.15" customHeight="1">
      <c r="A463" s="39"/>
      <c r="B463" s="40"/>
      <c r="C463" s="227" t="s">
        <v>635</v>
      </c>
      <c r="D463" s="227" t="s">
        <v>154</v>
      </c>
      <c r="E463" s="228" t="s">
        <v>636</v>
      </c>
      <c r="F463" s="229" t="s">
        <v>637</v>
      </c>
      <c r="G463" s="230" t="s">
        <v>580</v>
      </c>
      <c r="H463" s="231">
        <v>9</v>
      </c>
      <c r="I463" s="232"/>
      <c r="J463" s="233">
        <f>ROUND(I463*H463,2)</f>
        <v>0</v>
      </c>
      <c r="K463" s="229" t="s">
        <v>158</v>
      </c>
      <c r="L463" s="45"/>
      <c r="M463" s="234" t="s">
        <v>1</v>
      </c>
      <c r="N463" s="235" t="s">
        <v>44</v>
      </c>
      <c r="O463" s="92"/>
      <c r="P463" s="236">
        <f>O463*H463</f>
        <v>0</v>
      </c>
      <c r="Q463" s="236">
        <v>0.10940999999999999</v>
      </c>
      <c r="R463" s="236">
        <f>Q463*H463</f>
        <v>0.98468999999999995</v>
      </c>
      <c r="S463" s="236">
        <v>0</v>
      </c>
      <c r="T463" s="237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38" t="s">
        <v>159</v>
      </c>
      <c r="AT463" s="238" t="s">
        <v>154</v>
      </c>
      <c r="AU463" s="238" t="s">
        <v>87</v>
      </c>
      <c r="AY463" s="18" t="s">
        <v>152</v>
      </c>
      <c r="BE463" s="239">
        <f>IF(N463="základní",J463,0)</f>
        <v>0</v>
      </c>
      <c r="BF463" s="239">
        <f>IF(N463="snížená",J463,0)</f>
        <v>0</v>
      </c>
      <c r="BG463" s="239">
        <f>IF(N463="zákl. přenesená",J463,0)</f>
        <v>0</v>
      </c>
      <c r="BH463" s="239">
        <f>IF(N463="sníž. přenesená",J463,0)</f>
        <v>0</v>
      </c>
      <c r="BI463" s="239">
        <f>IF(N463="nulová",J463,0)</f>
        <v>0</v>
      </c>
      <c r="BJ463" s="18" t="s">
        <v>21</v>
      </c>
      <c r="BK463" s="239">
        <f>ROUND(I463*H463,2)</f>
        <v>0</v>
      </c>
      <c r="BL463" s="18" t="s">
        <v>159</v>
      </c>
      <c r="BM463" s="238" t="s">
        <v>638</v>
      </c>
    </row>
    <row r="464" s="2" customFormat="1">
      <c r="A464" s="39"/>
      <c r="B464" s="40"/>
      <c r="C464" s="41"/>
      <c r="D464" s="240" t="s">
        <v>161</v>
      </c>
      <c r="E464" s="41"/>
      <c r="F464" s="241" t="s">
        <v>639</v>
      </c>
      <c r="G464" s="41"/>
      <c r="H464" s="41"/>
      <c r="I464" s="242"/>
      <c r="J464" s="41"/>
      <c r="K464" s="41"/>
      <c r="L464" s="45"/>
      <c r="M464" s="243"/>
      <c r="N464" s="244"/>
      <c r="O464" s="92"/>
      <c r="P464" s="92"/>
      <c r="Q464" s="92"/>
      <c r="R464" s="92"/>
      <c r="S464" s="92"/>
      <c r="T464" s="93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161</v>
      </c>
      <c r="AU464" s="18" t="s">
        <v>87</v>
      </c>
    </row>
    <row r="465" s="13" customFormat="1">
      <c r="A465" s="13"/>
      <c r="B465" s="245"/>
      <c r="C465" s="246"/>
      <c r="D465" s="240" t="s">
        <v>163</v>
      </c>
      <c r="E465" s="247" t="s">
        <v>1</v>
      </c>
      <c r="F465" s="248" t="s">
        <v>640</v>
      </c>
      <c r="G465" s="246"/>
      <c r="H465" s="247" t="s">
        <v>1</v>
      </c>
      <c r="I465" s="249"/>
      <c r="J465" s="246"/>
      <c r="K465" s="246"/>
      <c r="L465" s="250"/>
      <c r="M465" s="251"/>
      <c r="N465" s="252"/>
      <c r="O465" s="252"/>
      <c r="P465" s="252"/>
      <c r="Q465" s="252"/>
      <c r="R465" s="252"/>
      <c r="S465" s="252"/>
      <c r="T465" s="25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4" t="s">
        <v>163</v>
      </c>
      <c r="AU465" s="254" t="s">
        <v>87</v>
      </c>
      <c r="AV465" s="13" t="s">
        <v>21</v>
      </c>
      <c r="AW465" s="13" t="s">
        <v>36</v>
      </c>
      <c r="AX465" s="13" t="s">
        <v>79</v>
      </c>
      <c r="AY465" s="254" t="s">
        <v>152</v>
      </c>
    </row>
    <row r="466" s="14" customFormat="1">
      <c r="A466" s="14"/>
      <c r="B466" s="255"/>
      <c r="C466" s="256"/>
      <c r="D466" s="240" t="s">
        <v>163</v>
      </c>
      <c r="E466" s="257" t="s">
        <v>1</v>
      </c>
      <c r="F466" s="258" t="s">
        <v>188</v>
      </c>
      <c r="G466" s="256"/>
      <c r="H466" s="259">
        <v>5</v>
      </c>
      <c r="I466" s="260"/>
      <c r="J466" s="256"/>
      <c r="K466" s="256"/>
      <c r="L466" s="261"/>
      <c r="M466" s="262"/>
      <c r="N466" s="263"/>
      <c r="O466" s="263"/>
      <c r="P466" s="263"/>
      <c r="Q466" s="263"/>
      <c r="R466" s="263"/>
      <c r="S466" s="263"/>
      <c r="T466" s="26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5" t="s">
        <v>163</v>
      </c>
      <c r="AU466" s="265" t="s">
        <v>87</v>
      </c>
      <c r="AV466" s="14" t="s">
        <v>87</v>
      </c>
      <c r="AW466" s="14" t="s">
        <v>36</v>
      </c>
      <c r="AX466" s="14" t="s">
        <v>79</v>
      </c>
      <c r="AY466" s="265" t="s">
        <v>152</v>
      </c>
    </row>
    <row r="467" s="13" customFormat="1">
      <c r="A467" s="13"/>
      <c r="B467" s="245"/>
      <c r="C467" s="246"/>
      <c r="D467" s="240" t="s">
        <v>163</v>
      </c>
      <c r="E467" s="247" t="s">
        <v>1</v>
      </c>
      <c r="F467" s="248" t="s">
        <v>641</v>
      </c>
      <c r="G467" s="246"/>
      <c r="H467" s="247" t="s">
        <v>1</v>
      </c>
      <c r="I467" s="249"/>
      <c r="J467" s="246"/>
      <c r="K467" s="246"/>
      <c r="L467" s="250"/>
      <c r="M467" s="251"/>
      <c r="N467" s="252"/>
      <c r="O467" s="252"/>
      <c r="P467" s="252"/>
      <c r="Q467" s="252"/>
      <c r="R467" s="252"/>
      <c r="S467" s="252"/>
      <c r="T467" s="25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4" t="s">
        <v>163</v>
      </c>
      <c r="AU467" s="254" t="s">
        <v>87</v>
      </c>
      <c r="AV467" s="13" t="s">
        <v>21</v>
      </c>
      <c r="AW467" s="13" t="s">
        <v>36</v>
      </c>
      <c r="AX467" s="13" t="s">
        <v>79</v>
      </c>
      <c r="AY467" s="254" t="s">
        <v>152</v>
      </c>
    </row>
    <row r="468" s="14" customFormat="1">
      <c r="A468" s="14"/>
      <c r="B468" s="255"/>
      <c r="C468" s="256"/>
      <c r="D468" s="240" t="s">
        <v>163</v>
      </c>
      <c r="E468" s="257" t="s">
        <v>1</v>
      </c>
      <c r="F468" s="258" t="s">
        <v>642</v>
      </c>
      <c r="G468" s="256"/>
      <c r="H468" s="259">
        <v>1</v>
      </c>
      <c r="I468" s="260"/>
      <c r="J468" s="256"/>
      <c r="K468" s="256"/>
      <c r="L468" s="261"/>
      <c r="M468" s="262"/>
      <c r="N468" s="263"/>
      <c r="O468" s="263"/>
      <c r="P468" s="263"/>
      <c r="Q468" s="263"/>
      <c r="R468" s="263"/>
      <c r="S468" s="263"/>
      <c r="T468" s="26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5" t="s">
        <v>163</v>
      </c>
      <c r="AU468" s="265" t="s">
        <v>87</v>
      </c>
      <c r="AV468" s="14" t="s">
        <v>87</v>
      </c>
      <c r="AW468" s="14" t="s">
        <v>36</v>
      </c>
      <c r="AX468" s="14" t="s">
        <v>79</v>
      </c>
      <c r="AY468" s="265" t="s">
        <v>152</v>
      </c>
    </row>
    <row r="469" s="14" customFormat="1">
      <c r="A469" s="14"/>
      <c r="B469" s="255"/>
      <c r="C469" s="256"/>
      <c r="D469" s="240" t="s">
        <v>163</v>
      </c>
      <c r="E469" s="257" t="s">
        <v>1</v>
      </c>
      <c r="F469" s="258" t="s">
        <v>643</v>
      </c>
      <c r="G469" s="256"/>
      <c r="H469" s="259">
        <v>1</v>
      </c>
      <c r="I469" s="260"/>
      <c r="J469" s="256"/>
      <c r="K469" s="256"/>
      <c r="L469" s="261"/>
      <c r="M469" s="262"/>
      <c r="N469" s="263"/>
      <c r="O469" s="263"/>
      <c r="P469" s="263"/>
      <c r="Q469" s="263"/>
      <c r="R469" s="263"/>
      <c r="S469" s="263"/>
      <c r="T469" s="26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5" t="s">
        <v>163</v>
      </c>
      <c r="AU469" s="265" t="s">
        <v>87</v>
      </c>
      <c r="AV469" s="14" t="s">
        <v>87</v>
      </c>
      <c r="AW469" s="14" t="s">
        <v>36</v>
      </c>
      <c r="AX469" s="14" t="s">
        <v>79</v>
      </c>
      <c r="AY469" s="265" t="s">
        <v>152</v>
      </c>
    </row>
    <row r="470" s="14" customFormat="1">
      <c r="A470" s="14"/>
      <c r="B470" s="255"/>
      <c r="C470" s="256"/>
      <c r="D470" s="240" t="s">
        <v>163</v>
      </c>
      <c r="E470" s="257" t="s">
        <v>1</v>
      </c>
      <c r="F470" s="258" t="s">
        <v>644</v>
      </c>
      <c r="G470" s="256"/>
      <c r="H470" s="259">
        <v>1</v>
      </c>
      <c r="I470" s="260"/>
      <c r="J470" s="256"/>
      <c r="K470" s="256"/>
      <c r="L470" s="261"/>
      <c r="M470" s="262"/>
      <c r="N470" s="263"/>
      <c r="O470" s="263"/>
      <c r="P470" s="263"/>
      <c r="Q470" s="263"/>
      <c r="R470" s="263"/>
      <c r="S470" s="263"/>
      <c r="T470" s="26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5" t="s">
        <v>163</v>
      </c>
      <c r="AU470" s="265" t="s">
        <v>87</v>
      </c>
      <c r="AV470" s="14" t="s">
        <v>87</v>
      </c>
      <c r="AW470" s="14" t="s">
        <v>36</v>
      </c>
      <c r="AX470" s="14" t="s">
        <v>79</v>
      </c>
      <c r="AY470" s="265" t="s">
        <v>152</v>
      </c>
    </row>
    <row r="471" s="14" customFormat="1">
      <c r="A471" s="14"/>
      <c r="B471" s="255"/>
      <c r="C471" s="256"/>
      <c r="D471" s="240" t="s">
        <v>163</v>
      </c>
      <c r="E471" s="257" t="s">
        <v>1</v>
      </c>
      <c r="F471" s="258" t="s">
        <v>618</v>
      </c>
      <c r="G471" s="256"/>
      <c r="H471" s="259">
        <v>1</v>
      </c>
      <c r="I471" s="260"/>
      <c r="J471" s="256"/>
      <c r="K471" s="256"/>
      <c r="L471" s="261"/>
      <c r="M471" s="262"/>
      <c r="N471" s="263"/>
      <c r="O471" s="263"/>
      <c r="P471" s="263"/>
      <c r="Q471" s="263"/>
      <c r="R471" s="263"/>
      <c r="S471" s="263"/>
      <c r="T471" s="26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5" t="s">
        <v>163</v>
      </c>
      <c r="AU471" s="265" t="s">
        <v>87</v>
      </c>
      <c r="AV471" s="14" t="s">
        <v>87</v>
      </c>
      <c r="AW471" s="14" t="s">
        <v>36</v>
      </c>
      <c r="AX471" s="14" t="s">
        <v>79</v>
      </c>
      <c r="AY471" s="265" t="s">
        <v>152</v>
      </c>
    </row>
    <row r="472" s="15" customFormat="1">
      <c r="A472" s="15"/>
      <c r="B472" s="266"/>
      <c r="C472" s="267"/>
      <c r="D472" s="240" t="s">
        <v>163</v>
      </c>
      <c r="E472" s="268" t="s">
        <v>1</v>
      </c>
      <c r="F472" s="269" t="s">
        <v>187</v>
      </c>
      <c r="G472" s="267"/>
      <c r="H472" s="270">
        <v>9</v>
      </c>
      <c r="I472" s="271"/>
      <c r="J472" s="267"/>
      <c r="K472" s="267"/>
      <c r="L472" s="272"/>
      <c r="M472" s="273"/>
      <c r="N472" s="274"/>
      <c r="O472" s="274"/>
      <c r="P472" s="274"/>
      <c r="Q472" s="274"/>
      <c r="R472" s="274"/>
      <c r="S472" s="274"/>
      <c r="T472" s="27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76" t="s">
        <v>163</v>
      </c>
      <c r="AU472" s="276" t="s">
        <v>87</v>
      </c>
      <c r="AV472" s="15" t="s">
        <v>159</v>
      </c>
      <c r="AW472" s="15" t="s">
        <v>36</v>
      </c>
      <c r="AX472" s="15" t="s">
        <v>21</v>
      </c>
      <c r="AY472" s="276" t="s">
        <v>152</v>
      </c>
    </row>
    <row r="473" s="2" customFormat="1" ht="21.75" customHeight="1">
      <c r="A473" s="39"/>
      <c r="B473" s="40"/>
      <c r="C473" s="277" t="s">
        <v>645</v>
      </c>
      <c r="D473" s="277" t="s">
        <v>314</v>
      </c>
      <c r="E473" s="278" t="s">
        <v>646</v>
      </c>
      <c r="F473" s="279" t="s">
        <v>647</v>
      </c>
      <c r="G473" s="280" t="s">
        <v>580</v>
      </c>
      <c r="H473" s="281">
        <v>5</v>
      </c>
      <c r="I473" s="282"/>
      <c r="J473" s="283">
        <f>ROUND(I473*H473,2)</f>
        <v>0</v>
      </c>
      <c r="K473" s="279" t="s">
        <v>158</v>
      </c>
      <c r="L473" s="284"/>
      <c r="M473" s="285" t="s">
        <v>1</v>
      </c>
      <c r="N473" s="286" t="s">
        <v>44</v>
      </c>
      <c r="O473" s="92"/>
      <c r="P473" s="236">
        <f>O473*H473</f>
        <v>0</v>
      </c>
      <c r="Q473" s="236">
        <v>0.0061000000000000004</v>
      </c>
      <c r="R473" s="236">
        <f>Q473*H473</f>
        <v>0.030500000000000003</v>
      </c>
      <c r="S473" s="236">
        <v>0</v>
      </c>
      <c r="T473" s="237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8" t="s">
        <v>209</v>
      </c>
      <c r="AT473" s="238" t="s">
        <v>314</v>
      </c>
      <c r="AU473" s="238" t="s">
        <v>87</v>
      </c>
      <c r="AY473" s="18" t="s">
        <v>152</v>
      </c>
      <c r="BE473" s="239">
        <f>IF(N473="základní",J473,0)</f>
        <v>0</v>
      </c>
      <c r="BF473" s="239">
        <f>IF(N473="snížená",J473,0)</f>
        <v>0</v>
      </c>
      <c r="BG473" s="239">
        <f>IF(N473="zákl. přenesená",J473,0)</f>
        <v>0</v>
      </c>
      <c r="BH473" s="239">
        <f>IF(N473="sníž. přenesená",J473,0)</f>
        <v>0</v>
      </c>
      <c r="BI473" s="239">
        <f>IF(N473="nulová",J473,0)</f>
        <v>0</v>
      </c>
      <c r="BJ473" s="18" t="s">
        <v>21</v>
      </c>
      <c r="BK473" s="239">
        <f>ROUND(I473*H473,2)</f>
        <v>0</v>
      </c>
      <c r="BL473" s="18" t="s">
        <v>159</v>
      </c>
      <c r="BM473" s="238" t="s">
        <v>648</v>
      </c>
    </row>
    <row r="474" s="2" customFormat="1">
      <c r="A474" s="39"/>
      <c r="B474" s="40"/>
      <c r="C474" s="41"/>
      <c r="D474" s="240" t="s">
        <v>161</v>
      </c>
      <c r="E474" s="41"/>
      <c r="F474" s="241" t="s">
        <v>647</v>
      </c>
      <c r="G474" s="41"/>
      <c r="H474" s="41"/>
      <c r="I474" s="242"/>
      <c r="J474" s="41"/>
      <c r="K474" s="41"/>
      <c r="L474" s="45"/>
      <c r="M474" s="243"/>
      <c r="N474" s="244"/>
      <c r="O474" s="92"/>
      <c r="P474" s="92"/>
      <c r="Q474" s="92"/>
      <c r="R474" s="92"/>
      <c r="S474" s="92"/>
      <c r="T474" s="93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161</v>
      </c>
      <c r="AU474" s="18" t="s">
        <v>87</v>
      </c>
    </row>
    <row r="475" s="13" customFormat="1">
      <c r="A475" s="13"/>
      <c r="B475" s="245"/>
      <c r="C475" s="246"/>
      <c r="D475" s="240" t="s">
        <v>163</v>
      </c>
      <c r="E475" s="247" t="s">
        <v>1</v>
      </c>
      <c r="F475" s="248" t="s">
        <v>640</v>
      </c>
      <c r="G475" s="246"/>
      <c r="H475" s="247" t="s">
        <v>1</v>
      </c>
      <c r="I475" s="249"/>
      <c r="J475" s="246"/>
      <c r="K475" s="246"/>
      <c r="L475" s="250"/>
      <c r="M475" s="251"/>
      <c r="N475" s="252"/>
      <c r="O475" s="252"/>
      <c r="P475" s="252"/>
      <c r="Q475" s="252"/>
      <c r="R475" s="252"/>
      <c r="S475" s="252"/>
      <c r="T475" s="25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4" t="s">
        <v>163</v>
      </c>
      <c r="AU475" s="254" t="s">
        <v>87</v>
      </c>
      <c r="AV475" s="13" t="s">
        <v>21</v>
      </c>
      <c r="AW475" s="13" t="s">
        <v>36</v>
      </c>
      <c r="AX475" s="13" t="s">
        <v>79</v>
      </c>
      <c r="AY475" s="254" t="s">
        <v>152</v>
      </c>
    </row>
    <row r="476" s="14" customFormat="1">
      <c r="A476" s="14"/>
      <c r="B476" s="255"/>
      <c r="C476" s="256"/>
      <c r="D476" s="240" t="s">
        <v>163</v>
      </c>
      <c r="E476" s="257" t="s">
        <v>1</v>
      </c>
      <c r="F476" s="258" t="s">
        <v>188</v>
      </c>
      <c r="G476" s="256"/>
      <c r="H476" s="259">
        <v>5</v>
      </c>
      <c r="I476" s="260"/>
      <c r="J476" s="256"/>
      <c r="K476" s="256"/>
      <c r="L476" s="261"/>
      <c r="M476" s="262"/>
      <c r="N476" s="263"/>
      <c r="O476" s="263"/>
      <c r="P476" s="263"/>
      <c r="Q476" s="263"/>
      <c r="R476" s="263"/>
      <c r="S476" s="263"/>
      <c r="T476" s="26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5" t="s">
        <v>163</v>
      </c>
      <c r="AU476" s="265" t="s">
        <v>87</v>
      </c>
      <c r="AV476" s="14" t="s">
        <v>87</v>
      </c>
      <c r="AW476" s="14" t="s">
        <v>36</v>
      </c>
      <c r="AX476" s="14" t="s">
        <v>21</v>
      </c>
      <c r="AY476" s="265" t="s">
        <v>152</v>
      </c>
    </row>
    <row r="477" s="2" customFormat="1" ht="24.15" customHeight="1">
      <c r="A477" s="39"/>
      <c r="B477" s="40"/>
      <c r="C477" s="227" t="s">
        <v>649</v>
      </c>
      <c r="D477" s="227" t="s">
        <v>154</v>
      </c>
      <c r="E477" s="228" t="s">
        <v>650</v>
      </c>
      <c r="F477" s="229" t="s">
        <v>651</v>
      </c>
      <c r="G477" s="230" t="s">
        <v>157</v>
      </c>
      <c r="H477" s="231">
        <v>83.5</v>
      </c>
      <c r="I477" s="232"/>
      <c r="J477" s="233">
        <f>ROUND(I477*H477,2)</f>
        <v>0</v>
      </c>
      <c r="K477" s="229" t="s">
        <v>158</v>
      </c>
      <c r="L477" s="45"/>
      <c r="M477" s="234" t="s">
        <v>1</v>
      </c>
      <c r="N477" s="235" t="s">
        <v>44</v>
      </c>
      <c r="O477" s="92"/>
      <c r="P477" s="236">
        <f>O477*H477</f>
        <v>0</v>
      </c>
      <c r="Q477" s="236">
        <v>0.0011999999999999999</v>
      </c>
      <c r="R477" s="236">
        <f>Q477*H477</f>
        <v>0.1002</v>
      </c>
      <c r="S477" s="236">
        <v>0</v>
      </c>
      <c r="T477" s="237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38" t="s">
        <v>159</v>
      </c>
      <c r="AT477" s="238" t="s">
        <v>154</v>
      </c>
      <c r="AU477" s="238" t="s">
        <v>87</v>
      </c>
      <c r="AY477" s="18" t="s">
        <v>152</v>
      </c>
      <c r="BE477" s="239">
        <f>IF(N477="základní",J477,0)</f>
        <v>0</v>
      </c>
      <c r="BF477" s="239">
        <f>IF(N477="snížená",J477,0)</f>
        <v>0</v>
      </c>
      <c r="BG477" s="239">
        <f>IF(N477="zákl. přenesená",J477,0)</f>
        <v>0</v>
      </c>
      <c r="BH477" s="239">
        <f>IF(N477="sníž. přenesená",J477,0)</f>
        <v>0</v>
      </c>
      <c r="BI477" s="239">
        <f>IF(N477="nulová",J477,0)</f>
        <v>0</v>
      </c>
      <c r="BJ477" s="18" t="s">
        <v>21</v>
      </c>
      <c r="BK477" s="239">
        <f>ROUND(I477*H477,2)</f>
        <v>0</v>
      </c>
      <c r="BL477" s="18" t="s">
        <v>159</v>
      </c>
      <c r="BM477" s="238" t="s">
        <v>652</v>
      </c>
    </row>
    <row r="478" s="2" customFormat="1">
      <c r="A478" s="39"/>
      <c r="B478" s="40"/>
      <c r="C478" s="41"/>
      <c r="D478" s="240" t="s">
        <v>161</v>
      </c>
      <c r="E478" s="41"/>
      <c r="F478" s="241" t="s">
        <v>653</v>
      </c>
      <c r="G478" s="41"/>
      <c r="H478" s="41"/>
      <c r="I478" s="242"/>
      <c r="J478" s="41"/>
      <c r="K478" s="41"/>
      <c r="L478" s="45"/>
      <c r="M478" s="243"/>
      <c r="N478" s="244"/>
      <c r="O478" s="92"/>
      <c r="P478" s="92"/>
      <c r="Q478" s="92"/>
      <c r="R478" s="92"/>
      <c r="S478" s="92"/>
      <c r="T478" s="93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161</v>
      </c>
      <c r="AU478" s="18" t="s">
        <v>87</v>
      </c>
    </row>
    <row r="479" s="13" customFormat="1">
      <c r="A479" s="13"/>
      <c r="B479" s="245"/>
      <c r="C479" s="246"/>
      <c r="D479" s="240" t="s">
        <v>163</v>
      </c>
      <c r="E479" s="247" t="s">
        <v>1</v>
      </c>
      <c r="F479" s="248" t="s">
        <v>654</v>
      </c>
      <c r="G479" s="246"/>
      <c r="H479" s="247" t="s">
        <v>1</v>
      </c>
      <c r="I479" s="249"/>
      <c r="J479" s="246"/>
      <c r="K479" s="246"/>
      <c r="L479" s="250"/>
      <c r="M479" s="251"/>
      <c r="N479" s="252"/>
      <c r="O479" s="252"/>
      <c r="P479" s="252"/>
      <c r="Q479" s="252"/>
      <c r="R479" s="252"/>
      <c r="S479" s="252"/>
      <c r="T479" s="25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4" t="s">
        <v>163</v>
      </c>
      <c r="AU479" s="254" t="s">
        <v>87</v>
      </c>
      <c r="AV479" s="13" t="s">
        <v>21</v>
      </c>
      <c r="AW479" s="13" t="s">
        <v>36</v>
      </c>
      <c r="AX479" s="13" t="s">
        <v>79</v>
      </c>
      <c r="AY479" s="254" t="s">
        <v>152</v>
      </c>
    </row>
    <row r="480" s="14" customFormat="1">
      <c r="A480" s="14"/>
      <c r="B480" s="255"/>
      <c r="C480" s="256"/>
      <c r="D480" s="240" t="s">
        <v>163</v>
      </c>
      <c r="E480" s="257" t="s">
        <v>1</v>
      </c>
      <c r="F480" s="258" t="s">
        <v>655</v>
      </c>
      <c r="G480" s="256"/>
      <c r="H480" s="259">
        <v>83.5</v>
      </c>
      <c r="I480" s="260"/>
      <c r="J480" s="256"/>
      <c r="K480" s="256"/>
      <c r="L480" s="261"/>
      <c r="M480" s="262"/>
      <c r="N480" s="263"/>
      <c r="O480" s="263"/>
      <c r="P480" s="263"/>
      <c r="Q480" s="263"/>
      <c r="R480" s="263"/>
      <c r="S480" s="263"/>
      <c r="T480" s="26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5" t="s">
        <v>163</v>
      </c>
      <c r="AU480" s="265" t="s">
        <v>87</v>
      </c>
      <c r="AV480" s="14" t="s">
        <v>87</v>
      </c>
      <c r="AW480" s="14" t="s">
        <v>36</v>
      </c>
      <c r="AX480" s="14" t="s">
        <v>21</v>
      </c>
      <c r="AY480" s="265" t="s">
        <v>152</v>
      </c>
    </row>
    <row r="481" s="2" customFormat="1" ht="24.15" customHeight="1">
      <c r="A481" s="39"/>
      <c r="B481" s="40"/>
      <c r="C481" s="227" t="s">
        <v>656</v>
      </c>
      <c r="D481" s="227" t="s">
        <v>154</v>
      </c>
      <c r="E481" s="228" t="s">
        <v>657</v>
      </c>
      <c r="F481" s="229" t="s">
        <v>658</v>
      </c>
      <c r="G481" s="230" t="s">
        <v>157</v>
      </c>
      <c r="H481" s="231">
        <v>1.125</v>
      </c>
      <c r="I481" s="232"/>
      <c r="J481" s="233">
        <f>ROUND(I481*H481,2)</f>
        <v>0</v>
      </c>
      <c r="K481" s="229" t="s">
        <v>158</v>
      </c>
      <c r="L481" s="45"/>
      <c r="M481" s="234" t="s">
        <v>1</v>
      </c>
      <c r="N481" s="235" t="s">
        <v>44</v>
      </c>
      <c r="O481" s="92"/>
      <c r="P481" s="236">
        <f>O481*H481</f>
        <v>0</v>
      </c>
      <c r="Q481" s="236">
        <v>0.0011999999999999999</v>
      </c>
      <c r="R481" s="236">
        <f>Q481*H481</f>
        <v>0.0013499999999999999</v>
      </c>
      <c r="S481" s="236">
        <v>0</v>
      </c>
      <c r="T481" s="237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38" t="s">
        <v>159</v>
      </c>
      <c r="AT481" s="238" t="s">
        <v>154</v>
      </c>
      <c r="AU481" s="238" t="s">
        <v>87</v>
      </c>
      <c r="AY481" s="18" t="s">
        <v>152</v>
      </c>
      <c r="BE481" s="239">
        <f>IF(N481="základní",J481,0)</f>
        <v>0</v>
      </c>
      <c r="BF481" s="239">
        <f>IF(N481="snížená",J481,0)</f>
        <v>0</v>
      </c>
      <c r="BG481" s="239">
        <f>IF(N481="zákl. přenesená",J481,0)</f>
        <v>0</v>
      </c>
      <c r="BH481" s="239">
        <f>IF(N481="sníž. přenesená",J481,0)</f>
        <v>0</v>
      </c>
      <c r="BI481" s="239">
        <f>IF(N481="nulová",J481,0)</f>
        <v>0</v>
      </c>
      <c r="BJ481" s="18" t="s">
        <v>21</v>
      </c>
      <c r="BK481" s="239">
        <f>ROUND(I481*H481,2)</f>
        <v>0</v>
      </c>
      <c r="BL481" s="18" t="s">
        <v>159</v>
      </c>
      <c r="BM481" s="238" t="s">
        <v>659</v>
      </c>
    </row>
    <row r="482" s="2" customFormat="1">
      <c r="A482" s="39"/>
      <c r="B482" s="40"/>
      <c r="C482" s="41"/>
      <c r="D482" s="240" t="s">
        <v>161</v>
      </c>
      <c r="E482" s="41"/>
      <c r="F482" s="241" t="s">
        <v>660</v>
      </c>
      <c r="G482" s="41"/>
      <c r="H482" s="41"/>
      <c r="I482" s="242"/>
      <c r="J482" s="41"/>
      <c r="K482" s="41"/>
      <c r="L482" s="45"/>
      <c r="M482" s="243"/>
      <c r="N482" s="244"/>
      <c r="O482" s="92"/>
      <c r="P482" s="92"/>
      <c r="Q482" s="92"/>
      <c r="R482" s="92"/>
      <c r="S482" s="92"/>
      <c r="T482" s="93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161</v>
      </c>
      <c r="AU482" s="18" t="s">
        <v>87</v>
      </c>
    </row>
    <row r="483" s="13" customFormat="1">
      <c r="A483" s="13"/>
      <c r="B483" s="245"/>
      <c r="C483" s="246"/>
      <c r="D483" s="240" t="s">
        <v>163</v>
      </c>
      <c r="E483" s="247" t="s">
        <v>1</v>
      </c>
      <c r="F483" s="248" t="s">
        <v>661</v>
      </c>
      <c r="G483" s="246"/>
      <c r="H483" s="247" t="s">
        <v>1</v>
      </c>
      <c r="I483" s="249"/>
      <c r="J483" s="246"/>
      <c r="K483" s="246"/>
      <c r="L483" s="250"/>
      <c r="M483" s="251"/>
      <c r="N483" s="252"/>
      <c r="O483" s="252"/>
      <c r="P483" s="252"/>
      <c r="Q483" s="252"/>
      <c r="R483" s="252"/>
      <c r="S483" s="252"/>
      <c r="T483" s="25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4" t="s">
        <v>163</v>
      </c>
      <c r="AU483" s="254" t="s">
        <v>87</v>
      </c>
      <c r="AV483" s="13" t="s">
        <v>21</v>
      </c>
      <c r="AW483" s="13" t="s">
        <v>36</v>
      </c>
      <c r="AX483" s="13" t="s">
        <v>79</v>
      </c>
      <c r="AY483" s="254" t="s">
        <v>152</v>
      </c>
    </row>
    <row r="484" s="14" customFormat="1">
      <c r="A484" s="14"/>
      <c r="B484" s="255"/>
      <c r="C484" s="256"/>
      <c r="D484" s="240" t="s">
        <v>163</v>
      </c>
      <c r="E484" s="257" t="s">
        <v>1</v>
      </c>
      <c r="F484" s="258" t="s">
        <v>662</v>
      </c>
      <c r="G484" s="256"/>
      <c r="H484" s="259">
        <v>1.125</v>
      </c>
      <c r="I484" s="260"/>
      <c r="J484" s="256"/>
      <c r="K484" s="256"/>
      <c r="L484" s="261"/>
      <c r="M484" s="262"/>
      <c r="N484" s="263"/>
      <c r="O484" s="263"/>
      <c r="P484" s="263"/>
      <c r="Q484" s="263"/>
      <c r="R484" s="263"/>
      <c r="S484" s="263"/>
      <c r="T484" s="26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65" t="s">
        <v>163</v>
      </c>
      <c r="AU484" s="265" t="s">
        <v>87</v>
      </c>
      <c r="AV484" s="14" t="s">
        <v>87</v>
      </c>
      <c r="AW484" s="14" t="s">
        <v>36</v>
      </c>
      <c r="AX484" s="14" t="s">
        <v>21</v>
      </c>
      <c r="AY484" s="265" t="s">
        <v>152</v>
      </c>
    </row>
    <row r="485" s="2" customFormat="1" ht="24.15" customHeight="1">
      <c r="A485" s="39"/>
      <c r="B485" s="40"/>
      <c r="C485" s="227" t="s">
        <v>663</v>
      </c>
      <c r="D485" s="227" t="s">
        <v>154</v>
      </c>
      <c r="E485" s="228" t="s">
        <v>664</v>
      </c>
      <c r="F485" s="229" t="s">
        <v>665</v>
      </c>
      <c r="G485" s="230" t="s">
        <v>157</v>
      </c>
      <c r="H485" s="231">
        <v>83.5</v>
      </c>
      <c r="I485" s="232"/>
      <c r="J485" s="233">
        <f>ROUND(I485*H485,2)</f>
        <v>0</v>
      </c>
      <c r="K485" s="229" t="s">
        <v>158</v>
      </c>
      <c r="L485" s="45"/>
      <c r="M485" s="234" t="s">
        <v>1</v>
      </c>
      <c r="N485" s="235" t="s">
        <v>44</v>
      </c>
      <c r="O485" s="92"/>
      <c r="P485" s="236">
        <f>O485*H485</f>
        <v>0</v>
      </c>
      <c r="Q485" s="236">
        <v>0.0016000000000000001</v>
      </c>
      <c r="R485" s="236">
        <f>Q485*H485</f>
        <v>0.1336</v>
      </c>
      <c r="S485" s="236">
        <v>0</v>
      </c>
      <c r="T485" s="237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8" t="s">
        <v>159</v>
      </c>
      <c r="AT485" s="238" t="s">
        <v>154</v>
      </c>
      <c r="AU485" s="238" t="s">
        <v>87</v>
      </c>
      <c r="AY485" s="18" t="s">
        <v>152</v>
      </c>
      <c r="BE485" s="239">
        <f>IF(N485="základní",J485,0)</f>
        <v>0</v>
      </c>
      <c r="BF485" s="239">
        <f>IF(N485="snížená",J485,0)</f>
        <v>0</v>
      </c>
      <c r="BG485" s="239">
        <f>IF(N485="zákl. přenesená",J485,0)</f>
        <v>0</v>
      </c>
      <c r="BH485" s="239">
        <f>IF(N485="sníž. přenesená",J485,0)</f>
        <v>0</v>
      </c>
      <c r="BI485" s="239">
        <f>IF(N485="nulová",J485,0)</f>
        <v>0</v>
      </c>
      <c r="BJ485" s="18" t="s">
        <v>21</v>
      </c>
      <c r="BK485" s="239">
        <f>ROUND(I485*H485,2)</f>
        <v>0</v>
      </c>
      <c r="BL485" s="18" t="s">
        <v>159</v>
      </c>
      <c r="BM485" s="238" t="s">
        <v>666</v>
      </c>
    </row>
    <row r="486" s="2" customFormat="1">
      <c r="A486" s="39"/>
      <c r="B486" s="40"/>
      <c r="C486" s="41"/>
      <c r="D486" s="240" t="s">
        <v>161</v>
      </c>
      <c r="E486" s="41"/>
      <c r="F486" s="241" t="s">
        <v>667</v>
      </c>
      <c r="G486" s="41"/>
      <c r="H486" s="41"/>
      <c r="I486" s="242"/>
      <c r="J486" s="41"/>
      <c r="K486" s="41"/>
      <c r="L486" s="45"/>
      <c r="M486" s="243"/>
      <c r="N486" s="244"/>
      <c r="O486" s="92"/>
      <c r="P486" s="92"/>
      <c r="Q486" s="92"/>
      <c r="R486" s="92"/>
      <c r="S486" s="92"/>
      <c r="T486" s="93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161</v>
      </c>
      <c r="AU486" s="18" t="s">
        <v>87</v>
      </c>
    </row>
    <row r="487" s="13" customFormat="1">
      <c r="A487" s="13"/>
      <c r="B487" s="245"/>
      <c r="C487" s="246"/>
      <c r="D487" s="240" t="s">
        <v>163</v>
      </c>
      <c r="E487" s="247" t="s">
        <v>1</v>
      </c>
      <c r="F487" s="248" t="s">
        <v>668</v>
      </c>
      <c r="G487" s="246"/>
      <c r="H487" s="247" t="s">
        <v>1</v>
      </c>
      <c r="I487" s="249"/>
      <c r="J487" s="246"/>
      <c r="K487" s="246"/>
      <c r="L487" s="250"/>
      <c r="M487" s="251"/>
      <c r="N487" s="252"/>
      <c r="O487" s="252"/>
      <c r="P487" s="252"/>
      <c r="Q487" s="252"/>
      <c r="R487" s="252"/>
      <c r="S487" s="252"/>
      <c r="T487" s="25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4" t="s">
        <v>163</v>
      </c>
      <c r="AU487" s="254" t="s">
        <v>87</v>
      </c>
      <c r="AV487" s="13" t="s">
        <v>21</v>
      </c>
      <c r="AW487" s="13" t="s">
        <v>36</v>
      </c>
      <c r="AX487" s="13" t="s">
        <v>79</v>
      </c>
      <c r="AY487" s="254" t="s">
        <v>152</v>
      </c>
    </row>
    <row r="488" s="14" customFormat="1">
      <c r="A488" s="14"/>
      <c r="B488" s="255"/>
      <c r="C488" s="256"/>
      <c r="D488" s="240" t="s">
        <v>163</v>
      </c>
      <c r="E488" s="257" t="s">
        <v>1</v>
      </c>
      <c r="F488" s="258" t="s">
        <v>655</v>
      </c>
      <c r="G488" s="256"/>
      <c r="H488" s="259">
        <v>83.5</v>
      </c>
      <c r="I488" s="260"/>
      <c r="J488" s="256"/>
      <c r="K488" s="256"/>
      <c r="L488" s="261"/>
      <c r="M488" s="262"/>
      <c r="N488" s="263"/>
      <c r="O488" s="263"/>
      <c r="P488" s="263"/>
      <c r="Q488" s="263"/>
      <c r="R488" s="263"/>
      <c r="S488" s="263"/>
      <c r="T488" s="26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5" t="s">
        <v>163</v>
      </c>
      <c r="AU488" s="265" t="s">
        <v>87</v>
      </c>
      <c r="AV488" s="14" t="s">
        <v>87</v>
      </c>
      <c r="AW488" s="14" t="s">
        <v>36</v>
      </c>
      <c r="AX488" s="14" t="s">
        <v>21</v>
      </c>
      <c r="AY488" s="265" t="s">
        <v>152</v>
      </c>
    </row>
    <row r="489" s="2" customFormat="1" ht="16.5" customHeight="1">
      <c r="A489" s="39"/>
      <c r="B489" s="40"/>
      <c r="C489" s="227" t="s">
        <v>669</v>
      </c>
      <c r="D489" s="227" t="s">
        <v>154</v>
      </c>
      <c r="E489" s="228" t="s">
        <v>670</v>
      </c>
      <c r="F489" s="229" t="s">
        <v>671</v>
      </c>
      <c r="G489" s="230" t="s">
        <v>157</v>
      </c>
      <c r="H489" s="231">
        <v>84.625</v>
      </c>
      <c r="I489" s="232"/>
      <c r="J489" s="233">
        <f>ROUND(I489*H489,2)</f>
        <v>0</v>
      </c>
      <c r="K489" s="229" t="s">
        <v>158</v>
      </c>
      <c r="L489" s="45"/>
      <c r="M489" s="234" t="s">
        <v>1</v>
      </c>
      <c r="N489" s="235" t="s">
        <v>44</v>
      </c>
      <c r="O489" s="92"/>
      <c r="P489" s="236">
        <f>O489*H489</f>
        <v>0</v>
      </c>
      <c r="Q489" s="236">
        <v>1.0000000000000001E-05</v>
      </c>
      <c r="R489" s="236">
        <f>Q489*H489</f>
        <v>0.00084625000000000011</v>
      </c>
      <c r="S489" s="236">
        <v>0</v>
      </c>
      <c r="T489" s="237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38" t="s">
        <v>159</v>
      </c>
      <c r="AT489" s="238" t="s">
        <v>154</v>
      </c>
      <c r="AU489" s="238" t="s">
        <v>87</v>
      </c>
      <c r="AY489" s="18" t="s">
        <v>152</v>
      </c>
      <c r="BE489" s="239">
        <f>IF(N489="základní",J489,0)</f>
        <v>0</v>
      </c>
      <c r="BF489" s="239">
        <f>IF(N489="snížená",J489,0)</f>
        <v>0</v>
      </c>
      <c r="BG489" s="239">
        <f>IF(N489="zákl. přenesená",J489,0)</f>
        <v>0</v>
      </c>
      <c r="BH489" s="239">
        <f>IF(N489="sníž. přenesená",J489,0)</f>
        <v>0</v>
      </c>
      <c r="BI489" s="239">
        <f>IF(N489="nulová",J489,0)</f>
        <v>0</v>
      </c>
      <c r="BJ489" s="18" t="s">
        <v>21</v>
      </c>
      <c r="BK489" s="239">
        <f>ROUND(I489*H489,2)</f>
        <v>0</v>
      </c>
      <c r="BL489" s="18" t="s">
        <v>159</v>
      </c>
      <c r="BM489" s="238" t="s">
        <v>672</v>
      </c>
    </row>
    <row r="490" s="2" customFormat="1">
      <c r="A490" s="39"/>
      <c r="B490" s="40"/>
      <c r="C490" s="41"/>
      <c r="D490" s="240" t="s">
        <v>161</v>
      </c>
      <c r="E490" s="41"/>
      <c r="F490" s="241" t="s">
        <v>673</v>
      </c>
      <c r="G490" s="41"/>
      <c r="H490" s="41"/>
      <c r="I490" s="242"/>
      <c r="J490" s="41"/>
      <c r="K490" s="41"/>
      <c r="L490" s="45"/>
      <c r="M490" s="243"/>
      <c r="N490" s="244"/>
      <c r="O490" s="92"/>
      <c r="P490" s="92"/>
      <c r="Q490" s="92"/>
      <c r="R490" s="92"/>
      <c r="S490" s="92"/>
      <c r="T490" s="93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161</v>
      </c>
      <c r="AU490" s="18" t="s">
        <v>87</v>
      </c>
    </row>
    <row r="491" s="13" customFormat="1">
      <c r="A491" s="13"/>
      <c r="B491" s="245"/>
      <c r="C491" s="246"/>
      <c r="D491" s="240" t="s">
        <v>163</v>
      </c>
      <c r="E491" s="247" t="s">
        <v>1</v>
      </c>
      <c r="F491" s="248" t="s">
        <v>654</v>
      </c>
      <c r="G491" s="246"/>
      <c r="H491" s="247" t="s">
        <v>1</v>
      </c>
      <c r="I491" s="249"/>
      <c r="J491" s="246"/>
      <c r="K491" s="246"/>
      <c r="L491" s="250"/>
      <c r="M491" s="251"/>
      <c r="N491" s="252"/>
      <c r="O491" s="252"/>
      <c r="P491" s="252"/>
      <c r="Q491" s="252"/>
      <c r="R491" s="252"/>
      <c r="S491" s="252"/>
      <c r="T491" s="25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4" t="s">
        <v>163</v>
      </c>
      <c r="AU491" s="254" t="s">
        <v>87</v>
      </c>
      <c r="AV491" s="13" t="s">
        <v>21</v>
      </c>
      <c r="AW491" s="13" t="s">
        <v>36</v>
      </c>
      <c r="AX491" s="13" t="s">
        <v>79</v>
      </c>
      <c r="AY491" s="254" t="s">
        <v>152</v>
      </c>
    </row>
    <row r="492" s="14" customFormat="1">
      <c r="A492" s="14"/>
      <c r="B492" s="255"/>
      <c r="C492" s="256"/>
      <c r="D492" s="240" t="s">
        <v>163</v>
      </c>
      <c r="E492" s="257" t="s">
        <v>1</v>
      </c>
      <c r="F492" s="258" t="s">
        <v>674</v>
      </c>
      <c r="G492" s="256"/>
      <c r="H492" s="259">
        <v>83.5</v>
      </c>
      <c r="I492" s="260"/>
      <c r="J492" s="256"/>
      <c r="K492" s="256"/>
      <c r="L492" s="261"/>
      <c r="M492" s="262"/>
      <c r="N492" s="263"/>
      <c r="O492" s="263"/>
      <c r="P492" s="263"/>
      <c r="Q492" s="263"/>
      <c r="R492" s="263"/>
      <c r="S492" s="263"/>
      <c r="T492" s="26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65" t="s">
        <v>163</v>
      </c>
      <c r="AU492" s="265" t="s">
        <v>87</v>
      </c>
      <c r="AV492" s="14" t="s">
        <v>87</v>
      </c>
      <c r="AW492" s="14" t="s">
        <v>36</v>
      </c>
      <c r="AX492" s="14" t="s">
        <v>79</v>
      </c>
      <c r="AY492" s="265" t="s">
        <v>152</v>
      </c>
    </row>
    <row r="493" s="14" customFormat="1">
      <c r="A493" s="14"/>
      <c r="B493" s="255"/>
      <c r="C493" s="256"/>
      <c r="D493" s="240" t="s">
        <v>163</v>
      </c>
      <c r="E493" s="257" t="s">
        <v>1</v>
      </c>
      <c r="F493" s="258" t="s">
        <v>675</v>
      </c>
      <c r="G493" s="256"/>
      <c r="H493" s="259">
        <v>1.125</v>
      </c>
      <c r="I493" s="260"/>
      <c r="J493" s="256"/>
      <c r="K493" s="256"/>
      <c r="L493" s="261"/>
      <c r="M493" s="262"/>
      <c r="N493" s="263"/>
      <c r="O493" s="263"/>
      <c r="P493" s="263"/>
      <c r="Q493" s="263"/>
      <c r="R493" s="263"/>
      <c r="S493" s="263"/>
      <c r="T493" s="26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65" t="s">
        <v>163</v>
      </c>
      <c r="AU493" s="265" t="s">
        <v>87</v>
      </c>
      <c r="AV493" s="14" t="s">
        <v>87</v>
      </c>
      <c r="AW493" s="14" t="s">
        <v>36</v>
      </c>
      <c r="AX493" s="14" t="s">
        <v>79</v>
      </c>
      <c r="AY493" s="265" t="s">
        <v>152</v>
      </c>
    </row>
    <row r="494" s="15" customFormat="1">
      <c r="A494" s="15"/>
      <c r="B494" s="266"/>
      <c r="C494" s="267"/>
      <c r="D494" s="240" t="s">
        <v>163</v>
      </c>
      <c r="E494" s="268" t="s">
        <v>1</v>
      </c>
      <c r="F494" s="269" t="s">
        <v>187</v>
      </c>
      <c r="G494" s="267"/>
      <c r="H494" s="270">
        <v>84.625</v>
      </c>
      <c r="I494" s="271"/>
      <c r="J494" s="267"/>
      <c r="K494" s="267"/>
      <c r="L494" s="272"/>
      <c r="M494" s="273"/>
      <c r="N494" s="274"/>
      <c r="O494" s="274"/>
      <c r="P494" s="274"/>
      <c r="Q494" s="274"/>
      <c r="R494" s="274"/>
      <c r="S494" s="274"/>
      <c r="T494" s="27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76" t="s">
        <v>163</v>
      </c>
      <c r="AU494" s="276" t="s">
        <v>87</v>
      </c>
      <c r="AV494" s="15" t="s">
        <v>159</v>
      </c>
      <c r="AW494" s="15" t="s">
        <v>36</v>
      </c>
      <c r="AX494" s="15" t="s">
        <v>21</v>
      </c>
      <c r="AY494" s="276" t="s">
        <v>152</v>
      </c>
    </row>
    <row r="495" s="2" customFormat="1" ht="33" customHeight="1">
      <c r="A495" s="39"/>
      <c r="B495" s="40"/>
      <c r="C495" s="227" t="s">
        <v>676</v>
      </c>
      <c r="D495" s="227" t="s">
        <v>154</v>
      </c>
      <c r="E495" s="228" t="s">
        <v>677</v>
      </c>
      <c r="F495" s="229" t="s">
        <v>678</v>
      </c>
      <c r="G495" s="230" t="s">
        <v>218</v>
      </c>
      <c r="H495" s="231">
        <v>6</v>
      </c>
      <c r="I495" s="232"/>
      <c r="J495" s="233">
        <f>ROUND(I495*H495,2)</f>
        <v>0</v>
      </c>
      <c r="K495" s="229" t="s">
        <v>158</v>
      </c>
      <c r="L495" s="45"/>
      <c r="M495" s="234" t="s">
        <v>1</v>
      </c>
      <c r="N495" s="235" t="s">
        <v>44</v>
      </c>
      <c r="O495" s="92"/>
      <c r="P495" s="236">
        <f>O495*H495</f>
        <v>0</v>
      </c>
      <c r="Q495" s="236">
        <v>0.31936202000000002</v>
      </c>
      <c r="R495" s="236">
        <f>Q495*H495</f>
        <v>1.9161721200000002</v>
      </c>
      <c r="S495" s="236">
        <v>0</v>
      </c>
      <c r="T495" s="237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38" t="s">
        <v>159</v>
      </c>
      <c r="AT495" s="238" t="s">
        <v>154</v>
      </c>
      <c r="AU495" s="238" t="s">
        <v>87</v>
      </c>
      <c r="AY495" s="18" t="s">
        <v>152</v>
      </c>
      <c r="BE495" s="239">
        <f>IF(N495="základní",J495,0)</f>
        <v>0</v>
      </c>
      <c r="BF495" s="239">
        <f>IF(N495="snížená",J495,0)</f>
        <v>0</v>
      </c>
      <c r="BG495" s="239">
        <f>IF(N495="zákl. přenesená",J495,0)</f>
        <v>0</v>
      </c>
      <c r="BH495" s="239">
        <f>IF(N495="sníž. přenesená",J495,0)</f>
        <v>0</v>
      </c>
      <c r="BI495" s="239">
        <f>IF(N495="nulová",J495,0)</f>
        <v>0</v>
      </c>
      <c r="BJ495" s="18" t="s">
        <v>21</v>
      </c>
      <c r="BK495" s="239">
        <f>ROUND(I495*H495,2)</f>
        <v>0</v>
      </c>
      <c r="BL495" s="18" t="s">
        <v>159</v>
      </c>
      <c r="BM495" s="238" t="s">
        <v>679</v>
      </c>
    </row>
    <row r="496" s="2" customFormat="1">
      <c r="A496" s="39"/>
      <c r="B496" s="40"/>
      <c r="C496" s="41"/>
      <c r="D496" s="240" t="s">
        <v>161</v>
      </c>
      <c r="E496" s="41"/>
      <c r="F496" s="241" t="s">
        <v>680</v>
      </c>
      <c r="G496" s="41"/>
      <c r="H496" s="41"/>
      <c r="I496" s="242"/>
      <c r="J496" s="41"/>
      <c r="K496" s="41"/>
      <c r="L496" s="45"/>
      <c r="M496" s="243"/>
      <c r="N496" s="244"/>
      <c r="O496" s="92"/>
      <c r="P496" s="92"/>
      <c r="Q496" s="92"/>
      <c r="R496" s="92"/>
      <c r="S496" s="92"/>
      <c r="T496" s="93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161</v>
      </c>
      <c r="AU496" s="18" t="s">
        <v>87</v>
      </c>
    </row>
    <row r="497" s="13" customFormat="1">
      <c r="A497" s="13"/>
      <c r="B497" s="245"/>
      <c r="C497" s="246"/>
      <c r="D497" s="240" t="s">
        <v>163</v>
      </c>
      <c r="E497" s="247" t="s">
        <v>1</v>
      </c>
      <c r="F497" s="248" t="s">
        <v>681</v>
      </c>
      <c r="G497" s="246"/>
      <c r="H497" s="247" t="s">
        <v>1</v>
      </c>
      <c r="I497" s="249"/>
      <c r="J497" s="246"/>
      <c r="K497" s="246"/>
      <c r="L497" s="250"/>
      <c r="M497" s="251"/>
      <c r="N497" s="252"/>
      <c r="O497" s="252"/>
      <c r="P497" s="252"/>
      <c r="Q497" s="252"/>
      <c r="R497" s="252"/>
      <c r="S497" s="252"/>
      <c r="T497" s="25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4" t="s">
        <v>163</v>
      </c>
      <c r="AU497" s="254" t="s">
        <v>87</v>
      </c>
      <c r="AV497" s="13" t="s">
        <v>21</v>
      </c>
      <c r="AW497" s="13" t="s">
        <v>36</v>
      </c>
      <c r="AX497" s="13" t="s">
        <v>79</v>
      </c>
      <c r="AY497" s="254" t="s">
        <v>152</v>
      </c>
    </row>
    <row r="498" s="14" customFormat="1">
      <c r="A498" s="14"/>
      <c r="B498" s="255"/>
      <c r="C498" s="256"/>
      <c r="D498" s="240" t="s">
        <v>163</v>
      </c>
      <c r="E498" s="257" t="s">
        <v>1</v>
      </c>
      <c r="F498" s="258" t="s">
        <v>682</v>
      </c>
      <c r="G498" s="256"/>
      <c r="H498" s="259">
        <v>6</v>
      </c>
      <c r="I498" s="260"/>
      <c r="J498" s="256"/>
      <c r="K498" s="256"/>
      <c r="L498" s="261"/>
      <c r="M498" s="262"/>
      <c r="N498" s="263"/>
      <c r="O498" s="263"/>
      <c r="P498" s="263"/>
      <c r="Q498" s="263"/>
      <c r="R498" s="263"/>
      <c r="S498" s="263"/>
      <c r="T498" s="26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5" t="s">
        <v>163</v>
      </c>
      <c r="AU498" s="265" t="s">
        <v>87</v>
      </c>
      <c r="AV498" s="14" t="s">
        <v>87</v>
      </c>
      <c r="AW498" s="14" t="s">
        <v>36</v>
      </c>
      <c r="AX498" s="14" t="s">
        <v>21</v>
      </c>
      <c r="AY498" s="265" t="s">
        <v>152</v>
      </c>
    </row>
    <row r="499" s="2" customFormat="1" ht="24.15" customHeight="1">
      <c r="A499" s="39"/>
      <c r="B499" s="40"/>
      <c r="C499" s="277" t="s">
        <v>683</v>
      </c>
      <c r="D499" s="277" t="s">
        <v>314</v>
      </c>
      <c r="E499" s="278" t="s">
        <v>684</v>
      </c>
      <c r="F499" s="279" t="s">
        <v>685</v>
      </c>
      <c r="G499" s="280" t="s">
        <v>218</v>
      </c>
      <c r="H499" s="281">
        <v>6.2999999999999998</v>
      </c>
      <c r="I499" s="282"/>
      <c r="J499" s="283">
        <f>ROUND(I499*H499,2)</f>
        <v>0</v>
      </c>
      <c r="K499" s="279" t="s">
        <v>158</v>
      </c>
      <c r="L499" s="284"/>
      <c r="M499" s="285" t="s">
        <v>1</v>
      </c>
      <c r="N499" s="286" t="s">
        <v>44</v>
      </c>
      <c r="O499" s="92"/>
      <c r="P499" s="236">
        <f>O499*H499</f>
        <v>0</v>
      </c>
      <c r="Q499" s="236">
        <v>0.11167000000000001</v>
      </c>
      <c r="R499" s="236">
        <f>Q499*H499</f>
        <v>0.70352100000000006</v>
      </c>
      <c r="S499" s="236">
        <v>0</v>
      </c>
      <c r="T499" s="237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38" t="s">
        <v>558</v>
      </c>
      <c r="AT499" s="238" t="s">
        <v>314</v>
      </c>
      <c r="AU499" s="238" t="s">
        <v>87</v>
      </c>
      <c r="AY499" s="18" t="s">
        <v>152</v>
      </c>
      <c r="BE499" s="239">
        <f>IF(N499="základní",J499,0)</f>
        <v>0</v>
      </c>
      <c r="BF499" s="239">
        <f>IF(N499="snížená",J499,0)</f>
        <v>0</v>
      </c>
      <c r="BG499" s="239">
        <f>IF(N499="zákl. přenesená",J499,0)</f>
        <v>0</v>
      </c>
      <c r="BH499" s="239">
        <f>IF(N499="sníž. přenesená",J499,0)</f>
        <v>0</v>
      </c>
      <c r="BI499" s="239">
        <f>IF(N499="nulová",J499,0)</f>
        <v>0</v>
      </c>
      <c r="BJ499" s="18" t="s">
        <v>21</v>
      </c>
      <c r="BK499" s="239">
        <f>ROUND(I499*H499,2)</f>
        <v>0</v>
      </c>
      <c r="BL499" s="18" t="s">
        <v>558</v>
      </c>
      <c r="BM499" s="238" t="s">
        <v>686</v>
      </c>
    </row>
    <row r="500" s="2" customFormat="1">
      <c r="A500" s="39"/>
      <c r="B500" s="40"/>
      <c r="C500" s="41"/>
      <c r="D500" s="240" t="s">
        <v>161</v>
      </c>
      <c r="E500" s="41"/>
      <c r="F500" s="241" t="s">
        <v>685</v>
      </c>
      <c r="G500" s="41"/>
      <c r="H500" s="41"/>
      <c r="I500" s="242"/>
      <c r="J500" s="41"/>
      <c r="K500" s="41"/>
      <c r="L500" s="45"/>
      <c r="M500" s="243"/>
      <c r="N500" s="244"/>
      <c r="O500" s="92"/>
      <c r="P500" s="92"/>
      <c r="Q500" s="92"/>
      <c r="R500" s="92"/>
      <c r="S500" s="92"/>
      <c r="T500" s="93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161</v>
      </c>
      <c r="AU500" s="18" t="s">
        <v>87</v>
      </c>
    </row>
    <row r="501" s="14" customFormat="1">
      <c r="A501" s="14"/>
      <c r="B501" s="255"/>
      <c r="C501" s="256"/>
      <c r="D501" s="240" t="s">
        <v>163</v>
      </c>
      <c r="E501" s="256"/>
      <c r="F501" s="258" t="s">
        <v>687</v>
      </c>
      <c r="G501" s="256"/>
      <c r="H501" s="259">
        <v>6.2999999999999998</v>
      </c>
      <c r="I501" s="260"/>
      <c r="J501" s="256"/>
      <c r="K501" s="256"/>
      <c r="L501" s="261"/>
      <c r="M501" s="262"/>
      <c r="N501" s="263"/>
      <c r="O501" s="263"/>
      <c r="P501" s="263"/>
      <c r="Q501" s="263"/>
      <c r="R501" s="263"/>
      <c r="S501" s="263"/>
      <c r="T501" s="26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5" t="s">
        <v>163</v>
      </c>
      <c r="AU501" s="265" t="s">
        <v>87</v>
      </c>
      <c r="AV501" s="14" t="s">
        <v>87</v>
      </c>
      <c r="AW501" s="14" t="s">
        <v>4</v>
      </c>
      <c r="AX501" s="14" t="s">
        <v>21</v>
      </c>
      <c r="AY501" s="265" t="s">
        <v>152</v>
      </c>
    </row>
    <row r="502" s="2" customFormat="1" ht="37.8" customHeight="1">
      <c r="A502" s="39"/>
      <c r="B502" s="40"/>
      <c r="C502" s="227" t="s">
        <v>688</v>
      </c>
      <c r="D502" s="227" t="s">
        <v>154</v>
      </c>
      <c r="E502" s="228" t="s">
        <v>689</v>
      </c>
      <c r="F502" s="229" t="s">
        <v>690</v>
      </c>
      <c r="G502" s="230" t="s">
        <v>218</v>
      </c>
      <c r="H502" s="231">
        <v>27.100000000000001</v>
      </c>
      <c r="I502" s="232"/>
      <c r="J502" s="233">
        <f>ROUND(I502*H502,2)</f>
        <v>0</v>
      </c>
      <c r="K502" s="229" t="s">
        <v>158</v>
      </c>
      <c r="L502" s="45"/>
      <c r="M502" s="234" t="s">
        <v>1</v>
      </c>
      <c r="N502" s="235" t="s">
        <v>44</v>
      </c>
      <c r="O502" s="92"/>
      <c r="P502" s="236">
        <f>O502*H502</f>
        <v>0</v>
      </c>
      <c r="Q502" s="236">
        <v>0.1295</v>
      </c>
      <c r="R502" s="236">
        <f>Q502*H502</f>
        <v>3.5094500000000002</v>
      </c>
      <c r="S502" s="236">
        <v>0</v>
      </c>
      <c r="T502" s="237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38" t="s">
        <v>159</v>
      </c>
      <c r="AT502" s="238" t="s">
        <v>154</v>
      </c>
      <c r="AU502" s="238" t="s">
        <v>87</v>
      </c>
      <c r="AY502" s="18" t="s">
        <v>152</v>
      </c>
      <c r="BE502" s="239">
        <f>IF(N502="základní",J502,0)</f>
        <v>0</v>
      </c>
      <c r="BF502" s="239">
        <f>IF(N502="snížená",J502,0)</f>
        <v>0</v>
      </c>
      <c r="BG502" s="239">
        <f>IF(N502="zákl. přenesená",J502,0)</f>
        <v>0</v>
      </c>
      <c r="BH502" s="239">
        <f>IF(N502="sníž. přenesená",J502,0)</f>
        <v>0</v>
      </c>
      <c r="BI502" s="239">
        <f>IF(N502="nulová",J502,0)</f>
        <v>0</v>
      </c>
      <c r="BJ502" s="18" t="s">
        <v>21</v>
      </c>
      <c r="BK502" s="239">
        <f>ROUND(I502*H502,2)</f>
        <v>0</v>
      </c>
      <c r="BL502" s="18" t="s">
        <v>159</v>
      </c>
      <c r="BM502" s="238" t="s">
        <v>691</v>
      </c>
    </row>
    <row r="503" s="2" customFormat="1">
      <c r="A503" s="39"/>
      <c r="B503" s="40"/>
      <c r="C503" s="41"/>
      <c r="D503" s="240" t="s">
        <v>161</v>
      </c>
      <c r="E503" s="41"/>
      <c r="F503" s="241" t="s">
        <v>692</v>
      </c>
      <c r="G503" s="41"/>
      <c r="H503" s="41"/>
      <c r="I503" s="242"/>
      <c r="J503" s="41"/>
      <c r="K503" s="41"/>
      <c r="L503" s="45"/>
      <c r="M503" s="243"/>
      <c r="N503" s="244"/>
      <c r="O503" s="92"/>
      <c r="P503" s="92"/>
      <c r="Q503" s="92"/>
      <c r="R503" s="92"/>
      <c r="S503" s="92"/>
      <c r="T503" s="93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161</v>
      </c>
      <c r="AU503" s="18" t="s">
        <v>87</v>
      </c>
    </row>
    <row r="504" s="13" customFormat="1">
      <c r="A504" s="13"/>
      <c r="B504" s="245"/>
      <c r="C504" s="246"/>
      <c r="D504" s="240" t="s">
        <v>163</v>
      </c>
      <c r="E504" s="247" t="s">
        <v>1</v>
      </c>
      <c r="F504" s="248" t="s">
        <v>693</v>
      </c>
      <c r="G504" s="246"/>
      <c r="H504" s="247" t="s">
        <v>1</v>
      </c>
      <c r="I504" s="249"/>
      <c r="J504" s="246"/>
      <c r="K504" s="246"/>
      <c r="L504" s="250"/>
      <c r="M504" s="251"/>
      <c r="N504" s="252"/>
      <c r="O504" s="252"/>
      <c r="P504" s="252"/>
      <c r="Q504" s="252"/>
      <c r="R504" s="252"/>
      <c r="S504" s="252"/>
      <c r="T504" s="25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4" t="s">
        <v>163</v>
      </c>
      <c r="AU504" s="254" t="s">
        <v>87</v>
      </c>
      <c r="AV504" s="13" t="s">
        <v>21</v>
      </c>
      <c r="AW504" s="13" t="s">
        <v>36</v>
      </c>
      <c r="AX504" s="13" t="s">
        <v>79</v>
      </c>
      <c r="AY504" s="254" t="s">
        <v>152</v>
      </c>
    </row>
    <row r="505" s="14" customFormat="1">
      <c r="A505" s="14"/>
      <c r="B505" s="255"/>
      <c r="C505" s="256"/>
      <c r="D505" s="240" t="s">
        <v>163</v>
      </c>
      <c r="E505" s="257" t="s">
        <v>1</v>
      </c>
      <c r="F505" s="258" t="s">
        <v>694</v>
      </c>
      <c r="G505" s="256"/>
      <c r="H505" s="259">
        <v>27.100000000000001</v>
      </c>
      <c r="I505" s="260"/>
      <c r="J505" s="256"/>
      <c r="K505" s="256"/>
      <c r="L505" s="261"/>
      <c r="M505" s="262"/>
      <c r="N505" s="263"/>
      <c r="O505" s="263"/>
      <c r="P505" s="263"/>
      <c r="Q505" s="263"/>
      <c r="R505" s="263"/>
      <c r="S505" s="263"/>
      <c r="T505" s="26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5" t="s">
        <v>163</v>
      </c>
      <c r="AU505" s="265" t="s">
        <v>87</v>
      </c>
      <c r="AV505" s="14" t="s">
        <v>87</v>
      </c>
      <c r="AW505" s="14" t="s">
        <v>36</v>
      </c>
      <c r="AX505" s="14" t="s">
        <v>21</v>
      </c>
      <c r="AY505" s="265" t="s">
        <v>152</v>
      </c>
    </row>
    <row r="506" s="2" customFormat="1" ht="16.5" customHeight="1">
      <c r="A506" s="39"/>
      <c r="B506" s="40"/>
      <c r="C506" s="277" t="s">
        <v>695</v>
      </c>
      <c r="D506" s="277" t="s">
        <v>314</v>
      </c>
      <c r="E506" s="278" t="s">
        <v>696</v>
      </c>
      <c r="F506" s="279" t="s">
        <v>697</v>
      </c>
      <c r="G506" s="280" t="s">
        <v>218</v>
      </c>
      <c r="H506" s="281">
        <v>27.641999999999999</v>
      </c>
      <c r="I506" s="282"/>
      <c r="J506" s="283">
        <f>ROUND(I506*H506,2)</f>
        <v>0</v>
      </c>
      <c r="K506" s="279" t="s">
        <v>158</v>
      </c>
      <c r="L506" s="284"/>
      <c r="M506" s="285" t="s">
        <v>1</v>
      </c>
      <c r="N506" s="286" t="s">
        <v>44</v>
      </c>
      <c r="O506" s="92"/>
      <c r="P506" s="236">
        <f>O506*H506</f>
        <v>0</v>
      </c>
      <c r="Q506" s="236">
        <v>0.056120000000000003</v>
      </c>
      <c r="R506" s="236">
        <f>Q506*H506</f>
        <v>1.55126904</v>
      </c>
      <c r="S506" s="236">
        <v>0</v>
      </c>
      <c r="T506" s="237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38" t="s">
        <v>209</v>
      </c>
      <c r="AT506" s="238" t="s">
        <v>314</v>
      </c>
      <c r="AU506" s="238" t="s">
        <v>87</v>
      </c>
      <c r="AY506" s="18" t="s">
        <v>152</v>
      </c>
      <c r="BE506" s="239">
        <f>IF(N506="základní",J506,0)</f>
        <v>0</v>
      </c>
      <c r="BF506" s="239">
        <f>IF(N506="snížená",J506,0)</f>
        <v>0</v>
      </c>
      <c r="BG506" s="239">
        <f>IF(N506="zákl. přenesená",J506,0)</f>
        <v>0</v>
      </c>
      <c r="BH506" s="239">
        <f>IF(N506="sníž. přenesená",J506,0)</f>
        <v>0</v>
      </c>
      <c r="BI506" s="239">
        <f>IF(N506="nulová",J506,0)</f>
        <v>0</v>
      </c>
      <c r="BJ506" s="18" t="s">
        <v>21</v>
      </c>
      <c r="BK506" s="239">
        <f>ROUND(I506*H506,2)</f>
        <v>0</v>
      </c>
      <c r="BL506" s="18" t="s">
        <v>159</v>
      </c>
      <c r="BM506" s="238" t="s">
        <v>698</v>
      </c>
    </row>
    <row r="507" s="2" customFormat="1">
      <c r="A507" s="39"/>
      <c r="B507" s="40"/>
      <c r="C507" s="41"/>
      <c r="D507" s="240" t="s">
        <v>161</v>
      </c>
      <c r="E507" s="41"/>
      <c r="F507" s="241" t="s">
        <v>699</v>
      </c>
      <c r="G507" s="41"/>
      <c r="H507" s="41"/>
      <c r="I507" s="242"/>
      <c r="J507" s="41"/>
      <c r="K507" s="41"/>
      <c r="L507" s="45"/>
      <c r="M507" s="243"/>
      <c r="N507" s="244"/>
      <c r="O507" s="92"/>
      <c r="P507" s="92"/>
      <c r="Q507" s="92"/>
      <c r="R507" s="92"/>
      <c r="S507" s="92"/>
      <c r="T507" s="93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161</v>
      </c>
      <c r="AU507" s="18" t="s">
        <v>87</v>
      </c>
    </row>
    <row r="508" s="14" customFormat="1">
      <c r="A508" s="14"/>
      <c r="B508" s="255"/>
      <c r="C508" s="256"/>
      <c r="D508" s="240" t="s">
        <v>163</v>
      </c>
      <c r="E508" s="256"/>
      <c r="F508" s="258" t="s">
        <v>700</v>
      </c>
      <c r="G508" s="256"/>
      <c r="H508" s="259">
        <v>27.641999999999999</v>
      </c>
      <c r="I508" s="260"/>
      <c r="J508" s="256"/>
      <c r="K508" s="256"/>
      <c r="L508" s="261"/>
      <c r="M508" s="262"/>
      <c r="N508" s="263"/>
      <c r="O508" s="263"/>
      <c r="P508" s="263"/>
      <c r="Q508" s="263"/>
      <c r="R508" s="263"/>
      <c r="S508" s="263"/>
      <c r="T508" s="26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5" t="s">
        <v>163</v>
      </c>
      <c r="AU508" s="265" t="s">
        <v>87</v>
      </c>
      <c r="AV508" s="14" t="s">
        <v>87</v>
      </c>
      <c r="AW508" s="14" t="s">
        <v>4</v>
      </c>
      <c r="AX508" s="14" t="s">
        <v>21</v>
      </c>
      <c r="AY508" s="265" t="s">
        <v>152</v>
      </c>
    </row>
    <row r="509" s="2" customFormat="1" ht="24.15" customHeight="1">
      <c r="A509" s="39"/>
      <c r="B509" s="40"/>
      <c r="C509" s="227" t="s">
        <v>701</v>
      </c>
      <c r="D509" s="227" t="s">
        <v>154</v>
      </c>
      <c r="E509" s="228" t="s">
        <v>702</v>
      </c>
      <c r="F509" s="229" t="s">
        <v>703</v>
      </c>
      <c r="G509" s="230" t="s">
        <v>218</v>
      </c>
      <c r="H509" s="231">
        <v>503</v>
      </c>
      <c r="I509" s="232"/>
      <c r="J509" s="233">
        <f>ROUND(I509*H509,2)</f>
        <v>0</v>
      </c>
      <c r="K509" s="229" t="s">
        <v>1</v>
      </c>
      <c r="L509" s="45"/>
      <c r="M509" s="234" t="s">
        <v>1</v>
      </c>
      <c r="N509" s="235" t="s">
        <v>44</v>
      </c>
      <c r="O509" s="92"/>
      <c r="P509" s="236">
        <f>O509*H509</f>
        <v>0</v>
      </c>
      <c r="Q509" s="236">
        <v>0.14066999999999999</v>
      </c>
      <c r="R509" s="236">
        <f>Q509*H509</f>
        <v>70.757009999999994</v>
      </c>
      <c r="S509" s="236">
        <v>0</v>
      </c>
      <c r="T509" s="237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38" t="s">
        <v>159</v>
      </c>
      <c r="AT509" s="238" t="s">
        <v>154</v>
      </c>
      <c r="AU509" s="238" t="s">
        <v>87</v>
      </c>
      <c r="AY509" s="18" t="s">
        <v>152</v>
      </c>
      <c r="BE509" s="239">
        <f>IF(N509="základní",J509,0)</f>
        <v>0</v>
      </c>
      <c r="BF509" s="239">
        <f>IF(N509="snížená",J509,0)</f>
        <v>0</v>
      </c>
      <c r="BG509" s="239">
        <f>IF(N509="zákl. přenesená",J509,0)</f>
        <v>0</v>
      </c>
      <c r="BH509" s="239">
        <f>IF(N509="sníž. přenesená",J509,0)</f>
        <v>0</v>
      </c>
      <c r="BI509" s="239">
        <f>IF(N509="nulová",J509,0)</f>
        <v>0</v>
      </c>
      <c r="BJ509" s="18" t="s">
        <v>21</v>
      </c>
      <c r="BK509" s="239">
        <f>ROUND(I509*H509,2)</f>
        <v>0</v>
      </c>
      <c r="BL509" s="18" t="s">
        <v>159</v>
      </c>
      <c r="BM509" s="238" t="s">
        <v>704</v>
      </c>
    </row>
    <row r="510" s="2" customFormat="1">
      <c r="A510" s="39"/>
      <c r="B510" s="40"/>
      <c r="C510" s="41"/>
      <c r="D510" s="240" t="s">
        <v>161</v>
      </c>
      <c r="E510" s="41"/>
      <c r="F510" s="241" t="s">
        <v>705</v>
      </c>
      <c r="G510" s="41"/>
      <c r="H510" s="41"/>
      <c r="I510" s="242"/>
      <c r="J510" s="41"/>
      <c r="K510" s="41"/>
      <c r="L510" s="45"/>
      <c r="M510" s="243"/>
      <c r="N510" s="244"/>
      <c r="O510" s="92"/>
      <c r="P510" s="92"/>
      <c r="Q510" s="92"/>
      <c r="R510" s="92"/>
      <c r="S510" s="92"/>
      <c r="T510" s="93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161</v>
      </c>
      <c r="AU510" s="18" t="s">
        <v>87</v>
      </c>
    </row>
    <row r="511" s="13" customFormat="1">
      <c r="A511" s="13"/>
      <c r="B511" s="245"/>
      <c r="C511" s="246"/>
      <c r="D511" s="240" t="s">
        <v>163</v>
      </c>
      <c r="E511" s="247" t="s">
        <v>1</v>
      </c>
      <c r="F511" s="248" t="s">
        <v>706</v>
      </c>
      <c r="G511" s="246"/>
      <c r="H511" s="247" t="s">
        <v>1</v>
      </c>
      <c r="I511" s="249"/>
      <c r="J511" s="246"/>
      <c r="K511" s="246"/>
      <c r="L511" s="250"/>
      <c r="M511" s="251"/>
      <c r="N511" s="252"/>
      <c r="O511" s="252"/>
      <c r="P511" s="252"/>
      <c r="Q511" s="252"/>
      <c r="R511" s="252"/>
      <c r="S511" s="252"/>
      <c r="T511" s="25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4" t="s">
        <v>163</v>
      </c>
      <c r="AU511" s="254" t="s">
        <v>87</v>
      </c>
      <c r="AV511" s="13" t="s">
        <v>21</v>
      </c>
      <c r="AW511" s="13" t="s">
        <v>36</v>
      </c>
      <c r="AX511" s="13" t="s">
        <v>79</v>
      </c>
      <c r="AY511" s="254" t="s">
        <v>152</v>
      </c>
    </row>
    <row r="512" s="14" customFormat="1">
      <c r="A512" s="14"/>
      <c r="B512" s="255"/>
      <c r="C512" s="256"/>
      <c r="D512" s="240" t="s">
        <v>163</v>
      </c>
      <c r="E512" s="257" t="s">
        <v>1</v>
      </c>
      <c r="F512" s="258" t="s">
        <v>707</v>
      </c>
      <c r="G512" s="256"/>
      <c r="H512" s="259">
        <v>503</v>
      </c>
      <c r="I512" s="260"/>
      <c r="J512" s="256"/>
      <c r="K512" s="256"/>
      <c r="L512" s="261"/>
      <c r="M512" s="262"/>
      <c r="N512" s="263"/>
      <c r="O512" s="263"/>
      <c r="P512" s="263"/>
      <c r="Q512" s="263"/>
      <c r="R512" s="263"/>
      <c r="S512" s="263"/>
      <c r="T512" s="26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5" t="s">
        <v>163</v>
      </c>
      <c r="AU512" s="265" t="s">
        <v>87</v>
      </c>
      <c r="AV512" s="14" t="s">
        <v>87</v>
      </c>
      <c r="AW512" s="14" t="s">
        <v>36</v>
      </c>
      <c r="AX512" s="14" t="s">
        <v>21</v>
      </c>
      <c r="AY512" s="265" t="s">
        <v>152</v>
      </c>
    </row>
    <row r="513" s="2" customFormat="1" ht="24.15" customHeight="1">
      <c r="A513" s="39"/>
      <c r="B513" s="40"/>
      <c r="C513" s="277" t="s">
        <v>708</v>
      </c>
      <c r="D513" s="277" t="s">
        <v>314</v>
      </c>
      <c r="E513" s="278" t="s">
        <v>709</v>
      </c>
      <c r="F513" s="279" t="s">
        <v>710</v>
      </c>
      <c r="G513" s="280" t="s">
        <v>218</v>
      </c>
      <c r="H513" s="281">
        <v>513.05999999999995</v>
      </c>
      <c r="I513" s="282"/>
      <c r="J513" s="283">
        <f>ROUND(I513*H513,2)</f>
        <v>0</v>
      </c>
      <c r="K513" s="279" t="s">
        <v>1</v>
      </c>
      <c r="L513" s="284"/>
      <c r="M513" s="285" t="s">
        <v>1</v>
      </c>
      <c r="N513" s="286" t="s">
        <v>44</v>
      </c>
      <c r="O513" s="92"/>
      <c r="P513" s="236">
        <f>O513*H513</f>
        <v>0</v>
      </c>
      <c r="Q513" s="236">
        <v>0.125</v>
      </c>
      <c r="R513" s="236">
        <f>Q513*H513</f>
        <v>64.132499999999993</v>
      </c>
      <c r="S513" s="236">
        <v>0</v>
      </c>
      <c r="T513" s="237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38" t="s">
        <v>209</v>
      </c>
      <c r="AT513" s="238" t="s">
        <v>314</v>
      </c>
      <c r="AU513" s="238" t="s">
        <v>87</v>
      </c>
      <c r="AY513" s="18" t="s">
        <v>152</v>
      </c>
      <c r="BE513" s="239">
        <f>IF(N513="základní",J513,0)</f>
        <v>0</v>
      </c>
      <c r="BF513" s="239">
        <f>IF(N513="snížená",J513,0)</f>
        <v>0</v>
      </c>
      <c r="BG513" s="239">
        <f>IF(N513="zákl. přenesená",J513,0)</f>
        <v>0</v>
      </c>
      <c r="BH513" s="239">
        <f>IF(N513="sníž. přenesená",J513,0)</f>
        <v>0</v>
      </c>
      <c r="BI513" s="239">
        <f>IF(N513="nulová",J513,0)</f>
        <v>0</v>
      </c>
      <c r="BJ513" s="18" t="s">
        <v>21</v>
      </c>
      <c r="BK513" s="239">
        <f>ROUND(I513*H513,2)</f>
        <v>0</v>
      </c>
      <c r="BL513" s="18" t="s">
        <v>159</v>
      </c>
      <c r="BM513" s="238" t="s">
        <v>711</v>
      </c>
    </row>
    <row r="514" s="2" customFormat="1">
      <c r="A514" s="39"/>
      <c r="B514" s="40"/>
      <c r="C514" s="41"/>
      <c r="D514" s="240" t="s">
        <v>161</v>
      </c>
      <c r="E514" s="41"/>
      <c r="F514" s="241" t="s">
        <v>710</v>
      </c>
      <c r="G514" s="41"/>
      <c r="H514" s="41"/>
      <c r="I514" s="242"/>
      <c r="J514" s="41"/>
      <c r="K514" s="41"/>
      <c r="L514" s="45"/>
      <c r="M514" s="243"/>
      <c r="N514" s="244"/>
      <c r="O514" s="92"/>
      <c r="P514" s="92"/>
      <c r="Q514" s="92"/>
      <c r="R514" s="92"/>
      <c r="S514" s="92"/>
      <c r="T514" s="93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161</v>
      </c>
      <c r="AU514" s="18" t="s">
        <v>87</v>
      </c>
    </row>
    <row r="515" s="14" customFormat="1">
      <c r="A515" s="14"/>
      <c r="B515" s="255"/>
      <c r="C515" s="256"/>
      <c r="D515" s="240" t="s">
        <v>163</v>
      </c>
      <c r="E515" s="256"/>
      <c r="F515" s="258" t="s">
        <v>712</v>
      </c>
      <c r="G515" s="256"/>
      <c r="H515" s="259">
        <v>513.05999999999995</v>
      </c>
      <c r="I515" s="260"/>
      <c r="J515" s="256"/>
      <c r="K515" s="256"/>
      <c r="L515" s="261"/>
      <c r="M515" s="262"/>
      <c r="N515" s="263"/>
      <c r="O515" s="263"/>
      <c r="P515" s="263"/>
      <c r="Q515" s="263"/>
      <c r="R515" s="263"/>
      <c r="S515" s="263"/>
      <c r="T515" s="26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65" t="s">
        <v>163</v>
      </c>
      <c r="AU515" s="265" t="s">
        <v>87</v>
      </c>
      <c r="AV515" s="14" t="s">
        <v>87</v>
      </c>
      <c r="AW515" s="14" t="s">
        <v>4</v>
      </c>
      <c r="AX515" s="14" t="s">
        <v>21</v>
      </c>
      <c r="AY515" s="265" t="s">
        <v>152</v>
      </c>
    </row>
    <row r="516" s="2" customFormat="1" ht="24.15" customHeight="1">
      <c r="A516" s="39"/>
      <c r="B516" s="40"/>
      <c r="C516" s="227" t="s">
        <v>713</v>
      </c>
      <c r="D516" s="227" t="s">
        <v>154</v>
      </c>
      <c r="E516" s="228" t="s">
        <v>714</v>
      </c>
      <c r="F516" s="229" t="s">
        <v>703</v>
      </c>
      <c r="G516" s="230" t="s">
        <v>218</v>
      </c>
      <c r="H516" s="231">
        <v>31</v>
      </c>
      <c r="I516" s="232"/>
      <c r="J516" s="233">
        <f>ROUND(I516*H516,2)</f>
        <v>0</v>
      </c>
      <c r="K516" s="229" t="s">
        <v>1</v>
      </c>
      <c r="L516" s="45"/>
      <c r="M516" s="234" t="s">
        <v>1</v>
      </c>
      <c r="N516" s="235" t="s">
        <v>44</v>
      </c>
      <c r="O516" s="92"/>
      <c r="P516" s="236">
        <f>O516*H516</f>
        <v>0</v>
      </c>
      <c r="Q516" s="236">
        <v>0.14066999999999999</v>
      </c>
      <c r="R516" s="236">
        <f>Q516*H516</f>
        <v>4.3607699999999996</v>
      </c>
      <c r="S516" s="236">
        <v>0</v>
      </c>
      <c r="T516" s="237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38" t="s">
        <v>159</v>
      </c>
      <c r="AT516" s="238" t="s">
        <v>154</v>
      </c>
      <c r="AU516" s="238" t="s">
        <v>87</v>
      </c>
      <c r="AY516" s="18" t="s">
        <v>152</v>
      </c>
      <c r="BE516" s="239">
        <f>IF(N516="základní",J516,0)</f>
        <v>0</v>
      </c>
      <c r="BF516" s="239">
        <f>IF(N516="snížená",J516,0)</f>
        <v>0</v>
      </c>
      <c r="BG516" s="239">
        <f>IF(N516="zákl. přenesená",J516,0)</f>
        <v>0</v>
      </c>
      <c r="BH516" s="239">
        <f>IF(N516="sníž. přenesená",J516,0)</f>
        <v>0</v>
      </c>
      <c r="BI516" s="239">
        <f>IF(N516="nulová",J516,0)</f>
        <v>0</v>
      </c>
      <c r="BJ516" s="18" t="s">
        <v>21</v>
      </c>
      <c r="BK516" s="239">
        <f>ROUND(I516*H516,2)</f>
        <v>0</v>
      </c>
      <c r="BL516" s="18" t="s">
        <v>159</v>
      </c>
      <c r="BM516" s="238" t="s">
        <v>715</v>
      </c>
    </row>
    <row r="517" s="2" customFormat="1">
      <c r="A517" s="39"/>
      <c r="B517" s="40"/>
      <c r="C517" s="41"/>
      <c r="D517" s="240" t="s">
        <v>161</v>
      </c>
      <c r="E517" s="41"/>
      <c r="F517" s="241" t="s">
        <v>705</v>
      </c>
      <c r="G517" s="41"/>
      <c r="H517" s="41"/>
      <c r="I517" s="242"/>
      <c r="J517" s="41"/>
      <c r="K517" s="41"/>
      <c r="L517" s="45"/>
      <c r="M517" s="243"/>
      <c r="N517" s="244"/>
      <c r="O517" s="92"/>
      <c r="P517" s="92"/>
      <c r="Q517" s="92"/>
      <c r="R517" s="92"/>
      <c r="S517" s="92"/>
      <c r="T517" s="93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161</v>
      </c>
      <c r="AU517" s="18" t="s">
        <v>87</v>
      </c>
    </row>
    <row r="518" s="13" customFormat="1">
      <c r="A518" s="13"/>
      <c r="B518" s="245"/>
      <c r="C518" s="246"/>
      <c r="D518" s="240" t="s">
        <v>163</v>
      </c>
      <c r="E518" s="247" t="s">
        <v>1</v>
      </c>
      <c r="F518" s="248" t="s">
        <v>716</v>
      </c>
      <c r="G518" s="246"/>
      <c r="H518" s="247" t="s">
        <v>1</v>
      </c>
      <c r="I518" s="249"/>
      <c r="J518" s="246"/>
      <c r="K518" s="246"/>
      <c r="L518" s="250"/>
      <c r="M518" s="251"/>
      <c r="N518" s="252"/>
      <c r="O518" s="252"/>
      <c r="P518" s="252"/>
      <c r="Q518" s="252"/>
      <c r="R518" s="252"/>
      <c r="S518" s="252"/>
      <c r="T518" s="25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4" t="s">
        <v>163</v>
      </c>
      <c r="AU518" s="254" t="s">
        <v>87</v>
      </c>
      <c r="AV518" s="13" t="s">
        <v>21</v>
      </c>
      <c r="AW518" s="13" t="s">
        <v>36</v>
      </c>
      <c r="AX518" s="13" t="s">
        <v>79</v>
      </c>
      <c r="AY518" s="254" t="s">
        <v>152</v>
      </c>
    </row>
    <row r="519" s="14" customFormat="1">
      <c r="A519" s="14"/>
      <c r="B519" s="255"/>
      <c r="C519" s="256"/>
      <c r="D519" s="240" t="s">
        <v>163</v>
      </c>
      <c r="E519" s="257" t="s">
        <v>1</v>
      </c>
      <c r="F519" s="258" t="s">
        <v>717</v>
      </c>
      <c r="G519" s="256"/>
      <c r="H519" s="259">
        <v>31</v>
      </c>
      <c r="I519" s="260"/>
      <c r="J519" s="256"/>
      <c r="K519" s="256"/>
      <c r="L519" s="261"/>
      <c r="M519" s="262"/>
      <c r="N519" s="263"/>
      <c r="O519" s="263"/>
      <c r="P519" s="263"/>
      <c r="Q519" s="263"/>
      <c r="R519" s="263"/>
      <c r="S519" s="263"/>
      <c r="T519" s="26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5" t="s">
        <v>163</v>
      </c>
      <c r="AU519" s="265" t="s">
        <v>87</v>
      </c>
      <c r="AV519" s="14" t="s">
        <v>87</v>
      </c>
      <c r="AW519" s="14" t="s">
        <v>36</v>
      </c>
      <c r="AX519" s="14" t="s">
        <v>21</v>
      </c>
      <c r="AY519" s="265" t="s">
        <v>152</v>
      </c>
    </row>
    <row r="520" s="2" customFormat="1" ht="24.15" customHeight="1">
      <c r="A520" s="39"/>
      <c r="B520" s="40"/>
      <c r="C520" s="277" t="s">
        <v>718</v>
      </c>
      <c r="D520" s="277" t="s">
        <v>314</v>
      </c>
      <c r="E520" s="278" t="s">
        <v>719</v>
      </c>
      <c r="F520" s="279" t="s">
        <v>720</v>
      </c>
      <c r="G520" s="280" t="s">
        <v>218</v>
      </c>
      <c r="H520" s="281">
        <v>31.620000000000001</v>
      </c>
      <c r="I520" s="282"/>
      <c r="J520" s="283">
        <f>ROUND(I520*H520,2)</f>
        <v>0</v>
      </c>
      <c r="K520" s="279" t="s">
        <v>1</v>
      </c>
      <c r="L520" s="284"/>
      <c r="M520" s="285" t="s">
        <v>1</v>
      </c>
      <c r="N520" s="286" t="s">
        <v>44</v>
      </c>
      <c r="O520" s="92"/>
      <c r="P520" s="236">
        <f>O520*H520</f>
        <v>0</v>
      </c>
      <c r="Q520" s="236">
        <v>0.125</v>
      </c>
      <c r="R520" s="236">
        <f>Q520*H520</f>
        <v>3.9525000000000001</v>
      </c>
      <c r="S520" s="236">
        <v>0</v>
      </c>
      <c r="T520" s="237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38" t="s">
        <v>209</v>
      </c>
      <c r="AT520" s="238" t="s">
        <v>314</v>
      </c>
      <c r="AU520" s="238" t="s">
        <v>87</v>
      </c>
      <c r="AY520" s="18" t="s">
        <v>152</v>
      </c>
      <c r="BE520" s="239">
        <f>IF(N520="základní",J520,0)</f>
        <v>0</v>
      </c>
      <c r="BF520" s="239">
        <f>IF(N520="snížená",J520,0)</f>
        <v>0</v>
      </c>
      <c r="BG520" s="239">
        <f>IF(N520="zákl. přenesená",J520,0)</f>
        <v>0</v>
      </c>
      <c r="BH520" s="239">
        <f>IF(N520="sníž. přenesená",J520,0)</f>
        <v>0</v>
      </c>
      <c r="BI520" s="239">
        <f>IF(N520="nulová",J520,0)</f>
        <v>0</v>
      </c>
      <c r="BJ520" s="18" t="s">
        <v>21</v>
      </c>
      <c r="BK520" s="239">
        <f>ROUND(I520*H520,2)</f>
        <v>0</v>
      </c>
      <c r="BL520" s="18" t="s">
        <v>159</v>
      </c>
      <c r="BM520" s="238" t="s">
        <v>721</v>
      </c>
    </row>
    <row r="521" s="2" customFormat="1">
      <c r="A521" s="39"/>
      <c r="B521" s="40"/>
      <c r="C521" s="41"/>
      <c r="D521" s="240" t="s">
        <v>161</v>
      </c>
      <c r="E521" s="41"/>
      <c r="F521" s="241" t="s">
        <v>720</v>
      </c>
      <c r="G521" s="41"/>
      <c r="H521" s="41"/>
      <c r="I521" s="242"/>
      <c r="J521" s="41"/>
      <c r="K521" s="41"/>
      <c r="L521" s="45"/>
      <c r="M521" s="243"/>
      <c r="N521" s="244"/>
      <c r="O521" s="92"/>
      <c r="P521" s="92"/>
      <c r="Q521" s="92"/>
      <c r="R521" s="92"/>
      <c r="S521" s="92"/>
      <c r="T521" s="93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161</v>
      </c>
      <c r="AU521" s="18" t="s">
        <v>87</v>
      </c>
    </row>
    <row r="522" s="14" customFormat="1">
      <c r="A522" s="14"/>
      <c r="B522" s="255"/>
      <c r="C522" s="256"/>
      <c r="D522" s="240" t="s">
        <v>163</v>
      </c>
      <c r="E522" s="256"/>
      <c r="F522" s="258" t="s">
        <v>722</v>
      </c>
      <c r="G522" s="256"/>
      <c r="H522" s="259">
        <v>31.620000000000001</v>
      </c>
      <c r="I522" s="260"/>
      <c r="J522" s="256"/>
      <c r="K522" s="256"/>
      <c r="L522" s="261"/>
      <c r="M522" s="262"/>
      <c r="N522" s="263"/>
      <c r="O522" s="263"/>
      <c r="P522" s="263"/>
      <c r="Q522" s="263"/>
      <c r="R522" s="263"/>
      <c r="S522" s="263"/>
      <c r="T522" s="26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5" t="s">
        <v>163</v>
      </c>
      <c r="AU522" s="265" t="s">
        <v>87</v>
      </c>
      <c r="AV522" s="14" t="s">
        <v>87</v>
      </c>
      <c r="AW522" s="14" t="s">
        <v>4</v>
      </c>
      <c r="AX522" s="14" t="s">
        <v>21</v>
      </c>
      <c r="AY522" s="265" t="s">
        <v>152</v>
      </c>
    </row>
    <row r="523" s="2" customFormat="1" ht="33" customHeight="1">
      <c r="A523" s="39"/>
      <c r="B523" s="40"/>
      <c r="C523" s="227" t="s">
        <v>723</v>
      </c>
      <c r="D523" s="227" t="s">
        <v>154</v>
      </c>
      <c r="E523" s="228" t="s">
        <v>724</v>
      </c>
      <c r="F523" s="229" t="s">
        <v>725</v>
      </c>
      <c r="G523" s="230" t="s">
        <v>218</v>
      </c>
      <c r="H523" s="231">
        <v>529.5</v>
      </c>
      <c r="I523" s="232"/>
      <c r="J523" s="233">
        <f>ROUND(I523*H523,2)</f>
        <v>0</v>
      </c>
      <c r="K523" s="229" t="s">
        <v>1</v>
      </c>
      <c r="L523" s="45"/>
      <c r="M523" s="234" t="s">
        <v>1</v>
      </c>
      <c r="N523" s="235" t="s">
        <v>44</v>
      </c>
      <c r="O523" s="92"/>
      <c r="P523" s="236">
        <f>O523*H523</f>
        <v>0</v>
      </c>
      <c r="Q523" s="236">
        <v>0.109331</v>
      </c>
      <c r="R523" s="236">
        <f>Q523*H523</f>
        <v>57.890764499999996</v>
      </c>
      <c r="S523" s="236">
        <v>0</v>
      </c>
      <c r="T523" s="237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38" t="s">
        <v>159</v>
      </c>
      <c r="AT523" s="238" t="s">
        <v>154</v>
      </c>
      <c r="AU523" s="238" t="s">
        <v>87</v>
      </c>
      <c r="AY523" s="18" t="s">
        <v>152</v>
      </c>
      <c r="BE523" s="239">
        <f>IF(N523="základní",J523,0)</f>
        <v>0</v>
      </c>
      <c r="BF523" s="239">
        <f>IF(N523="snížená",J523,0)</f>
        <v>0</v>
      </c>
      <c r="BG523" s="239">
        <f>IF(N523="zákl. přenesená",J523,0)</f>
        <v>0</v>
      </c>
      <c r="BH523" s="239">
        <f>IF(N523="sníž. přenesená",J523,0)</f>
        <v>0</v>
      </c>
      <c r="BI523" s="239">
        <f>IF(N523="nulová",J523,0)</f>
        <v>0</v>
      </c>
      <c r="BJ523" s="18" t="s">
        <v>21</v>
      </c>
      <c r="BK523" s="239">
        <f>ROUND(I523*H523,2)</f>
        <v>0</v>
      </c>
      <c r="BL523" s="18" t="s">
        <v>159</v>
      </c>
      <c r="BM523" s="238" t="s">
        <v>726</v>
      </c>
    </row>
    <row r="524" s="2" customFormat="1">
      <c r="A524" s="39"/>
      <c r="B524" s="40"/>
      <c r="C524" s="41"/>
      <c r="D524" s="240" t="s">
        <v>161</v>
      </c>
      <c r="E524" s="41"/>
      <c r="F524" s="241" t="s">
        <v>725</v>
      </c>
      <c r="G524" s="41"/>
      <c r="H524" s="41"/>
      <c r="I524" s="242"/>
      <c r="J524" s="41"/>
      <c r="K524" s="41"/>
      <c r="L524" s="45"/>
      <c r="M524" s="243"/>
      <c r="N524" s="244"/>
      <c r="O524" s="92"/>
      <c r="P524" s="92"/>
      <c r="Q524" s="92"/>
      <c r="R524" s="92"/>
      <c r="S524" s="92"/>
      <c r="T524" s="93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8" t="s">
        <v>161</v>
      </c>
      <c r="AU524" s="18" t="s">
        <v>87</v>
      </c>
    </row>
    <row r="525" s="13" customFormat="1">
      <c r="A525" s="13"/>
      <c r="B525" s="245"/>
      <c r="C525" s="246"/>
      <c r="D525" s="240" t="s">
        <v>163</v>
      </c>
      <c r="E525" s="247" t="s">
        <v>1</v>
      </c>
      <c r="F525" s="248" t="s">
        <v>727</v>
      </c>
      <c r="G525" s="246"/>
      <c r="H525" s="247" t="s">
        <v>1</v>
      </c>
      <c r="I525" s="249"/>
      <c r="J525" s="246"/>
      <c r="K525" s="246"/>
      <c r="L525" s="250"/>
      <c r="M525" s="251"/>
      <c r="N525" s="252"/>
      <c r="O525" s="252"/>
      <c r="P525" s="252"/>
      <c r="Q525" s="252"/>
      <c r="R525" s="252"/>
      <c r="S525" s="252"/>
      <c r="T525" s="25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4" t="s">
        <v>163</v>
      </c>
      <c r="AU525" s="254" t="s">
        <v>87</v>
      </c>
      <c r="AV525" s="13" t="s">
        <v>21</v>
      </c>
      <c r="AW525" s="13" t="s">
        <v>36</v>
      </c>
      <c r="AX525" s="13" t="s">
        <v>79</v>
      </c>
      <c r="AY525" s="254" t="s">
        <v>152</v>
      </c>
    </row>
    <row r="526" s="14" customFormat="1">
      <c r="A526" s="14"/>
      <c r="B526" s="255"/>
      <c r="C526" s="256"/>
      <c r="D526" s="240" t="s">
        <v>163</v>
      </c>
      <c r="E526" s="257" t="s">
        <v>1</v>
      </c>
      <c r="F526" s="258" t="s">
        <v>728</v>
      </c>
      <c r="G526" s="256"/>
      <c r="H526" s="259">
        <v>529.5</v>
      </c>
      <c r="I526" s="260"/>
      <c r="J526" s="256"/>
      <c r="K526" s="256"/>
      <c r="L526" s="261"/>
      <c r="M526" s="262"/>
      <c r="N526" s="263"/>
      <c r="O526" s="263"/>
      <c r="P526" s="263"/>
      <c r="Q526" s="263"/>
      <c r="R526" s="263"/>
      <c r="S526" s="263"/>
      <c r="T526" s="26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5" t="s">
        <v>163</v>
      </c>
      <c r="AU526" s="265" t="s">
        <v>87</v>
      </c>
      <c r="AV526" s="14" t="s">
        <v>87</v>
      </c>
      <c r="AW526" s="14" t="s">
        <v>36</v>
      </c>
      <c r="AX526" s="14" t="s">
        <v>21</v>
      </c>
      <c r="AY526" s="265" t="s">
        <v>152</v>
      </c>
    </row>
    <row r="527" s="2" customFormat="1" ht="16.5" customHeight="1">
      <c r="A527" s="39"/>
      <c r="B527" s="40"/>
      <c r="C527" s="277" t="s">
        <v>729</v>
      </c>
      <c r="D527" s="277" t="s">
        <v>314</v>
      </c>
      <c r="E527" s="278" t="s">
        <v>730</v>
      </c>
      <c r="F527" s="279" t="s">
        <v>731</v>
      </c>
      <c r="G527" s="280" t="s">
        <v>218</v>
      </c>
      <c r="H527" s="281">
        <v>545.38499999999999</v>
      </c>
      <c r="I527" s="282"/>
      <c r="J527" s="283">
        <f>ROUND(I527*H527,2)</f>
        <v>0</v>
      </c>
      <c r="K527" s="279" t="s">
        <v>158</v>
      </c>
      <c r="L527" s="284"/>
      <c r="M527" s="285" t="s">
        <v>1</v>
      </c>
      <c r="N527" s="286" t="s">
        <v>44</v>
      </c>
      <c r="O527" s="92"/>
      <c r="P527" s="236">
        <f>O527*H527</f>
        <v>0</v>
      </c>
      <c r="Q527" s="236">
        <v>0.028000000000000001</v>
      </c>
      <c r="R527" s="236">
        <f>Q527*H527</f>
        <v>15.27078</v>
      </c>
      <c r="S527" s="236">
        <v>0</v>
      </c>
      <c r="T527" s="237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38" t="s">
        <v>209</v>
      </c>
      <c r="AT527" s="238" t="s">
        <v>314</v>
      </c>
      <c r="AU527" s="238" t="s">
        <v>87</v>
      </c>
      <c r="AY527" s="18" t="s">
        <v>152</v>
      </c>
      <c r="BE527" s="239">
        <f>IF(N527="základní",J527,0)</f>
        <v>0</v>
      </c>
      <c r="BF527" s="239">
        <f>IF(N527="snížená",J527,0)</f>
        <v>0</v>
      </c>
      <c r="BG527" s="239">
        <f>IF(N527="zákl. přenesená",J527,0)</f>
        <v>0</v>
      </c>
      <c r="BH527" s="239">
        <f>IF(N527="sníž. přenesená",J527,0)</f>
        <v>0</v>
      </c>
      <c r="BI527" s="239">
        <f>IF(N527="nulová",J527,0)</f>
        <v>0</v>
      </c>
      <c r="BJ527" s="18" t="s">
        <v>21</v>
      </c>
      <c r="BK527" s="239">
        <f>ROUND(I527*H527,2)</f>
        <v>0</v>
      </c>
      <c r="BL527" s="18" t="s">
        <v>159</v>
      </c>
      <c r="BM527" s="238" t="s">
        <v>732</v>
      </c>
    </row>
    <row r="528" s="2" customFormat="1">
      <c r="A528" s="39"/>
      <c r="B528" s="40"/>
      <c r="C528" s="41"/>
      <c r="D528" s="240" t="s">
        <v>161</v>
      </c>
      <c r="E528" s="41"/>
      <c r="F528" s="241" t="s">
        <v>733</v>
      </c>
      <c r="G528" s="41"/>
      <c r="H528" s="41"/>
      <c r="I528" s="242"/>
      <c r="J528" s="41"/>
      <c r="K528" s="41"/>
      <c r="L528" s="45"/>
      <c r="M528" s="243"/>
      <c r="N528" s="244"/>
      <c r="O528" s="92"/>
      <c r="P528" s="92"/>
      <c r="Q528" s="92"/>
      <c r="R528" s="92"/>
      <c r="S528" s="92"/>
      <c r="T528" s="93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T528" s="18" t="s">
        <v>161</v>
      </c>
      <c r="AU528" s="18" t="s">
        <v>87</v>
      </c>
    </row>
    <row r="529" s="14" customFormat="1">
      <c r="A529" s="14"/>
      <c r="B529" s="255"/>
      <c r="C529" s="256"/>
      <c r="D529" s="240" t="s">
        <v>163</v>
      </c>
      <c r="E529" s="256"/>
      <c r="F529" s="258" t="s">
        <v>734</v>
      </c>
      <c r="G529" s="256"/>
      <c r="H529" s="259">
        <v>545.38499999999999</v>
      </c>
      <c r="I529" s="260"/>
      <c r="J529" s="256"/>
      <c r="K529" s="256"/>
      <c r="L529" s="261"/>
      <c r="M529" s="262"/>
      <c r="N529" s="263"/>
      <c r="O529" s="263"/>
      <c r="P529" s="263"/>
      <c r="Q529" s="263"/>
      <c r="R529" s="263"/>
      <c r="S529" s="263"/>
      <c r="T529" s="26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65" t="s">
        <v>163</v>
      </c>
      <c r="AU529" s="265" t="s">
        <v>87</v>
      </c>
      <c r="AV529" s="14" t="s">
        <v>87</v>
      </c>
      <c r="AW529" s="14" t="s">
        <v>4</v>
      </c>
      <c r="AX529" s="14" t="s">
        <v>21</v>
      </c>
      <c r="AY529" s="265" t="s">
        <v>152</v>
      </c>
    </row>
    <row r="530" s="2" customFormat="1" ht="24.15" customHeight="1">
      <c r="A530" s="39"/>
      <c r="B530" s="40"/>
      <c r="C530" s="227" t="s">
        <v>735</v>
      </c>
      <c r="D530" s="227" t="s">
        <v>154</v>
      </c>
      <c r="E530" s="228" t="s">
        <v>736</v>
      </c>
      <c r="F530" s="229" t="s">
        <v>737</v>
      </c>
      <c r="G530" s="230" t="s">
        <v>218</v>
      </c>
      <c r="H530" s="231">
        <v>573.29999999999995</v>
      </c>
      <c r="I530" s="232"/>
      <c r="J530" s="233">
        <f>ROUND(I530*H530,2)</f>
        <v>0</v>
      </c>
      <c r="K530" s="229" t="s">
        <v>158</v>
      </c>
      <c r="L530" s="45"/>
      <c r="M530" s="234" t="s">
        <v>1</v>
      </c>
      <c r="N530" s="235" t="s">
        <v>44</v>
      </c>
      <c r="O530" s="92"/>
      <c r="P530" s="236">
        <f>O530*H530</f>
        <v>0</v>
      </c>
      <c r="Q530" s="236">
        <v>1.4950000000000001E-06</v>
      </c>
      <c r="R530" s="236">
        <f>Q530*H530</f>
        <v>0.00085708349999999997</v>
      </c>
      <c r="S530" s="236">
        <v>0</v>
      </c>
      <c r="T530" s="237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38" t="s">
        <v>159</v>
      </c>
      <c r="AT530" s="238" t="s">
        <v>154</v>
      </c>
      <c r="AU530" s="238" t="s">
        <v>87</v>
      </c>
      <c r="AY530" s="18" t="s">
        <v>152</v>
      </c>
      <c r="BE530" s="239">
        <f>IF(N530="základní",J530,0)</f>
        <v>0</v>
      </c>
      <c r="BF530" s="239">
        <f>IF(N530="snížená",J530,0)</f>
        <v>0</v>
      </c>
      <c r="BG530" s="239">
        <f>IF(N530="zákl. přenesená",J530,0)</f>
        <v>0</v>
      </c>
      <c r="BH530" s="239">
        <f>IF(N530="sníž. přenesená",J530,0)</f>
        <v>0</v>
      </c>
      <c r="BI530" s="239">
        <f>IF(N530="nulová",J530,0)</f>
        <v>0</v>
      </c>
      <c r="BJ530" s="18" t="s">
        <v>21</v>
      </c>
      <c r="BK530" s="239">
        <f>ROUND(I530*H530,2)</f>
        <v>0</v>
      </c>
      <c r="BL530" s="18" t="s">
        <v>159</v>
      </c>
      <c r="BM530" s="238" t="s">
        <v>738</v>
      </c>
    </row>
    <row r="531" s="2" customFormat="1">
      <c r="A531" s="39"/>
      <c r="B531" s="40"/>
      <c r="C531" s="41"/>
      <c r="D531" s="240" t="s">
        <v>161</v>
      </c>
      <c r="E531" s="41"/>
      <c r="F531" s="241" t="s">
        <v>739</v>
      </c>
      <c r="G531" s="41"/>
      <c r="H531" s="41"/>
      <c r="I531" s="242"/>
      <c r="J531" s="41"/>
      <c r="K531" s="41"/>
      <c r="L531" s="45"/>
      <c r="M531" s="243"/>
      <c r="N531" s="244"/>
      <c r="O531" s="92"/>
      <c r="P531" s="92"/>
      <c r="Q531" s="92"/>
      <c r="R531" s="92"/>
      <c r="S531" s="92"/>
      <c r="T531" s="93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161</v>
      </c>
      <c r="AU531" s="18" t="s">
        <v>87</v>
      </c>
    </row>
    <row r="532" s="13" customFormat="1">
      <c r="A532" s="13"/>
      <c r="B532" s="245"/>
      <c r="C532" s="246"/>
      <c r="D532" s="240" t="s">
        <v>163</v>
      </c>
      <c r="E532" s="247" t="s">
        <v>1</v>
      </c>
      <c r="F532" s="248" t="s">
        <v>740</v>
      </c>
      <c r="G532" s="246"/>
      <c r="H532" s="247" t="s">
        <v>1</v>
      </c>
      <c r="I532" s="249"/>
      <c r="J532" s="246"/>
      <c r="K532" s="246"/>
      <c r="L532" s="250"/>
      <c r="M532" s="251"/>
      <c r="N532" s="252"/>
      <c r="O532" s="252"/>
      <c r="P532" s="252"/>
      <c r="Q532" s="252"/>
      <c r="R532" s="252"/>
      <c r="S532" s="252"/>
      <c r="T532" s="25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4" t="s">
        <v>163</v>
      </c>
      <c r="AU532" s="254" t="s">
        <v>87</v>
      </c>
      <c r="AV532" s="13" t="s">
        <v>21</v>
      </c>
      <c r="AW532" s="13" t="s">
        <v>36</v>
      </c>
      <c r="AX532" s="13" t="s">
        <v>79</v>
      </c>
      <c r="AY532" s="254" t="s">
        <v>152</v>
      </c>
    </row>
    <row r="533" s="14" customFormat="1">
      <c r="A533" s="14"/>
      <c r="B533" s="255"/>
      <c r="C533" s="256"/>
      <c r="D533" s="240" t="s">
        <v>163</v>
      </c>
      <c r="E533" s="257" t="s">
        <v>1</v>
      </c>
      <c r="F533" s="258" t="s">
        <v>741</v>
      </c>
      <c r="G533" s="256"/>
      <c r="H533" s="259">
        <v>573.29999999999995</v>
      </c>
      <c r="I533" s="260"/>
      <c r="J533" s="256"/>
      <c r="K533" s="256"/>
      <c r="L533" s="261"/>
      <c r="M533" s="262"/>
      <c r="N533" s="263"/>
      <c r="O533" s="263"/>
      <c r="P533" s="263"/>
      <c r="Q533" s="263"/>
      <c r="R533" s="263"/>
      <c r="S533" s="263"/>
      <c r="T533" s="26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5" t="s">
        <v>163</v>
      </c>
      <c r="AU533" s="265" t="s">
        <v>87</v>
      </c>
      <c r="AV533" s="14" t="s">
        <v>87</v>
      </c>
      <c r="AW533" s="14" t="s">
        <v>36</v>
      </c>
      <c r="AX533" s="14" t="s">
        <v>21</v>
      </c>
      <c r="AY533" s="265" t="s">
        <v>152</v>
      </c>
    </row>
    <row r="534" s="2" customFormat="1" ht="24.15" customHeight="1">
      <c r="A534" s="39"/>
      <c r="B534" s="40"/>
      <c r="C534" s="227" t="s">
        <v>742</v>
      </c>
      <c r="D534" s="227" t="s">
        <v>154</v>
      </c>
      <c r="E534" s="228" t="s">
        <v>743</v>
      </c>
      <c r="F534" s="229" t="s">
        <v>744</v>
      </c>
      <c r="G534" s="230" t="s">
        <v>218</v>
      </c>
      <c r="H534" s="231">
        <v>573.29999999999995</v>
      </c>
      <c r="I534" s="232"/>
      <c r="J534" s="233">
        <f>ROUND(I534*H534,2)</f>
        <v>0</v>
      </c>
      <c r="K534" s="229" t="s">
        <v>158</v>
      </c>
      <c r="L534" s="45"/>
      <c r="M534" s="234" t="s">
        <v>1</v>
      </c>
      <c r="N534" s="235" t="s">
        <v>44</v>
      </c>
      <c r="O534" s="92"/>
      <c r="P534" s="236">
        <f>O534*H534</f>
        <v>0</v>
      </c>
      <c r="Q534" s="236">
        <v>0.00022049999999999999</v>
      </c>
      <c r="R534" s="236">
        <f>Q534*H534</f>
        <v>0.12641264999999999</v>
      </c>
      <c r="S534" s="236">
        <v>0</v>
      </c>
      <c r="T534" s="237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38" t="s">
        <v>159</v>
      </c>
      <c r="AT534" s="238" t="s">
        <v>154</v>
      </c>
      <c r="AU534" s="238" t="s">
        <v>87</v>
      </c>
      <c r="AY534" s="18" t="s">
        <v>152</v>
      </c>
      <c r="BE534" s="239">
        <f>IF(N534="základní",J534,0)</f>
        <v>0</v>
      </c>
      <c r="BF534" s="239">
        <f>IF(N534="snížená",J534,0)</f>
        <v>0</v>
      </c>
      <c r="BG534" s="239">
        <f>IF(N534="zákl. přenesená",J534,0)</f>
        <v>0</v>
      </c>
      <c r="BH534" s="239">
        <f>IF(N534="sníž. přenesená",J534,0)</f>
        <v>0</v>
      </c>
      <c r="BI534" s="239">
        <f>IF(N534="nulová",J534,0)</f>
        <v>0</v>
      </c>
      <c r="BJ534" s="18" t="s">
        <v>21</v>
      </c>
      <c r="BK534" s="239">
        <f>ROUND(I534*H534,2)</f>
        <v>0</v>
      </c>
      <c r="BL534" s="18" t="s">
        <v>159</v>
      </c>
      <c r="BM534" s="238" t="s">
        <v>745</v>
      </c>
    </row>
    <row r="535" s="2" customFormat="1">
      <c r="A535" s="39"/>
      <c r="B535" s="40"/>
      <c r="C535" s="41"/>
      <c r="D535" s="240" t="s">
        <v>161</v>
      </c>
      <c r="E535" s="41"/>
      <c r="F535" s="241" t="s">
        <v>746</v>
      </c>
      <c r="G535" s="41"/>
      <c r="H535" s="41"/>
      <c r="I535" s="242"/>
      <c r="J535" s="41"/>
      <c r="K535" s="41"/>
      <c r="L535" s="45"/>
      <c r="M535" s="243"/>
      <c r="N535" s="244"/>
      <c r="O535" s="92"/>
      <c r="P535" s="92"/>
      <c r="Q535" s="92"/>
      <c r="R535" s="92"/>
      <c r="S535" s="92"/>
      <c r="T535" s="93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T535" s="18" t="s">
        <v>161</v>
      </c>
      <c r="AU535" s="18" t="s">
        <v>87</v>
      </c>
    </row>
    <row r="536" s="13" customFormat="1">
      <c r="A536" s="13"/>
      <c r="B536" s="245"/>
      <c r="C536" s="246"/>
      <c r="D536" s="240" t="s">
        <v>163</v>
      </c>
      <c r="E536" s="247" t="s">
        <v>1</v>
      </c>
      <c r="F536" s="248" t="s">
        <v>740</v>
      </c>
      <c r="G536" s="246"/>
      <c r="H536" s="247" t="s">
        <v>1</v>
      </c>
      <c r="I536" s="249"/>
      <c r="J536" s="246"/>
      <c r="K536" s="246"/>
      <c r="L536" s="250"/>
      <c r="M536" s="251"/>
      <c r="N536" s="252"/>
      <c r="O536" s="252"/>
      <c r="P536" s="252"/>
      <c r="Q536" s="252"/>
      <c r="R536" s="252"/>
      <c r="S536" s="252"/>
      <c r="T536" s="25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4" t="s">
        <v>163</v>
      </c>
      <c r="AU536" s="254" t="s">
        <v>87</v>
      </c>
      <c r="AV536" s="13" t="s">
        <v>21</v>
      </c>
      <c r="AW536" s="13" t="s">
        <v>36</v>
      </c>
      <c r="AX536" s="13" t="s">
        <v>79</v>
      </c>
      <c r="AY536" s="254" t="s">
        <v>152</v>
      </c>
    </row>
    <row r="537" s="14" customFormat="1">
      <c r="A537" s="14"/>
      <c r="B537" s="255"/>
      <c r="C537" s="256"/>
      <c r="D537" s="240" t="s">
        <v>163</v>
      </c>
      <c r="E537" s="257" t="s">
        <v>1</v>
      </c>
      <c r="F537" s="258" t="s">
        <v>741</v>
      </c>
      <c r="G537" s="256"/>
      <c r="H537" s="259">
        <v>573.29999999999995</v>
      </c>
      <c r="I537" s="260"/>
      <c r="J537" s="256"/>
      <c r="K537" s="256"/>
      <c r="L537" s="261"/>
      <c r="M537" s="262"/>
      <c r="N537" s="263"/>
      <c r="O537" s="263"/>
      <c r="P537" s="263"/>
      <c r="Q537" s="263"/>
      <c r="R537" s="263"/>
      <c r="S537" s="263"/>
      <c r="T537" s="26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65" t="s">
        <v>163</v>
      </c>
      <c r="AU537" s="265" t="s">
        <v>87</v>
      </c>
      <c r="AV537" s="14" t="s">
        <v>87</v>
      </c>
      <c r="AW537" s="14" t="s">
        <v>36</v>
      </c>
      <c r="AX537" s="14" t="s">
        <v>21</v>
      </c>
      <c r="AY537" s="265" t="s">
        <v>152</v>
      </c>
    </row>
    <row r="538" s="2" customFormat="1" ht="24.15" customHeight="1">
      <c r="A538" s="39"/>
      <c r="B538" s="40"/>
      <c r="C538" s="227" t="s">
        <v>747</v>
      </c>
      <c r="D538" s="227" t="s">
        <v>154</v>
      </c>
      <c r="E538" s="228" t="s">
        <v>748</v>
      </c>
      <c r="F538" s="229" t="s">
        <v>749</v>
      </c>
      <c r="G538" s="230" t="s">
        <v>218</v>
      </c>
      <c r="H538" s="231">
        <v>573.29999999999995</v>
      </c>
      <c r="I538" s="232"/>
      <c r="J538" s="233">
        <f>ROUND(I538*H538,2)</f>
        <v>0</v>
      </c>
      <c r="K538" s="229" t="s">
        <v>158</v>
      </c>
      <c r="L538" s="45"/>
      <c r="M538" s="234" t="s">
        <v>1</v>
      </c>
      <c r="N538" s="235" t="s">
        <v>44</v>
      </c>
      <c r="O538" s="92"/>
      <c r="P538" s="236">
        <f>O538*H538</f>
        <v>0</v>
      </c>
      <c r="Q538" s="236">
        <v>1.6449999999999999E-06</v>
      </c>
      <c r="R538" s="236">
        <f>Q538*H538</f>
        <v>0.00094307849999999993</v>
      </c>
      <c r="S538" s="236">
        <v>0</v>
      </c>
      <c r="T538" s="237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38" t="s">
        <v>159</v>
      </c>
      <c r="AT538" s="238" t="s">
        <v>154</v>
      </c>
      <c r="AU538" s="238" t="s">
        <v>87</v>
      </c>
      <c r="AY538" s="18" t="s">
        <v>152</v>
      </c>
      <c r="BE538" s="239">
        <f>IF(N538="základní",J538,0)</f>
        <v>0</v>
      </c>
      <c r="BF538" s="239">
        <f>IF(N538="snížená",J538,0)</f>
        <v>0</v>
      </c>
      <c r="BG538" s="239">
        <f>IF(N538="zákl. přenesená",J538,0)</f>
        <v>0</v>
      </c>
      <c r="BH538" s="239">
        <f>IF(N538="sníž. přenesená",J538,0)</f>
        <v>0</v>
      </c>
      <c r="BI538" s="239">
        <f>IF(N538="nulová",J538,0)</f>
        <v>0</v>
      </c>
      <c r="BJ538" s="18" t="s">
        <v>21</v>
      </c>
      <c r="BK538" s="239">
        <f>ROUND(I538*H538,2)</f>
        <v>0</v>
      </c>
      <c r="BL538" s="18" t="s">
        <v>159</v>
      </c>
      <c r="BM538" s="238" t="s">
        <v>750</v>
      </c>
    </row>
    <row r="539" s="2" customFormat="1">
      <c r="A539" s="39"/>
      <c r="B539" s="40"/>
      <c r="C539" s="41"/>
      <c r="D539" s="240" t="s">
        <v>161</v>
      </c>
      <c r="E539" s="41"/>
      <c r="F539" s="241" t="s">
        <v>751</v>
      </c>
      <c r="G539" s="41"/>
      <c r="H539" s="41"/>
      <c r="I539" s="242"/>
      <c r="J539" s="41"/>
      <c r="K539" s="41"/>
      <c r="L539" s="45"/>
      <c r="M539" s="243"/>
      <c r="N539" s="244"/>
      <c r="O539" s="92"/>
      <c r="P539" s="92"/>
      <c r="Q539" s="92"/>
      <c r="R539" s="92"/>
      <c r="S539" s="92"/>
      <c r="T539" s="93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T539" s="18" t="s">
        <v>161</v>
      </c>
      <c r="AU539" s="18" t="s">
        <v>87</v>
      </c>
    </row>
    <row r="540" s="13" customFormat="1">
      <c r="A540" s="13"/>
      <c r="B540" s="245"/>
      <c r="C540" s="246"/>
      <c r="D540" s="240" t="s">
        <v>163</v>
      </c>
      <c r="E540" s="247" t="s">
        <v>1</v>
      </c>
      <c r="F540" s="248" t="s">
        <v>752</v>
      </c>
      <c r="G540" s="246"/>
      <c r="H540" s="247" t="s">
        <v>1</v>
      </c>
      <c r="I540" s="249"/>
      <c r="J540" s="246"/>
      <c r="K540" s="246"/>
      <c r="L540" s="250"/>
      <c r="M540" s="251"/>
      <c r="N540" s="252"/>
      <c r="O540" s="252"/>
      <c r="P540" s="252"/>
      <c r="Q540" s="252"/>
      <c r="R540" s="252"/>
      <c r="S540" s="252"/>
      <c r="T540" s="25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4" t="s">
        <v>163</v>
      </c>
      <c r="AU540" s="254" t="s">
        <v>87</v>
      </c>
      <c r="AV540" s="13" t="s">
        <v>21</v>
      </c>
      <c r="AW540" s="13" t="s">
        <v>36</v>
      </c>
      <c r="AX540" s="13" t="s">
        <v>79</v>
      </c>
      <c r="AY540" s="254" t="s">
        <v>152</v>
      </c>
    </row>
    <row r="541" s="14" customFormat="1">
      <c r="A541" s="14"/>
      <c r="B541" s="255"/>
      <c r="C541" s="256"/>
      <c r="D541" s="240" t="s">
        <v>163</v>
      </c>
      <c r="E541" s="257" t="s">
        <v>1</v>
      </c>
      <c r="F541" s="258" t="s">
        <v>741</v>
      </c>
      <c r="G541" s="256"/>
      <c r="H541" s="259">
        <v>573.29999999999995</v>
      </c>
      <c r="I541" s="260"/>
      <c r="J541" s="256"/>
      <c r="K541" s="256"/>
      <c r="L541" s="261"/>
      <c r="M541" s="262"/>
      <c r="N541" s="263"/>
      <c r="O541" s="263"/>
      <c r="P541" s="263"/>
      <c r="Q541" s="263"/>
      <c r="R541" s="263"/>
      <c r="S541" s="263"/>
      <c r="T541" s="26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5" t="s">
        <v>163</v>
      </c>
      <c r="AU541" s="265" t="s">
        <v>87</v>
      </c>
      <c r="AV541" s="14" t="s">
        <v>87</v>
      </c>
      <c r="AW541" s="14" t="s">
        <v>36</v>
      </c>
      <c r="AX541" s="14" t="s">
        <v>21</v>
      </c>
      <c r="AY541" s="265" t="s">
        <v>152</v>
      </c>
    </row>
    <row r="542" s="2" customFormat="1" ht="24.15" customHeight="1">
      <c r="A542" s="39"/>
      <c r="B542" s="40"/>
      <c r="C542" s="227" t="s">
        <v>753</v>
      </c>
      <c r="D542" s="227" t="s">
        <v>154</v>
      </c>
      <c r="E542" s="228" t="s">
        <v>754</v>
      </c>
      <c r="F542" s="229" t="s">
        <v>755</v>
      </c>
      <c r="G542" s="230" t="s">
        <v>218</v>
      </c>
      <c r="H542" s="231">
        <v>6.4000000000000004</v>
      </c>
      <c r="I542" s="232"/>
      <c r="J542" s="233">
        <f>ROUND(I542*H542,2)</f>
        <v>0</v>
      </c>
      <c r="K542" s="229" t="s">
        <v>158</v>
      </c>
      <c r="L542" s="45"/>
      <c r="M542" s="234" t="s">
        <v>1</v>
      </c>
      <c r="N542" s="235" t="s">
        <v>44</v>
      </c>
      <c r="O542" s="92"/>
      <c r="P542" s="236">
        <f>O542*H542</f>
        <v>0</v>
      </c>
      <c r="Q542" s="236">
        <v>0</v>
      </c>
      <c r="R542" s="236">
        <f>Q542*H542</f>
        <v>0</v>
      </c>
      <c r="S542" s="236">
        <v>0.035000000000000003</v>
      </c>
      <c r="T542" s="237">
        <f>S542*H542</f>
        <v>0.22400000000000003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38" t="s">
        <v>159</v>
      </c>
      <c r="AT542" s="238" t="s">
        <v>154</v>
      </c>
      <c r="AU542" s="238" t="s">
        <v>87</v>
      </c>
      <c r="AY542" s="18" t="s">
        <v>152</v>
      </c>
      <c r="BE542" s="239">
        <f>IF(N542="základní",J542,0)</f>
        <v>0</v>
      </c>
      <c r="BF542" s="239">
        <f>IF(N542="snížená",J542,0)</f>
        <v>0</v>
      </c>
      <c r="BG542" s="239">
        <f>IF(N542="zákl. přenesená",J542,0)</f>
        <v>0</v>
      </c>
      <c r="BH542" s="239">
        <f>IF(N542="sníž. přenesená",J542,0)</f>
        <v>0</v>
      </c>
      <c r="BI542" s="239">
        <f>IF(N542="nulová",J542,0)</f>
        <v>0</v>
      </c>
      <c r="BJ542" s="18" t="s">
        <v>21</v>
      </c>
      <c r="BK542" s="239">
        <f>ROUND(I542*H542,2)</f>
        <v>0</v>
      </c>
      <c r="BL542" s="18" t="s">
        <v>159</v>
      </c>
      <c r="BM542" s="238" t="s">
        <v>756</v>
      </c>
    </row>
    <row r="543" s="2" customFormat="1">
      <c r="A543" s="39"/>
      <c r="B543" s="40"/>
      <c r="C543" s="41"/>
      <c r="D543" s="240" t="s">
        <v>161</v>
      </c>
      <c r="E543" s="41"/>
      <c r="F543" s="241" t="s">
        <v>757</v>
      </c>
      <c r="G543" s="41"/>
      <c r="H543" s="41"/>
      <c r="I543" s="242"/>
      <c r="J543" s="41"/>
      <c r="K543" s="41"/>
      <c r="L543" s="45"/>
      <c r="M543" s="243"/>
      <c r="N543" s="244"/>
      <c r="O543" s="92"/>
      <c r="P543" s="92"/>
      <c r="Q543" s="92"/>
      <c r="R543" s="92"/>
      <c r="S543" s="92"/>
      <c r="T543" s="93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T543" s="18" t="s">
        <v>161</v>
      </c>
      <c r="AU543" s="18" t="s">
        <v>87</v>
      </c>
    </row>
    <row r="544" s="13" customFormat="1">
      <c r="A544" s="13"/>
      <c r="B544" s="245"/>
      <c r="C544" s="246"/>
      <c r="D544" s="240" t="s">
        <v>163</v>
      </c>
      <c r="E544" s="247" t="s">
        <v>1</v>
      </c>
      <c r="F544" s="248" t="s">
        <v>758</v>
      </c>
      <c r="G544" s="246"/>
      <c r="H544" s="247" t="s">
        <v>1</v>
      </c>
      <c r="I544" s="249"/>
      <c r="J544" s="246"/>
      <c r="K544" s="246"/>
      <c r="L544" s="250"/>
      <c r="M544" s="251"/>
      <c r="N544" s="252"/>
      <c r="O544" s="252"/>
      <c r="P544" s="252"/>
      <c r="Q544" s="252"/>
      <c r="R544" s="252"/>
      <c r="S544" s="252"/>
      <c r="T544" s="25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4" t="s">
        <v>163</v>
      </c>
      <c r="AU544" s="254" t="s">
        <v>87</v>
      </c>
      <c r="AV544" s="13" t="s">
        <v>21</v>
      </c>
      <c r="AW544" s="13" t="s">
        <v>36</v>
      </c>
      <c r="AX544" s="13" t="s">
        <v>79</v>
      </c>
      <c r="AY544" s="254" t="s">
        <v>152</v>
      </c>
    </row>
    <row r="545" s="14" customFormat="1">
      <c r="A545" s="14"/>
      <c r="B545" s="255"/>
      <c r="C545" s="256"/>
      <c r="D545" s="240" t="s">
        <v>163</v>
      </c>
      <c r="E545" s="257" t="s">
        <v>1</v>
      </c>
      <c r="F545" s="258" t="s">
        <v>759</v>
      </c>
      <c r="G545" s="256"/>
      <c r="H545" s="259">
        <v>6.4000000000000004</v>
      </c>
      <c r="I545" s="260"/>
      <c r="J545" s="256"/>
      <c r="K545" s="256"/>
      <c r="L545" s="261"/>
      <c r="M545" s="262"/>
      <c r="N545" s="263"/>
      <c r="O545" s="263"/>
      <c r="P545" s="263"/>
      <c r="Q545" s="263"/>
      <c r="R545" s="263"/>
      <c r="S545" s="263"/>
      <c r="T545" s="26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5" t="s">
        <v>163</v>
      </c>
      <c r="AU545" s="265" t="s">
        <v>87</v>
      </c>
      <c r="AV545" s="14" t="s">
        <v>87</v>
      </c>
      <c r="AW545" s="14" t="s">
        <v>36</v>
      </c>
      <c r="AX545" s="14" t="s">
        <v>21</v>
      </c>
      <c r="AY545" s="265" t="s">
        <v>152</v>
      </c>
    </row>
    <row r="546" s="2" customFormat="1" ht="24.15" customHeight="1">
      <c r="A546" s="39"/>
      <c r="B546" s="40"/>
      <c r="C546" s="227" t="s">
        <v>760</v>
      </c>
      <c r="D546" s="227" t="s">
        <v>154</v>
      </c>
      <c r="E546" s="228" t="s">
        <v>761</v>
      </c>
      <c r="F546" s="229" t="s">
        <v>762</v>
      </c>
      <c r="G546" s="230" t="s">
        <v>580</v>
      </c>
      <c r="H546" s="231">
        <v>9</v>
      </c>
      <c r="I546" s="232"/>
      <c r="J546" s="233">
        <f>ROUND(I546*H546,2)</f>
        <v>0</v>
      </c>
      <c r="K546" s="229" t="s">
        <v>158</v>
      </c>
      <c r="L546" s="45"/>
      <c r="M546" s="234" t="s">
        <v>1</v>
      </c>
      <c r="N546" s="235" t="s">
        <v>44</v>
      </c>
      <c r="O546" s="92"/>
      <c r="P546" s="236">
        <f>O546*H546</f>
        <v>0</v>
      </c>
      <c r="Q546" s="236">
        <v>0</v>
      </c>
      <c r="R546" s="236">
        <f>Q546*H546</f>
        <v>0</v>
      </c>
      <c r="S546" s="236">
        <v>0.082000000000000003</v>
      </c>
      <c r="T546" s="237">
        <f>S546*H546</f>
        <v>0.73799999999999999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38" t="s">
        <v>159</v>
      </c>
      <c r="AT546" s="238" t="s">
        <v>154</v>
      </c>
      <c r="AU546" s="238" t="s">
        <v>87</v>
      </c>
      <c r="AY546" s="18" t="s">
        <v>152</v>
      </c>
      <c r="BE546" s="239">
        <f>IF(N546="základní",J546,0)</f>
        <v>0</v>
      </c>
      <c r="BF546" s="239">
        <f>IF(N546="snížená",J546,0)</f>
        <v>0</v>
      </c>
      <c r="BG546" s="239">
        <f>IF(N546="zákl. přenesená",J546,0)</f>
        <v>0</v>
      </c>
      <c r="BH546" s="239">
        <f>IF(N546="sníž. přenesená",J546,0)</f>
        <v>0</v>
      </c>
      <c r="BI546" s="239">
        <f>IF(N546="nulová",J546,0)</f>
        <v>0</v>
      </c>
      <c r="BJ546" s="18" t="s">
        <v>21</v>
      </c>
      <c r="BK546" s="239">
        <f>ROUND(I546*H546,2)</f>
        <v>0</v>
      </c>
      <c r="BL546" s="18" t="s">
        <v>159</v>
      </c>
      <c r="BM546" s="238" t="s">
        <v>763</v>
      </c>
    </row>
    <row r="547" s="2" customFormat="1">
      <c r="A547" s="39"/>
      <c r="B547" s="40"/>
      <c r="C547" s="41"/>
      <c r="D547" s="240" t="s">
        <v>161</v>
      </c>
      <c r="E547" s="41"/>
      <c r="F547" s="241" t="s">
        <v>764</v>
      </c>
      <c r="G547" s="41"/>
      <c r="H547" s="41"/>
      <c r="I547" s="242"/>
      <c r="J547" s="41"/>
      <c r="K547" s="41"/>
      <c r="L547" s="45"/>
      <c r="M547" s="243"/>
      <c r="N547" s="244"/>
      <c r="O547" s="92"/>
      <c r="P547" s="92"/>
      <c r="Q547" s="92"/>
      <c r="R547" s="92"/>
      <c r="S547" s="92"/>
      <c r="T547" s="93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161</v>
      </c>
      <c r="AU547" s="18" t="s">
        <v>87</v>
      </c>
    </row>
    <row r="548" s="13" customFormat="1">
      <c r="A548" s="13"/>
      <c r="B548" s="245"/>
      <c r="C548" s="246"/>
      <c r="D548" s="240" t="s">
        <v>163</v>
      </c>
      <c r="E548" s="247" t="s">
        <v>1</v>
      </c>
      <c r="F548" s="248" t="s">
        <v>765</v>
      </c>
      <c r="G548" s="246"/>
      <c r="H548" s="247" t="s">
        <v>1</v>
      </c>
      <c r="I548" s="249"/>
      <c r="J548" s="246"/>
      <c r="K548" s="246"/>
      <c r="L548" s="250"/>
      <c r="M548" s="251"/>
      <c r="N548" s="252"/>
      <c r="O548" s="252"/>
      <c r="P548" s="252"/>
      <c r="Q548" s="252"/>
      <c r="R548" s="252"/>
      <c r="S548" s="252"/>
      <c r="T548" s="25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4" t="s">
        <v>163</v>
      </c>
      <c r="AU548" s="254" t="s">
        <v>87</v>
      </c>
      <c r="AV548" s="13" t="s">
        <v>21</v>
      </c>
      <c r="AW548" s="13" t="s">
        <v>36</v>
      </c>
      <c r="AX548" s="13" t="s">
        <v>79</v>
      </c>
      <c r="AY548" s="254" t="s">
        <v>152</v>
      </c>
    </row>
    <row r="549" s="14" customFormat="1">
      <c r="A549" s="14"/>
      <c r="B549" s="255"/>
      <c r="C549" s="256"/>
      <c r="D549" s="240" t="s">
        <v>163</v>
      </c>
      <c r="E549" s="257" t="s">
        <v>1</v>
      </c>
      <c r="F549" s="258" t="s">
        <v>766</v>
      </c>
      <c r="G549" s="256"/>
      <c r="H549" s="259">
        <v>1</v>
      </c>
      <c r="I549" s="260"/>
      <c r="J549" s="256"/>
      <c r="K549" s="256"/>
      <c r="L549" s="261"/>
      <c r="M549" s="262"/>
      <c r="N549" s="263"/>
      <c r="O549" s="263"/>
      <c r="P549" s="263"/>
      <c r="Q549" s="263"/>
      <c r="R549" s="263"/>
      <c r="S549" s="263"/>
      <c r="T549" s="26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65" t="s">
        <v>163</v>
      </c>
      <c r="AU549" s="265" t="s">
        <v>87</v>
      </c>
      <c r="AV549" s="14" t="s">
        <v>87</v>
      </c>
      <c r="AW549" s="14" t="s">
        <v>36</v>
      </c>
      <c r="AX549" s="14" t="s">
        <v>79</v>
      </c>
      <c r="AY549" s="265" t="s">
        <v>152</v>
      </c>
    </row>
    <row r="550" s="14" customFormat="1">
      <c r="A550" s="14"/>
      <c r="B550" s="255"/>
      <c r="C550" s="256"/>
      <c r="D550" s="240" t="s">
        <v>163</v>
      </c>
      <c r="E550" s="257" t="s">
        <v>1</v>
      </c>
      <c r="F550" s="258" t="s">
        <v>767</v>
      </c>
      <c r="G550" s="256"/>
      <c r="H550" s="259">
        <v>2</v>
      </c>
      <c r="I550" s="260"/>
      <c r="J550" s="256"/>
      <c r="K550" s="256"/>
      <c r="L550" s="261"/>
      <c r="M550" s="262"/>
      <c r="N550" s="263"/>
      <c r="O550" s="263"/>
      <c r="P550" s="263"/>
      <c r="Q550" s="263"/>
      <c r="R550" s="263"/>
      <c r="S550" s="263"/>
      <c r="T550" s="26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5" t="s">
        <v>163</v>
      </c>
      <c r="AU550" s="265" t="s">
        <v>87</v>
      </c>
      <c r="AV550" s="14" t="s">
        <v>87</v>
      </c>
      <c r="AW550" s="14" t="s">
        <v>36</v>
      </c>
      <c r="AX550" s="14" t="s">
        <v>79</v>
      </c>
      <c r="AY550" s="265" t="s">
        <v>152</v>
      </c>
    </row>
    <row r="551" s="14" customFormat="1">
      <c r="A551" s="14"/>
      <c r="B551" s="255"/>
      <c r="C551" s="256"/>
      <c r="D551" s="240" t="s">
        <v>163</v>
      </c>
      <c r="E551" s="257" t="s">
        <v>1</v>
      </c>
      <c r="F551" s="258" t="s">
        <v>768</v>
      </c>
      <c r="G551" s="256"/>
      <c r="H551" s="259">
        <v>1</v>
      </c>
      <c r="I551" s="260"/>
      <c r="J551" s="256"/>
      <c r="K551" s="256"/>
      <c r="L551" s="261"/>
      <c r="M551" s="262"/>
      <c r="N551" s="263"/>
      <c r="O551" s="263"/>
      <c r="P551" s="263"/>
      <c r="Q551" s="263"/>
      <c r="R551" s="263"/>
      <c r="S551" s="263"/>
      <c r="T551" s="26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65" t="s">
        <v>163</v>
      </c>
      <c r="AU551" s="265" t="s">
        <v>87</v>
      </c>
      <c r="AV551" s="14" t="s">
        <v>87</v>
      </c>
      <c r="AW551" s="14" t="s">
        <v>36</v>
      </c>
      <c r="AX551" s="14" t="s">
        <v>79</v>
      </c>
      <c r="AY551" s="265" t="s">
        <v>152</v>
      </c>
    </row>
    <row r="552" s="14" customFormat="1">
      <c r="A552" s="14"/>
      <c r="B552" s="255"/>
      <c r="C552" s="256"/>
      <c r="D552" s="240" t="s">
        <v>163</v>
      </c>
      <c r="E552" s="257" t="s">
        <v>1</v>
      </c>
      <c r="F552" s="258" t="s">
        <v>769</v>
      </c>
      <c r="G552" s="256"/>
      <c r="H552" s="259">
        <v>1</v>
      </c>
      <c r="I552" s="260"/>
      <c r="J552" s="256"/>
      <c r="K552" s="256"/>
      <c r="L552" s="261"/>
      <c r="M552" s="262"/>
      <c r="N552" s="263"/>
      <c r="O552" s="263"/>
      <c r="P552" s="263"/>
      <c r="Q552" s="263"/>
      <c r="R552" s="263"/>
      <c r="S552" s="263"/>
      <c r="T552" s="26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5" t="s">
        <v>163</v>
      </c>
      <c r="AU552" s="265" t="s">
        <v>87</v>
      </c>
      <c r="AV552" s="14" t="s">
        <v>87</v>
      </c>
      <c r="AW552" s="14" t="s">
        <v>36</v>
      </c>
      <c r="AX552" s="14" t="s">
        <v>79</v>
      </c>
      <c r="AY552" s="265" t="s">
        <v>152</v>
      </c>
    </row>
    <row r="553" s="16" customFormat="1">
      <c r="A553" s="16"/>
      <c r="B553" s="287"/>
      <c r="C553" s="288"/>
      <c r="D553" s="240" t="s">
        <v>163</v>
      </c>
      <c r="E553" s="289" t="s">
        <v>1</v>
      </c>
      <c r="F553" s="290" t="s">
        <v>770</v>
      </c>
      <c r="G553" s="288"/>
      <c r="H553" s="291">
        <v>5</v>
      </c>
      <c r="I553" s="292"/>
      <c r="J553" s="288"/>
      <c r="K553" s="288"/>
      <c r="L553" s="293"/>
      <c r="M553" s="294"/>
      <c r="N553" s="295"/>
      <c r="O553" s="295"/>
      <c r="P553" s="295"/>
      <c r="Q553" s="295"/>
      <c r="R553" s="295"/>
      <c r="S553" s="295"/>
      <c r="T553" s="29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T553" s="297" t="s">
        <v>163</v>
      </c>
      <c r="AU553" s="297" t="s">
        <v>87</v>
      </c>
      <c r="AV553" s="16" t="s">
        <v>172</v>
      </c>
      <c r="AW553" s="16" t="s">
        <v>36</v>
      </c>
      <c r="AX553" s="16" t="s">
        <v>79</v>
      </c>
      <c r="AY553" s="297" t="s">
        <v>152</v>
      </c>
    </row>
    <row r="554" s="13" customFormat="1">
      <c r="A554" s="13"/>
      <c r="B554" s="245"/>
      <c r="C554" s="246"/>
      <c r="D554" s="240" t="s">
        <v>163</v>
      </c>
      <c r="E554" s="247" t="s">
        <v>1</v>
      </c>
      <c r="F554" s="248" t="s">
        <v>641</v>
      </c>
      <c r="G554" s="246"/>
      <c r="H554" s="247" t="s">
        <v>1</v>
      </c>
      <c r="I554" s="249"/>
      <c r="J554" s="246"/>
      <c r="K554" s="246"/>
      <c r="L554" s="250"/>
      <c r="M554" s="251"/>
      <c r="N554" s="252"/>
      <c r="O554" s="252"/>
      <c r="P554" s="252"/>
      <c r="Q554" s="252"/>
      <c r="R554" s="252"/>
      <c r="S554" s="252"/>
      <c r="T554" s="25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4" t="s">
        <v>163</v>
      </c>
      <c r="AU554" s="254" t="s">
        <v>87</v>
      </c>
      <c r="AV554" s="13" t="s">
        <v>21</v>
      </c>
      <c r="AW554" s="13" t="s">
        <v>36</v>
      </c>
      <c r="AX554" s="13" t="s">
        <v>79</v>
      </c>
      <c r="AY554" s="254" t="s">
        <v>152</v>
      </c>
    </row>
    <row r="555" s="14" customFormat="1">
      <c r="A555" s="14"/>
      <c r="B555" s="255"/>
      <c r="C555" s="256"/>
      <c r="D555" s="240" t="s">
        <v>163</v>
      </c>
      <c r="E555" s="257" t="s">
        <v>1</v>
      </c>
      <c r="F555" s="258" t="s">
        <v>771</v>
      </c>
      <c r="G555" s="256"/>
      <c r="H555" s="259">
        <v>1</v>
      </c>
      <c r="I555" s="260"/>
      <c r="J555" s="256"/>
      <c r="K555" s="256"/>
      <c r="L555" s="261"/>
      <c r="M555" s="262"/>
      <c r="N555" s="263"/>
      <c r="O555" s="263"/>
      <c r="P555" s="263"/>
      <c r="Q555" s="263"/>
      <c r="R555" s="263"/>
      <c r="S555" s="263"/>
      <c r="T555" s="26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65" t="s">
        <v>163</v>
      </c>
      <c r="AU555" s="265" t="s">
        <v>87</v>
      </c>
      <c r="AV555" s="14" t="s">
        <v>87</v>
      </c>
      <c r="AW555" s="14" t="s">
        <v>36</v>
      </c>
      <c r="AX555" s="14" t="s">
        <v>79</v>
      </c>
      <c r="AY555" s="265" t="s">
        <v>152</v>
      </c>
    </row>
    <row r="556" s="14" customFormat="1">
      <c r="A556" s="14"/>
      <c r="B556" s="255"/>
      <c r="C556" s="256"/>
      <c r="D556" s="240" t="s">
        <v>163</v>
      </c>
      <c r="E556" s="257" t="s">
        <v>1</v>
      </c>
      <c r="F556" s="258" t="s">
        <v>643</v>
      </c>
      <c r="G556" s="256"/>
      <c r="H556" s="259">
        <v>1</v>
      </c>
      <c r="I556" s="260"/>
      <c r="J556" s="256"/>
      <c r="K556" s="256"/>
      <c r="L556" s="261"/>
      <c r="M556" s="262"/>
      <c r="N556" s="263"/>
      <c r="O556" s="263"/>
      <c r="P556" s="263"/>
      <c r="Q556" s="263"/>
      <c r="R556" s="263"/>
      <c r="S556" s="263"/>
      <c r="T556" s="26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65" t="s">
        <v>163</v>
      </c>
      <c r="AU556" s="265" t="s">
        <v>87</v>
      </c>
      <c r="AV556" s="14" t="s">
        <v>87</v>
      </c>
      <c r="AW556" s="14" t="s">
        <v>36</v>
      </c>
      <c r="AX556" s="14" t="s">
        <v>79</v>
      </c>
      <c r="AY556" s="265" t="s">
        <v>152</v>
      </c>
    </row>
    <row r="557" s="14" customFormat="1">
      <c r="A557" s="14"/>
      <c r="B557" s="255"/>
      <c r="C557" s="256"/>
      <c r="D557" s="240" t="s">
        <v>163</v>
      </c>
      <c r="E557" s="257" t="s">
        <v>1</v>
      </c>
      <c r="F557" s="258" t="s">
        <v>644</v>
      </c>
      <c r="G557" s="256"/>
      <c r="H557" s="259">
        <v>1</v>
      </c>
      <c r="I557" s="260"/>
      <c r="J557" s="256"/>
      <c r="K557" s="256"/>
      <c r="L557" s="261"/>
      <c r="M557" s="262"/>
      <c r="N557" s="263"/>
      <c r="O557" s="263"/>
      <c r="P557" s="263"/>
      <c r="Q557" s="263"/>
      <c r="R557" s="263"/>
      <c r="S557" s="263"/>
      <c r="T557" s="26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5" t="s">
        <v>163</v>
      </c>
      <c r="AU557" s="265" t="s">
        <v>87</v>
      </c>
      <c r="AV557" s="14" t="s">
        <v>87</v>
      </c>
      <c r="AW557" s="14" t="s">
        <v>36</v>
      </c>
      <c r="AX557" s="14" t="s">
        <v>79</v>
      </c>
      <c r="AY557" s="265" t="s">
        <v>152</v>
      </c>
    </row>
    <row r="558" s="14" customFormat="1">
      <c r="A558" s="14"/>
      <c r="B558" s="255"/>
      <c r="C558" s="256"/>
      <c r="D558" s="240" t="s">
        <v>163</v>
      </c>
      <c r="E558" s="257" t="s">
        <v>1</v>
      </c>
      <c r="F558" s="258" t="s">
        <v>618</v>
      </c>
      <c r="G558" s="256"/>
      <c r="H558" s="259">
        <v>1</v>
      </c>
      <c r="I558" s="260"/>
      <c r="J558" s="256"/>
      <c r="K558" s="256"/>
      <c r="L558" s="261"/>
      <c r="M558" s="262"/>
      <c r="N558" s="263"/>
      <c r="O558" s="263"/>
      <c r="P558" s="263"/>
      <c r="Q558" s="263"/>
      <c r="R558" s="263"/>
      <c r="S558" s="263"/>
      <c r="T558" s="26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65" t="s">
        <v>163</v>
      </c>
      <c r="AU558" s="265" t="s">
        <v>87</v>
      </c>
      <c r="AV558" s="14" t="s">
        <v>87</v>
      </c>
      <c r="AW558" s="14" t="s">
        <v>36</v>
      </c>
      <c r="AX558" s="14" t="s">
        <v>79</v>
      </c>
      <c r="AY558" s="265" t="s">
        <v>152</v>
      </c>
    </row>
    <row r="559" s="16" customFormat="1">
      <c r="A559" s="16"/>
      <c r="B559" s="287"/>
      <c r="C559" s="288"/>
      <c r="D559" s="240" t="s">
        <v>163</v>
      </c>
      <c r="E559" s="289" t="s">
        <v>1</v>
      </c>
      <c r="F559" s="290" t="s">
        <v>770</v>
      </c>
      <c r="G559" s="288"/>
      <c r="H559" s="291">
        <v>4</v>
      </c>
      <c r="I559" s="292"/>
      <c r="J559" s="288"/>
      <c r="K559" s="288"/>
      <c r="L559" s="293"/>
      <c r="M559" s="294"/>
      <c r="N559" s="295"/>
      <c r="O559" s="295"/>
      <c r="P559" s="295"/>
      <c r="Q559" s="295"/>
      <c r="R559" s="295"/>
      <c r="S559" s="295"/>
      <c r="T559" s="29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T559" s="297" t="s">
        <v>163</v>
      </c>
      <c r="AU559" s="297" t="s">
        <v>87</v>
      </c>
      <c r="AV559" s="16" t="s">
        <v>172</v>
      </c>
      <c r="AW559" s="16" t="s">
        <v>36</v>
      </c>
      <c r="AX559" s="16" t="s">
        <v>79</v>
      </c>
      <c r="AY559" s="297" t="s">
        <v>152</v>
      </c>
    </row>
    <row r="560" s="15" customFormat="1">
      <c r="A560" s="15"/>
      <c r="B560" s="266"/>
      <c r="C560" s="267"/>
      <c r="D560" s="240" t="s">
        <v>163</v>
      </c>
      <c r="E560" s="268" t="s">
        <v>1</v>
      </c>
      <c r="F560" s="269" t="s">
        <v>187</v>
      </c>
      <c r="G560" s="267"/>
      <c r="H560" s="270">
        <v>9</v>
      </c>
      <c r="I560" s="271"/>
      <c r="J560" s="267"/>
      <c r="K560" s="267"/>
      <c r="L560" s="272"/>
      <c r="M560" s="273"/>
      <c r="N560" s="274"/>
      <c r="O560" s="274"/>
      <c r="P560" s="274"/>
      <c r="Q560" s="274"/>
      <c r="R560" s="274"/>
      <c r="S560" s="274"/>
      <c r="T560" s="27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76" t="s">
        <v>163</v>
      </c>
      <c r="AU560" s="276" t="s">
        <v>87</v>
      </c>
      <c r="AV560" s="15" t="s">
        <v>159</v>
      </c>
      <c r="AW560" s="15" t="s">
        <v>36</v>
      </c>
      <c r="AX560" s="15" t="s">
        <v>21</v>
      </c>
      <c r="AY560" s="276" t="s">
        <v>152</v>
      </c>
    </row>
    <row r="561" s="2" customFormat="1" ht="24.15" customHeight="1">
      <c r="A561" s="39"/>
      <c r="B561" s="40"/>
      <c r="C561" s="227" t="s">
        <v>772</v>
      </c>
      <c r="D561" s="227" t="s">
        <v>154</v>
      </c>
      <c r="E561" s="228" t="s">
        <v>773</v>
      </c>
      <c r="F561" s="229" t="s">
        <v>774</v>
      </c>
      <c r="G561" s="230" t="s">
        <v>157</v>
      </c>
      <c r="H561" s="231">
        <v>90</v>
      </c>
      <c r="I561" s="232"/>
      <c r="J561" s="233">
        <f>ROUND(I561*H561,2)</f>
        <v>0</v>
      </c>
      <c r="K561" s="229" t="s">
        <v>158</v>
      </c>
      <c r="L561" s="45"/>
      <c r="M561" s="234" t="s">
        <v>1</v>
      </c>
      <c r="N561" s="235" t="s">
        <v>44</v>
      </c>
      <c r="O561" s="92"/>
      <c r="P561" s="236">
        <f>O561*H561</f>
        <v>0</v>
      </c>
      <c r="Q561" s="236">
        <v>0</v>
      </c>
      <c r="R561" s="236">
        <f>Q561*H561</f>
        <v>0</v>
      </c>
      <c r="S561" s="236">
        <v>0</v>
      </c>
      <c r="T561" s="237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38" t="s">
        <v>159</v>
      </c>
      <c r="AT561" s="238" t="s">
        <v>154</v>
      </c>
      <c r="AU561" s="238" t="s">
        <v>87</v>
      </c>
      <c r="AY561" s="18" t="s">
        <v>152</v>
      </c>
      <c r="BE561" s="239">
        <f>IF(N561="základní",J561,0)</f>
        <v>0</v>
      </c>
      <c r="BF561" s="239">
        <f>IF(N561="snížená",J561,0)</f>
        <v>0</v>
      </c>
      <c r="BG561" s="239">
        <f>IF(N561="zákl. přenesená",J561,0)</f>
        <v>0</v>
      </c>
      <c r="BH561" s="239">
        <f>IF(N561="sníž. přenesená",J561,0)</f>
        <v>0</v>
      </c>
      <c r="BI561" s="239">
        <f>IF(N561="nulová",J561,0)</f>
        <v>0</v>
      </c>
      <c r="BJ561" s="18" t="s">
        <v>21</v>
      </c>
      <c r="BK561" s="239">
        <f>ROUND(I561*H561,2)</f>
        <v>0</v>
      </c>
      <c r="BL561" s="18" t="s">
        <v>159</v>
      </c>
      <c r="BM561" s="238" t="s">
        <v>775</v>
      </c>
    </row>
    <row r="562" s="2" customFormat="1">
      <c r="A562" s="39"/>
      <c r="B562" s="40"/>
      <c r="C562" s="41"/>
      <c r="D562" s="240" t="s">
        <v>161</v>
      </c>
      <c r="E562" s="41"/>
      <c r="F562" s="241" t="s">
        <v>776</v>
      </c>
      <c r="G562" s="41"/>
      <c r="H562" s="41"/>
      <c r="I562" s="242"/>
      <c r="J562" s="41"/>
      <c r="K562" s="41"/>
      <c r="L562" s="45"/>
      <c r="M562" s="243"/>
      <c r="N562" s="244"/>
      <c r="O562" s="92"/>
      <c r="P562" s="92"/>
      <c r="Q562" s="92"/>
      <c r="R562" s="92"/>
      <c r="S562" s="92"/>
      <c r="T562" s="93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161</v>
      </c>
      <c r="AU562" s="18" t="s">
        <v>87</v>
      </c>
    </row>
    <row r="563" s="13" customFormat="1">
      <c r="A563" s="13"/>
      <c r="B563" s="245"/>
      <c r="C563" s="246"/>
      <c r="D563" s="240" t="s">
        <v>163</v>
      </c>
      <c r="E563" s="247" t="s">
        <v>1</v>
      </c>
      <c r="F563" s="248" t="s">
        <v>777</v>
      </c>
      <c r="G563" s="246"/>
      <c r="H563" s="247" t="s">
        <v>1</v>
      </c>
      <c r="I563" s="249"/>
      <c r="J563" s="246"/>
      <c r="K563" s="246"/>
      <c r="L563" s="250"/>
      <c r="M563" s="251"/>
      <c r="N563" s="252"/>
      <c r="O563" s="252"/>
      <c r="P563" s="252"/>
      <c r="Q563" s="252"/>
      <c r="R563" s="252"/>
      <c r="S563" s="252"/>
      <c r="T563" s="25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4" t="s">
        <v>163</v>
      </c>
      <c r="AU563" s="254" t="s">
        <v>87</v>
      </c>
      <c r="AV563" s="13" t="s">
        <v>21</v>
      </c>
      <c r="AW563" s="13" t="s">
        <v>36</v>
      </c>
      <c r="AX563" s="13" t="s">
        <v>79</v>
      </c>
      <c r="AY563" s="254" t="s">
        <v>152</v>
      </c>
    </row>
    <row r="564" s="14" customFormat="1">
      <c r="A564" s="14"/>
      <c r="B564" s="255"/>
      <c r="C564" s="256"/>
      <c r="D564" s="240" t="s">
        <v>163</v>
      </c>
      <c r="E564" s="257" t="s">
        <v>1</v>
      </c>
      <c r="F564" s="258" t="s">
        <v>778</v>
      </c>
      <c r="G564" s="256"/>
      <c r="H564" s="259">
        <v>90</v>
      </c>
      <c r="I564" s="260"/>
      <c r="J564" s="256"/>
      <c r="K564" s="256"/>
      <c r="L564" s="261"/>
      <c r="M564" s="262"/>
      <c r="N564" s="263"/>
      <c r="O564" s="263"/>
      <c r="P564" s="263"/>
      <c r="Q564" s="263"/>
      <c r="R564" s="263"/>
      <c r="S564" s="263"/>
      <c r="T564" s="26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5" t="s">
        <v>163</v>
      </c>
      <c r="AU564" s="265" t="s">
        <v>87</v>
      </c>
      <c r="AV564" s="14" t="s">
        <v>87</v>
      </c>
      <c r="AW564" s="14" t="s">
        <v>36</v>
      </c>
      <c r="AX564" s="14" t="s">
        <v>21</v>
      </c>
      <c r="AY564" s="265" t="s">
        <v>152</v>
      </c>
    </row>
    <row r="565" s="2" customFormat="1" ht="24.15" customHeight="1">
      <c r="A565" s="39"/>
      <c r="B565" s="40"/>
      <c r="C565" s="227" t="s">
        <v>779</v>
      </c>
      <c r="D565" s="227" t="s">
        <v>154</v>
      </c>
      <c r="E565" s="228" t="s">
        <v>780</v>
      </c>
      <c r="F565" s="229" t="s">
        <v>781</v>
      </c>
      <c r="G565" s="230" t="s">
        <v>580</v>
      </c>
      <c r="H565" s="231">
        <v>10</v>
      </c>
      <c r="I565" s="232"/>
      <c r="J565" s="233">
        <f>ROUND(I565*H565,2)</f>
        <v>0</v>
      </c>
      <c r="K565" s="229" t="s">
        <v>158</v>
      </c>
      <c r="L565" s="45"/>
      <c r="M565" s="234" t="s">
        <v>1</v>
      </c>
      <c r="N565" s="235" t="s">
        <v>44</v>
      </c>
      <c r="O565" s="92"/>
      <c r="P565" s="236">
        <f>O565*H565</f>
        <v>0</v>
      </c>
      <c r="Q565" s="236">
        <v>0</v>
      </c>
      <c r="R565" s="236">
        <f>Q565*H565</f>
        <v>0</v>
      </c>
      <c r="S565" s="236">
        <v>0.16500000000000001</v>
      </c>
      <c r="T565" s="237">
        <f>S565*H565</f>
        <v>1.6500000000000001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38" t="s">
        <v>159</v>
      </c>
      <c r="AT565" s="238" t="s">
        <v>154</v>
      </c>
      <c r="AU565" s="238" t="s">
        <v>87</v>
      </c>
      <c r="AY565" s="18" t="s">
        <v>152</v>
      </c>
      <c r="BE565" s="239">
        <f>IF(N565="základní",J565,0)</f>
        <v>0</v>
      </c>
      <c r="BF565" s="239">
        <f>IF(N565="snížená",J565,0)</f>
        <v>0</v>
      </c>
      <c r="BG565" s="239">
        <f>IF(N565="zákl. přenesená",J565,0)</f>
        <v>0</v>
      </c>
      <c r="BH565" s="239">
        <f>IF(N565="sníž. přenesená",J565,0)</f>
        <v>0</v>
      </c>
      <c r="BI565" s="239">
        <f>IF(N565="nulová",J565,0)</f>
        <v>0</v>
      </c>
      <c r="BJ565" s="18" t="s">
        <v>21</v>
      </c>
      <c r="BK565" s="239">
        <f>ROUND(I565*H565,2)</f>
        <v>0</v>
      </c>
      <c r="BL565" s="18" t="s">
        <v>159</v>
      </c>
      <c r="BM565" s="238" t="s">
        <v>782</v>
      </c>
    </row>
    <row r="566" s="2" customFormat="1">
      <c r="A566" s="39"/>
      <c r="B566" s="40"/>
      <c r="C566" s="41"/>
      <c r="D566" s="240" t="s">
        <v>161</v>
      </c>
      <c r="E566" s="41"/>
      <c r="F566" s="241" t="s">
        <v>783</v>
      </c>
      <c r="G566" s="41"/>
      <c r="H566" s="41"/>
      <c r="I566" s="242"/>
      <c r="J566" s="41"/>
      <c r="K566" s="41"/>
      <c r="L566" s="45"/>
      <c r="M566" s="243"/>
      <c r="N566" s="244"/>
      <c r="O566" s="92"/>
      <c r="P566" s="92"/>
      <c r="Q566" s="92"/>
      <c r="R566" s="92"/>
      <c r="S566" s="92"/>
      <c r="T566" s="93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161</v>
      </c>
      <c r="AU566" s="18" t="s">
        <v>87</v>
      </c>
    </row>
    <row r="567" s="2" customFormat="1" ht="24.15" customHeight="1">
      <c r="A567" s="39"/>
      <c r="B567" s="40"/>
      <c r="C567" s="227" t="s">
        <v>784</v>
      </c>
      <c r="D567" s="227" t="s">
        <v>154</v>
      </c>
      <c r="E567" s="228" t="s">
        <v>785</v>
      </c>
      <c r="F567" s="229" t="s">
        <v>786</v>
      </c>
      <c r="G567" s="230" t="s">
        <v>218</v>
      </c>
      <c r="H567" s="231">
        <v>12</v>
      </c>
      <c r="I567" s="232"/>
      <c r="J567" s="233">
        <f>ROUND(I567*H567,2)</f>
        <v>0</v>
      </c>
      <c r="K567" s="229" t="s">
        <v>158</v>
      </c>
      <c r="L567" s="45"/>
      <c r="M567" s="234" t="s">
        <v>1</v>
      </c>
      <c r="N567" s="235" t="s">
        <v>44</v>
      </c>
      <c r="O567" s="92"/>
      <c r="P567" s="236">
        <f>O567*H567</f>
        <v>0</v>
      </c>
      <c r="Q567" s="236">
        <v>0</v>
      </c>
      <c r="R567" s="236">
        <f>Q567*H567</f>
        <v>0</v>
      </c>
      <c r="S567" s="236">
        <v>0.00198</v>
      </c>
      <c r="T567" s="237">
        <f>S567*H567</f>
        <v>0.02376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38" t="s">
        <v>159</v>
      </c>
      <c r="AT567" s="238" t="s">
        <v>154</v>
      </c>
      <c r="AU567" s="238" t="s">
        <v>87</v>
      </c>
      <c r="AY567" s="18" t="s">
        <v>152</v>
      </c>
      <c r="BE567" s="239">
        <f>IF(N567="základní",J567,0)</f>
        <v>0</v>
      </c>
      <c r="BF567" s="239">
        <f>IF(N567="snížená",J567,0)</f>
        <v>0</v>
      </c>
      <c r="BG567" s="239">
        <f>IF(N567="zákl. přenesená",J567,0)</f>
        <v>0</v>
      </c>
      <c r="BH567" s="239">
        <f>IF(N567="sníž. přenesená",J567,0)</f>
        <v>0</v>
      </c>
      <c r="BI567" s="239">
        <f>IF(N567="nulová",J567,0)</f>
        <v>0</v>
      </c>
      <c r="BJ567" s="18" t="s">
        <v>21</v>
      </c>
      <c r="BK567" s="239">
        <f>ROUND(I567*H567,2)</f>
        <v>0</v>
      </c>
      <c r="BL567" s="18" t="s">
        <v>159</v>
      </c>
      <c r="BM567" s="238" t="s">
        <v>787</v>
      </c>
    </row>
    <row r="568" s="2" customFormat="1">
      <c r="A568" s="39"/>
      <c r="B568" s="40"/>
      <c r="C568" s="41"/>
      <c r="D568" s="240" t="s">
        <v>161</v>
      </c>
      <c r="E568" s="41"/>
      <c r="F568" s="241" t="s">
        <v>788</v>
      </c>
      <c r="G568" s="41"/>
      <c r="H568" s="41"/>
      <c r="I568" s="242"/>
      <c r="J568" s="41"/>
      <c r="K568" s="41"/>
      <c r="L568" s="45"/>
      <c r="M568" s="243"/>
      <c r="N568" s="244"/>
      <c r="O568" s="92"/>
      <c r="P568" s="92"/>
      <c r="Q568" s="92"/>
      <c r="R568" s="92"/>
      <c r="S568" s="92"/>
      <c r="T568" s="93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161</v>
      </c>
      <c r="AU568" s="18" t="s">
        <v>87</v>
      </c>
    </row>
    <row r="569" s="2" customFormat="1" ht="24.15" customHeight="1">
      <c r="A569" s="39"/>
      <c r="B569" s="40"/>
      <c r="C569" s="227" t="s">
        <v>27</v>
      </c>
      <c r="D569" s="227" t="s">
        <v>154</v>
      </c>
      <c r="E569" s="228" t="s">
        <v>789</v>
      </c>
      <c r="F569" s="229" t="s">
        <v>790</v>
      </c>
      <c r="G569" s="230" t="s">
        <v>218</v>
      </c>
      <c r="H569" s="231">
        <v>4</v>
      </c>
      <c r="I569" s="232"/>
      <c r="J569" s="233">
        <f>ROUND(I569*H569,2)</f>
        <v>0</v>
      </c>
      <c r="K569" s="229" t="s">
        <v>158</v>
      </c>
      <c r="L569" s="45"/>
      <c r="M569" s="234" t="s">
        <v>1</v>
      </c>
      <c r="N569" s="235" t="s">
        <v>44</v>
      </c>
      <c r="O569" s="92"/>
      <c r="P569" s="236">
        <f>O569*H569</f>
        <v>0</v>
      </c>
      <c r="Q569" s="236">
        <v>0</v>
      </c>
      <c r="R569" s="236">
        <f>Q569*H569</f>
        <v>0</v>
      </c>
      <c r="S569" s="236">
        <v>0.0092499999999999995</v>
      </c>
      <c r="T569" s="237">
        <f>S569*H569</f>
        <v>0.036999999999999998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38" t="s">
        <v>159</v>
      </c>
      <c r="AT569" s="238" t="s">
        <v>154</v>
      </c>
      <c r="AU569" s="238" t="s">
        <v>87</v>
      </c>
      <c r="AY569" s="18" t="s">
        <v>152</v>
      </c>
      <c r="BE569" s="239">
        <f>IF(N569="základní",J569,0)</f>
        <v>0</v>
      </c>
      <c r="BF569" s="239">
        <f>IF(N569="snížená",J569,0)</f>
        <v>0</v>
      </c>
      <c r="BG569" s="239">
        <f>IF(N569="zákl. přenesená",J569,0)</f>
        <v>0</v>
      </c>
      <c r="BH569" s="239">
        <f>IF(N569="sníž. přenesená",J569,0)</f>
        <v>0</v>
      </c>
      <c r="BI569" s="239">
        <f>IF(N569="nulová",J569,0)</f>
        <v>0</v>
      </c>
      <c r="BJ569" s="18" t="s">
        <v>21</v>
      </c>
      <c r="BK569" s="239">
        <f>ROUND(I569*H569,2)</f>
        <v>0</v>
      </c>
      <c r="BL569" s="18" t="s">
        <v>159</v>
      </c>
      <c r="BM569" s="238" t="s">
        <v>791</v>
      </c>
    </row>
    <row r="570" s="2" customFormat="1">
      <c r="A570" s="39"/>
      <c r="B570" s="40"/>
      <c r="C570" s="41"/>
      <c r="D570" s="240" t="s">
        <v>161</v>
      </c>
      <c r="E570" s="41"/>
      <c r="F570" s="241" t="s">
        <v>792</v>
      </c>
      <c r="G570" s="41"/>
      <c r="H570" s="41"/>
      <c r="I570" s="242"/>
      <c r="J570" s="41"/>
      <c r="K570" s="41"/>
      <c r="L570" s="45"/>
      <c r="M570" s="243"/>
      <c r="N570" s="244"/>
      <c r="O570" s="92"/>
      <c r="P570" s="92"/>
      <c r="Q570" s="92"/>
      <c r="R570" s="92"/>
      <c r="S570" s="92"/>
      <c r="T570" s="93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18" t="s">
        <v>161</v>
      </c>
      <c r="AU570" s="18" t="s">
        <v>87</v>
      </c>
    </row>
    <row r="571" s="2" customFormat="1" ht="16.5" customHeight="1">
      <c r="A571" s="39"/>
      <c r="B571" s="40"/>
      <c r="C571" s="227" t="s">
        <v>793</v>
      </c>
      <c r="D571" s="227" t="s">
        <v>154</v>
      </c>
      <c r="E571" s="228" t="s">
        <v>794</v>
      </c>
      <c r="F571" s="229" t="s">
        <v>795</v>
      </c>
      <c r="G571" s="230" t="s">
        <v>218</v>
      </c>
      <c r="H571" s="231">
        <v>22.699999999999999</v>
      </c>
      <c r="I571" s="232"/>
      <c r="J571" s="233">
        <f>ROUND(I571*H571,2)</f>
        <v>0</v>
      </c>
      <c r="K571" s="229" t="s">
        <v>1</v>
      </c>
      <c r="L571" s="45"/>
      <c r="M571" s="234" t="s">
        <v>1</v>
      </c>
      <c r="N571" s="235" t="s">
        <v>44</v>
      </c>
      <c r="O571" s="92"/>
      <c r="P571" s="236">
        <f>O571*H571</f>
        <v>0</v>
      </c>
      <c r="Q571" s="236">
        <v>0</v>
      </c>
      <c r="R571" s="236">
        <f>Q571*H571</f>
        <v>0</v>
      </c>
      <c r="S571" s="236">
        <v>0</v>
      </c>
      <c r="T571" s="237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38" t="s">
        <v>159</v>
      </c>
      <c r="AT571" s="238" t="s">
        <v>154</v>
      </c>
      <c r="AU571" s="238" t="s">
        <v>87</v>
      </c>
      <c r="AY571" s="18" t="s">
        <v>152</v>
      </c>
      <c r="BE571" s="239">
        <f>IF(N571="základní",J571,0)</f>
        <v>0</v>
      </c>
      <c r="BF571" s="239">
        <f>IF(N571="snížená",J571,0)</f>
        <v>0</v>
      </c>
      <c r="BG571" s="239">
        <f>IF(N571="zákl. přenesená",J571,0)</f>
        <v>0</v>
      </c>
      <c r="BH571" s="239">
        <f>IF(N571="sníž. přenesená",J571,0)</f>
        <v>0</v>
      </c>
      <c r="BI571" s="239">
        <f>IF(N571="nulová",J571,0)</f>
        <v>0</v>
      </c>
      <c r="BJ571" s="18" t="s">
        <v>21</v>
      </c>
      <c r="BK571" s="239">
        <f>ROUND(I571*H571,2)</f>
        <v>0</v>
      </c>
      <c r="BL571" s="18" t="s">
        <v>159</v>
      </c>
      <c r="BM571" s="238" t="s">
        <v>796</v>
      </c>
    </row>
    <row r="572" s="2" customFormat="1">
      <c r="A572" s="39"/>
      <c r="B572" s="40"/>
      <c r="C572" s="41"/>
      <c r="D572" s="240" t="s">
        <v>161</v>
      </c>
      <c r="E572" s="41"/>
      <c r="F572" s="241" t="s">
        <v>797</v>
      </c>
      <c r="G572" s="41"/>
      <c r="H572" s="41"/>
      <c r="I572" s="242"/>
      <c r="J572" s="41"/>
      <c r="K572" s="41"/>
      <c r="L572" s="45"/>
      <c r="M572" s="243"/>
      <c r="N572" s="244"/>
      <c r="O572" s="92"/>
      <c r="P572" s="92"/>
      <c r="Q572" s="92"/>
      <c r="R572" s="92"/>
      <c r="S572" s="92"/>
      <c r="T572" s="93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T572" s="18" t="s">
        <v>161</v>
      </c>
      <c r="AU572" s="18" t="s">
        <v>87</v>
      </c>
    </row>
    <row r="573" s="14" customFormat="1">
      <c r="A573" s="14"/>
      <c r="B573" s="255"/>
      <c r="C573" s="256"/>
      <c r="D573" s="240" t="s">
        <v>163</v>
      </c>
      <c r="E573" s="257" t="s">
        <v>1</v>
      </c>
      <c r="F573" s="258" t="s">
        <v>798</v>
      </c>
      <c r="G573" s="256"/>
      <c r="H573" s="259">
        <v>22.699999999999999</v>
      </c>
      <c r="I573" s="260"/>
      <c r="J573" s="256"/>
      <c r="K573" s="256"/>
      <c r="L573" s="261"/>
      <c r="M573" s="262"/>
      <c r="N573" s="263"/>
      <c r="O573" s="263"/>
      <c r="P573" s="263"/>
      <c r="Q573" s="263"/>
      <c r="R573" s="263"/>
      <c r="S573" s="263"/>
      <c r="T573" s="26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5" t="s">
        <v>163</v>
      </c>
      <c r="AU573" s="265" t="s">
        <v>87</v>
      </c>
      <c r="AV573" s="14" t="s">
        <v>87</v>
      </c>
      <c r="AW573" s="14" t="s">
        <v>36</v>
      </c>
      <c r="AX573" s="14" t="s">
        <v>21</v>
      </c>
      <c r="AY573" s="265" t="s">
        <v>152</v>
      </c>
    </row>
    <row r="574" s="12" customFormat="1" ht="22.8" customHeight="1">
      <c r="A574" s="12"/>
      <c r="B574" s="211"/>
      <c r="C574" s="212"/>
      <c r="D574" s="213" t="s">
        <v>78</v>
      </c>
      <c r="E574" s="225" t="s">
        <v>799</v>
      </c>
      <c r="F574" s="225" t="s">
        <v>800</v>
      </c>
      <c r="G574" s="212"/>
      <c r="H574" s="212"/>
      <c r="I574" s="215"/>
      <c r="J574" s="226">
        <f>BK574</f>
        <v>0</v>
      </c>
      <c r="K574" s="212"/>
      <c r="L574" s="217"/>
      <c r="M574" s="218"/>
      <c r="N574" s="219"/>
      <c r="O574" s="219"/>
      <c r="P574" s="220">
        <f>SUM(P575:P586)</f>
        <v>0</v>
      </c>
      <c r="Q574" s="219"/>
      <c r="R574" s="220">
        <f>SUM(R575:R586)</f>
        <v>0</v>
      </c>
      <c r="S574" s="219"/>
      <c r="T574" s="221">
        <f>SUM(T575:T586)</f>
        <v>0</v>
      </c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R574" s="222" t="s">
        <v>21</v>
      </c>
      <c r="AT574" s="223" t="s">
        <v>78</v>
      </c>
      <c r="AU574" s="223" t="s">
        <v>21</v>
      </c>
      <c r="AY574" s="222" t="s">
        <v>152</v>
      </c>
      <c r="BK574" s="224">
        <f>SUM(BK575:BK586)</f>
        <v>0</v>
      </c>
    </row>
    <row r="575" s="2" customFormat="1" ht="21.75" customHeight="1">
      <c r="A575" s="39"/>
      <c r="B575" s="40"/>
      <c r="C575" s="227" t="s">
        <v>801</v>
      </c>
      <c r="D575" s="227" t="s">
        <v>154</v>
      </c>
      <c r="E575" s="228" t="s">
        <v>802</v>
      </c>
      <c r="F575" s="229" t="s">
        <v>803</v>
      </c>
      <c r="G575" s="230" t="s">
        <v>302</v>
      </c>
      <c r="H575" s="231">
        <v>1253.0709999999999</v>
      </c>
      <c r="I575" s="232"/>
      <c r="J575" s="233">
        <f>ROUND(I575*H575,2)</f>
        <v>0</v>
      </c>
      <c r="K575" s="229" t="s">
        <v>158</v>
      </c>
      <c r="L575" s="45"/>
      <c r="M575" s="234" t="s">
        <v>1</v>
      </c>
      <c r="N575" s="235" t="s">
        <v>44</v>
      </c>
      <c r="O575" s="92"/>
      <c r="P575" s="236">
        <f>O575*H575</f>
        <v>0</v>
      </c>
      <c r="Q575" s="236">
        <v>0</v>
      </c>
      <c r="R575" s="236">
        <f>Q575*H575</f>
        <v>0</v>
      </c>
      <c r="S575" s="236">
        <v>0</v>
      </c>
      <c r="T575" s="237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38" t="s">
        <v>159</v>
      </c>
      <c r="AT575" s="238" t="s">
        <v>154</v>
      </c>
      <c r="AU575" s="238" t="s">
        <v>87</v>
      </c>
      <c r="AY575" s="18" t="s">
        <v>152</v>
      </c>
      <c r="BE575" s="239">
        <f>IF(N575="základní",J575,0)</f>
        <v>0</v>
      </c>
      <c r="BF575" s="239">
        <f>IF(N575="snížená",J575,0)</f>
        <v>0</v>
      </c>
      <c r="BG575" s="239">
        <f>IF(N575="zákl. přenesená",J575,0)</f>
        <v>0</v>
      </c>
      <c r="BH575" s="239">
        <f>IF(N575="sníž. přenesená",J575,0)</f>
        <v>0</v>
      </c>
      <c r="BI575" s="239">
        <f>IF(N575="nulová",J575,0)</f>
        <v>0</v>
      </c>
      <c r="BJ575" s="18" t="s">
        <v>21</v>
      </c>
      <c r="BK575" s="239">
        <f>ROUND(I575*H575,2)</f>
        <v>0</v>
      </c>
      <c r="BL575" s="18" t="s">
        <v>159</v>
      </c>
      <c r="BM575" s="238" t="s">
        <v>804</v>
      </c>
    </row>
    <row r="576" s="2" customFormat="1">
      <c r="A576" s="39"/>
      <c r="B576" s="40"/>
      <c r="C576" s="41"/>
      <c r="D576" s="240" t="s">
        <v>161</v>
      </c>
      <c r="E576" s="41"/>
      <c r="F576" s="241" t="s">
        <v>805</v>
      </c>
      <c r="G576" s="41"/>
      <c r="H576" s="41"/>
      <c r="I576" s="242"/>
      <c r="J576" s="41"/>
      <c r="K576" s="41"/>
      <c r="L576" s="45"/>
      <c r="M576" s="243"/>
      <c r="N576" s="244"/>
      <c r="O576" s="92"/>
      <c r="P576" s="92"/>
      <c r="Q576" s="92"/>
      <c r="R576" s="92"/>
      <c r="S576" s="92"/>
      <c r="T576" s="93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161</v>
      </c>
      <c r="AU576" s="18" t="s">
        <v>87</v>
      </c>
    </row>
    <row r="577" s="2" customFormat="1" ht="24.15" customHeight="1">
      <c r="A577" s="39"/>
      <c r="B577" s="40"/>
      <c r="C577" s="227" t="s">
        <v>806</v>
      </c>
      <c r="D577" s="227" t="s">
        <v>154</v>
      </c>
      <c r="E577" s="228" t="s">
        <v>807</v>
      </c>
      <c r="F577" s="229" t="s">
        <v>808</v>
      </c>
      <c r="G577" s="230" t="s">
        <v>302</v>
      </c>
      <c r="H577" s="231">
        <v>1253.0709999999999</v>
      </c>
      <c r="I577" s="232"/>
      <c r="J577" s="233">
        <f>ROUND(I577*H577,2)</f>
        <v>0</v>
      </c>
      <c r="K577" s="229" t="s">
        <v>158</v>
      </c>
      <c r="L577" s="45"/>
      <c r="M577" s="234" t="s">
        <v>1</v>
      </c>
      <c r="N577" s="235" t="s">
        <v>44</v>
      </c>
      <c r="O577" s="92"/>
      <c r="P577" s="236">
        <f>O577*H577</f>
        <v>0</v>
      </c>
      <c r="Q577" s="236">
        <v>0</v>
      </c>
      <c r="R577" s="236">
        <f>Q577*H577</f>
        <v>0</v>
      </c>
      <c r="S577" s="236">
        <v>0</v>
      </c>
      <c r="T577" s="237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38" t="s">
        <v>159</v>
      </c>
      <c r="AT577" s="238" t="s">
        <v>154</v>
      </c>
      <c r="AU577" s="238" t="s">
        <v>87</v>
      </c>
      <c r="AY577" s="18" t="s">
        <v>152</v>
      </c>
      <c r="BE577" s="239">
        <f>IF(N577="základní",J577,0)</f>
        <v>0</v>
      </c>
      <c r="BF577" s="239">
        <f>IF(N577="snížená",J577,0)</f>
        <v>0</v>
      </c>
      <c r="BG577" s="239">
        <f>IF(N577="zákl. přenesená",J577,0)</f>
        <v>0</v>
      </c>
      <c r="BH577" s="239">
        <f>IF(N577="sníž. přenesená",J577,0)</f>
        <v>0</v>
      </c>
      <c r="BI577" s="239">
        <f>IF(N577="nulová",J577,0)</f>
        <v>0</v>
      </c>
      <c r="BJ577" s="18" t="s">
        <v>21</v>
      </c>
      <c r="BK577" s="239">
        <f>ROUND(I577*H577,2)</f>
        <v>0</v>
      </c>
      <c r="BL577" s="18" t="s">
        <v>159</v>
      </c>
      <c r="BM577" s="238" t="s">
        <v>809</v>
      </c>
    </row>
    <row r="578" s="2" customFormat="1">
      <c r="A578" s="39"/>
      <c r="B578" s="40"/>
      <c r="C578" s="41"/>
      <c r="D578" s="240" t="s">
        <v>161</v>
      </c>
      <c r="E578" s="41"/>
      <c r="F578" s="241" t="s">
        <v>810</v>
      </c>
      <c r="G578" s="41"/>
      <c r="H578" s="41"/>
      <c r="I578" s="242"/>
      <c r="J578" s="41"/>
      <c r="K578" s="41"/>
      <c r="L578" s="45"/>
      <c r="M578" s="243"/>
      <c r="N578" s="244"/>
      <c r="O578" s="92"/>
      <c r="P578" s="92"/>
      <c r="Q578" s="92"/>
      <c r="R578" s="92"/>
      <c r="S578" s="92"/>
      <c r="T578" s="93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T578" s="18" t="s">
        <v>161</v>
      </c>
      <c r="AU578" s="18" t="s">
        <v>87</v>
      </c>
    </row>
    <row r="579" s="2" customFormat="1" ht="37.8" customHeight="1">
      <c r="A579" s="39"/>
      <c r="B579" s="40"/>
      <c r="C579" s="227" t="s">
        <v>811</v>
      </c>
      <c r="D579" s="227" t="s">
        <v>154</v>
      </c>
      <c r="E579" s="228" t="s">
        <v>812</v>
      </c>
      <c r="F579" s="229" t="s">
        <v>813</v>
      </c>
      <c r="G579" s="230" t="s">
        <v>302</v>
      </c>
      <c r="H579" s="231">
        <v>119.095</v>
      </c>
      <c r="I579" s="232"/>
      <c r="J579" s="233">
        <f>ROUND(I579*H579,2)</f>
        <v>0</v>
      </c>
      <c r="K579" s="229" t="s">
        <v>158</v>
      </c>
      <c r="L579" s="45"/>
      <c r="M579" s="234" t="s">
        <v>1</v>
      </c>
      <c r="N579" s="235" t="s">
        <v>44</v>
      </c>
      <c r="O579" s="92"/>
      <c r="P579" s="236">
        <f>O579*H579</f>
        <v>0</v>
      </c>
      <c r="Q579" s="236">
        <v>0</v>
      </c>
      <c r="R579" s="236">
        <f>Q579*H579</f>
        <v>0</v>
      </c>
      <c r="S579" s="236">
        <v>0</v>
      </c>
      <c r="T579" s="237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38" t="s">
        <v>159</v>
      </c>
      <c r="AT579" s="238" t="s">
        <v>154</v>
      </c>
      <c r="AU579" s="238" t="s">
        <v>87</v>
      </c>
      <c r="AY579" s="18" t="s">
        <v>152</v>
      </c>
      <c r="BE579" s="239">
        <f>IF(N579="základní",J579,0)</f>
        <v>0</v>
      </c>
      <c r="BF579" s="239">
        <f>IF(N579="snížená",J579,0)</f>
        <v>0</v>
      </c>
      <c r="BG579" s="239">
        <f>IF(N579="zákl. přenesená",J579,0)</f>
        <v>0</v>
      </c>
      <c r="BH579" s="239">
        <f>IF(N579="sníž. přenesená",J579,0)</f>
        <v>0</v>
      </c>
      <c r="BI579" s="239">
        <f>IF(N579="nulová",J579,0)</f>
        <v>0</v>
      </c>
      <c r="BJ579" s="18" t="s">
        <v>21</v>
      </c>
      <c r="BK579" s="239">
        <f>ROUND(I579*H579,2)</f>
        <v>0</v>
      </c>
      <c r="BL579" s="18" t="s">
        <v>159</v>
      </c>
      <c r="BM579" s="238" t="s">
        <v>814</v>
      </c>
    </row>
    <row r="580" s="2" customFormat="1">
      <c r="A580" s="39"/>
      <c r="B580" s="40"/>
      <c r="C580" s="41"/>
      <c r="D580" s="240" t="s">
        <v>161</v>
      </c>
      <c r="E580" s="41"/>
      <c r="F580" s="241" t="s">
        <v>815</v>
      </c>
      <c r="G580" s="41"/>
      <c r="H580" s="41"/>
      <c r="I580" s="242"/>
      <c r="J580" s="41"/>
      <c r="K580" s="41"/>
      <c r="L580" s="45"/>
      <c r="M580" s="243"/>
      <c r="N580" s="244"/>
      <c r="O580" s="92"/>
      <c r="P580" s="92"/>
      <c r="Q580" s="92"/>
      <c r="R580" s="92"/>
      <c r="S580" s="92"/>
      <c r="T580" s="93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T580" s="18" t="s">
        <v>161</v>
      </c>
      <c r="AU580" s="18" t="s">
        <v>87</v>
      </c>
    </row>
    <row r="581" s="2" customFormat="1" ht="44.25" customHeight="1">
      <c r="A581" s="39"/>
      <c r="B581" s="40"/>
      <c r="C581" s="227" t="s">
        <v>816</v>
      </c>
      <c r="D581" s="227" t="s">
        <v>154</v>
      </c>
      <c r="E581" s="228" t="s">
        <v>817</v>
      </c>
      <c r="F581" s="229" t="s">
        <v>818</v>
      </c>
      <c r="G581" s="230" t="s">
        <v>302</v>
      </c>
      <c r="H581" s="231">
        <v>1.2470000000000001</v>
      </c>
      <c r="I581" s="232"/>
      <c r="J581" s="233">
        <f>ROUND(I581*H581,2)</f>
        <v>0</v>
      </c>
      <c r="K581" s="229" t="s">
        <v>158</v>
      </c>
      <c r="L581" s="45"/>
      <c r="M581" s="234" t="s">
        <v>1</v>
      </c>
      <c r="N581" s="235" t="s">
        <v>44</v>
      </c>
      <c r="O581" s="92"/>
      <c r="P581" s="236">
        <f>O581*H581</f>
        <v>0</v>
      </c>
      <c r="Q581" s="236">
        <v>0</v>
      </c>
      <c r="R581" s="236">
        <f>Q581*H581</f>
        <v>0</v>
      </c>
      <c r="S581" s="236">
        <v>0</v>
      </c>
      <c r="T581" s="237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38" t="s">
        <v>159</v>
      </c>
      <c r="AT581" s="238" t="s">
        <v>154</v>
      </c>
      <c r="AU581" s="238" t="s">
        <v>87</v>
      </c>
      <c r="AY581" s="18" t="s">
        <v>152</v>
      </c>
      <c r="BE581" s="239">
        <f>IF(N581="základní",J581,0)</f>
        <v>0</v>
      </c>
      <c r="BF581" s="239">
        <f>IF(N581="snížená",J581,0)</f>
        <v>0</v>
      </c>
      <c r="BG581" s="239">
        <f>IF(N581="zákl. přenesená",J581,0)</f>
        <v>0</v>
      </c>
      <c r="BH581" s="239">
        <f>IF(N581="sníž. přenesená",J581,0)</f>
        <v>0</v>
      </c>
      <c r="BI581" s="239">
        <f>IF(N581="nulová",J581,0)</f>
        <v>0</v>
      </c>
      <c r="BJ581" s="18" t="s">
        <v>21</v>
      </c>
      <c r="BK581" s="239">
        <f>ROUND(I581*H581,2)</f>
        <v>0</v>
      </c>
      <c r="BL581" s="18" t="s">
        <v>159</v>
      </c>
      <c r="BM581" s="238" t="s">
        <v>819</v>
      </c>
    </row>
    <row r="582" s="2" customFormat="1">
      <c r="A582" s="39"/>
      <c r="B582" s="40"/>
      <c r="C582" s="41"/>
      <c r="D582" s="240" t="s">
        <v>161</v>
      </c>
      <c r="E582" s="41"/>
      <c r="F582" s="241" t="s">
        <v>820</v>
      </c>
      <c r="G582" s="41"/>
      <c r="H582" s="41"/>
      <c r="I582" s="242"/>
      <c r="J582" s="41"/>
      <c r="K582" s="41"/>
      <c r="L582" s="45"/>
      <c r="M582" s="243"/>
      <c r="N582" s="244"/>
      <c r="O582" s="92"/>
      <c r="P582" s="92"/>
      <c r="Q582" s="92"/>
      <c r="R582" s="92"/>
      <c r="S582" s="92"/>
      <c r="T582" s="93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T582" s="18" t="s">
        <v>161</v>
      </c>
      <c r="AU582" s="18" t="s">
        <v>87</v>
      </c>
    </row>
    <row r="583" s="2" customFormat="1" ht="44.25" customHeight="1">
      <c r="A583" s="39"/>
      <c r="B583" s="40"/>
      <c r="C583" s="227" t="s">
        <v>821</v>
      </c>
      <c r="D583" s="227" t="s">
        <v>154</v>
      </c>
      <c r="E583" s="228" t="s">
        <v>822</v>
      </c>
      <c r="F583" s="229" t="s">
        <v>304</v>
      </c>
      <c r="G583" s="230" t="s">
        <v>302</v>
      </c>
      <c r="H583" s="231">
        <v>1023.939</v>
      </c>
      <c r="I583" s="232"/>
      <c r="J583" s="233">
        <f>ROUND(I583*H583,2)</f>
        <v>0</v>
      </c>
      <c r="K583" s="229" t="s">
        <v>158</v>
      </c>
      <c r="L583" s="45"/>
      <c r="M583" s="234" t="s">
        <v>1</v>
      </c>
      <c r="N583" s="235" t="s">
        <v>44</v>
      </c>
      <c r="O583" s="92"/>
      <c r="P583" s="236">
        <f>O583*H583</f>
        <v>0</v>
      </c>
      <c r="Q583" s="236">
        <v>0</v>
      </c>
      <c r="R583" s="236">
        <f>Q583*H583</f>
        <v>0</v>
      </c>
      <c r="S583" s="236">
        <v>0</v>
      </c>
      <c r="T583" s="237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38" t="s">
        <v>159</v>
      </c>
      <c r="AT583" s="238" t="s">
        <v>154</v>
      </c>
      <c r="AU583" s="238" t="s">
        <v>87</v>
      </c>
      <c r="AY583" s="18" t="s">
        <v>152</v>
      </c>
      <c r="BE583" s="239">
        <f>IF(N583="základní",J583,0)</f>
        <v>0</v>
      </c>
      <c r="BF583" s="239">
        <f>IF(N583="snížená",J583,0)</f>
        <v>0</v>
      </c>
      <c r="BG583" s="239">
        <f>IF(N583="zákl. přenesená",J583,0)</f>
        <v>0</v>
      </c>
      <c r="BH583" s="239">
        <f>IF(N583="sníž. přenesená",J583,0)</f>
        <v>0</v>
      </c>
      <c r="BI583" s="239">
        <f>IF(N583="nulová",J583,0)</f>
        <v>0</v>
      </c>
      <c r="BJ583" s="18" t="s">
        <v>21</v>
      </c>
      <c r="BK583" s="239">
        <f>ROUND(I583*H583,2)</f>
        <v>0</v>
      </c>
      <c r="BL583" s="18" t="s">
        <v>159</v>
      </c>
      <c r="BM583" s="238" t="s">
        <v>823</v>
      </c>
    </row>
    <row r="584" s="2" customFormat="1">
      <c r="A584" s="39"/>
      <c r="B584" s="40"/>
      <c r="C584" s="41"/>
      <c r="D584" s="240" t="s">
        <v>161</v>
      </c>
      <c r="E584" s="41"/>
      <c r="F584" s="241" t="s">
        <v>304</v>
      </c>
      <c r="G584" s="41"/>
      <c r="H584" s="41"/>
      <c r="I584" s="242"/>
      <c r="J584" s="41"/>
      <c r="K584" s="41"/>
      <c r="L584" s="45"/>
      <c r="M584" s="243"/>
      <c r="N584" s="244"/>
      <c r="O584" s="92"/>
      <c r="P584" s="92"/>
      <c r="Q584" s="92"/>
      <c r="R584" s="92"/>
      <c r="S584" s="92"/>
      <c r="T584" s="93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161</v>
      </c>
      <c r="AU584" s="18" t="s">
        <v>87</v>
      </c>
    </row>
    <row r="585" s="2" customFormat="1" ht="44.25" customHeight="1">
      <c r="A585" s="39"/>
      <c r="B585" s="40"/>
      <c r="C585" s="227" t="s">
        <v>824</v>
      </c>
      <c r="D585" s="227" t="s">
        <v>154</v>
      </c>
      <c r="E585" s="228" t="s">
        <v>825</v>
      </c>
      <c r="F585" s="229" t="s">
        <v>826</v>
      </c>
      <c r="G585" s="230" t="s">
        <v>302</v>
      </c>
      <c r="H585" s="231">
        <v>108.79000000000001</v>
      </c>
      <c r="I585" s="232"/>
      <c r="J585" s="233">
        <f>ROUND(I585*H585,2)</f>
        <v>0</v>
      </c>
      <c r="K585" s="229" t="s">
        <v>158</v>
      </c>
      <c r="L585" s="45"/>
      <c r="M585" s="234" t="s">
        <v>1</v>
      </c>
      <c r="N585" s="235" t="s">
        <v>44</v>
      </c>
      <c r="O585" s="92"/>
      <c r="P585" s="236">
        <f>O585*H585</f>
        <v>0</v>
      </c>
      <c r="Q585" s="236">
        <v>0</v>
      </c>
      <c r="R585" s="236">
        <f>Q585*H585</f>
        <v>0</v>
      </c>
      <c r="S585" s="236">
        <v>0</v>
      </c>
      <c r="T585" s="237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38" t="s">
        <v>159</v>
      </c>
      <c r="AT585" s="238" t="s">
        <v>154</v>
      </c>
      <c r="AU585" s="238" t="s">
        <v>87</v>
      </c>
      <c r="AY585" s="18" t="s">
        <v>152</v>
      </c>
      <c r="BE585" s="239">
        <f>IF(N585="základní",J585,0)</f>
        <v>0</v>
      </c>
      <c r="BF585" s="239">
        <f>IF(N585="snížená",J585,0)</f>
        <v>0</v>
      </c>
      <c r="BG585" s="239">
        <f>IF(N585="zákl. přenesená",J585,0)</f>
        <v>0</v>
      </c>
      <c r="BH585" s="239">
        <f>IF(N585="sníž. přenesená",J585,0)</f>
        <v>0</v>
      </c>
      <c r="BI585" s="239">
        <f>IF(N585="nulová",J585,0)</f>
        <v>0</v>
      </c>
      <c r="BJ585" s="18" t="s">
        <v>21</v>
      </c>
      <c r="BK585" s="239">
        <f>ROUND(I585*H585,2)</f>
        <v>0</v>
      </c>
      <c r="BL585" s="18" t="s">
        <v>159</v>
      </c>
      <c r="BM585" s="238" t="s">
        <v>827</v>
      </c>
    </row>
    <row r="586" s="2" customFormat="1">
      <c r="A586" s="39"/>
      <c r="B586" s="40"/>
      <c r="C586" s="41"/>
      <c r="D586" s="240" t="s">
        <v>161</v>
      </c>
      <c r="E586" s="41"/>
      <c r="F586" s="241" t="s">
        <v>826</v>
      </c>
      <c r="G586" s="41"/>
      <c r="H586" s="41"/>
      <c r="I586" s="242"/>
      <c r="J586" s="41"/>
      <c r="K586" s="41"/>
      <c r="L586" s="45"/>
      <c r="M586" s="243"/>
      <c r="N586" s="244"/>
      <c r="O586" s="92"/>
      <c r="P586" s="92"/>
      <c r="Q586" s="92"/>
      <c r="R586" s="92"/>
      <c r="S586" s="92"/>
      <c r="T586" s="93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T586" s="18" t="s">
        <v>161</v>
      </c>
      <c r="AU586" s="18" t="s">
        <v>87</v>
      </c>
    </row>
    <row r="587" s="12" customFormat="1" ht="22.8" customHeight="1">
      <c r="A587" s="12"/>
      <c r="B587" s="211"/>
      <c r="C587" s="212"/>
      <c r="D587" s="213" t="s">
        <v>78</v>
      </c>
      <c r="E587" s="225" t="s">
        <v>828</v>
      </c>
      <c r="F587" s="225" t="s">
        <v>829</v>
      </c>
      <c r="G587" s="212"/>
      <c r="H587" s="212"/>
      <c r="I587" s="215"/>
      <c r="J587" s="226">
        <f>BK587</f>
        <v>0</v>
      </c>
      <c r="K587" s="212"/>
      <c r="L587" s="217"/>
      <c r="M587" s="218"/>
      <c r="N587" s="219"/>
      <c r="O587" s="219"/>
      <c r="P587" s="220">
        <f>SUM(P588:P589)</f>
        <v>0</v>
      </c>
      <c r="Q587" s="219"/>
      <c r="R587" s="220">
        <f>SUM(R588:R589)</f>
        <v>0</v>
      </c>
      <c r="S587" s="219"/>
      <c r="T587" s="221">
        <f>SUM(T588:T589)</f>
        <v>0</v>
      </c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R587" s="222" t="s">
        <v>21</v>
      </c>
      <c r="AT587" s="223" t="s">
        <v>78</v>
      </c>
      <c r="AU587" s="223" t="s">
        <v>21</v>
      </c>
      <c r="AY587" s="222" t="s">
        <v>152</v>
      </c>
      <c r="BK587" s="224">
        <f>SUM(BK588:BK589)</f>
        <v>0</v>
      </c>
    </row>
    <row r="588" s="2" customFormat="1" ht="24.15" customHeight="1">
      <c r="A588" s="39"/>
      <c r="B588" s="40"/>
      <c r="C588" s="227" t="s">
        <v>830</v>
      </c>
      <c r="D588" s="227" t="s">
        <v>154</v>
      </c>
      <c r="E588" s="228" t="s">
        <v>831</v>
      </c>
      <c r="F588" s="229" t="s">
        <v>832</v>
      </c>
      <c r="G588" s="230" t="s">
        <v>302</v>
      </c>
      <c r="H588" s="231">
        <v>794.37599999999998</v>
      </c>
      <c r="I588" s="232"/>
      <c r="J588" s="233">
        <f>ROUND(I588*H588,2)</f>
        <v>0</v>
      </c>
      <c r="K588" s="229" t="s">
        <v>158</v>
      </c>
      <c r="L588" s="45"/>
      <c r="M588" s="234" t="s">
        <v>1</v>
      </c>
      <c r="N588" s="235" t="s">
        <v>44</v>
      </c>
      <c r="O588" s="92"/>
      <c r="P588" s="236">
        <f>O588*H588</f>
        <v>0</v>
      </c>
      <c r="Q588" s="236">
        <v>0</v>
      </c>
      <c r="R588" s="236">
        <f>Q588*H588</f>
        <v>0</v>
      </c>
      <c r="S588" s="236">
        <v>0</v>
      </c>
      <c r="T588" s="237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38" t="s">
        <v>159</v>
      </c>
      <c r="AT588" s="238" t="s">
        <v>154</v>
      </c>
      <c r="AU588" s="238" t="s">
        <v>87</v>
      </c>
      <c r="AY588" s="18" t="s">
        <v>152</v>
      </c>
      <c r="BE588" s="239">
        <f>IF(N588="základní",J588,0)</f>
        <v>0</v>
      </c>
      <c r="BF588" s="239">
        <f>IF(N588="snížená",J588,0)</f>
        <v>0</v>
      </c>
      <c r="BG588" s="239">
        <f>IF(N588="zákl. přenesená",J588,0)</f>
        <v>0</v>
      </c>
      <c r="BH588" s="239">
        <f>IF(N588="sníž. přenesená",J588,0)</f>
        <v>0</v>
      </c>
      <c r="BI588" s="239">
        <f>IF(N588="nulová",J588,0)</f>
        <v>0</v>
      </c>
      <c r="BJ588" s="18" t="s">
        <v>21</v>
      </c>
      <c r="BK588" s="239">
        <f>ROUND(I588*H588,2)</f>
        <v>0</v>
      </c>
      <c r="BL588" s="18" t="s">
        <v>159</v>
      </c>
      <c r="BM588" s="238" t="s">
        <v>833</v>
      </c>
    </row>
    <row r="589" s="2" customFormat="1">
      <c r="A589" s="39"/>
      <c r="B589" s="40"/>
      <c r="C589" s="41"/>
      <c r="D589" s="240" t="s">
        <v>161</v>
      </c>
      <c r="E589" s="41"/>
      <c r="F589" s="241" t="s">
        <v>834</v>
      </c>
      <c r="G589" s="41"/>
      <c r="H589" s="41"/>
      <c r="I589" s="242"/>
      <c r="J589" s="41"/>
      <c r="K589" s="41"/>
      <c r="L589" s="45"/>
      <c r="M589" s="243"/>
      <c r="N589" s="244"/>
      <c r="O589" s="92"/>
      <c r="P589" s="92"/>
      <c r="Q589" s="92"/>
      <c r="R589" s="92"/>
      <c r="S589" s="92"/>
      <c r="T589" s="93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T589" s="18" t="s">
        <v>161</v>
      </c>
      <c r="AU589" s="18" t="s">
        <v>87</v>
      </c>
    </row>
    <row r="590" s="12" customFormat="1" ht="25.92" customHeight="1">
      <c r="A590" s="12"/>
      <c r="B590" s="211"/>
      <c r="C590" s="212"/>
      <c r="D590" s="213" t="s">
        <v>78</v>
      </c>
      <c r="E590" s="214" t="s">
        <v>835</v>
      </c>
      <c r="F590" s="214" t="s">
        <v>836</v>
      </c>
      <c r="G590" s="212"/>
      <c r="H590" s="212"/>
      <c r="I590" s="215"/>
      <c r="J590" s="216">
        <f>BK590</f>
        <v>0</v>
      </c>
      <c r="K590" s="212"/>
      <c r="L590" s="217"/>
      <c r="M590" s="218"/>
      <c r="N590" s="219"/>
      <c r="O590" s="219"/>
      <c r="P590" s="220">
        <f>P591+P612</f>
        <v>0</v>
      </c>
      <c r="Q590" s="219"/>
      <c r="R590" s="220">
        <f>R591+R612</f>
        <v>0.16195200000000001</v>
      </c>
      <c r="S590" s="219"/>
      <c r="T590" s="221">
        <f>T591+T612</f>
        <v>0</v>
      </c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R590" s="222" t="s">
        <v>87</v>
      </c>
      <c r="AT590" s="223" t="s">
        <v>78</v>
      </c>
      <c r="AU590" s="223" t="s">
        <v>79</v>
      </c>
      <c r="AY590" s="222" t="s">
        <v>152</v>
      </c>
      <c r="BK590" s="224">
        <f>BK591+BK612</f>
        <v>0</v>
      </c>
    </row>
    <row r="591" s="12" customFormat="1" ht="22.8" customHeight="1">
      <c r="A591" s="12"/>
      <c r="B591" s="211"/>
      <c r="C591" s="212"/>
      <c r="D591" s="213" t="s">
        <v>78</v>
      </c>
      <c r="E591" s="225" t="s">
        <v>837</v>
      </c>
      <c r="F591" s="225" t="s">
        <v>838</v>
      </c>
      <c r="G591" s="212"/>
      <c r="H591" s="212"/>
      <c r="I591" s="215"/>
      <c r="J591" s="226">
        <f>BK591</f>
        <v>0</v>
      </c>
      <c r="K591" s="212"/>
      <c r="L591" s="217"/>
      <c r="M591" s="218"/>
      <c r="N591" s="219"/>
      <c r="O591" s="219"/>
      <c r="P591" s="220">
        <f>SUM(P592:P611)</f>
        <v>0</v>
      </c>
      <c r="Q591" s="219"/>
      <c r="R591" s="220">
        <f>SUM(R592:R611)</f>
        <v>0.16195200000000001</v>
      </c>
      <c r="S591" s="219"/>
      <c r="T591" s="221">
        <f>SUM(T592:T611)</f>
        <v>0</v>
      </c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R591" s="222" t="s">
        <v>87</v>
      </c>
      <c r="AT591" s="223" t="s">
        <v>78</v>
      </c>
      <c r="AU591" s="223" t="s">
        <v>21</v>
      </c>
      <c r="AY591" s="222" t="s">
        <v>152</v>
      </c>
      <c r="BK591" s="224">
        <f>SUM(BK592:BK611)</f>
        <v>0</v>
      </c>
    </row>
    <row r="592" s="2" customFormat="1" ht="24.15" customHeight="1">
      <c r="A592" s="39"/>
      <c r="B592" s="40"/>
      <c r="C592" s="227" t="s">
        <v>839</v>
      </c>
      <c r="D592" s="227" t="s">
        <v>154</v>
      </c>
      <c r="E592" s="228" t="s">
        <v>840</v>
      </c>
      <c r="F592" s="229" t="s">
        <v>841</v>
      </c>
      <c r="G592" s="230" t="s">
        <v>157</v>
      </c>
      <c r="H592" s="231">
        <v>33.600000000000001</v>
      </c>
      <c r="I592" s="232"/>
      <c r="J592" s="233">
        <f>ROUND(I592*H592,2)</f>
        <v>0</v>
      </c>
      <c r="K592" s="229" t="s">
        <v>158</v>
      </c>
      <c r="L592" s="45"/>
      <c r="M592" s="234" t="s">
        <v>1</v>
      </c>
      <c r="N592" s="235" t="s">
        <v>44</v>
      </c>
      <c r="O592" s="92"/>
      <c r="P592" s="236">
        <f>O592*H592</f>
        <v>0</v>
      </c>
      <c r="Q592" s="236">
        <v>0</v>
      </c>
      <c r="R592" s="236">
        <f>Q592*H592</f>
        <v>0</v>
      </c>
      <c r="S592" s="236">
        <v>0</v>
      </c>
      <c r="T592" s="237">
        <f>S592*H592</f>
        <v>0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238" t="s">
        <v>265</v>
      </c>
      <c r="AT592" s="238" t="s">
        <v>154</v>
      </c>
      <c r="AU592" s="238" t="s">
        <v>87</v>
      </c>
      <c r="AY592" s="18" t="s">
        <v>152</v>
      </c>
      <c r="BE592" s="239">
        <f>IF(N592="základní",J592,0)</f>
        <v>0</v>
      </c>
      <c r="BF592" s="239">
        <f>IF(N592="snížená",J592,0)</f>
        <v>0</v>
      </c>
      <c r="BG592" s="239">
        <f>IF(N592="zákl. přenesená",J592,0)</f>
        <v>0</v>
      </c>
      <c r="BH592" s="239">
        <f>IF(N592="sníž. přenesená",J592,0)</f>
        <v>0</v>
      </c>
      <c r="BI592" s="239">
        <f>IF(N592="nulová",J592,0)</f>
        <v>0</v>
      </c>
      <c r="BJ592" s="18" t="s">
        <v>21</v>
      </c>
      <c r="BK592" s="239">
        <f>ROUND(I592*H592,2)</f>
        <v>0</v>
      </c>
      <c r="BL592" s="18" t="s">
        <v>265</v>
      </c>
      <c r="BM592" s="238" t="s">
        <v>842</v>
      </c>
    </row>
    <row r="593" s="2" customFormat="1">
      <c r="A593" s="39"/>
      <c r="B593" s="40"/>
      <c r="C593" s="41"/>
      <c r="D593" s="240" t="s">
        <v>161</v>
      </c>
      <c r="E593" s="41"/>
      <c r="F593" s="241" t="s">
        <v>843</v>
      </c>
      <c r="G593" s="41"/>
      <c r="H593" s="41"/>
      <c r="I593" s="242"/>
      <c r="J593" s="41"/>
      <c r="K593" s="41"/>
      <c r="L593" s="45"/>
      <c r="M593" s="243"/>
      <c r="N593" s="244"/>
      <c r="O593" s="92"/>
      <c r="P593" s="92"/>
      <c r="Q593" s="92"/>
      <c r="R593" s="92"/>
      <c r="S593" s="92"/>
      <c r="T593" s="93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T593" s="18" t="s">
        <v>161</v>
      </c>
      <c r="AU593" s="18" t="s">
        <v>87</v>
      </c>
    </row>
    <row r="594" s="13" customFormat="1">
      <c r="A594" s="13"/>
      <c r="B594" s="245"/>
      <c r="C594" s="246"/>
      <c r="D594" s="240" t="s">
        <v>163</v>
      </c>
      <c r="E594" s="247" t="s">
        <v>1</v>
      </c>
      <c r="F594" s="248" t="s">
        <v>844</v>
      </c>
      <c r="G594" s="246"/>
      <c r="H594" s="247" t="s">
        <v>1</v>
      </c>
      <c r="I594" s="249"/>
      <c r="J594" s="246"/>
      <c r="K594" s="246"/>
      <c r="L594" s="250"/>
      <c r="M594" s="251"/>
      <c r="N594" s="252"/>
      <c r="O594" s="252"/>
      <c r="P594" s="252"/>
      <c r="Q594" s="252"/>
      <c r="R594" s="252"/>
      <c r="S594" s="252"/>
      <c r="T594" s="25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4" t="s">
        <v>163</v>
      </c>
      <c r="AU594" s="254" t="s">
        <v>87</v>
      </c>
      <c r="AV594" s="13" t="s">
        <v>21</v>
      </c>
      <c r="AW594" s="13" t="s">
        <v>36</v>
      </c>
      <c r="AX594" s="13" t="s">
        <v>79</v>
      </c>
      <c r="AY594" s="254" t="s">
        <v>152</v>
      </c>
    </row>
    <row r="595" s="14" customFormat="1">
      <c r="A595" s="14"/>
      <c r="B595" s="255"/>
      <c r="C595" s="256"/>
      <c r="D595" s="240" t="s">
        <v>163</v>
      </c>
      <c r="E595" s="257" t="s">
        <v>1</v>
      </c>
      <c r="F595" s="258" t="s">
        <v>845</v>
      </c>
      <c r="G595" s="256"/>
      <c r="H595" s="259">
        <v>33.600000000000001</v>
      </c>
      <c r="I595" s="260"/>
      <c r="J595" s="256"/>
      <c r="K595" s="256"/>
      <c r="L595" s="261"/>
      <c r="M595" s="262"/>
      <c r="N595" s="263"/>
      <c r="O595" s="263"/>
      <c r="P595" s="263"/>
      <c r="Q595" s="263"/>
      <c r="R595" s="263"/>
      <c r="S595" s="263"/>
      <c r="T595" s="26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65" t="s">
        <v>163</v>
      </c>
      <c r="AU595" s="265" t="s">
        <v>87</v>
      </c>
      <c r="AV595" s="14" t="s">
        <v>87</v>
      </c>
      <c r="AW595" s="14" t="s">
        <v>36</v>
      </c>
      <c r="AX595" s="14" t="s">
        <v>21</v>
      </c>
      <c r="AY595" s="265" t="s">
        <v>152</v>
      </c>
    </row>
    <row r="596" s="2" customFormat="1" ht="16.5" customHeight="1">
      <c r="A596" s="39"/>
      <c r="B596" s="40"/>
      <c r="C596" s="277" t="s">
        <v>846</v>
      </c>
      <c r="D596" s="277" t="s">
        <v>314</v>
      </c>
      <c r="E596" s="278" t="s">
        <v>847</v>
      </c>
      <c r="F596" s="279" t="s">
        <v>848</v>
      </c>
      <c r="G596" s="280" t="s">
        <v>302</v>
      </c>
      <c r="H596" s="281">
        <v>0.010999999999999999</v>
      </c>
      <c r="I596" s="282"/>
      <c r="J596" s="283">
        <f>ROUND(I596*H596,2)</f>
        <v>0</v>
      </c>
      <c r="K596" s="279" t="s">
        <v>158</v>
      </c>
      <c r="L596" s="284"/>
      <c r="M596" s="285" t="s">
        <v>1</v>
      </c>
      <c r="N596" s="286" t="s">
        <v>44</v>
      </c>
      <c r="O596" s="92"/>
      <c r="P596" s="236">
        <f>O596*H596</f>
        <v>0</v>
      </c>
      <c r="Q596" s="236">
        <v>1</v>
      </c>
      <c r="R596" s="236">
        <f>Q596*H596</f>
        <v>0.010999999999999999</v>
      </c>
      <c r="S596" s="236">
        <v>0</v>
      </c>
      <c r="T596" s="237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38" t="s">
        <v>365</v>
      </c>
      <c r="AT596" s="238" t="s">
        <v>314</v>
      </c>
      <c r="AU596" s="238" t="s">
        <v>87</v>
      </c>
      <c r="AY596" s="18" t="s">
        <v>152</v>
      </c>
      <c r="BE596" s="239">
        <f>IF(N596="základní",J596,0)</f>
        <v>0</v>
      </c>
      <c r="BF596" s="239">
        <f>IF(N596="snížená",J596,0)</f>
        <v>0</v>
      </c>
      <c r="BG596" s="239">
        <f>IF(N596="zákl. přenesená",J596,0)</f>
        <v>0</v>
      </c>
      <c r="BH596" s="239">
        <f>IF(N596="sníž. přenesená",J596,0)</f>
        <v>0</v>
      </c>
      <c r="BI596" s="239">
        <f>IF(N596="nulová",J596,0)</f>
        <v>0</v>
      </c>
      <c r="BJ596" s="18" t="s">
        <v>21</v>
      </c>
      <c r="BK596" s="239">
        <f>ROUND(I596*H596,2)</f>
        <v>0</v>
      </c>
      <c r="BL596" s="18" t="s">
        <v>265</v>
      </c>
      <c r="BM596" s="238" t="s">
        <v>849</v>
      </c>
    </row>
    <row r="597" s="2" customFormat="1">
      <c r="A597" s="39"/>
      <c r="B597" s="40"/>
      <c r="C597" s="41"/>
      <c r="D597" s="240" t="s">
        <v>161</v>
      </c>
      <c r="E597" s="41"/>
      <c r="F597" s="241" t="s">
        <v>848</v>
      </c>
      <c r="G597" s="41"/>
      <c r="H597" s="41"/>
      <c r="I597" s="242"/>
      <c r="J597" s="41"/>
      <c r="K597" s="41"/>
      <c r="L597" s="45"/>
      <c r="M597" s="243"/>
      <c r="N597" s="244"/>
      <c r="O597" s="92"/>
      <c r="P597" s="92"/>
      <c r="Q597" s="92"/>
      <c r="R597" s="92"/>
      <c r="S597" s="92"/>
      <c r="T597" s="93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T597" s="18" t="s">
        <v>161</v>
      </c>
      <c r="AU597" s="18" t="s">
        <v>87</v>
      </c>
    </row>
    <row r="598" s="14" customFormat="1">
      <c r="A598" s="14"/>
      <c r="B598" s="255"/>
      <c r="C598" s="256"/>
      <c r="D598" s="240" t="s">
        <v>163</v>
      </c>
      <c r="E598" s="256"/>
      <c r="F598" s="258" t="s">
        <v>850</v>
      </c>
      <c r="G598" s="256"/>
      <c r="H598" s="259">
        <v>0.010999999999999999</v>
      </c>
      <c r="I598" s="260"/>
      <c r="J598" s="256"/>
      <c r="K598" s="256"/>
      <c r="L598" s="261"/>
      <c r="M598" s="262"/>
      <c r="N598" s="263"/>
      <c r="O598" s="263"/>
      <c r="P598" s="263"/>
      <c r="Q598" s="263"/>
      <c r="R598" s="263"/>
      <c r="S598" s="263"/>
      <c r="T598" s="26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65" t="s">
        <v>163</v>
      </c>
      <c r="AU598" s="265" t="s">
        <v>87</v>
      </c>
      <c r="AV598" s="14" t="s">
        <v>87</v>
      </c>
      <c r="AW598" s="14" t="s">
        <v>4</v>
      </c>
      <c r="AX598" s="14" t="s">
        <v>21</v>
      </c>
      <c r="AY598" s="265" t="s">
        <v>152</v>
      </c>
    </row>
    <row r="599" s="2" customFormat="1" ht="24.15" customHeight="1">
      <c r="A599" s="39"/>
      <c r="B599" s="40"/>
      <c r="C599" s="227" t="s">
        <v>851</v>
      </c>
      <c r="D599" s="227" t="s">
        <v>154</v>
      </c>
      <c r="E599" s="228" t="s">
        <v>852</v>
      </c>
      <c r="F599" s="229" t="s">
        <v>853</v>
      </c>
      <c r="G599" s="230" t="s">
        <v>157</v>
      </c>
      <c r="H599" s="231">
        <v>67.200000000000003</v>
      </c>
      <c r="I599" s="232"/>
      <c r="J599" s="233">
        <f>ROUND(I599*H599,2)</f>
        <v>0</v>
      </c>
      <c r="K599" s="229" t="s">
        <v>158</v>
      </c>
      <c r="L599" s="45"/>
      <c r="M599" s="234" t="s">
        <v>1</v>
      </c>
      <c r="N599" s="235" t="s">
        <v>44</v>
      </c>
      <c r="O599" s="92"/>
      <c r="P599" s="236">
        <f>O599*H599</f>
        <v>0</v>
      </c>
      <c r="Q599" s="236">
        <v>0</v>
      </c>
      <c r="R599" s="236">
        <f>Q599*H599</f>
        <v>0</v>
      </c>
      <c r="S599" s="236">
        <v>0</v>
      </c>
      <c r="T599" s="237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38" t="s">
        <v>265</v>
      </c>
      <c r="AT599" s="238" t="s">
        <v>154</v>
      </c>
      <c r="AU599" s="238" t="s">
        <v>87</v>
      </c>
      <c r="AY599" s="18" t="s">
        <v>152</v>
      </c>
      <c r="BE599" s="239">
        <f>IF(N599="základní",J599,0)</f>
        <v>0</v>
      </c>
      <c r="BF599" s="239">
        <f>IF(N599="snížená",J599,0)</f>
        <v>0</v>
      </c>
      <c r="BG599" s="239">
        <f>IF(N599="zákl. přenesená",J599,0)</f>
        <v>0</v>
      </c>
      <c r="BH599" s="239">
        <f>IF(N599="sníž. přenesená",J599,0)</f>
        <v>0</v>
      </c>
      <c r="BI599" s="239">
        <f>IF(N599="nulová",J599,0)</f>
        <v>0</v>
      </c>
      <c r="BJ599" s="18" t="s">
        <v>21</v>
      </c>
      <c r="BK599" s="239">
        <f>ROUND(I599*H599,2)</f>
        <v>0</v>
      </c>
      <c r="BL599" s="18" t="s">
        <v>265</v>
      </c>
      <c r="BM599" s="238" t="s">
        <v>854</v>
      </c>
    </row>
    <row r="600" s="2" customFormat="1">
      <c r="A600" s="39"/>
      <c r="B600" s="40"/>
      <c r="C600" s="41"/>
      <c r="D600" s="240" t="s">
        <v>161</v>
      </c>
      <c r="E600" s="41"/>
      <c r="F600" s="241" t="s">
        <v>855</v>
      </c>
      <c r="G600" s="41"/>
      <c r="H600" s="41"/>
      <c r="I600" s="242"/>
      <c r="J600" s="41"/>
      <c r="K600" s="41"/>
      <c r="L600" s="45"/>
      <c r="M600" s="243"/>
      <c r="N600" s="244"/>
      <c r="O600" s="92"/>
      <c r="P600" s="92"/>
      <c r="Q600" s="92"/>
      <c r="R600" s="92"/>
      <c r="S600" s="92"/>
      <c r="T600" s="93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T600" s="18" t="s">
        <v>161</v>
      </c>
      <c r="AU600" s="18" t="s">
        <v>87</v>
      </c>
    </row>
    <row r="601" s="13" customFormat="1">
      <c r="A601" s="13"/>
      <c r="B601" s="245"/>
      <c r="C601" s="246"/>
      <c r="D601" s="240" t="s">
        <v>163</v>
      </c>
      <c r="E601" s="247" t="s">
        <v>1</v>
      </c>
      <c r="F601" s="248" t="s">
        <v>856</v>
      </c>
      <c r="G601" s="246"/>
      <c r="H601" s="247" t="s">
        <v>1</v>
      </c>
      <c r="I601" s="249"/>
      <c r="J601" s="246"/>
      <c r="K601" s="246"/>
      <c r="L601" s="250"/>
      <c r="M601" s="251"/>
      <c r="N601" s="252"/>
      <c r="O601" s="252"/>
      <c r="P601" s="252"/>
      <c r="Q601" s="252"/>
      <c r="R601" s="252"/>
      <c r="S601" s="252"/>
      <c r="T601" s="25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4" t="s">
        <v>163</v>
      </c>
      <c r="AU601" s="254" t="s">
        <v>87</v>
      </c>
      <c r="AV601" s="13" t="s">
        <v>21</v>
      </c>
      <c r="AW601" s="13" t="s">
        <v>36</v>
      </c>
      <c r="AX601" s="13" t="s">
        <v>79</v>
      </c>
      <c r="AY601" s="254" t="s">
        <v>152</v>
      </c>
    </row>
    <row r="602" s="14" customFormat="1">
      <c r="A602" s="14"/>
      <c r="B602" s="255"/>
      <c r="C602" s="256"/>
      <c r="D602" s="240" t="s">
        <v>163</v>
      </c>
      <c r="E602" s="257" t="s">
        <v>1</v>
      </c>
      <c r="F602" s="258" t="s">
        <v>857</v>
      </c>
      <c r="G602" s="256"/>
      <c r="H602" s="259">
        <v>67.200000000000003</v>
      </c>
      <c r="I602" s="260"/>
      <c r="J602" s="256"/>
      <c r="K602" s="256"/>
      <c r="L602" s="261"/>
      <c r="M602" s="262"/>
      <c r="N602" s="263"/>
      <c r="O602" s="263"/>
      <c r="P602" s="263"/>
      <c r="Q602" s="263"/>
      <c r="R602" s="263"/>
      <c r="S602" s="263"/>
      <c r="T602" s="26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5" t="s">
        <v>163</v>
      </c>
      <c r="AU602" s="265" t="s">
        <v>87</v>
      </c>
      <c r="AV602" s="14" t="s">
        <v>87</v>
      </c>
      <c r="AW602" s="14" t="s">
        <v>36</v>
      </c>
      <c r="AX602" s="14" t="s">
        <v>21</v>
      </c>
      <c r="AY602" s="265" t="s">
        <v>152</v>
      </c>
    </row>
    <row r="603" s="2" customFormat="1" ht="16.5" customHeight="1">
      <c r="A603" s="39"/>
      <c r="B603" s="40"/>
      <c r="C603" s="277" t="s">
        <v>858</v>
      </c>
      <c r="D603" s="277" t="s">
        <v>314</v>
      </c>
      <c r="E603" s="278" t="s">
        <v>859</v>
      </c>
      <c r="F603" s="279" t="s">
        <v>860</v>
      </c>
      <c r="G603" s="280" t="s">
        <v>302</v>
      </c>
      <c r="H603" s="281">
        <v>0.028000000000000001</v>
      </c>
      <c r="I603" s="282"/>
      <c r="J603" s="283">
        <f>ROUND(I603*H603,2)</f>
        <v>0</v>
      </c>
      <c r="K603" s="279" t="s">
        <v>158</v>
      </c>
      <c r="L603" s="284"/>
      <c r="M603" s="285" t="s">
        <v>1</v>
      </c>
      <c r="N603" s="286" t="s">
        <v>44</v>
      </c>
      <c r="O603" s="92"/>
      <c r="P603" s="236">
        <f>O603*H603</f>
        <v>0</v>
      </c>
      <c r="Q603" s="236">
        <v>1</v>
      </c>
      <c r="R603" s="236">
        <f>Q603*H603</f>
        <v>0.028000000000000001</v>
      </c>
      <c r="S603" s="236">
        <v>0</v>
      </c>
      <c r="T603" s="237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38" t="s">
        <v>365</v>
      </c>
      <c r="AT603" s="238" t="s">
        <v>314</v>
      </c>
      <c r="AU603" s="238" t="s">
        <v>87</v>
      </c>
      <c r="AY603" s="18" t="s">
        <v>152</v>
      </c>
      <c r="BE603" s="239">
        <f>IF(N603="základní",J603,0)</f>
        <v>0</v>
      </c>
      <c r="BF603" s="239">
        <f>IF(N603="snížená",J603,0)</f>
        <v>0</v>
      </c>
      <c r="BG603" s="239">
        <f>IF(N603="zákl. přenesená",J603,0)</f>
        <v>0</v>
      </c>
      <c r="BH603" s="239">
        <f>IF(N603="sníž. přenesená",J603,0)</f>
        <v>0</v>
      </c>
      <c r="BI603" s="239">
        <f>IF(N603="nulová",J603,0)</f>
        <v>0</v>
      </c>
      <c r="BJ603" s="18" t="s">
        <v>21</v>
      </c>
      <c r="BK603" s="239">
        <f>ROUND(I603*H603,2)</f>
        <v>0</v>
      </c>
      <c r="BL603" s="18" t="s">
        <v>265</v>
      </c>
      <c r="BM603" s="238" t="s">
        <v>861</v>
      </c>
    </row>
    <row r="604" s="2" customFormat="1">
      <c r="A604" s="39"/>
      <c r="B604" s="40"/>
      <c r="C604" s="41"/>
      <c r="D604" s="240" t="s">
        <v>161</v>
      </c>
      <c r="E604" s="41"/>
      <c r="F604" s="241" t="s">
        <v>860</v>
      </c>
      <c r="G604" s="41"/>
      <c r="H604" s="41"/>
      <c r="I604" s="242"/>
      <c r="J604" s="41"/>
      <c r="K604" s="41"/>
      <c r="L604" s="45"/>
      <c r="M604" s="243"/>
      <c r="N604" s="244"/>
      <c r="O604" s="92"/>
      <c r="P604" s="92"/>
      <c r="Q604" s="92"/>
      <c r="R604" s="92"/>
      <c r="S604" s="92"/>
      <c r="T604" s="93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T604" s="18" t="s">
        <v>161</v>
      </c>
      <c r="AU604" s="18" t="s">
        <v>87</v>
      </c>
    </row>
    <row r="605" s="14" customFormat="1">
      <c r="A605" s="14"/>
      <c r="B605" s="255"/>
      <c r="C605" s="256"/>
      <c r="D605" s="240" t="s">
        <v>163</v>
      </c>
      <c r="E605" s="256"/>
      <c r="F605" s="258" t="s">
        <v>862</v>
      </c>
      <c r="G605" s="256"/>
      <c r="H605" s="259">
        <v>0.028000000000000001</v>
      </c>
      <c r="I605" s="260"/>
      <c r="J605" s="256"/>
      <c r="K605" s="256"/>
      <c r="L605" s="261"/>
      <c r="M605" s="262"/>
      <c r="N605" s="263"/>
      <c r="O605" s="263"/>
      <c r="P605" s="263"/>
      <c r="Q605" s="263"/>
      <c r="R605" s="263"/>
      <c r="S605" s="263"/>
      <c r="T605" s="26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65" t="s">
        <v>163</v>
      </c>
      <c r="AU605" s="265" t="s">
        <v>87</v>
      </c>
      <c r="AV605" s="14" t="s">
        <v>87</v>
      </c>
      <c r="AW605" s="14" t="s">
        <v>4</v>
      </c>
      <c r="AX605" s="14" t="s">
        <v>21</v>
      </c>
      <c r="AY605" s="265" t="s">
        <v>152</v>
      </c>
    </row>
    <row r="606" s="2" customFormat="1" ht="24.15" customHeight="1">
      <c r="A606" s="39"/>
      <c r="B606" s="40"/>
      <c r="C606" s="227" t="s">
        <v>863</v>
      </c>
      <c r="D606" s="227" t="s">
        <v>154</v>
      </c>
      <c r="E606" s="228" t="s">
        <v>864</v>
      </c>
      <c r="F606" s="229" t="s">
        <v>865</v>
      </c>
      <c r="G606" s="230" t="s">
        <v>157</v>
      </c>
      <c r="H606" s="231">
        <v>65.400000000000006</v>
      </c>
      <c r="I606" s="232"/>
      <c r="J606" s="233">
        <f>ROUND(I606*H606,2)</f>
        <v>0</v>
      </c>
      <c r="K606" s="229" t="s">
        <v>1</v>
      </c>
      <c r="L606" s="45"/>
      <c r="M606" s="234" t="s">
        <v>1</v>
      </c>
      <c r="N606" s="235" t="s">
        <v>44</v>
      </c>
      <c r="O606" s="92"/>
      <c r="P606" s="236">
        <f>O606*H606</f>
        <v>0</v>
      </c>
      <c r="Q606" s="236">
        <v>0.0018799999999999999</v>
      </c>
      <c r="R606" s="236">
        <f>Q606*H606</f>
        <v>0.12295200000000001</v>
      </c>
      <c r="S606" s="236">
        <v>0</v>
      </c>
      <c r="T606" s="237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38" t="s">
        <v>265</v>
      </c>
      <c r="AT606" s="238" t="s">
        <v>154</v>
      </c>
      <c r="AU606" s="238" t="s">
        <v>87</v>
      </c>
      <c r="AY606" s="18" t="s">
        <v>152</v>
      </c>
      <c r="BE606" s="239">
        <f>IF(N606="základní",J606,0)</f>
        <v>0</v>
      </c>
      <c r="BF606" s="239">
        <f>IF(N606="snížená",J606,0)</f>
        <v>0</v>
      </c>
      <c r="BG606" s="239">
        <f>IF(N606="zákl. přenesená",J606,0)</f>
        <v>0</v>
      </c>
      <c r="BH606" s="239">
        <f>IF(N606="sníž. přenesená",J606,0)</f>
        <v>0</v>
      </c>
      <c r="BI606" s="239">
        <f>IF(N606="nulová",J606,0)</f>
        <v>0</v>
      </c>
      <c r="BJ606" s="18" t="s">
        <v>21</v>
      </c>
      <c r="BK606" s="239">
        <f>ROUND(I606*H606,2)</f>
        <v>0</v>
      </c>
      <c r="BL606" s="18" t="s">
        <v>265</v>
      </c>
      <c r="BM606" s="238" t="s">
        <v>866</v>
      </c>
    </row>
    <row r="607" s="2" customFormat="1">
      <c r="A607" s="39"/>
      <c r="B607" s="40"/>
      <c r="C607" s="41"/>
      <c r="D607" s="240" t="s">
        <v>161</v>
      </c>
      <c r="E607" s="41"/>
      <c r="F607" s="241" t="s">
        <v>865</v>
      </c>
      <c r="G607" s="41"/>
      <c r="H607" s="41"/>
      <c r="I607" s="242"/>
      <c r="J607" s="41"/>
      <c r="K607" s="41"/>
      <c r="L607" s="45"/>
      <c r="M607" s="243"/>
      <c r="N607" s="244"/>
      <c r="O607" s="92"/>
      <c r="P607" s="92"/>
      <c r="Q607" s="92"/>
      <c r="R607" s="92"/>
      <c r="S607" s="92"/>
      <c r="T607" s="93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T607" s="18" t="s">
        <v>161</v>
      </c>
      <c r="AU607" s="18" t="s">
        <v>87</v>
      </c>
    </row>
    <row r="608" s="13" customFormat="1">
      <c r="A608" s="13"/>
      <c r="B608" s="245"/>
      <c r="C608" s="246"/>
      <c r="D608" s="240" t="s">
        <v>163</v>
      </c>
      <c r="E608" s="247" t="s">
        <v>1</v>
      </c>
      <c r="F608" s="248" t="s">
        <v>867</v>
      </c>
      <c r="G608" s="246"/>
      <c r="H608" s="247" t="s">
        <v>1</v>
      </c>
      <c r="I608" s="249"/>
      <c r="J608" s="246"/>
      <c r="K608" s="246"/>
      <c r="L608" s="250"/>
      <c r="M608" s="251"/>
      <c r="N608" s="252"/>
      <c r="O608" s="252"/>
      <c r="P608" s="252"/>
      <c r="Q608" s="252"/>
      <c r="R608" s="252"/>
      <c r="S608" s="252"/>
      <c r="T608" s="25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4" t="s">
        <v>163</v>
      </c>
      <c r="AU608" s="254" t="s">
        <v>87</v>
      </c>
      <c r="AV608" s="13" t="s">
        <v>21</v>
      </c>
      <c r="AW608" s="13" t="s">
        <v>36</v>
      </c>
      <c r="AX608" s="13" t="s">
        <v>79</v>
      </c>
      <c r="AY608" s="254" t="s">
        <v>152</v>
      </c>
    </row>
    <row r="609" s="14" customFormat="1">
      <c r="A609" s="14"/>
      <c r="B609" s="255"/>
      <c r="C609" s="256"/>
      <c r="D609" s="240" t="s">
        <v>163</v>
      </c>
      <c r="E609" s="257" t="s">
        <v>1</v>
      </c>
      <c r="F609" s="258" t="s">
        <v>868</v>
      </c>
      <c r="G609" s="256"/>
      <c r="H609" s="259">
        <v>65.400000000000006</v>
      </c>
      <c r="I609" s="260"/>
      <c r="J609" s="256"/>
      <c r="K609" s="256"/>
      <c r="L609" s="261"/>
      <c r="M609" s="262"/>
      <c r="N609" s="263"/>
      <c r="O609" s="263"/>
      <c r="P609" s="263"/>
      <c r="Q609" s="263"/>
      <c r="R609" s="263"/>
      <c r="S609" s="263"/>
      <c r="T609" s="26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5" t="s">
        <v>163</v>
      </c>
      <c r="AU609" s="265" t="s">
        <v>87</v>
      </c>
      <c r="AV609" s="14" t="s">
        <v>87</v>
      </c>
      <c r="AW609" s="14" t="s">
        <v>36</v>
      </c>
      <c r="AX609" s="14" t="s">
        <v>21</v>
      </c>
      <c r="AY609" s="265" t="s">
        <v>152</v>
      </c>
    </row>
    <row r="610" s="2" customFormat="1" ht="24.15" customHeight="1">
      <c r="A610" s="39"/>
      <c r="B610" s="40"/>
      <c r="C610" s="227" t="s">
        <v>869</v>
      </c>
      <c r="D610" s="227" t="s">
        <v>154</v>
      </c>
      <c r="E610" s="228" t="s">
        <v>870</v>
      </c>
      <c r="F610" s="229" t="s">
        <v>871</v>
      </c>
      <c r="G610" s="230" t="s">
        <v>302</v>
      </c>
      <c r="H610" s="231">
        <v>0.16200000000000001</v>
      </c>
      <c r="I610" s="232"/>
      <c r="J610" s="233">
        <f>ROUND(I610*H610,2)</f>
        <v>0</v>
      </c>
      <c r="K610" s="229" t="s">
        <v>158</v>
      </c>
      <c r="L610" s="45"/>
      <c r="M610" s="234" t="s">
        <v>1</v>
      </c>
      <c r="N610" s="235" t="s">
        <v>44</v>
      </c>
      <c r="O610" s="92"/>
      <c r="P610" s="236">
        <f>O610*H610</f>
        <v>0</v>
      </c>
      <c r="Q610" s="236">
        <v>0</v>
      </c>
      <c r="R610" s="236">
        <f>Q610*H610</f>
        <v>0</v>
      </c>
      <c r="S610" s="236">
        <v>0</v>
      </c>
      <c r="T610" s="237">
        <f>S610*H610</f>
        <v>0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238" t="s">
        <v>265</v>
      </c>
      <c r="AT610" s="238" t="s">
        <v>154</v>
      </c>
      <c r="AU610" s="238" t="s">
        <v>87</v>
      </c>
      <c r="AY610" s="18" t="s">
        <v>152</v>
      </c>
      <c r="BE610" s="239">
        <f>IF(N610="základní",J610,0)</f>
        <v>0</v>
      </c>
      <c r="BF610" s="239">
        <f>IF(N610="snížená",J610,0)</f>
        <v>0</v>
      </c>
      <c r="BG610" s="239">
        <f>IF(N610="zákl. přenesená",J610,0)</f>
        <v>0</v>
      </c>
      <c r="BH610" s="239">
        <f>IF(N610="sníž. přenesená",J610,0)</f>
        <v>0</v>
      </c>
      <c r="BI610" s="239">
        <f>IF(N610="nulová",J610,0)</f>
        <v>0</v>
      </c>
      <c r="BJ610" s="18" t="s">
        <v>21</v>
      </c>
      <c r="BK610" s="239">
        <f>ROUND(I610*H610,2)</f>
        <v>0</v>
      </c>
      <c r="BL610" s="18" t="s">
        <v>265</v>
      </c>
      <c r="BM610" s="238" t="s">
        <v>872</v>
      </c>
    </row>
    <row r="611" s="2" customFormat="1">
      <c r="A611" s="39"/>
      <c r="B611" s="40"/>
      <c r="C611" s="41"/>
      <c r="D611" s="240" t="s">
        <v>161</v>
      </c>
      <c r="E611" s="41"/>
      <c r="F611" s="241" t="s">
        <v>873</v>
      </c>
      <c r="G611" s="41"/>
      <c r="H611" s="41"/>
      <c r="I611" s="242"/>
      <c r="J611" s="41"/>
      <c r="K611" s="41"/>
      <c r="L611" s="45"/>
      <c r="M611" s="243"/>
      <c r="N611" s="244"/>
      <c r="O611" s="92"/>
      <c r="P611" s="92"/>
      <c r="Q611" s="92"/>
      <c r="R611" s="92"/>
      <c r="S611" s="92"/>
      <c r="T611" s="93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T611" s="18" t="s">
        <v>161</v>
      </c>
      <c r="AU611" s="18" t="s">
        <v>87</v>
      </c>
    </row>
    <row r="612" s="12" customFormat="1" ht="22.8" customHeight="1">
      <c r="A612" s="12"/>
      <c r="B612" s="211"/>
      <c r="C612" s="212"/>
      <c r="D612" s="213" t="s">
        <v>78</v>
      </c>
      <c r="E612" s="225" t="s">
        <v>874</v>
      </c>
      <c r="F612" s="225" t="s">
        <v>875</v>
      </c>
      <c r="G612" s="212"/>
      <c r="H612" s="212"/>
      <c r="I612" s="215"/>
      <c r="J612" s="226">
        <f>BK612</f>
        <v>0</v>
      </c>
      <c r="K612" s="212"/>
      <c r="L612" s="217"/>
      <c r="M612" s="218"/>
      <c r="N612" s="219"/>
      <c r="O612" s="219"/>
      <c r="P612" s="220">
        <f>SUM(P613:P618)</f>
        <v>0</v>
      </c>
      <c r="Q612" s="219"/>
      <c r="R612" s="220">
        <f>SUM(R613:R618)</f>
        <v>0</v>
      </c>
      <c r="S612" s="219"/>
      <c r="T612" s="221">
        <f>SUM(T613:T618)</f>
        <v>0</v>
      </c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R612" s="222" t="s">
        <v>87</v>
      </c>
      <c r="AT612" s="223" t="s">
        <v>78</v>
      </c>
      <c r="AU612" s="223" t="s">
        <v>21</v>
      </c>
      <c r="AY612" s="222" t="s">
        <v>152</v>
      </c>
      <c r="BK612" s="224">
        <f>SUM(BK613:BK618)</f>
        <v>0</v>
      </c>
    </row>
    <row r="613" s="2" customFormat="1" ht="55.5" customHeight="1">
      <c r="A613" s="39"/>
      <c r="B613" s="40"/>
      <c r="C613" s="227" t="s">
        <v>876</v>
      </c>
      <c r="D613" s="227" t="s">
        <v>154</v>
      </c>
      <c r="E613" s="228" t="s">
        <v>877</v>
      </c>
      <c r="F613" s="229" t="s">
        <v>878</v>
      </c>
      <c r="G613" s="230" t="s">
        <v>218</v>
      </c>
      <c r="H613" s="231">
        <v>51</v>
      </c>
      <c r="I613" s="232"/>
      <c r="J613" s="233">
        <f>ROUND(I613*H613,2)</f>
        <v>0</v>
      </c>
      <c r="K613" s="229" t="s">
        <v>1</v>
      </c>
      <c r="L613" s="45"/>
      <c r="M613" s="234" t="s">
        <v>1</v>
      </c>
      <c r="N613" s="235" t="s">
        <v>44</v>
      </c>
      <c r="O613" s="92"/>
      <c r="P613" s="236">
        <f>O613*H613</f>
        <v>0</v>
      </c>
      <c r="Q613" s="236">
        <v>0</v>
      </c>
      <c r="R613" s="236">
        <f>Q613*H613</f>
        <v>0</v>
      </c>
      <c r="S613" s="236">
        <v>0</v>
      </c>
      <c r="T613" s="237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38" t="s">
        <v>265</v>
      </c>
      <c r="AT613" s="238" t="s">
        <v>154</v>
      </c>
      <c r="AU613" s="238" t="s">
        <v>87</v>
      </c>
      <c r="AY613" s="18" t="s">
        <v>152</v>
      </c>
      <c r="BE613" s="239">
        <f>IF(N613="základní",J613,0)</f>
        <v>0</v>
      </c>
      <c r="BF613" s="239">
        <f>IF(N613="snížená",J613,0)</f>
        <v>0</v>
      </c>
      <c r="BG613" s="239">
        <f>IF(N613="zákl. přenesená",J613,0)</f>
        <v>0</v>
      </c>
      <c r="BH613" s="239">
        <f>IF(N613="sníž. přenesená",J613,0)</f>
        <v>0</v>
      </c>
      <c r="BI613" s="239">
        <f>IF(N613="nulová",J613,0)</f>
        <v>0</v>
      </c>
      <c r="BJ613" s="18" t="s">
        <v>21</v>
      </c>
      <c r="BK613" s="239">
        <f>ROUND(I613*H613,2)</f>
        <v>0</v>
      </c>
      <c r="BL613" s="18" t="s">
        <v>265</v>
      </c>
      <c r="BM613" s="238" t="s">
        <v>879</v>
      </c>
    </row>
    <row r="614" s="2" customFormat="1">
      <c r="A614" s="39"/>
      <c r="B614" s="40"/>
      <c r="C614" s="41"/>
      <c r="D614" s="240" t="s">
        <v>161</v>
      </c>
      <c r="E614" s="41"/>
      <c r="F614" s="241" t="s">
        <v>880</v>
      </c>
      <c r="G614" s="41"/>
      <c r="H614" s="41"/>
      <c r="I614" s="242"/>
      <c r="J614" s="41"/>
      <c r="K614" s="41"/>
      <c r="L614" s="45"/>
      <c r="M614" s="243"/>
      <c r="N614" s="244"/>
      <c r="O614" s="92"/>
      <c r="P614" s="92"/>
      <c r="Q614" s="92"/>
      <c r="R614" s="92"/>
      <c r="S614" s="92"/>
      <c r="T614" s="93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T614" s="18" t="s">
        <v>161</v>
      </c>
      <c r="AU614" s="18" t="s">
        <v>87</v>
      </c>
    </row>
    <row r="615" s="14" customFormat="1">
      <c r="A615" s="14"/>
      <c r="B615" s="255"/>
      <c r="C615" s="256"/>
      <c r="D615" s="240" t="s">
        <v>163</v>
      </c>
      <c r="E615" s="257" t="s">
        <v>1</v>
      </c>
      <c r="F615" s="258" t="s">
        <v>881</v>
      </c>
      <c r="G615" s="256"/>
      <c r="H615" s="259">
        <v>51</v>
      </c>
      <c r="I615" s="260"/>
      <c r="J615" s="256"/>
      <c r="K615" s="256"/>
      <c r="L615" s="261"/>
      <c r="M615" s="262"/>
      <c r="N615" s="263"/>
      <c r="O615" s="263"/>
      <c r="P615" s="263"/>
      <c r="Q615" s="263"/>
      <c r="R615" s="263"/>
      <c r="S615" s="263"/>
      <c r="T615" s="26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5" t="s">
        <v>163</v>
      </c>
      <c r="AU615" s="265" t="s">
        <v>87</v>
      </c>
      <c r="AV615" s="14" t="s">
        <v>87</v>
      </c>
      <c r="AW615" s="14" t="s">
        <v>36</v>
      </c>
      <c r="AX615" s="14" t="s">
        <v>21</v>
      </c>
      <c r="AY615" s="265" t="s">
        <v>152</v>
      </c>
    </row>
    <row r="616" s="2" customFormat="1" ht="37.8" customHeight="1">
      <c r="A616" s="39"/>
      <c r="B616" s="40"/>
      <c r="C616" s="227" t="s">
        <v>882</v>
      </c>
      <c r="D616" s="227" t="s">
        <v>154</v>
      </c>
      <c r="E616" s="228" t="s">
        <v>883</v>
      </c>
      <c r="F616" s="229" t="s">
        <v>884</v>
      </c>
      <c r="G616" s="230" t="s">
        <v>218</v>
      </c>
      <c r="H616" s="231">
        <v>14</v>
      </c>
      <c r="I616" s="232"/>
      <c r="J616" s="233">
        <f>ROUND(I616*H616,2)</f>
        <v>0</v>
      </c>
      <c r="K616" s="229" t="s">
        <v>1</v>
      </c>
      <c r="L616" s="45"/>
      <c r="M616" s="234" t="s">
        <v>1</v>
      </c>
      <c r="N616" s="235" t="s">
        <v>44</v>
      </c>
      <c r="O616" s="92"/>
      <c r="P616" s="236">
        <f>O616*H616</f>
        <v>0</v>
      </c>
      <c r="Q616" s="236">
        <v>0</v>
      </c>
      <c r="R616" s="236">
        <f>Q616*H616</f>
        <v>0</v>
      </c>
      <c r="S616" s="236">
        <v>0</v>
      </c>
      <c r="T616" s="237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38" t="s">
        <v>265</v>
      </c>
      <c r="AT616" s="238" t="s">
        <v>154</v>
      </c>
      <c r="AU616" s="238" t="s">
        <v>87</v>
      </c>
      <c r="AY616" s="18" t="s">
        <v>152</v>
      </c>
      <c r="BE616" s="239">
        <f>IF(N616="základní",J616,0)</f>
        <v>0</v>
      </c>
      <c r="BF616" s="239">
        <f>IF(N616="snížená",J616,0)</f>
        <v>0</v>
      </c>
      <c r="BG616" s="239">
        <f>IF(N616="zákl. přenesená",J616,0)</f>
        <v>0</v>
      </c>
      <c r="BH616" s="239">
        <f>IF(N616="sníž. přenesená",J616,0)</f>
        <v>0</v>
      </c>
      <c r="BI616" s="239">
        <f>IF(N616="nulová",J616,0)</f>
        <v>0</v>
      </c>
      <c r="BJ616" s="18" t="s">
        <v>21</v>
      </c>
      <c r="BK616" s="239">
        <f>ROUND(I616*H616,2)</f>
        <v>0</v>
      </c>
      <c r="BL616" s="18" t="s">
        <v>265</v>
      </c>
      <c r="BM616" s="238" t="s">
        <v>885</v>
      </c>
    </row>
    <row r="617" s="2" customFormat="1">
      <c r="A617" s="39"/>
      <c r="B617" s="40"/>
      <c r="C617" s="41"/>
      <c r="D617" s="240" t="s">
        <v>161</v>
      </c>
      <c r="E617" s="41"/>
      <c r="F617" s="241" t="s">
        <v>886</v>
      </c>
      <c r="G617" s="41"/>
      <c r="H617" s="41"/>
      <c r="I617" s="242"/>
      <c r="J617" s="41"/>
      <c r="K617" s="41"/>
      <c r="L617" s="45"/>
      <c r="M617" s="243"/>
      <c r="N617" s="244"/>
      <c r="O617" s="92"/>
      <c r="P617" s="92"/>
      <c r="Q617" s="92"/>
      <c r="R617" s="92"/>
      <c r="S617" s="92"/>
      <c r="T617" s="93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T617" s="18" t="s">
        <v>161</v>
      </c>
      <c r="AU617" s="18" t="s">
        <v>87</v>
      </c>
    </row>
    <row r="618" s="14" customFormat="1">
      <c r="A618" s="14"/>
      <c r="B618" s="255"/>
      <c r="C618" s="256"/>
      <c r="D618" s="240" t="s">
        <v>163</v>
      </c>
      <c r="E618" s="257" t="s">
        <v>1</v>
      </c>
      <c r="F618" s="258" t="s">
        <v>419</v>
      </c>
      <c r="G618" s="256"/>
      <c r="H618" s="259">
        <v>14</v>
      </c>
      <c r="I618" s="260"/>
      <c r="J618" s="256"/>
      <c r="K618" s="256"/>
      <c r="L618" s="261"/>
      <c r="M618" s="298"/>
      <c r="N618" s="299"/>
      <c r="O618" s="299"/>
      <c r="P618" s="299"/>
      <c r="Q618" s="299"/>
      <c r="R618" s="299"/>
      <c r="S618" s="299"/>
      <c r="T618" s="300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65" t="s">
        <v>163</v>
      </c>
      <c r="AU618" s="265" t="s">
        <v>87</v>
      </c>
      <c r="AV618" s="14" t="s">
        <v>87</v>
      </c>
      <c r="AW618" s="14" t="s">
        <v>36</v>
      </c>
      <c r="AX618" s="14" t="s">
        <v>21</v>
      </c>
      <c r="AY618" s="265" t="s">
        <v>152</v>
      </c>
    </row>
    <row r="619" s="2" customFormat="1" ht="6.96" customHeight="1">
      <c r="A619" s="39"/>
      <c r="B619" s="67"/>
      <c r="C619" s="68"/>
      <c r="D619" s="68"/>
      <c r="E619" s="68"/>
      <c r="F619" s="68"/>
      <c r="G619" s="68"/>
      <c r="H619" s="68"/>
      <c r="I619" s="68"/>
      <c r="J619" s="68"/>
      <c r="K619" s="68"/>
      <c r="L619" s="45"/>
      <c r="M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</row>
  </sheetData>
  <sheetProtection sheet="1" autoFilter="0" formatColumns="0" formatRows="0" objects="1" scenarios="1" spinCount="100000" saltValue="nMssAaC5YVd75Nq12gxQU087g1zGQMpCq3dL+hmShSuB1vfBa95S/rO7PrxJQCYOqrCfCSOw7ECAdqub05ayHg==" hashValue="1zpidBLxqBE3QHakZe9B7lu2InKZ/y9cZRAG4NxpkjBXXIDj8cUiZCBxLMYAwlCPXyxVdLjXARywd548dLCooQ==" algorithmName="SHA-512" password="CA9C"/>
  <autoFilter ref="C131:K61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87</v>
      </c>
    </row>
    <row r="4" s="1" customFormat="1" ht="24.96" customHeight="1">
      <c r="B4" s="21"/>
      <c r="D4" s="149" t="s">
        <v>115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Nový Bor - BUS zastávky, parkování - ulice Liberecká</v>
      </c>
      <c r="F7" s="151"/>
      <c r="G7" s="151"/>
      <c r="H7" s="151"/>
      <c r="L7" s="21"/>
    </row>
    <row r="8" s="1" customFormat="1" ht="12" customHeight="1">
      <c r="B8" s="21"/>
      <c r="D8" s="151" t="s">
        <v>116</v>
      </c>
      <c r="L8" s="21"/>
    </row>
    <row r="9" s="2" customFormat="1" ht="16.5" customHeight="1">
      <c r="A9" s="39"/>
      <c r="B9" s="45"/>
      <c r="C9" s="39"/>
      <c r="D9" s="39"/>
      <c r="E9" s="152" t="s">
        <v>117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118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887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19</v>
      </c>
      <c r="E13" s="39"/>
      <c r="F13" s="142" t="s">
        <v>1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23</v>
      </c>
      <c r="G14" s="39"/>
      <c r="H14" s="39"/>
      <c r="I14" s="151" t="s">
        <v>24</v>
      </c>
      <c r="J14" s="154" t="str">
        <f>'Rekapitulace stavby'!AN8</f>
        <v>16. 4. 2024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28</v>
      </c>
      <c r="E16" s="39"/>
      <c r="F16" s="39"/>
      <c r="G16" s="39"/>
      <c r="H16" s="39"/>
      <c r="I16" s="151" t="s">
        <v>29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31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32</v>
      </c>
      <c r="E19" s="39"/>
      <c r="F19" s="39"/>
      <c r="G19" s="39"/>
      <c r="H19" s="39"/>
      <c r="I19" s="151" t="s">
        <v>29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31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34</v>
      </c>
      <c r="E22" s="39"/>
      <c r="F22" s="39"/>
      <c r="G22" s="39"/>
      <c r="H22" s="39"/>
      <c r="I22" s="151" t="s">
        <v>29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35</v>
      </c>
      <c r="F23" s="39"/>
      <c r="G23" s="39"/>
      <c r="H23" s="39"/>
      <c r="I23" s="151" t="s">
        <v>31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29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31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38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39</v>
      </c>
      <c r="E32" s="39"/>
      <c r="F32" s="39"/>
      <c r="G32" s="39"/>
      <c r="H32" s="39"/>
      <c r="I32" s="39"/>
      <c r="J32" s="161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41</v>
      </c>
      <c r="G34" s="39"/>
      <c r="H34" s="39"/>
      <c r="I34" s="162" t="s">
        <v>40</v>
      </c>
      <c r="J34" s="162" t="s">
        <v>42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43</v>
      </c>
      <c r="E35" s="151" t="s">
        <v>44</v>
      </c>
      <c r="F35" s="164">
        <f>ROUND((SUM(BE126:BE372)),  2)</f>
        <v>0</v>
      </c>
      <c r="G35" s="39"/>
      <c r="H35" s="39"/>
      <c r="I35" s="165">
        <v>0.20999999999999999</v>
      </c>
      <c r="J35" s="164">
        <f>ROUND(((SUM(BE126:BE372))*I35),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45</v>
      </c>
      <c r="F36" s="164">
        <f>ROUND((SUM(BF126:BF372)),  2)</f>
        <v>0</v>
      </c>
      <c r="G36" s="39"/>
      <c r="H36" s="39"/>
      <c r="I36" s="165">
        <v>0.12</v>
      </c>
      <c r="J36" s="164">
        <f>ROUND(((SUM(BF126:BF372))*I36),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46</v>
      </c>
      <c r="F37" s="164">
        <f>ROUND((SUM(BG126:BG372)),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47</v>
      </c>
      <c r="F38" s="164">
        <f>ROUND((SUM(BH126:BH372)),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48</v>
      </c>
      <c r="F39" s="164">
        <f>ROUND((SUM(BI126:BI372)),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49</v>
      </c>
      <c r="E41" s="168"/>
      <c r="F41" s="168"/>
      <c r="G41" s="169" t="s">
        <v>50</v>
      </c>
      <c r="H41" s="170" t="s">
        <v>51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Nový Bor - BUS zastávky, parkování - ulice Liberecká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117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118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101 B - Ostatní plochy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Nový Bor</v>
      </c>
      <c r="G91" s="41"/>
      <c r="H91" s="41"/>
      <c r="I91" s="33" t="s">
        <v>24</v>
      </c>
      <c r="J91" s="80" t="str">
        <f>IF(J14="","",J14)</f>
        <v>16. 4. 2024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28</v>
      </c>
      <c r="D93" s="41"/>
      <c r="E93" s="41"/>
      <c r="F93" s="28" t="str">
        <f>E17</f>
        <v xml:space="preserve"> </v>
      </c>
      <c r="G93" s="41"/>
      <c r="H93" s="41"/>
      <c r="I93" s="33" t="s">
        <v>34</v>
      </c>
      <c r="J93" s="37" t="str">
        <f>E23</f>
        <v>Ing. Martina Hřebřinová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32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121</v>
      </c>
      <c r="D96" s="186"/>
      <c r="E96" s="186"/>
      <c r="F96" s="186"/>
      <c r="G96" s="186"/>
      <c r="H96" s="186"/>
      <c r="I96" s="186"/>
      <c r="J96" s="187" t="s">
        <v>122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123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124</v>
      </c>
    </row>
    <row r="99" s="9" customFormat="1" ht="24.96" customHeight="1">
      <c r="A99" s="9"/>
      <c r="B99" s="189"/>
      <c r="C99" s="190"/>
      <c r="D99" s="191" t="s">
        <v>125</v>
      </c>
      <c r="E99" s="192"/>
      <c r="F99" s="192"/>
      <c r="G99" s="192"/>
      <c r="H99" s="192"/>
      <c r="I99" s="192"/>
      <c r="J99" s="193">
        <f>J127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126</v>
      </c>
      <c r="E100" s="197"/>
      <c r="F100" s="197"/>
      <c r="G100" s="197"/>
      <c r="H100" s="197"/>
      <c r="I100" s="197"/>
      <c r="J100" s="198">
        <f>J128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129</v>
      </c>
      <c r="E101" s="197"/>
      <c r="F101" s="197"/>
      <c r="G101" s="197"/>
      <c r="H101" s="197"/>
      <c r="I101" s="197"/>
      <c r="J101" s="198">
        <f>J210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131</v>
      </c>
      <c r="E102" s="197"/>
      <c r="F102" s="197"/>
      <c r="G102" s="197"/>
      <c r="H102" s="197"/>
      <c r="I102" s="197"/>
      <c r="J102" s="198">
        <f>J317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132</v>
      </c>
      <c r="E103" s="197"/>
      <c r="F103" s="197"/>
      <c r="G103" s="197"/>
      <c r="H103" s="197"/>
      <c r="I103" s="197"/>
      <c r="J103" s="198">
        <f>J357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133</v>
      </c>
      <c r="E104" s="197"/>
      <c r="F104" s="197"/>
      <c r="G104" s="197"/>
      <c r="H104" s="197"/>
      <c r="I104" s="197"/>
      <c r="J104" s="198">
        <f>J370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137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4" t="str">
        <f>E7</f>
        <v>Nový Bor - BUS zastávky, parkování - ulice Liberecká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116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4" t="s">
        <v>117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118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SO 101 B - Ostatní plochy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22</v>
      </c>
      <c r="D120" s="41"/>
      <c r="E120" s="41"/>
      <c r="F120" s="28" t="str">
        <f>F14</f>
        <v>Nový Bor</v>
      </c>
      <c r="G120" s="41"/>
      <c r="H120" s="41"/>
      <c r="I120" s="33" t="s">
        <v>24</v>
      </c>
      <c r="J120" s="80" t="str">
        <f>IF(J14="","",J14)</f>
        <v>16. 4. 2024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28</v>
      </c>
      <c r="D122" s="41"/>
      <c r="E122" s="41"/>
      <c r="F122" s="28" t="str">
        <f>E17</f>
        <v xml:space="preserve"> </v>
      </c>
      <c r="G122" s="41"/>
      <c r="H122" s="41"/>
      <c r="I122" s="33" t="s">
        <v>34</v>
      </c>
      <c r="J122" s="37" t="str">
        <f>E23</f>
        <v>Ing. Martina Hřebřinová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32</v>
      </c>
      <c r="D123" s="41"/>
      <c r="E123" s="41"/>
      <c r="F123" s="28" t="str">
        <f>IF(E20="","",E20)</f>
        <v>Vyplň údaj</v>
      </c>
      <c r="G123" s="41"/>
      <c r="H123" s="41"/>
      <c r="I123" s="33" t="s">
        <v>37</v>
      </c>
      <c r="J123" s="37" t="str">
        <f>E26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0"/>
      <c r="B125" s="201"/>
      <c r="C125" s="202" t="s">
        <v>138</v>
      </c>
      <c r="D125" s="203" t="s">
        <v>64</v>
      </c>
      <c r="E125" s="203" t="s">
        <v>60</v>
      </c>
      <c r="F125" s="203" t="s">
        <v>61</v>
      </c>
      <c r="G125" s="203" t="s">
        <v>139</v>
      </c>
      <c r="H125" s="203" t="s">
        <v>140</v>
      </c>
      <c r="I125" s="203" t="s">
        <v>141</v>
      </c>
      <c r="J125" s="203" t="s">
        <v>122</v>
      </c>
      <c r="K125" s="204" t="s">
        <v>142</v>
      </c>
      <c r="L125" s="205"/>
      <c r="M125" s="101" t="s">
        <v>1</v>
      </c>
      <c r="N125" s="102" t="s">
        <v>43</v>
      </c>
      <c r="O125" s="102" t="s">
        <v>143</v>
      </c>
      <c r="P125" s="102" t="s">
        <v>144</v>
      </c>
      <c r="Q125" s="102" t="s">
        <v>145</v>
      </c>
      <c r="R125" s="102" t="s">
        <v>146</v>
      </c>
      <c r="S125" s="102" t="s">
        <v>147</v>
      </c>
      <c r="T125" s="103" t="s">
        <v>148</v>
      </c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</row>
    <row r="126" s="2" customFormat="1" ht="22.8" customHeight="1">
      <c r="A126" s="39"/>
      <c r="B126" s="40"/>
      <c r="C126" s="108" t="s">
        <v>149</v>
      </c>
      <c r="D126" s="41"/>
      <c r="E126" s="41"/>
      <c r="F126" s="41"/>
      <c r="G126" s="41"/>
      <c r="H126" s="41"/>
      <c r="I126" s="41"/>
      <c r="J126" s="206">
        <f>BK126</f>
        <v>0</v>
      </c>
      <c r="K126" s="41"/>
      <c r="L126" s="45"/>
      <c r="M126" s="104"/>
      <c r="N126" s="207"/>
      <c r="O126" s="105"/>
      <c r="P126" s="208">
        <f>P127</f>
        <v>0</v>
      </c>
      <c r="Q126" s="105"/>
      <c r="R126" s="208">
        <f>R127</f>
        <v>126.293550892</v>
      </c>
      <c r="S126" s="105"/>
      <c r="T126" s="209">
        <f>T127</f>
        <v>63.708699999999993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78</v>
      </c>
      <c r="AU126" s="18" t="s">
        <v>124</v>
      </c>
      <c r="BK126" s="210">
        <f>BK127</f>
        <v>0</v>
      </c>
    </row>
    <row r="127" s="12" customFormat="1" ht="25.92" customHeight="1">
      <c r="A127" s="12"/>
      <c r="B127" s="211"/>
      <c r="C127" s="212"/>
      <c r="D127" s="213" t="s">
        <v>78</v>
      </c>
      <c r="E127" s="214" t="s">
        <v>150</v>
      </c>
      <c r="F127" s="214" t="s">
        <v>151</v>
      </c>
      <c r="G127" s="212"/>
      <c r="H127" s="212"/>
      <c r="I127" s="215"/>
      <c r="J127" s="216">
        <f>BK127</f>
        <v>0</v>
      </c>
      <c r="K127" s="212"/>
      <c r="L127" s="217"/>
      <c r="M127" s="218"/>
      <c r="N127" s="219"/>
      <c r="O127" s="219"/>
      <c r="P127" s="220">
        <f>P128+P210+P317+P357+P370</f>
        <v>0</v>
      </c>
      <c r="Q127" s="219"/>
      <c r="R127" s="220">
        <f>R128+R210+R317+R357+R370</f>
        <v>126.293550892</v>
      </c>
      <c r="S127" s="219"/>
      <c r="T127" s="221">
        <f>T128+T210+T317+T357+T370</f>
        <v>63.708699999999993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21</v>
      </c>
      <c r="AT127" s="223" t="s">
        <v>78</v>
      </c>
      <c r="AU127" s="223" t="s">
        <v>79</v>
      </c>
      <c r="AY127" s="222" t="s">
        <v>152</v>
      </c>
      <c r="BK127" s="224">
        <f>BK128+BK210+BK317+BK357+BK370</f>
        <v>0</v>
      </c>
    </row>
    <row r="128" s="12" customFormat="1" ht="22.8" customHeight="1">
      <c r="A128" s="12"/>
      <c r="B128" s="211"/>
      <c r="C128" s="212"/>
      <c r="D128" s="213" t="s">
        <v>78</v>
      </c>
      <c r="E128" s="225" t="s">
        <v>21</v>
      </c>
      <c r="F128" s="225" t="s">
        <v>153</v>
      </c>
      <c r="G128" s="212"/>
      <c r="H128" s="212"/>
      <c r="I128" s="215"/>
      <c r="J128" s="226">
        <f>BK128</f>
        <v>0</v>
      </c>
      <c r="K128" s="212"/>
      <c r="L128" s="217"/>
      <c r="M128" s="218"/>
      <c r="N128" s="219"/>
      <c r="O128" s="219"/>
      <c r="P128" s="220">
        <f>SUM(P129:P209)</f>
        <v>0</v>
      </c>
      <c r="Q128" s="219"/>
      <c r="R128" s="220">
        <f>SUM(R129:R209)</f>
        <v>104.95010599999999</v>
      </c>
      <c r="S128" s="219"/>
      <c r="T128" s="221">
        <f>SUM(T129:T209)</f>
        <v>60.762699999999995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21</v>
      </c>
      <c r="AT128" s="223" t="s">
        <v>78</v>
      </c>
      <c r="AU128" s="223" t="s">
        <v>21</v>
      </c>
      <c r="AY128" s="222" t="s">
        <v>152</v>
      </c>
      <c r="BK128" s="224">
        <f>SUM(BK129:BK209)</f>
        <v>0</v>
      </c>
    </row>
    <row r="129" s="2" customFormat="1" ht="24.15" customHeight="1">
      <c r="A129" s="39"/>
      <c r="B129" s="40"/>
      <c r="C129" s="227" t="s">
        <v>21</v>
      </c>
      <c r="D129" s="227" t="s">
        <v>154</v>
      </c>
      <c r="E129" s="228" t="s">
        <v>155</v>
      </c>
      <c r="F129" s="229" t="s">
        <v>156</v>
      </c>
      <c r="G129" s="230" t="s">
        <v>157</v>
      </c>
      <c r="H129" s="231">
        <v>9.5999999999999996</v>
      </c>
      <c r="I129" s="232"/>
      <c r="J129" s="233">
        <f>ROUND(I129*H129,2)</f>
        <v>0</v>
      </c>
      <c r="K129" s="229" t="s">
        <v>158</v>
      </c>
      <c r="L129" s="45"/>
      <c r="M129" s="234" t="s">
        <v>1</v>
      </c>
      <c r="N129" s="235" t="s">
        <v>44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0.47999999999999998</v>
      </c>
      <c r="T129" s="237">
        <f>S129*H129</f>
        <v>4.6079999999999997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159</v>
      </c>
      <c r="AT129" s="238" t="s">
        <v>154</v>
      </c>
      <c r="AU129" s="238" t="s">
        <v>87</v>
      </c>
      <c r="AY129" s="18" t="s">
        <v>152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21</v>
      </c>
      <c r="BK129" s="239">
        <f>ROUND(I129*H129,2)</f>
        <v>0</v>
      </c>
      <c r="BL129" s="18" t="s">
        <v>159</v>
      </c>
      <c r="BM129" s="238" t="s">
        <v>888</v>
      </c>
    </row>
    <row r="130" s="2" customFormat="1">
      <c r="A130" s="39"/>
      <c r="B130" s="40"/>
      <c r="C130" s="41"/>
      <c r="D130" s="240" t="s">
        <v>161</v>
      </c>
      <c r="E130" s="41"/>
      <c r="F130" s="241" t="s">
        <v>162</v>
      </c>
      <c r="G130" s="41"/>
      <c r="H130" s="41"/>
      <c r="I130" s="242"/>
      <c r="J130" s="41"/>
      <c r="K130" s="41"/>
      <c r="L130" s="45"/>
      <c r="M130" s="243"/>
      <c r="N130" s="244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161</v>
      </c>
      <c r="AU130" s="18" t="s">
        <v>87</v>
      </c>
    </row>
    <row r="131" s="13" customFormat="1">
      <c r="A131" s="13"/>
      <c r="B131" s="245"/>
      <c r="C131" s="246"/>
      <c r="D131" s="240" t="s">
        <v>163</v>
      </c>
      <c r="E131" s="247" t="s">
        <v>1</v>
      </c>
      <c r="F131" s="248" t="s">
        <v>164</v>
      </c>
      <c r="G131" s="246"/>
      <c r="H131" s="247" t="s">
        <v>1</v>
      </c>
      <c r="I131" s="249"/>
      <c r="J131" s="246"/>
      <c r="K131" s="246"/>
      <c r="L131" s="250"/>
      <c r="M131" s="251"/>
      <c r="N131" s="252"/>
      <c r="O131" s="252"/>
      <c r="P131" s="252"/>
      <c r="Q131" s="252"/>
      <c r="R131" s="252"/>
      <c r="S131" s="252"/>
      <c r="T131" s="25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4" t="s">
        <v>163</v>
      </c>
      <c r="AU131" s="254" t="s">
        <v>87</v>
      </c>
      <c r="AV131" s="13" t="s">
        <v>21</v>
      </c>
      <c r="AW131" s="13" t="s">
        <v>36</v>
      </c>
      <c r="AX131" s="13" t="s">
        <v>79</v>
      </c>
      <c r="AY131" s="254" t="s">
        <v>152</v>
      </c>
    </row>
    <row r="132" s="14" customFormat="1">
      <c r="A132" s="14"/>
      <c r="B132" s="255"/>
      <c r="C132" s="256"/>
      <c r="D132" s="240" t="s">
        <v>163</v>
      </c>
      <c r="E132" s="257" t="s">
        <v>1</v>
      </c>
      <c r="F132" s="258" t="s">
        <v>889</v>
      </c>
      <c r="G132" s="256"/>
      <c r="H132" s="259">
        <v>9.5999999999999996</v>
      </c>
      <c r="I132" s="260"/>
      <c r="J132" s="256"/>
      <c r="K132" s="256"/>
      <c r="L132" s="261"/>
      <c r="M132" s="262"/>
      <c r="N132" s="263"/>
      <c r="O132" s="263"/>
      <c r="P132" s="263"/>
      <c r="Q132" s="263"/>
      <c r="R132" s="263"/>
      <c r="S132" s="263"/>
      <c r="T132" s="26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5" t="s">
        <v>163</v>
      </c>
      <c r="AU132" s="265" t="s">
        <v>87</v>
      </c>
      <c r="AV132" s="14" t="s">
        <v>87</v>
      </c>
      <c r="AW132" s="14" t="s">
        <v>36</v>
      </c>
      <c r="AX132" s="14" t="s">
        <v>21</v>
      </c>
      <c r="AY132" s="265" t="s">
        <v>152</v>
      </c>
    </row>
    <row r="133" s="2" customFormat="1" ht="24.15" customHeight="1">
      <c r="A133" s="39"/>
      <c r="B133" s="40"/>
      <c r="C133" s="227" t="s">
        <v>87</v>
      </c>
      <c r="D133" s="227" t="s">
        <v>154</v>
      </c>
      <c r="E133" s="228" t="s">
        <v>173</v>
      </c>
      <c r="F133" s="229" t="s">
        <v>174</v>
      </c>
      <c r="G133" s="230" t="s">
        <v>157</v>
      </c>
      <c r="H133" s="231">
        <v>24.199999999999999</v>
      </c>
      <c r="I133" s="232"/>
      <c r="J133" s="233">
        <f>ROUND(I133*H133,2)</f>
        <v>0</v>
      </c>
      <c r="K133" s="229" t="s">
        <v>158</v>
      </c>
      <c r="L133" s="45"/>
      <c r="M133" s="234" t="s">
        <v>1</v>
      </c>
      <c r="N133" s="235" t="s">
        <v>44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0.26000000000000001</v>
      </c>
      <c r="T133" s="237">
        <f>S133*H133</f>
        <v>6.2919999999999998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159</v>
      </c>
      <c r="AT133" s="238" t="s">
        <v>154</v>
      </c>
      <c r="AU133" s="238" t="s">
        <v>87</v>
      </c>
      <c r="AY133" s="18" t="s">
        <v>152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21</v>
      </c>
      <c r="BK133" s="239">
        <f>ROUND(I133*H133,2)</f>
        <v>0</v>
      </c>
      <c r="BL133" s="18" t="s">
        <v>159</v>
      </c>
      <c r="BM133" s="238" t="s">
        <v>890</v>
      </c>
    </row>
    <row r="134" s="2" customFormat="1">
      <c r="A134" s="39"/>
      <c r="B134" s="40"/>
      <c r="C134" s="41"/>
      <c r="D134" s="240" t="s">
        <v>161</v>
      </c>
      <c r="E134" s="41"/>
      <c r="F134" s="241" t="s">
        <v>176</v>
      </c>
      <c r="G134" s="41"/>
      <c r="H134" s="41"/>
      <c r="I134" s="242"/>
      <c r="J134" s="41"/>
      <c r="K134" s="41"/>
      <c r="L134" s="45"/>
      <c r="M134" s="243"/>
      <c r="N134" s="244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161</v>
      </c>
      <c r="AU134" s="18" t="s">
        <v>87</v>
      </c>
    </row>
    <row r="135" s="13" customFormat="1">
      <c r="A135" s="13"/>
      <c r="B135" s="245"/>
      <c r="C135" s="246"/>
      <c r="D135" s="240" t="s">
        <v>163</v>
      </c>
      <c r="E135" s="247" t="s">
        <v>1</v>
      </c>
      <c r="F135" s="248" t="s">
        <v>177</v>
      </c>
      <c r="G135" s="246"/>
      <c r="H135" s="247" t="s">
        <v>1</v>
      </c>
      <c r="I135" s="249"/>
      <c r="J135" s="246"/>
      <c r="K135" s="246"/>
      <c r="L135" s="250"/>
      <c r="M135" s="251"/>
      <c r="N135" s="252"/>
      <c r="O135" s="252"/>
      <c r="P135" s="252"/>
      <c r="Q135" s="252"/>
      <c r="R135" s="252"/>
      <c r="S135" s="252"/>
      <c r="T135" s="25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4" t="s">
        <v>163</v>
      </c>
      <c r="AU135" s="254" t="s">
        <v>87</v>
      </c>
      <c r="AV135" s="13" t="s">
        <v>21</v>
      </c>
      <c r="AW135" s="13" t="s">
        <v>36</v>
      </c>
      <c r="AX135" s="13" t="s">
        <v>79</v>
      </c>
      <c r="AY135" s="254" t="s">
        <v>152</v>
      </c>
    </row>
    <row r="136" s="14" customFormat="1">
      <c r="A136" s="14"/>
      <c r="B136" s="255"/>
      <c r="C136" s="256"/>
      <c r="D136" s="240" t="s">
        <v>163</v>
      </c>
      <c r="E136" s="257" t="s">
        <v>1</v>
      </c>
      <c r="F136" s="258" t="s">
        <v>891</v>
      </c>
      <c r="G136" s="256"/>
      <c r="H136" s="259">
        <v>24.199999999999999</v>
      </c>
      <c r="I136" s="260"/>
      <c r="J136" s="256"/>
      <c r="K136" s="256"/>
      <c r="L136" s="261"/>
      <c r="M136" s="262"/>
      <c r="N136" s="263"/>
      <c r="O136" s="263"/>
      <c r="P136" s="263"/>
      <c r="Q136" s="263"/>
      <c r="R136" s="263"/>
      <c r="S136" s="263"/>
      <c r="T136" s="26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5" t="s">
        <v>163</v>
      </c>
      <c r="AU136" s="265" t="s">
        <v>87</v>
      </c>
      <c r="AV136" s="14" t="s">
        <v>87</v>
      </c>
      <c r="AW136" s="14" t="s">
        <v>36</v>
      </c>
      <c r="AX136" s="14" t="s">
        <v>21</v>
      </c>
      <c r="AY136" s="265" t="s">
        <v>152</v>
      </c>
    </row>
    <row r="137" s="2" customFormat="1" ht="24.15" customHeight="1">
      <c r="A137" s="39"/>
      <c r="B137" s="40"/>
      <c r="C137" s="227" t="s">
        <v>172</v>
      </c>
      <c r="D137" s="227" t="s">
        <v>154</v>
      </c>
      <c r="E137" s="228" t="s">
        <v>179</v>
      </c>
      <c r="F137" s="229" t="s">
        <v>180</v>
      </c>
      <c r="G137" s="230" t="s">
        <v>157</v>
      </c>
      <c r="H137" s="231">
        <v>33.799999999999997</v>
      </c>
      <c r="I137" s="232"/>
      <c r="J137" s="233">
        <f>ROUND(I137*H137,2)</f>
        <v>0</v>
      </c>
      <c r="K137" s="229" t="s">
        <v>158</v>
      </c>
      <c r="L137" s="45"/>
      <c r="M137" s="234" t="s">
        <v>1</v>
      </c>
      <c r="N137" s="235" t="s">
        <v>44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0.44</v>
      </c>
      <c r="T137" s="237">
        <f>S137*H137</f>
        <v>14.871999999999998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159</v>
      </c>
      <c r="AT137" s="238" t="s">
        <v>154</v>
      </c>
      <c r="AU137" s="238" t="s">
        <v>87</v>
      </c>
      <c r="AY137" s="18" t="s">
        <v>152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21</v>
      </c>
      <c r="BK137" s="239">
        <f>ROUND(I137*H137,2)</f>
        <v>0</v>
      </c>
      <c r="BL137" s="18" t="s">
        <v>159</v>
      </c>
      <c r="BM137" s="238" t="s">
        <v>892</v>
      </c>
    </row>
    <row r="138" s="2" customFormat="1">
      <c r="A138" s="39"/>
      <c r="B138" s="40"/>
      <c r="C138" s="41"/>
      <c r="D138" s="240" t="s">
        <v>161</v>
      </c>
      <c r="E138" s="41"/>
      <c r="F138" s="241" t="s">
        <v>182</v>
      </c>
      <c r="G138" s="41"/>
      <c r="H138" s="41"/>
      <c r="I138" s="242"/>
      <c r="J138" s="41"/>
      <c r="K138" s="41"/>
      <c r="L138" s="45"/>
      <c r="M138" s="243"/>
      <c r="N138" s="244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161</v>
      </c>
      <c r="AU138" s="18" t="s">
        <v>87</v>
      </c>
    </row>
    <row r="139" s="13" customFormat="1">
      <c r="A139" s="13"/>
      <c r="B139" s="245"/>
      <c r="C139" s="246"/>
      <c r="D139" s="240" t="s">
        <v>163</v>
      </c>
      <c r="E139" s="247" t="s">
        <v>1</v>
      </c>
      <c r="F139" s="248" t="s">
        <v>185</v>
      </c>
      <c r="G139" s="246"/>
      <c r="H139" s="247" t="s">
        <v>1</v>
      </c>
      <c r="I139" s="249"/>
      <c r="J139" s="246"/>
      <c r="K139" s="246"/>
      <c r="L139" s="250"/>
      <c r="M139" s="251"/>
      <c r="N139" s="252"/>
      <c r="O139" s="252"/>
      <c r="P139" s="252"/>
      <c r="Q139" s="252"/>
      <c r="R139" s="252"/>
      <c r="S139" s="252"/>
      <c r="T139" s="25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4" t="s">
        <v>163</v>
      </c>
      <c r="AU139" s="254" t="s">
        <v>87</v>
      </c>
      <c r="AV139" s="13" t="s">
        <v>21</v>
      </c>
      <c r="AW139" s="13" t="s">
        <v>36</v>
      </c>
      <c r="AX139" s="13" t="s">
        <v>79</v>
      </c>
      <c r="AY139" s="254" t="s">
        <v>152</v>
      </c>
    </row>
    <row r="140" s="14" customFormat="1">
      <c r="A140" s="14"/>
      <c r="B140" s="255"/>
      <c r="C140" s="256"/>
      <c r="D140" s="240" t="s">
        <v>163</v>
      </c>
      <c r="E140" s="257" t="s">
        <v>1</v>
      </c>
      <c r="F140" s="258" t="s">
        <v>891</v>
      </c>
      <c r="G140" s="256"/>
      <c r="H140" s="259">
        <v>24.199999999999999</v>
      </c>
      <c r="I140" s="260"/>
      <c r="J140" s="256"/>
      <c r="K140" s="256"/>
      <c r="L140" s="261"/>
      <c r="M140" s="262"/>
      <c r="N140" s="263"/>
      <c r="O140" s="263"/>
      <c r="P140" s="263"/>
      <c r="Q140" s="263"/>
      <c r="R140" s="263"/>
      <c r="S140" s="263"/>
      <c r="T140" s="26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5" t="s">
        <v>163</v>
      </c>
      <c r="AU140" s="265" t="s">
        <v>87</v>
      </c>
      <c r="AV140" s="14" t="s">
        <v>87</v>
      </c>
      <c r="AW140" s="14" t="s">
        <v>36</v>
      </c>
      <c r="AX140" s="14" t="s">
        <v>79</v>
      </c>
      <c r="AY140" s="265" t="s">
        <v>152</v>
      </c>
    </row>
    <row r="141" s="13" customFormat="1">
      <c r="A141" s="13"/>
      <c r="B141" s="245"/>
      <c r="C141" s="246"/>
      <c r="D141" s="240" t="s">
        <v>163</v>
      </c>
      <c r="E141" s="247" t="s">
        <v>1</v>
      </c>
      <c r="F141" s="248" t="s">
        <v>186</v>
      </c>
      <c r="G141" s="246"/>
      <c r="H141" s="247" t="s">
        <v>1</v>
      </c>
      <c r="I141" s="249"/>
      <c r="J141" s="246"/>
      <c r="K141" s="246"/>
      <c r="L141" s="250"/>
      <c r="M141" s="251"/>
      <c r="N141" s="252"/>
      <c r="O141" s="252"/>
      <c r="P141" s="252"/>
      <c r="Q141" s="252"/>
      <c r="R141" s="252"/>
      <c r="S141" s="252"/>
      <c r="T141" s="25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4" t="s">
        <v>163</v>
      </c>
      <c r="AU141" s="254" t="s">
        <v>87</v>
      </c>
      <c r="AV141" s="13" t="s">
        <v>21</v>
      </c>
      <c r="AW141" s="13" t="s">
        <v>36</v>
      </c>
      <c r="AX141" s="13" t="s">
        <v>79</v>
      </c>
      <c r="AY141" s="254" t="s">
        <v>152</v>
      </c>
    </row>
    <row r="142" s="14" customFormat="1">
      <c r="A142" s="14"/>
      <c r="B142" s="255"/>
      <c r="C142" s="256"/>
      <c r="D142" s="240" t="s">
        <v>163</v>
      </c>
      <c r="E142" s="257" t="s">
        <v>1</v>
      </c>
      <c r="F142" s="258" t="s">
        <v>889</v>
      </c>
      <c r="G142" s="256"/>
      <c r="H142" s="259">
        <v>9.5999999999999996</v>
      </c>
      <c r="I142" s="260"/>
      <c r="J142" s="256"/>
      <c r="K142" s="256"/>
      <c r="L142" s="261"/>
      <c r="M142" s="262"/>
      <c r="N142" s="263"/>
      <c r="O142" s="263"/>
      <c r="P142" s="263"/>
      <c r="Q142" s="263"/>
      <c r="R142" s="263"/>
      <c r="S142" s="263"/>
      <c r="T142" s="26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5" t="s">
        <v>163</v>
      </c>
      <c r="AU142" s="265" t="s">
        <v>87</v>
      </c>
      <c r="AV142" s="14" t="s">
        <v>87</v>
      </c>
      <c r="AW142" s="14" t="s">
        <v>36</v>
      </c>
      <c r="AX142" s="14" t="s">
        <v>79</v>
      </c>
      <c r="AY142" s="265" t="s">
        <v>152</v>
      </c>
    </row>
    <row r="143" s="15" customFormat="1">
      <c r="A143" s="15"/>
      <c r="B143" s="266"/>
      <c r="C143" s="267"/>
      <c r="D143" s="240" t="s">
        <v>163</v>
      </c>
      <c r="E143" s="268" t="s">
        <v>1</v>
      </c>
      <c r="F143" s="269" t="s">
        <v>187</v>
      </c>
      <c r="G143" s="267"/>
      <c r="H143" s="270">
        <v>33.799999999999997</v>
      </c>
      <c r="I143" s="271"/>
      <c r="J143" s="267"/>
      <c r="K143" s="267"/>
      <c r="L143" s="272"/>
      <c r="M143" s="273"/>
      <c r="N143" s="274"/>
      <c r="O143" s="274"/>
      <c r="P143" s="274"/>
      <c r="Q143" s="274"/>
      <c r="R143" s="274"/>
      <c r="S143" s="274"/>
      <c r="T143" s="27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6" t="s">
        <v>163</v>
      </c>
      <c r="AU143" s="276" t="s">
        <v>87</v>
      </c>
      <c r="AV143" s="15" t="s">
        <v>159</v>
      </c>
      <c r="AW143" s="15" t="s">
        <v>36</v>
      </c>
      <c r="AX143" s="15" t="s">
        <v>21</v>
      </c>
      <c r="AY143" s="276" t="s">
        <v>152</v>
      </c>
    </row>
    <row r="144" s="2" customFormat="1" ht="24.15" customHeight="1">
      <c r="A144" s="39"/>
      <c r="B144" s="40"/>
      <c r="C144" s="227" t="s">
        <v>159</v>
      </c>
      <c r="D144" s="227" t="s">
        <v>154</v>
      </c>
      <c r="E144" s="228" t="s">
        <v>196</v>
      </c>
      <c r="F144" s="229" t="s">
        <v>197</v>
      </c>
      <c r="G144" s="230" t="s">
        <v>157</v>
      </c>
      <c r="H144" s="231">
        <v>40.899999999999999</v>
      </c>
      <c r="I144" s="232"/>
      <c r="J144" s="233">
        <f>ROUND(I144*H144,2)</f>
        <v>0</v>
      </c>
      <c r="K144" s="229" t="s">
        <v>158</v>
      </c>
      <c r="L144" s="45"/>
      <c r="M144" s="234" t="s">
        <v>1</v>
      </c>
      <c r="N144" s="235" t="s">
        <v>44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0.75</v>
      </c>
      <c r="T144" s="237">
        <f>S144*H144</f>
        <v>30.674999999999997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159</v>
      </c>
      <c r="AT144" s="238" t="s">
        <v>154</v>
      </c>
      <c r="AU144" s="238" t="s">
        <v>87</v>
      </c>
      <c r="AY144" s="18" t="s">
        <v>152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21</v>
      </c>
      <c r="BK144" s="239">
        <f>ROUND(I144*H144,2)</f>
        <v>0</v>
      </c>
      <c r="BL144" s="18" t="s">
        <v>159</v>
      </c>
      <c r="BM144" s="238" t="s">
        <v>893</v>
      </c>
    </row>
    <row r="145" s="2" customFormat="1">
      <c r="A145" s="39"/>
      <c r="B145" s="40"/>
      <c r="C145" s="41"/>
      <c r="D145" s="240" t="s">
        <v>161</v>
      </c>
      <c r="E145" s="41"/>
      <c r="F145" s="241" t="s">
        <v>199</v>
      </c>
      <c r="G145" s="41"/>
      <c r="H145" s="41"/>
      <c r="I145" s="242"/>
      <c r="J145" s="41"/>
      <c r="K145" s="41"/>
      <c r="L145" s="45"/>
      <c r="M145" s="243"/>
      <c r="N145" s="244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161</v>
      </c>
      <c r="AU145" s="18" t="s">
        <v>87</v>
      </c>
    </row>
    <row r="146" s="13" customFormat="1">
      <c r="A146" s="13"/>
      <c r="B146" s="245"/>
      <c r="C146" s="246"/>
      <c r="D146" s="240" t="s">
        <v>163</v>
      </c>
      <c r="E146" s="247" t="s">
        <v>1</v>
      </c>
      <c r="F146" s="248" t="s">
        <v>200</v>
      </c>
      <c r="G146" s="246"/>
      <c r="H146" s="247" t="s">
        <v>1</v>
      </c>
      <c r="I146" s="249"/>
      <c r="J146" s="246"/>
      <c r="K146" s="246"/>
      <c r="L146" s="250"/>
      <c r="M146" s="251"/>
      <c r="N146" s="252"/>
      <c r="O146" s="252"/>
      <c r="P146" s="252"/>
      <c r="Q146" s="252"/>
      <c r="R146" s="252"/>
      <c r="S146" s="252"/>
      <c r="T146" s="25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4" t="s">
        <v>163</v>
      </c>
      <c r="AU146" s="254" t="s">
        <v>87</v>
      </c>
      <c r="AV146" s="13" t="s">
        <v>21</v>
      </c>
      <c r="AW146" s="13" t="s">
        <v>36</v>
      </c>
      <c r="AX146" s="13" t="s">
        <v>79</v>
      </c>
      <c r="AY146" s="254" t="s">
        <v>152</v>
      </c>
    </row>
    <row r="147" s="14" customFormat="1">
      <c r="A147" s="14"/>
      <c r="B147" s="255"/>
      <c r="C147" s="256"/>
      <c r="D147" s="240" t="s">
        <v>163</v>
      </c>
      <c r="E147" s="257" t="s">
        <v>1</v>
      </c>
      <c r="F147" s="258" t="s">
        <v>894</v>
      </c>
      <c r="G147" s="256"/>
      <c r="H147" s="259">
        <v>40.899999999999999</v>
      </c>
      <c r="I147" s="260"/>
      <c r="J147" s="256"/>
      <c r="K147" s="256"/>
      <c r="L147" s="261"/>
      <c r="M147" s="262"/>
      <c r="N147" s="263"/>
      <c r="O147" s="263"/>
      <c r="P147" s="263"/>
      <c r="Q147" s="263"/>
      <c r="R147" s="263"/>
      <c r="S147" s="263"/>
      <c r="T147" s="26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5" t="s">
        <v>163</v>
      </c>
      <c r="AU147" s="265" t="s">
        <v>87</v>
      </c>
      <c r="AV147" s="14" t="s">
        <v>87</v>
      </c>
      <c r="AW147" s="14" t="s">
        <v>36</v>
      </c>
      <c r="AX147" s="14" t="s">
        <v>21</v>
      </c>
      <c r="AY147" s="265" t="s">
        <v>152</v>
      </c>
    </row>
    <row r="148" s="2" customFormat="1" ht="24.15" customHeight="1">
      <c r="A148" s="39"/>
      <c r="B148" s="40"/>
      <c r="C148" s="227" t="s">
        <v>188</v>
      </c>
      <c r="D148" s="227" t="s">
        <v>154</v>
      </c>
      <c r="E148" s="228" t="s">
        <v>895</v>
      </c>
      <c r="F148" s="229" t="s">
        <v>896</v>
      </c>
      <c r="G148" s="230" t="s">
        <v>157</v>
      </c>
      <c r="H148" s="231">
        <v>40.899999999999999</v>
      </c>
      <c r="I148" s="232"/>
      <c r="J148" s="233">
        <f>ROUND(I148*H148,2)</f>
        <v>0</v>
      </c>
      <c r="K148" s="229" t="s">
        <v>158</v>
      </c>
      <c r="L148" s="45"/>
      <c r="M148" s="234" t="s">
        <v>1</v>
      </c>
      <c r="N148" s="235" t="s">
        <v>44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0.098000000000000004</v>
      </c>
      <c r="T148" s="237">
        <f>S148*H148</f>
        <v>4.0082000000000004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159</v>
      </c>
      <c r="AT148" s="238" t="s">
        <v>154</v>
      </c>
      <c r="AU148" s="238" t="s">
        <v>87</v>
      </c>
      <c r="AY148" s="18" t="s">
        <v>152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21</v>
      </c>
      <c r="BK148" s="239">
        <f>ROUND(I148*H148,2)</f>
        <v>0</v>
      </c>
      <c r="BL148" s="18" t="s">
        <v>159</v>
      </c>
      <c r="BM148" s="238" t="s">
        <v>897</v>
      </c>
    </row>
    <row r="149" s="2" customFormat="1">
      <c r="A149" s="39"/>
      <c r="B149" s="40"/>
      <c r="C149" s="41"/>
      <c r="D149" s="240" t="s">
        <v>161</v>
      </c>
      <c r="E149" s="41"/>
      <c r="F149" s="241" t="s">
        <v>898</v>
      </c>
      <c r="G149" s="41"/>
      <c r="H149" s="41"/>
      <c r="I149" s="242"/>
      <c r="J149" s="41"/>
      <c r="K149" s="41"/>
      <c r="L149" s="45"/>
      <c r="M149" s="243"/>
      <c r="N149" s="244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161</v>
      </c>
      <c r="AU149" s="18" t="s">
        <v>87</v>
      </c>
    </row>
    <row r="150" s="14" customFormat="1">
      <c r="A150" s="14"/>
      <c r="B150" s="255"/>
      <c r="C150" s="256"/>
      <c r="D150" s="240" t="s">
        <v>163</v>
      </c>
      <c r="E150" s="257" t="s">
        <v>1</v>
      </c>
      <c r="F150" s="258" t="s">
        <v>894</v>
      </c>
      <c r="G150" s="256"/>
      <c r="H150" s="259">
        <v>40.899999999999999</v>
      </c>
      <c r="I150" s="260"/>
      <c r="J150" s="256"/>
      <c r="K150" s="256"/>
      <c r="L150" s="261"/>
      <c r="M150" s="262"/>
      <c r="N150" s="263"/>
      <c r="O150" s="263"/>
      <c r="P150" s="263"/>
      <c r="Q150" s="263"/>
      <c r="R150" s="263"/>
      <c r="S150" s="263"/>
      <c r="T150" s="26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5" t="s">
        <v>163</v>
      </c>
      <c r="AU150" s="265" t="s">
        <v>87</v>
      </c>
      <c r="AV150" s="14" t="s">
        <v>87</v>
      </c>
      <c r="AW150" s="14" t="s">
        <v>36</v>
      </c>
      <c r="AX150" s="14" t="s">
        <v>21</v>
      </c>
      <c r="AY150" s="265" t="s">
        <v>152</v>
      </c>
    </row>
    <row r="151" s="2" customFormat="1" ht="24.15" customHeight="1">
      <c r="A151" s="39"/>
      <c r="B151" s="40"/>
      <c r="C151" s="227" t="s">
        <v>195</v>
      </c>
      <c r="D151" s="227" t="s">
        <v>154</v>
      </c>
      <c r="E151" s="228" t="s">
        <v>223</v>
      </c>
      <c r="F151" s="229" t="s">
        <v>224</v>
      </c>
      <c r="G151" s="230" t="s">
        <v>218</v>
      </c>
      <c r="H151" s="231">
        <v>1.5</v>
      </c>
      <c r="I151" s="232"/>
      <c r="J151" s="233">
        <f>ROUND(I151*H151,2)</f>
        <v>0</v>
      </c>
      <c r="K151" s="229" t="s">
        <v>1</v>
      </c>
      <c r="L151" s="45"/>
      <c r="M151" s="234" t="s">
        <v>1</v>
      </c>
      <c r="N151" s="235" t="s">
        <v>44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0.20499999999999999</v>
      </c>
      <c r="T151" s="237">
        <f>S151*H151</f>
        <v>0.3075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159</v>
      </c>
      <c r="AT151" s="238" t="s">
        <v>154</v>
      </c>
      <c r="AU151" s="238" t="s">
        <v>87</v>
      </c>
      <c r="AY151" s="18" t="s">
        <v>152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21</v>
      </c>
      <c r="BK151" s="239">
        <f>ROUND(I151*H151,2)</f>
        <v>0</v>
      </c>
      <c r="BL151" s="18" t="s">
        <v>159</v>
      </c>
      <c r="BM151" s="238" t="s">
        <v>899</v>
      </c>
    </row>
    <row r="152" s="2" customFormat="1">
      <c r="A152" s="39"/>
      <c r="B152" s="40"/>
      <c r="C152" s="41"/>
      <c r="D152" s="240" t="s">
        <v>161</v>
      </c>
      <c r="E152" s="41"/>
      <c r="F152" s="241" t="s">
        <v>226</v>
      </c>
      <c r="G152" s="41"/>
      <c r="H152" s="41"/>
      <c r="I152" s="242"/>
      <c r="J152" s="41"/>
      <c r="K152" s="41"/>
      <c r="L152" s="45"/>
      <c r="M152" s="243"/>
      <c r="N152" s="244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161</v>
      </c>
      <c r="AU152" s="18" t="s">
        <v>87</v>
      </c>
    </row>
    <row r="153" s="13" customFormat="1">
      <c r="A153" s="13"/>
      <c r="B153" s="245"/>
      <c r="C153" s="246"/>
      <c r="D153" s="240" t="s">
        <v>163</v>
      </c>
      <c r="E153" s="247" t="s">
        <v>1</v>
      </c>
      <c r="F153" s="248" t="s">
        <v>227</v>
      </c>
      <c r="G153" s="246"/>
      <c r="H153" s="247" t="s">
        <v>1</v>
      </c>
      <c r="I153" s="249"/>
      <c r="J153" s="246"/>
      <c r="K153" s="246"/>
      <c r="L153" s="250"/>
      <c r="M153" s="251"/>
      <c r="N153" s="252"/>
      <c r="O153" s="252"/>
      <c r="P153" s="252"/>
      <c r="Q153" s="252"/>
      <c r="R153" s="252"/>
      <c r="S153" s="252"/>
      <c r="T153" s="25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4" t="s">
        <v>163</v>
      </c>
      <c r="AU153" s="254" t="s">
        <v>87</v>
      </c>
      <c r="AV153" s="13" t="s">
        <v>21</v>
      </c>
      <c r="AW153" s="13" t="s">
        <v>36</v>
      </c>
      <c r="AX153" s="13" t="s">
        <v>79</v>
      </c>
      <c r="AY153" s="254" t="s">
        <v>152</v>
      </c>
    </row>
    <row r="154" s="14" customFormat="1">
      <c r="A154" s="14"/>
      <c r="B154" s="255"/>
      <c r="C154" s="256"/>
      <c r="D154" s="240" t="s">
        <v>163</v>
      </c>
      <c r="E154" s="257" t="s">
        <v>1</v>
      </c>
      <c r="F154" s="258" t="s">
        <v>900</v>
      </c>
      <c r="G154" s="256"/>
      <c r="H154" s="259">
        <v>1.5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5" t="s">
        <v>163</v>
      </c>
      <c r="AU154" s="265" t="s">
        <v>87</v>
      </c>
      <c r="AV154" s="14" t="s">
        <v>87</v>
      </c>
      <c r="AW154" s="14" t="s">
        <v>36</v>
      </c>
      <c r="AX154" s="14" t="s">
        <v>21</v>
      </c>
      <c r="AY154" s="265" t="s">
        <v>152</v>
      </c>
    </row>
    <row r="155" s="2" customFormat="1" ht="37.8" customHeight="1">
      <c r="A155" s="39"/>
      <c r="B155" s="40"/>
      <c r="C155" s="227" t="s">
        <v>202</v>
      </c>
      <c r="D155" s="227" t="s">
        <v>154</v>
      </c>
      <c r="E155" s="228" t="s">
        <v>236</v>
      </c>
      <c r="F155" s="229" t="s">
        <v>237</v>
      </c>
      <c r="G155" s="230" t="s">
        <v>238</v>
      </c>
      <c r="H155" s="231">
        <v>3.8500000000000001</v>
      </c>
      <c r="I155" s="232"/>
      <c r="J155" s="233">
        <f>ROUND(I155*H155,2)</f>
        <v>0</v>
      </c>
      <c r="K155" s="229" t="s">
        <v>158</v>
      </c>
      <c r="L155" s="45"/>
      <c r="M155" s="234" t="s">
        <v>1</v>
      </c>
      <c r="N155" s="235" t="s">
        <v>44</v>
      </c>
      <c r="O155" s="92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159</v>
      </c>
      <c r="AT155" s="238" t="s">
        <v>154</v>
      </c>
      <c r="AU155" s="238" t="s">
        <v>87</v>
      </c>
      <c r="AY155" s="18" t="s">
        <v>152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21</v>
      </c>
      <c r="BK155" s="239">
        <f>ROUND(I155*H155,2)</f>
        <v>0</v>
      </c>
      <c r="BL155" s="18" t="s">
        <v>159</v>
      </c>
      <c r="BM155" s="238" t="s">
        <v>901</v>
      </c>
    </row>
    <row r="156" s="2" customFormat="1">
      <c r="A156" s="39"/>
      <c r="B156" s="40"/>
      <c r="C156" s="41"/>
      <c r="D156" s="240" t="s">
        <v>161</v>
      </c>
      <c r="E156" s="41"/>
      <c r="F156" s="241" t="s">
        <v>240</v>
      </c>
      <c r="G156" s="41"/>
      <c r="H156" s="41"/>
      <c r="I156" s="242"/>
      <c r="J156" s="41"/>
      <c r="K156" s="41"/>
      <c r="L156" s="45"/>
      <c r="M156" s="243"/>
      <c r="N156" s="244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161</v>
      </c>
      <c r="AU156" s="18" t="s">
        <v>87</v>
      </c>
    </row>
    <row r="157" s="13" customFormat="1">
      <c r="A157" s="13"/>
      <c r="B157" s="245"/>
      <c r="C157" s="246"/>
      <c r="D157" s="240" t="s">
        <v>163</v>
      </c>
      <c r="E157" s="247" t="s">
        <v>1</v>
      </c>
      <c r="F157" s="248" t="s">
        <v>241</v>
      </c>
      <c r="G157" s="246"/>
      <c r="H157" s="247" t="s">
        <v>1</v>
      </c>
      <c r="I157" s="249"/>
      <c r="J157" s="246"/>
      <c r="K157" s="246"/>
      <c r="L157" s="250"/>
      <c r="M157" s="251"/>
      <c r="N157" s="252"/>
      <c r="O157" s="252"/>
      <c r="P157" s="252"/>
      <c r="Q157" s="252"/>
      <c r="R157" s="252"/>
      <c r="S157" s="252"/>
      <c r="T157" s="25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4" t="s">
        <v>163</v>
      </c>
      <c r="AU157" s="254" t="s">
        <v>87</v>
      </c>
      <c r="AV157" s="13" t="s">
        <v>21</v>
      </c>
      <c r="AW157" s="13" t="s">
        <v>36</v>
      </c>
      <c r="AX157" s="13" t="s">
        <v>79</v>
      </c>
      <c r="AY157" s="254" t="s">
        <v>152</v>
      </c>
    </row>
    <row r="158" s="14" customFormat="1">
      <c r="A158" s="14"/>
      <c r="B158" s="255"/>
      <c r="C158" s="256"/>
      <c r="D158" s="240" t="s">
        <v>163</v>
      </c>
      <c r="E158" s="257" t="s">
        <v>1</v>
      </c>
      <c r="F158" s="258" t="s">
        <v>902</v>
      </c>
      <c r="G158" s="256"/>
      <c r="H158" s="259">
        <v>3.8500000000000001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5" t="s">
        <v>163</v>
      </c>
      <c r="AU158" s="265" t="s">
        <v>87</v>
      </c>
      <c r="AV158" s="14" t="s">
        <v>87</v>
      </c>
      <c r="AW158" s="14" t="s">
        <v>36</v>
      </c>
      <c r="AX158" s="14" t="s">
        <v>21</v>
      </c>
      <c r="AY158" s="265" t="s">
        <v>152</v>
      </c>
    </row>
    <row r="159" s="2" customFormat="1" ht="33" customHeight="1">
      <c r="A159" s="39"/>
      <c r="B159" s="40"/>
      <c r="C159" s="227" t="s">
        <v>209</v>
      </c>
      <c r="D159" s="227" t="s">
        <v>154</v>
      </c>
      <c r="E159" s="228" t="s">
        <v>281</v>
      </c>
      <c r="F159" s="229" t="s">
        <v>282</v>
      </c>
      <c r="G159" s="230" t="s">
        <v>238</v>
      </c>
      <c r="H159" s="231">
        <v>9.8499999999999996</v>
      </c>
      <c r="I159" s="232"/>
      <c r="J159" s="233">
        <f>ROUND(I159*H159,2)</f>
        <v>0</v>
      </c>
      <c r="K159" s="229" t="s">
        <v>1</v>
      </c>
      <c r="L159" s="45"/>
      <c r="M159" s="234" t="s">
        <v>1</v>
      </c>
      <c r="N159" s="235" t="s">
        <v>44</v>
      </c>
      <c r="O159" s="92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159</v>
      </c>
      <c r="AT159" s="238" t="s">
        <v>154</v>
      </c>
      <c r="AU159" s="238" t="s">
        <v>87</v>
      </c>
      <c r="AY159" s="18" t="s">
        <v>152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21</v>
      </c>
      <c r="BK159" s="239">
        <f>ROUND(I159*H159,2)</f>
        <v>0</v>
      </c>
      <c r="BL159" s="18" t="s">
        <v>159</v>
      </c>
      <c r="BM159" s="238" t="s">
        <v>903</v>
      </c>
    </row>
    <row r="160" s="2" customFormat="1">
      <c r="A160" s="39"/>
      <c r="B160" s="40"/>
      <c r="C160" s="41"/>
      <c r="D160" s="240" t="s">
        <v>161</v>
      </c>
      <c r="E160" s="41"/>
      <c r="F160" s="241" t="s">
        <v>282</v>
      </c>
      <c r="G160" s="41"/>
      <c r="H160" s="41"/>
      <c r="I160" s="242"/>
      <c r="J160" s="41"/>
      <c r="K160" s="41"/>
      <c r="L160" s="45"/>
      <c r="M160" s="243"/>
      <c r="N160" s="244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161</v>
      </c>
      <c r="AU160" s="18" t="s">
        <v>87</v>
      </c>
    </row>
    <row r="161" s="13" customFormat="1">
      <c r="A161" s="13"/>
      <c r="B161" s="245"/>
      <c r="C161" s="246"/>
      <c r="D161" s="240" t="s">
        <v>163</v>
      </c>
      <c r="E161" s="247" t="s">
        <v>1</v>
      </c>
      <c r="F161" s="248" t="s">
        <v>904</v>
      </c>
      <c r="G161" s="246"/>
      <c r="H161" s="247" t="s">
        <v>1</v>
      </c>
      <c r="I161" s="249"/>
      <c r="J161" s="246"/>
      <c r="K161" s="246"/>
      <c r="L161" s="250"/>
      <c r="M161" s="251"/>
      <c r="N161" s="252"/>
      <c r="O161" s="252"/>
      <c r="P161" s="252"/>
      <c r="Q161" s="252"/>
      <c r="R161" s="252"/>
      <c r="S161" s="252"/>
      <c r="T161" s="25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4" t="s">
        <v>163</v>
      </c>
      <c r="AU161" s="254" t="s">
        <v>87</v>
      </c>
      <c r="AV161" s="13" t="s">
        <v>21</v>
      </c>
      <c r="AW161" s="13" t="s">
        <v>36</v>
      </c>
      <c r="AX161" s="13" t="s">
        <v>79</v>
      </c>
      <c r="AY161" s="254" t="s">
        <v>152</v>
      </c>
    </row>
    <row r="162" s="14" customFormat="1">
      <c r="A162" s="14"/>
      <c r="B162" s="255"/>
      <c r="C162" s="256"/>
      <c r="D162" s="240" t="s">
        <v>163</v>
      </c>
      <c r="E162" s="257" t="s">
        <v>1</v>
      </c>
      <c r="F162" s="258" t="s">
        <v>682</v>
      </c>
      <c r="G162" s="256"/>
      <c r="H162" s="259">
        <v>6</v>
      </c>
      <c r="I162" s="260"/>
      <c r="J162" s="256"/>
      <c r="K162" s="256"/>
      <c r="L162" s="261"/>
      <c r="M162" s="262"/>
      <c r="N162" s="263"/>
      <c r="O162" s="263"/>
      <c r="P162" s="263"/>
      <c r="Q162" s="263"/>
      <c r="R162" s="263"/>
      <c r="S162" s="263"/>
      <c r="T162" s="26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5" t="s">
        <v>163</v>
      </c>
      <c r="AU162" s="265" t="s">
        <v>87</v>
      </c>
      <c r="AV162" s="14" t="s">
        <v>87</v>
      </c>
      <c r="AW162" s="14" t="s">
        <v>36</v>
      </c>
      <c r="AX162" s="14" t="s">
        <v>79</v>
      </c>
      <c r="AY162" s="265" t="s">
        <v>152</v>
      </c>
    </row>
    <row r="163" s="13" customFormat="1">
      <c r="A163" s="13"/>
      <c r="B163" s="245"/>
      <c r="C163" s="246"/>
      <c r="D163" s="240" t="s">
        <v>163</v>
      </c>
      <c r="E163" s="247" t="s">
        <v>1</v>
      </c>
      <c r="F163" s="248" t="s">
        <v>905</v>
      </c>
      <c r="G163" s="246"/>
      <c r="H163" s="247" t="s">
        <v>1</v>
      </c>
      <c r="I163" s="249"/>
      <c r="J163" s="246"/>
      <c r="K163" s="246"/>
      <c r="L163" s="250"/>
      <c r="M163" s="251"/>
      <c r="N163" s="252"/>
      <c r="O163" s="252"/>
      <c r="P163" s="252"/>
      <c r="Q163" s="252"/>
      <c r="R163" s="252"/>
      <c r="S163" s="252"/>
      <c r="T163" s="25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4" t="s">
        <v>163</v>
      </c>
      <c r="AU163" s="254" t="s">
        <v>87</v>
      </c>
      <c r="AV163" s="13" t="s">
        <v>21</v>
      </c>
      <c r="AW163" s="13" t="s">
        <v>36</v>
      </c>
      <c r="AX163" s="13" t="s">
        <v>79</v>
      </c>
      <c r="AY163" s="254" t="s">
        <v>152</v>
      </c>
    </row>
    <row r="164" s="14" customFormat="1">
      <c r="A164" s="14"/>
      <c r="B164" s="255"/>
      <c r="C164" s="256"/>
      <c r="D164" s="240" t="s">
        <v>163</v>
      </c>
      <c r="E164" s="257" t="s">
        <v>1</v>
      </c>
      <c r="F164" s="258" t="s">
        <v>906</v>
      </c>
      <c r="G164" s="256"/>
      <c r="H164" s="259">
        <v>3.8500000000000001</v>
      </c>
      <c r="I164" s="260"/>
      <c r="J164" s="256"/>
      <c r="K164" s="256"/>
      <c r="L164" s="261"/>
      <c r="M164" s="262"/>
      <c r="N164" s="263"/>
      <c r="O164" s="263"/>
      <c r="P164" s="263"/>
      <c r="Q164" s="263"/>
      <c r="R164" s="263"/>
      <c r="S164" s="263"/>
      <c r="T164" s="26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5" t="s">
        <v>163</v>
      </c>
      <c r="AU164" s="265" t="s">
        <v>87</v>
      </c>
      <c r="AV164" s="14" t="s">
        <v>87</v>
      </c>
      <c r="AW164" s="14" t="s">
        <v>36</v>
      </c>
      <c r="AX164" s="14" t="s">
        <v>79</v>
      </c>
      <c r="AY164" s="265" t="s">
        <v>152</v>
      </c>
    </row>
    <row r="165" s="15" customFormat="1">
      <c r="A165" s="15"/>
      <c r="B165" s="266"/>
      <c r="C165" s="267"/>
      <c r="D165" s="240" t="s">
        <v>163</v>
      </c>
      <c r="E165" s="268" t="s">
        <v>1</v>
      </c>
      <c r="F165" s="269" t="s">
        <v>187</v>
      </c>
      <c r="G165" s="267"/>
      <c r="H165" s="270">
        <v>9.8499999999999996</v>
      </c>
      <c r="I165" s="271"/>
      <c r="J165" s="267"/>
      <c r="K165" s="267"/>
      <c r="L165" s="272"/>
      <c r="M165" s="273"/>
      <c r="N165" s="274"/>
      <c r="O165" s="274"/>
      <c r="P165" s="274"/>
      <c r="Q165" s="274"/>
      <c r="R165" s="274"/>
      <c r="S165" s="274"/>
      <c r="T165" s="27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6" t="s">
        <v>163</v>
      </c>
      <c r="AU165" s="276" t="s">
        <v>87</v>
      </c>
      <c r="AV165" s="15" t="s">
        <v>159</v>
      </c>
      <c r="AW165" s="15" t="s">
        <v>36</v>
      </c>
      <c r="AX165" s="15" t="s">
        <v>21</v>
      </c>
      <c r="AY165" s="276" t="s">
        <v>152</v>
      </c>
    </row>
    <row r="166" s="2" customFormat="1" ht="24.15" customHeight="1">
      <c r="A166" s="39"/>
      <c r="B166" s="40"/>
      <c r="C166" s="227" t="s">
        <v>215</v>
      </c>
      <c r="D166" s="227" t="s">
        <v>154</v>
      </c>
      <c r="E166" s="228" t="s">
        <v>291</v>
      </c>
      <c r="F166" s="229" t="s">
        <v>292</v>
      </c>
      <c r="G166" s="230" t="s">
        <v>238</v>
      </c>
      <c r="H166" s="231">
        <v>9.8499999999999996</v>
      </c>
      <c r="I166" s="232"/>
      <c r="J166" s="233">
        <f>ROUND(I166*H166,2)</f>
        <v>0</v>
      </c>
      <c r="K166" s="229" t="s">
        <v>158</v>
      </c>
      <c r="L166" s="45"/>
      <c r="M166" s="234" t="s">
        <v>1</v>
      </c>
      <c r="N166" s="235" t="s">
        <v>44</v>
      </c>
      <c r="O166" s="92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159</v>
      </c>
      <c r="AT166" s="238" t="s">
        <v>154</v>
      </c>
      <c r="AU166" s="238" t="s">
        <v>87</v>
      </c>
      <c r="AY166" s="18" t="s">
        <v>152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21</v>
      </c>
      <c r="BK166" s="239">
        <f>ROUND(I166*H166,2)</f>
        <v>0</v>
      </c>
      <c r="BL166" s="18" t="s">
        <v>159</v>
      </c>
      <c r="BM166" s="238" t="s">
        <v>907</v>
      </c>
    </row>
    <row r="167" s="2" customFormat="1">
      <c r="A167" s="39"/>
      <c r="B167" s="40"/>
      <c r="C167" s="41"/>
      <c r="D167" s="240" t="s">
        <v>161</v>
      </c>
      <c r="E167" s="41"/>
      <c r="F167" s="241" t="s">
        <v>294</v>
      </c>
      <c r="G167" s="41"/>
      <c r="H167" s="41"/>
      <c r="I167" s="242"/>
      <c r="J167" s="41"/>
      <c r="K167" s="41"/>
      <c r="L167" s="45"/>
      <c r="M167" s="243"/>
      <c r="N167" s="244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161</v>
      </c>
      <c r="AU167" s="18" t="s">
        <v>87</v>
      </c>
    </row>
    <row r="168" s="2" customFormat="1" ht="16.5" customHeight="1">
      <c r="A168" s="39"/>
      <c r="B168" s="40"/>
      <c r="C168" s="227" t="s">
        <v>26</v>
      </c>
      <c r="D168" s="227" t="s">
        <v>154</v>
      </c>
      <c r="E168" s="228" t="s">
        <v>295</v>
      </c>
      <c r="F168" s="229" t="s">
        <v>296</v>
      </c>
      <c r="G168" s="230" t="s">
        <v>238</v>
      </c>
      <c r="H168" s="231">
        <v>9.8499999999999996</v>
      </c>
      <c r="I168" s="232"/>
      <c r="J168" s="233">
        <f>ROUND(I168*H168,2)</f>
        <v>0</v>
      </c>
      <c r="K168" s="229" t="s">
        <v>158</v>
      </c>
      <c r="L168" s="45"/>
      <c r="M168" s="234" t="s">
        <v>1</v>
      </c>
      <c r="N168" s="235" t="s">
        <v>44</v>
      </c>
      <c r="O168" s="92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159</v>
      </c>
      <c r="AT168" s="238" t="s">
        <v>154</v>
      </c>
      <c r="AU168" s="238" t="s">
        <v>87</v>
      </c>
      <c r="AY168" s="18" t="s">
        <v>152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21</v>
      </c>
      <c r="BK168" s="239">
        <f>ROUND(I168*H168,2)</f>
        <v>0</v>
      </c>
      <c r="BL168" s="18" t="s">
        <v>159</v>
      </c>
      <c r="BM168" s="238" t="s">
        <v>908</v>
      </c>
    </row>
    <row r="169" s="2" customFormat="1">
      <c r="A169" s="39"/>
      <c r="B169" s="40"/>
      <c r="C169" s="41"/>
      <c r="D169" s="240" t="s">
        <v>161</v>
      </c>
      <c r="E169" s="41"/>
      <c r="F169" s="241" t="s">
        <v>298</v>
      </c>
      <c r="G169" s="41"/>
      <c r="H169" s="41"/>
      <c r="I169" s="242"/>
      <c r="J169" s="41"/>
      <c r="K169" s="41"/>
      <c r="L169" s="45"/>
      <c r="M169" s="243"/>
      <c r="N169" s="244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161</v>
      </c>
      <c r="AU169" s="18" t="s">
        <v>87</v>
      </c>
    </row>
    <row r="170" s="13" customFormat="1">
      <c r="A170" s="13"/>
      <c r="B170" s="245"/>
      <c r="C170" s="246"/>
      <c r="D170" s="240" t="s">
        <v>163</v>
      </c>
      <c r="E170" s="247" t="s">
        <v>1</v>
      </c>
      <c r="F170" s="248" t="s">
        <v>904</v>
      </c>
      <c r="G170" s="246"/>
      <c r="H170" s="247" t="s">
        <v>1</v>
      </c>
      <c r="I170" s="249"/>
      <c r="J170" s="246"/>
      <c r="K170" s="246"/>
      <c r="L170" s="250"/>
      <c r="M170" s="251"/>
      <c r="N170" s="252"/>
      <c r="O170" s="252"/>
      <c r="P170" s="252"/>
      <c r="Q170" s="252"/>
      <c r="R170" s="252"/>
      <c r="S170" s="252"/>
      <c r="T170" s="25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4" t="s">
        <v>163</v>
      </c>
      <c r="AU170" s="254" t="s">
        <v>87</v>
      </c>
      <c r="AV170" s="13" t="s">
        <v>21</v>
      </c>
      <c r="AW170" s="13" t="s">
        <v>36</v>
      </c>
      <c r="AX170" s="13" t="s">
        <v>79</v>
      </c>
      <c r="AY170" s="254" t="s">
        <v>152</v>
      </c>
    </row>
    <row r="171" s="14" customFormat="1">
      <c r="A171" s="14"/>
      <c r="B171" s="255"/>
      <c r="C171" s="256"/>
      <c r="D171" s="240" t="s">
        <v>163</v>
      </c>
      <c r="E171" s="257" t="s">
        <v>1</v>
      </c>
      <c r="F171" s="258" t="s">
        <v>682</v>
      </c>
      <c r="G171" s="256"/>
      <c r="H171" s="259">
        <v>6</v>
      </c>
      <c r="I171" s="260"/>
      <c r="J171" s="256"/>
      <c r="K171" s="256"/>
      <c r="L171" s="261"/>
      <c r="M171" s="262"/>
      <c r="N171" s="263"/>
      <c r="O171" s="263"/>
      <c r="P171" s="263"/>
      <c r="Q171" s="263"/>
      <c r="R171" s="263"/>
      <c r="S171" s="263"/>
      <c r="T171" s="26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5" t="s">
        <v>163</v>
      </c>
      <c r="AU171" s="265" t="s">
        <v>87</v>
      </c>
      <c r="AV171" s="14" t="s">
        <v>87</v>
      </c>
      <c r="AW171" s="14" t="s">
        <v>36</v>
      </c>
      <c r="AX171" s="14" t="s">
        <v>79</v>
      </c>
      <c r="AY171" s="265" t="s">
        <v>152</v>
      </c>
    </row>
    <row r="172" s="13" customFormat="1">
      <c r="A172" s="13"/>
      <c r="B172" s="245"/>
      <c r="C172" s="246"/>
      <c r="D172" s="240" t="s">
        <v>163</v>
      </c>
      <c r="E172" s="247" t="s">
        <v>1</v>
      </c>
      <c r="F172" s="248" t="s">
        <v>905</v>
      </c>
      <c r="G172" s="246"/>
      <c r="H172" s="247" t="s">
        <v>1</v>
      </c>
      <c r="I172" s="249"/>
      <c r="J172" s="246"/>
      <c r="K172" s="246"/>
      <c r="L172" s="250"/>
      <c r="M172" s="251"/>
      <c r="N172" s="252"/>
      <c r="O172" s="252"/>
      <c r="P172" s="252"/>
      <c r="Q172" s="252"/>
      <c r="R172" s="252"/>
      <c r="S172" s="252"/>
      <c r="T172" s="25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4" t="s">
        <v>163</v>
      </c>
      <c r="AU172" s="254" t="s">
        <v>87</v>
      </c>
      <c r="AV172" s="13" t="s">
        <v>21</v>
      </c>
      <c r="AW172" s="13" t="s">
        <v>36</v>
      </c>
      <c r="AX172" s="13" t="s">
        <v>79</v>
      </c>
      <c r="AY172" s="254" t="s">
        <v>152</v>
      </c>
    </row>
    <row r="173" s="14" customFormat="1">
      <c r="A173" s="14"/>
      <c r="B173" s="255"/>
      <c r="C173" s="256"/>
      <c r="D173" s="240" t="s">
        <v>163</v>
      </c>
      <c r="E173" s="257" t="s">
        <v>1</v>
      </c>
      <c r="F173" s="258" t="s">
        <v>906</v>
      </c>
      <c r="G173" s="256"/>
      <c r="H173" s="259">
        <v>3.8500000000000001</v>
      </c>
      <c r="I173" s="260"/>
      <c r="J173" s="256"/>
      <c r="K173" s="256"/>
      <c r="L173" s="261"/>
      <c r="M173" s="262"/>
      <c r="N173" s="263"/>
      <c r="O173" s="263"/>
      <c r="P173" s="263"/>
      <c r="Q173" s="263"/>
      <c r="R173" s="263"/>
      <c r="S173" s="263"/>
      <c r="T173" s="26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5" t="s">
        <v>163</v>
      </c>
      <c r="AU173" s="265" t="s">
        <v>87</v>
      </c>
      <c r="AV173" s="14" t="s">
        <v>87</v>
      </c>
      <c r="AW173" s="14" t="s">
        <v>36</v>
      </c>
      <c r="AX173" s="14" t="s">
        <v>79</v>
      </c>
      <c r="AY173" s="265" t="s">
        <v>152</v>
      </c>
    </row>
    <row r="174" s="15" customFormat="1">
      <c r="A174" s="15"/>
      <c r="B174" s="266"/>
      <c r="C174" s="267"/>
      <c r="D174" s="240" t="s">
        <v>163</v>
      </c>
      <c r="E174" s="268" t="s">
        <v>1</v>
      </c>
      <c r="F174" s="269" t="s">
        <v>187</v>
      </c>
      <c r="G174" s="267"/>
      <c r="H174" s="270">
        <v>9.8499999999999996</v>
      </c>
      <c r="I174" s="271"/>
      <c r="J174" s="267"/>
      <c r="K174" s="267"/>
      <c r="L174" s="272"/>
      <c r="M174" s="273"/>
      <c r="N174" s="274"/>
      <c r="O174" s="274"/>
      <c r="P174" s="274"/>
      <c r="Q174" s="274"/>
      <c r="R174" s="274"/>
      <c r="S174" s="274"/>
      <c r="T174" s="27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6" t="s">
        <v>163</v>
      </c>
      <c r="AU174" s="276" t="s">
        <v>87</v>
      </c>
      <c r="AV174" s="15" t="s">
        <v>159</v>
      </c>
      <c r="AW174" s="15" t="s">
        <v>36</v>
      </c>
      <c r="AX174" s="15" t="s">
        <v>21</v>
      </c>
      <c r="AY174" s="276" t="s">
        <v>152</v>
      </c>
    </row>
    <row r="175" s="2" customFormat="1" ht="33" customHeight="1">
      <c r="A175" s="39"/>
      <c r="B175" s="40"/>
      <c r="C175" s="227" t="s">
        <v>229</v>
      </c>
      <c r="D175" s="227" t="s">
        <v>154</v>
      </c>
      <c r="E175" s="228" t="s">
        <v>300</v>
      </c>
      <c r="F175" s="229" t="s">
        <v>301</v>
      </c>
      <c r="G175" s="230" t="s">
        <v>302</v>
      </c>
      <c r="H175" s="231">
        <v>17.73</v>
      </c>
      <c r="I175" s="232"/>
      <c r="J175" s="233">
        <f>ROUND(I175*H175,2)</f>
        <v>0</v>
      </c>
      <c r="K175" s="229" t="s">
        <v>158</v>
      </c>
      <c r="L175" s="45"/>
      <c r="M175" s="234" t="s">
        <v>1</v>
      </c>
      <c r="N175" s="235" t="s">
        <v>44</v>
      </c>
      <c r="O175" s="92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8" t="s">
        <v>159</v>
      </c>
      <c r="AT175" s="238" t="s">
        <v>154</v>
      </c>
      <c r="AU175" s="238" t="s">
        <v>87</v>
      </c>
      <c r="AY175" s="18" t="s">
        <v>152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8" t="s">
        <v>21</v>
      </c>
      <c r="BK175" s="239">
        <f>ROUND(I175*H175,2)</f>
        <v>0</v>
      </c>
      <c r="BL175" s="18" t="s">
        <v>159</v>
      </c>
      <c r="BM175" s="238" t="s">
        <v>909</v>
      </c>
    </row>
    <row r="176" s="2" customFormat="1">
      <c r="A176" s="39"/>
      <c r="B176" s="40"/>
      <c r="C176" s="41"/>
      <c r="D176" s="240" t="s">
        <v>161</v>
      </c>
      <c r="E176" s="41"/>
      <c r="F176" s="241" t="s">
        <v>304</v>
      </c>
      <c r="G176" s="41"/>
      <c r="H176" s="41"/>
      <c r="I176" s="242"/>
      <c r="J176" s="41"/>
      <c r="K176" s="41"/>
      <c r="L176" s="45"/>
      <c r="M176" s="243"/>
      <c r="N176" s="244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161</v>
      </c>
      <c r="AU176" s="18" t="s">
        <v>87</v>
      </c>
    </row>
    <row r="177" s="14" customFormat="1">
      <c r="A177" s="14"/>
      <c r="B177" s="255"/>
      <c r="C177" s="256"/>
      <c r="D177" s="240" t="s">
        <v>163</v>
      </c>
      <c r="E177" s="257" t="s">
        <v>1</v>
      </c>
      <c r="F177" s="258" t="s">
        <v>910</v>
      </c>
      <c r="G177" s="256"/>
      <c r="H177" s="259">
        <v>17.73</v>
      </c>
      <c r="I177" s="260"/>
      <c r="J177" s="256"/>
      <c r="K177" s="256"/>
      <c r="L177" s="261"/>
      <c r="M177" s="262"/>
      <c r="N177" s="263"/>
      <c r="O177" s="263"/>
      <c r="P177" s="263"/>
      <c r="Q177" s="263"/>
      <c r="R177" s="263"/>
      <c r="S177" s="263"/>
      <c r="T177" s="26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5" t="s">
        <v>163</v>
      </c>
      <c r="AU177" s="265" t="s">
        <v>87</v>
      </c>
      <c r="AV177" s="14" t="s">
        <v>87</v>
      </c>
      <c r="AW177" s="14" t="s">
        <v>36</v>
      </c>
      <c r="AX177" s="14" t="s">
        <v>21</v>
      </c>
      <c r="AY177" s="265" t="s">
        <v>152</v>
      </c>
    </row>
    <row r="178" s="2" customFormat="1" ht="24.15" customHeight="1">
      <c r="A178" s="39"/>
      <c r="B178" s="40"/>
      <c r="C178" s="227" t="s">
        <v>8</v>
      </c>
      <c r="D178" s="227" t="s">
        <v>154</v>
      </c>
      <c r="E178" s="228" t="s">
        <v>911</v>
      </c>
      <c r="F178" s="229" t="s">
        <v>912</v>
      </c>
      <c r="G178" s="230" t="s">
        <v>157</v>
      </c>
      <c r="H178" s="231">
        <v>620.39999999999998</v>
      </c>
      <c r="I178" s="232"/>
      <c r="J178" s="233">
        <f>ROUND(I178*H178,2)</f>
        <v>0</v>
      </c>
      <c r="K178" s="229" t="s">
        <v>158</v>
      </c>
      <c r="L178" s="45"/>
      <c r="M178" s="234" t="s">
        <v>1</v>
      </c>
      <c r="N178" s="235" t="s">
        <v>44</v>
      </c>
      <c r="O178" s="92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159</v>
      </c>
      <c r="AT178" s="238" t="s">
        <v>154</v>
      </c>
      <c r="AU178" s="238" t="s">
        <v>87</v>
      </c>
      <c r="AY178" s="18" t="s">
        <v>152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21</v>
      </c>
      <c r="BK178" s="239">
        <f>ROUND(I178*H178,2)</f>
        <v>0</v>
      </c>
      <c r="BL178" s="18" t="s">
        <v>159</v>
      </c>
      <c r="BM178" s="238" t="s">
        <v>913</v>
      </c>
    </row>
    <row r="179" s="2" customFormat="1">
      <c r="A179" s="39"/>
      <c r="B179" s="40"/>
      <c r="C179" s="41"/>
      <c r="D179" s="240" t="s">
        <v>161</v>
      </c>
      <c r="E179" s="41"/>
      <c r="F179" s="241" t="s">
        <v>914</v>
      </c>
      <c r="G179" s="41"/>
      <c r="H179" s="41"/>
      <c r="I179" s="242"/>
      <c r="J179" s="41"/>
      <c r="K179" s="41"/>
      <c r="L179" s="45"/>
      <c r="M179" s="243"/>
      <c r="N179" s="244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161</v>
      </c>
      <c r="AU179" s="18" t="s">
        <v>87</v>
      </c>
    </row>
    <row r="180" s="13" customFormat="1">
      <c r="A180" s="13"/>
      <c r="B180" s="245"/>
      <c r="C180" s="246"/>
      <c r="D180" s="240" t="s">
        <v>163</v>
      </c>
      <c r="E180" s="247" t="s">
        <v>1</v>
      </c>
      <c r="F180" s="248" t="s">
        <v>915</v>
      </c>
      <c r="G180" s="246"/>
      <c r="H180" s="247" t="s">
        <v>1</v>
      </c>
      <c r="I180" s="249"/>
      <c r="J180" s="246"/>
      <c r="K180" s="246"/>
      <c r="L180" s="250"/>
      <c r="M180" s="251"/>
      <c r="N180" s="252"/>
      <c r="O180" s="252"/>
      <c r="P180" s="252"/>
      <c r="Q180" s="252"/>
      <c r="R180" s="252"/>
      <c r="S180" s="252"/>
      <c r="T180" s="25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4" t="s">
        <v>163</v>
      </c>
      <c r="AU180" s="254" t="s">
        <v>87</v>
      </c>
      <c r="AV180" s="13" t="s">
        <v>21</v>
      </c>
      <c r="AW180" s="13" t="s">
        <v>36</v>
      </c>
      <c r="AX180" s="13" t="s">
        <v>79</v>
      </c>
      <c r="AY180" s="254" t="s">
        <v>152</v>
      </c>
    </row>
    <row r="181" s="14" customFormat="1">
      <c r="A181" s="14"/>
      <c r="B181" s="255"/>
      <c r="C181" s="256"/>
      <c r="D181" s="240" t="s">
        <v>163</v>
      </c>
      <c r="E181" s="257" t="s">
        <v>1</v>
      </c>
      <c r="F181" s="258" t="s">
        <v>916</v>
      </c>
      <c r="G181" s="256"/>
      <c r="H181" s="259">
        <v>620.39999999999998</v>
      </c>
      <c r="I181" s="260"/>
      <c r="J181" s="256"/>
      <c r="K181" s="256"/>
      <c r="L181" s="261"/>
      <c r="M181" s="262"/>
      <c r="N181" s="263"/>
      <c r="O181" s="263"/>
      <c r="P181" s="263"/>
      <c r="Q181" s="263"/>
      <c r="R181" s="263"/>
      <c r="S181" s="263"/>
      <c r="T181" s="26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5" t="s">
        <v>163</v>
      </c>
      <c r="AU181" s="265" t="s">
        <v>87</v>
      </c>
      <c r="AV181" s="14" t="s">
        <v>87</v>
      </c>
      <c r="AW181" s="14" t="s">
        <v>36</v>
      </c>
      <c r="AX181" s="14" t="s">
        <v>21</v>
      </c>
      <c r="AY181" s="265" t="s">
        <v>152</v>
      </c>
    </row>
    <row r="182" s="2" customFormat="1" ht="16.5" customHeight="1">
      <c r="A182" s="39"/>
      <c r="B182" s="40"/>
      <c r="C182" s="277" t="s">
        <v>243</v>
      </c>
      <c r="D182" s="277" t="s">
        <v>314</v>
      </c>
      <c r="E182" s="278" t="s">
        <v>917</v>
      </c>
      <c r="F182" s="279" t="s">
        <v>918</v>
      </c>
      <c r="G182" s="280" t="s">
        <v>302</v>
      </c>
      <c r="H182" s="281">
        <v>103.607</v>
      </c>
      <c r="I182" s="282"/>
      <c r="J182" s="283">
        <f>ROUND(I182*H182,2)</f>
        <v>0</v>
      </c>
      <c r="K182" s="279" t="s">
        <v>158</v>
      </c>
      <c r="L182" s="284"/>
      <c r="M182" s="285" t="s">
        <v>1</v>
      </c>
      <c r="N182" s="286" t="s">
        <v>44</v>
      </c>
      <c r="O182" s="92"/>
      <c r="P182" s="236">
        <f>O182*H182</f>
        <v>0</v>
      </c>
      <c r="Q182" s="236">
        <v>1</v>
      </c>
      <c r="R182" s="236">
        <f>Q182*H182</f>
        <v>103.607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209</v>
      </c>
      <c r="AT182" s="238" t="s">
        <v>314</v>
      </c>
      <c r="AU182" s="238" t="s">
        <v>87</v>
      </c>
      <c r="AY182" s="18" t="s">
        <v>152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21</v>
      </c>
      <c r="BK182" s="239">
        <f>ROUND(I182*H182,2)</f>
        <v>0</v>
      </c>
      <c r="BL182" s="18" t="s">
        <v>159</v>
      </c>
      <c r="BM182" s="238" t="s">
        <v>919</v>
      </c>
    </row>
    <row r="183" s="2" customFormat="1">
      <c r="A183" s="39"/>
      <c r="B183" s="40"/>
      <c r="C183" s="41"/>
      <c r="D183" s="240" t="s">
        <v>161</v>
      </c>
      <c r="E183" s="41"/>
      <c r="F183" s="241" t="s">
        <v>918</v>
      </c>
      <c r="G183" s="41"/>
      <c r="H183" s="41"/>
      <c r="I183" s="242"/>
      <c r="J183" s="41"/>
      <c r="K183" s="41"/>
      <c r="L183" s="45"/>
      <c r="M183" s="243"/>
      <c r="N183" s="244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161</v>
      </c>
      <c r="AU183" s="18" t="s">
        <v>87</v>
      </c>
    </row>
    <row r="184" s="13" customFormat="1">
      <c r="A184" s="13"/>
      <c r="B184" s="245"/>
      <c r="C184" s="246"/>
      <c r="D184" s="240" t="s">
        <v>163</v>
      </c>
      <c r="E184" s="247" t="s">
        <v>1</v>
      </c>
      <c r="F184" s="248" t="s">
        <v>915</v>
      </c>
      <c r="G184" s="246"/>
      <c r="H184" s="247" t="s">
        <v>1</v>
      </c>
      <c r="I184" s="249"/>
      <c r="J184" s="246"/>
      <c r="K184" s="246"/>
      <c r="L184" s="250"/>
      <c r="M184" s="251"/>
      <c r="N184" s="252"/>
      <c r="O184" s="252"/>
      <c r="P184" s="252"/>
      <c r="Q184" s="252"/>
      <c r="R184" s="252"/>
      <c r="S184" s="252"/>
      <c r="T184" s="25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4" t="s">
        <v>163</v>
      </c>
      <c r="AU184" s="254" t="s">
        <v>87</v>
      </c>
      <c r="AV184" s="13" t="s">
        <v>21</v>
      </c>
      <c r="AW184" s="13" t="s">
        <v>36</v>
      </c>
      <c r="AX184" s="13" t="s">
        <v>79</v>
      </c>
      <c r="AY184" s="254" t="s">
        <v>152</v>
      </c>
    </row>
    <row r="185" s="14" customFormat="1">
      <c r="A185" s="14"/>
      <c r="B185" s="255"/>
      <c r="C185" s="256"/>
      <c r="D185" s="240" t="s">
        <v>163</v>
      </c>
      <c r="E185" s="257" t="s">
        <v>1</v>
      </c>
      <c r="F185" s="258" t="s">
        <v>920</v>
      </c>
      <c r="G185" s="256"/>
      <c r="H185" s="259">
        <v>103.607</v>
      </c>
      <c r="I185" s="260"/>
      <c r="J185" s="256"/>
      <c r="K185" s="256"/>
      <c r="L185" s="261"/>
      <c r="M185" s="262"/>
      <c r="N185" s="263"/>
      <c r="O185" s="263"/>
      <c r="P185" s="263"/>
      <c r="Q185" s="263"/>
      <c r="R185" s="263"/>
      <c r="S185" s="263"/>
      <c r="T185" s="26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5" t="s">
        <v>163</v>
      </c>
      <c r="AU185" s="265" t="s">
        <v>87</v>
      </c>
      <c r="AV185" s="14" t="s">
        <v>87</v>
      </c>
      <c r="AW185" s="14" t="s">
        <v>36</v>
      </c>
      <c r="AX185" s="14" t="s">
        <v>21</v>
      </c>
      <c r="AY185" s="265" t="s">
        <v>152</v>
      </c>
    </row>
    <row r="186" s="2" customFormat="1" ht="37.8" customHeight="1">
      <c r="A186" s="39"/>
      <c r="B186" s="40"/>
      <c r="C186" s="227" t="s">
        <v>250</v>
      </c>
      <c r="D186" s="227" t="s">
        <v>154</v>
      </c>
      <c r="E186" s="228" t="s">
        <v>921</v>
      </c>
      <c r="F186" s="229" t="s">
        <v>922</v>
      </c>
      <c r="G186" s="230" t="s">
        <v>157</v>
      </c>
      <c r="H186" s="231">
        <v>620.39999999999998</v>
      </c>
      <c r="I186" s="232"/>
      <c r="J186" s="233">
        <f>ROUND(I186*H186,2)</f>
        <v>0</v>
      </c>
      <c r="K186" s="229" t="s">
        <v>1</v>
      </c>
      <c r="L186" s="45"/>
      <c r="M186" s="234" t="s">
        <v>1</v>
      </c>
      <c r="N186" s="235" t="s">
        <v>44</v>
      </c>
      <c r="O186" s="92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8" t="s">
        <v>159</v>
      </c>
      <c r="AT186" s="238" t="s">
        <v>154</v>
      </c>
      <c r="AU186" s="238" t="s">
        <v>87</v>
      </c>
      <c r="AY186" s="18" t="s">
        <v>152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8" t="s">
        <v>21</v>
      </c>
      <c r="BK186" s="239">
        <f>ROUND(I186*H186,2)</f>
        <v>0</v>
      </c>
      <c r="BL186" s="18" t="s">
        <v>159</v>
      </c>
      <c r="BM186" s="238" t="s">
        <v>923</v>
      </c>
    </row>
    <row r="187" s="2" customFormat="1">
      <c r="A187" s="39"/>
      <c r="B187" s="40"/>
      <c r="C187" s="41"/>
      <c r="D187" s="240" t="s">
        <v>161</v>
      </c>
      <c r="E187" s="41"/>
      <c r="F187" s="241" t="s">
        <v>924</v>
      </c>
      <c r="G187" s="41"/>
      <c r="H187" s="41"/>
      <c r="I187" s="242"/>
      <c r="J187" s="41"/>
      <c r="K187" s="41"/>
      <c r="L187" s="45"/>
      <c r="M187" s="243"/>
      <c r="N187" s="244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161</v>
      </c>
      <c r="AU187" s="18" t="s">
        <v>87</v>
      </c>
    </row>
    <row r="188" s="13" customFormat="1">
      <c r="A188" s="13"/>
      <c r="B188" s="245"/>
      <c r="C188" s="246"/>
      <c r="D188" s="240" t="s">
        <v>163</v>
      </c>
      <c r="E188" s="247" t="s">
        <v>1</v>
      </c>
      <c r="F188" s="248" t="s">
        <v>915</v>
      </c>
      <c r="G188" s="246"/>
      <c r="H188" s="247" t="s">
        <v>1</v>
      </c>
      <c r="I188" s="249"/>
      <c r="J188" s="246"/>
      <c r="K188" s="246"/>
      <c r="L188" s="250"/>
      <c r="M188" s="251"/>
      <c r="N188" s="252"/>
      <c r="O188" s="252"/>
      <c r="P188" s="252"/>
      <c r="Q188" s="252"/>
      <c r="R188" s="252"/>
      <c r="S188" s="252"/>
      <c r="T188" s="25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4" t="s">
        <v>163</v>
      </c>
      <c r="AU188" s="254" t="s">
        <v>87</v>
      </c>
      <c r="AV188" s="13" t="s">
        <v>21</v>
      </c>
      <c r="AW188" s="13" t="s">
        <v>36</v>
      </c>
      <c r="AX188" s="13" t="s">
        <v>79</v>
      </c>
      <c r="AY188" s="254" t="s">
        <v>152</v>
      </c>
    </row>
    <row r="189" s="14" customFormat="1">
      <c r="A189" s="14"/>
      <c r="B189" s="255"/>
      <c r="C189" s="256"/>
      <c r="D189" s="240" t="s">
        <v>163</v>
      </c>
      <c r="E189" s="257" t="s">
        <v>1</v>
      </c>
      <c r="F189" s="258" t="s">
        <v>916</v>
      </c>
      <c r="G189" s="256"/>
      <c r="H189" s="259">
        <v>620.39999999999998</v>
      </c>
      <c r="I189" s="260"/>
      <c r="J189" s="256"/>
      <c r="K189" s="256"/>
      <c r="L189" s="261"/>
      <c r="M189" s="262"/>
      <c r="N189" s="263"/>
      <c r="O189" s="263"/>
      <c r="P189" s="263"/>
      <c r="Q189" s="263"/>
      <c r="R189" s="263"/>
      <c r="S189" s="263"/>
      <c r="T189" s="26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5" t="s">
        <v>163</v>
      </c>
      <c r="AU189" s="265" t="s">
        <v>87</v>
      </c>
      <c r="AV189" s="14" t="s">
        <v>87</v>
      </c>
      <c r="AW189" s="14" t="s">
        <v>36</v>
      </c>
      <c r="AX189" s="14" t="s">
        <v>21</v>
      </c>
      <c r="AY189" s="265" t="s">
        <v>152</v>
      </c>
    </row>
    <row r="190" s="2" customFormat="1" ht="16.5" customHeight="1">
      <c r="A190" s="39"/>
      <c r="B190" s="40"/>
      <c r="C190" s="277" t="s">
        <v>258</v>
      </c>
      <c r="D190" s="277" t="s">
        <v>314</v>
      </c>
      <c r="E190" s="278" t="s">
        <v>925</v>
      </c>
      <c r="F190" s="279" t="s">
        <v>926</v>
      </c>
      <c r="G190" s="280" t="s">
        <v>927</v>
      </c>
      <c r="H190" s="281">
        <v>9.3059999999999992</v>
      </c>
      <c r="I190" s="282"/>
      <c r="J190" s="283">
        <f>ROUND(I190*H190,2)</f>
        <v>0</v>
      </c>
      <c r="K190" s="279" t="s">
        <v>158</v>
      </c>
      <c r="L190" s="284"/>
      <c r="M190" s="285" t="s">
        <v>1</v>
      </c>
      <c r="N190" s="286" t="s">
        <v>44</v>
      </c>
      <c r="O190" s="92"/>
      <c r="P190" s="236">
        <f>O190*H190</f>
        <v>0</v>
      </c>
      <c r="Q190" s="236">
        <v>0.001</v>
      </c>
      <c r="R190" s="236">
        <f>Q190*H190</f>
        <v>0.009306</v>
      </c>
      <c r="S190" s="236">
        <v>0</v>
      </c>
      <c r="T190" s="23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8" t="s">
        <v>209</v>
      </c>
      <c r="AT190" s="238" t="s">
        <v>314</v>
      </c>
      <c r="AU190" s="238" t="s">
        <v>87</v>
      </c>
      <c r="AY190" s="18" t="s">
        <v>152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8" t="s">
        <v>21</v>
      </c>
      <c r="BK190" s="239">
        <f>ROUND(I190*H190,2)</f>
        <v>0</v>
      </c>
      <c r="BL190" s="18" t="s">
        <v>159</v>
      </c>
      <c r="BM190" s="238" t="s">
        <v>928</v>
      </c>
    </row>
    <row r="191" s="2" customFormat="1">
      <c r="A191" s="39"/>
      <c r="B191" s="40"/>
      <c r="C191" s="41"/>
      <c r="D191" s="240" t="s">
        <v>161</v>
      </c>
      <c r="E191" s="41"/>
      <c r="F191" s="241" t="s">
        <v>926</v>
      </c>
      <c r="G191" s="41"/>
      <c r="H191" s="41"/>
      <c r="I191" s="242"/>
      <c r="J191" s="41"/>
      <c r="K191" s="41"/>
      <c r="L191" s="45"/>
      <c r="M191" s="243"/>
      <c r="N191" s="244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161</v>
      </c>
      <c r="AU191" s="18" t="s">
        <v>87</v>
      </c>
    </row>
    <row r="192" s="14" customFormat="1">
      <c r="A192" s="14"/>
      <c r="B192" s="255"/>
      <c r="C192" s="256"/>
      <c r="D192" s="240" t="s">
        <v>163</v>
      </c>
      <c r="E192" s="256"/>
      <c r="F192" s="258" t="s">
        <v>929</v>
      </c>
      <c r="G192" s="256"/>
      <c r="H192" s="259">
        <v>9.3059999999999992</v>
      </c>
      <c r="I192" s="260"/>
      <c r="J192" s="256"/>
      <c r="K192" s="256"/>
      <c r="L192" s="261"/>
      <c r="M192" s="262"/>
      <c r="N192" s="263"/>
      <c r="O192" s="263"/>
      <c r="P192" s="263"/>
      <c r="Q192" s="263"/>
      <c r="R192" s="263"/>
      <c r="S192" s="263"/>
      <c r="T192" s="26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5" t="s">
        <v>163</v>
      </c>
      <c r="AU192" s="265" t="s">
        <v>87</v>
      </c>
      <c r="AV192" s="14" t="s">
        <v>87</v>
      </c>
      <c r="AW192" s="14" t="s">
        <v>4</v>
      </c>
      <c r="AX192" s="14" t="s">
        <v>21</v>
      </c>
      <c r="AY192" s="265" t="s">
        <v>152</v>
      </c>
    </row>
    <row r="193" s="2" customFormat="1" ht="24.15" customHeight="1">
      <c r="A193" s="39"/>
      <c r="B193" s="40"/>
      <c r="C193" s="227" t="s">
        <v>265</v>
      </c>
      <c r="D193" s="227" t="s">
        <v>154</v>
      </c>
      <c r="E193" s="228" t="s">
        <v>930</v>
      </c>
      <c r="F193" s="229" t="s">
        <v>931</v>
      </c>
      <c r="G193" s="230" t="s">
        <v>157</v>
      </c>
      <c r="H193" s="231">
        <v>620.39999999999998</v>
      </c>
      <c r="I193" s="232"/>
      <c r="J193" s="233">
        <f>ROUND(I193*H193,2)</f>
        <v>0</v>
      </c>
      <c r="K193" s="229" t="s">
        <v>158</v>
      </c>
      <c r="L193" s="45"/>
      <c r="M193" s="234" t="s">
        <v>1</v>
      </c>
      <c r="N193" s="235" t="s">
        <v>44</v>
      </c>
      <c r="O193" s="92"/>
      <c r="P193" s="236">
        <f>O193*H193</f>
        <v>0</v>
      </c>
      <c r="Q193" s="236">
        <v>0</v>
      </c>
      <c r="R193" s="236">
        <f>Q193*H193</f>
        <v>0</v>
      </c>
      <c r="S193" s="236">
        <v>0</v>
      </c>
      <c r="T193" s="237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8" t="s">
        <v>159</v>
      </c>
      <c r="AT193" s="238" t="s">
        <v>154</v>
      </c>
      <c r="AU193" s="238" t="s">
        <v>87</v>
      </c>
      <c r="AY193" s="18" t="s">
        <v>152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8" t="s">
        <v>21</v>
      </c>
      <c r="BK193" s="239">
        <f>ROUND(I193*H193,2)</f>
        <v>0</v>
      </c>
      <c r="BL193" s="18" t="s">
        <v>159</v>
      </c>
      <c r="BM193" s="238" t="s">
        <v>932</v>
      </c>
    </row>
    <row r="194" s="2" customFormat="1">
      <c r="A194" s="39"/>
      <c r="B194" s="40"/>
      <c r="C194" s="41"/>
      <c r="D194" s="240" t="s">
        <v>161</v>
      </c>
      <c r="E194" s="41"/>
      <c r="F194" s="241" t="s">
        <v>933</v>
      </c>
      <c r="G194" s="41"/>
      <c r="H194" s="41"/>
      <c r="I194" s="242"/>
      <c r="J194" s="41"/>
      <c r="K194" s="41"/>
      <c r="L194" s="45"/>
      <c r="M194" s="243"/>
      <c r="N194" s="244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161</v>
      </c>
      <c r="AU194" s="18" t="s">
        <v>87</v>
      </c>
    </row>
    <row r="195" s="13" customFormat="1">
      <c r="A195" s="13"/>
      <c r="B195" s="245"/>
      <c r="C195" s="246"/>
      <c r="D195" s="240" t="s">
        <v>163</v>
      </c>
      <c r="E195" s="247" t="s">
        <v>1</v>
      </c>
      <c r="F195" s="248" t="s">
        <v>915</v>
      </c>
      <c r="G195" s="246"/>
      <c r="H195" s="247" t="s">
        <v>1</v>
      </c>
      <c r="I195" s="249"/>
      <c r="J195" s="246"/>
      <c r="K195" s="246"/>
      <c r="L195" s="250"/>
      <c r="M195" s="251"/>
      <c r="N195" s="252"/>
      <c r="O195" s="252"/>
      <c r="P195" s="252"/>
      <c r="Q195" s="252"/>
      <c r="R195" s="252"/>
      <c r="S195" s="252"/>
      <c r="T195" s="25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4" t="s">
        <v>163</v>
      </c>
      <c r="AU195" s="254" t="s">
        <v>87</v>
      </c>
      <c r="AV195" s="13" t="s">
        <v>21</v>
      </c>
      <c r="AW195" s="13" t="s">
        <v>36</v>
      </c>
      <c r="AX195" s="13" t="s">
        <v>79</v>
      </c>
      <c r="AY195" s="254" t="s">
        <v>152</v>
      </c>
    </row>
    <row r="196" s="14" customFormat="1">
      <c r="A196" s="14"/>
      <c r="B196" s="255"/>
      <c r="C196" s="256"/>
      <c r="D196" s="240" t="s">
        <v>163</v>
      </c>
      <c r="E196" s="257" t="s">
        <v>1</v>
      </c>
      <c r="F196" s="258" t="s">
        <v>916</v>
      </c>
      <c r="G196" s="256"/>
      <c r="H196" s="259">
        <v>620.39999999999998</v>
      </c>
      <c r="I196" s="260"/>
      <c r="J196" s="256"/>
      <c r="K196" s="256"/>
      <c r="L196" s="261"/>
      <c r="M196" s="262"/>
      <c r="N196" s="263"/>
      <c r="O196" s="263"/>
      <c r="P196" s="263"/>
      <c r="Q196" s="263"/>
      <c r="R196" s="263"/>
      <c r="S196" s="263"/>
      <c r="T196" s="26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5" t="s">
        <v>163</v>
      </c>
      <c r="AU196" s="265" t="s">
        <v>87</v>
      </c>
      <c r="AV196" s="14" t="s">
        <v>87</v>
      </c>
      <c r="AW196" s="14" t="s">
        <v>36</v>
      </c>
      <c r="AX196" s="14" t="s">
        <v>21</v>
      </c>
      <c r="AY196" s="265" t="s">
        <v>152</v>
      </c>
    </row>
    <row r="197" s="2" customFormat="1" ht="24.15" customHeight="1">
      <c r="A197" s="39"/>
      <c r="B197" s="40"/>
      <c r="C197" s="227" t="s">
        <v>270</v>
      </c>
      <c r="D197" s="227" t="s">
        <v>154</v>
      </c>
      <c r="E197" s="228" t="s">
        <v>329</v>
      </c>
      <c r="F197" s="229" t="s">
        <v>330</v>
      </c>
      <c r="G197" s="230" t="s">
        <v>157</v>
      </c>
      <c r="H197" s="231">
        <v>115.58499999999999</v>
      </c>
      <c r="I197" s="232"/>
      <c r="J197" s="233">
        <f>ROUND(I197*H197,2)</f>
        <v>0</v>
      </c>
      <c r="K197" s="229" t="s">
        <v>158</v>
      </c>
      <c r="L197" s="45"/>
      <c r="M197" s="234" t="s">
        <v>1</v>
      </c>
      <c r="N197" s="235" t="s">
        <v>44</v>
      </c>
      <c r="O197" s="92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8" t="s">
        <v>159</v>
      </c>
      <c r="AT197" s="238" t="s">
        <v>154</v>
      </c>
      <c r="AU197" s="238" t="s">
        <v>87</v>
      </c>
      <c r="AY197" s="18" t="s">
        <v>152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8" t="s">
        <v>21</v>
      </c>
      <c r="BK197" s="239">
        <f>ROUND(I197*H197,2)</f>
        <v>0</v>
      </c>
      <c r="BL197" s="18" t="s">
        <v>159</v>
      </c>
      <c r="BM197" s="238" t="s">
        <v>934</v>
      </c>
    </row>
    <row r="198" s="2" customFormat="1">
      <c r="A198" s="39"/>
      <c r="B198" s="40"/>
      <c r="C198" s="41"/>
      <c r="D198" s="240" t="s">
        <v>161</v>
      </c>
      <c r="E198" s="41"/>
      <c r="F198" s="241" t="s">
        <v>332</v>
      </c>
      <c r="G198" s="41"/>
      <c r="H198" s="41"/>
      <c r="I198" s="242"/>
      <c r="J198" s="41"/>
      <c r="K198" s="41"/>
      <c r="L198" s="45"/>
      <c r="M198" s="243"/>
      <c r="N198" s="244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161</v>
      </c>
      <c r="AU198" s="18" t="s">
        <v>87</v>
      </c>
    </row>
    <row r="199" s="14" customFormat="1">
      <c r="A199" s="14"/>
      <c r="B199" s="255"/>
      <c r="C199" s="256"/>
      <c r="D199" s="240" t="s">
        <v>163</v>
      </c>
      <c r="E199" s="257" t="s">
        <v>1</v>
      </c>
      <c r="F199" s="258" t="s">
        <v>935</v>
      </c>
      <c r="G199" s="256"/>
      <c r="H199" s="259">
        <v>99.984999999999999</v>
      </c>
      <c r="I199" s="260"/>
      <c r="J199" s="256"/>
      <c r="K199" s="256"/>
      <c r="L199" s="261"/>
      <c r="M199" s="262"/>
      <c r="N199" s="263"/>
      <c r="O199" s="263"/>
      <c r="P199" s="263"/>
      <c r="Q199" s="263"/>
      <c r="R199" s="263"/>
      <c r="S199" s="263"/>
      <c r="T199" s="26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5" t="s">
        <v>163</v>
      </c>
      <c r="AU199" s="265" t="s">
        <v>87</v>
      </c>
      <c r="AV199" s="14" t="s">
        <v>87</v>
      </c>
      <c r="AW199" s="14" t="s">
        <v>36</v>
      </c>
      <c r="AX199" s="14" t="s">
        <v>79</v>
      </c>
      <c r="AY199" s="265" t="s">
        <v>152</v>
      </c>
    </row>
    <row r="200" s="14" customFormat="1">
      <c r="A200" s="14"/>
      <c r="B200" s="255"/>
      <c r="C200" s="256"/>
      <c r="D200" s="240" t="s">
        <v>163</v>
      </c>
      <c r="E200" s="257" t="s">
        <v>1</v>
      </c>
      <c r="F200" s="258" t="s">
        <v>936</v>
      </c>
      <c r="G200" s="256"/>
      <c r="H200" s="259">
        <v>15.6</v>
      </c>
      <c r="I200" s="260"/>
      <c r="J200" s="256"/>
      <c r="K200" s="256"/>
      <c r="L200" s="261"/>
      <c r="M200" s="262"/>
      <c r="N200" s="263"/>
      <c r="O200" s="263"/>
      <c r="P200" s="263"/>
      <c r="Q200" s="263"/>
      <c r="R200" s="263"/>
      <c r="S200" s="263"/>
      <c r="T200" s="26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5" t="s">
        <v>163</v>
      </c>
      <c r="AU200" s="265" t="s">
        <v>87</v>
      </c>
      <c r="AV200" s="14" t="s">
        <v>87</v>
      </c>
      <c r="AW200" s="14" t="s">
        <v>36</v>
      </c>
      <c r="AX200" s="14" t="s">
        <v>79</v>
      </c>
      <c r="AY200" s="265" t="s">
        <v>152</v>
      </c>
    </row>
    <row r="201" s="15" customFormat="1">
      <c r="A201" s="15"/>
      <c r="B201" s="266"/>
      <c r="C201" s="267"/>
      <c r="D201" s="240" t="s">
        <v>163</v>
      </c>
      <c r="E201" s="268" t="s">
        <v>1</v>
      </c>
      <c r="F201" s="269" t="s">
        <v>187</v>
      </c>
      <c r="G201" s="267"/>
      <c r="H201" s="270">
        <v>115.58499999999999</v>
      </c>
      <c r="I201" s="271"/>
      <c r="J201" s="267"/>
      <c r="K201" s="267"/>
      <c r="L201" s="272"/>
      <c r="M201" s="273"/>
      <c r="N201" s="274"/>
      <c r="O201" s="274"/>
      <c r="P201" s="274"/>
      <c r="Q201" s="274"/>
      <c r="R201" s="274"/>
      <c r="S201" s="274"/>
      <c r="T201" s="27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6" t="s">
        <v>163</v>
      </c>
      <c r="AU201" s="276" t="s">
        <v>87</v>
      </c>
      <c r="AV201" s="15" t="s">
        <v>159</v>
      </c>
      <c r="AW201" s="15" t="s">
        <v>36</v>
      </c>
      <c r="AX201" s="15" t="s">
        <v>21</v>
      </c>
      <c r="AY201" s="276" t="s">
        <v>152</v>
      </c>
    </row>
    <row r="202" s="2" customFormat="1" ht="37.8" customHeight="1">
      <c r="A202" s="39"/>
      <c r="B202" s="40"/>
      <c r="C202" s="227" t="s">
        <v>275</v>
      </c>
      <c r="D202" s="227" t="s">
        <v>154</v>
      </c>
      <c r="E202" s="228" t="s">
        <v>937</v>
      </c>
      <c r="F202" s="229" t="s">
        <v>938</v>
      </c>
      <c r="G202" s="230" t="s">
        <v>580</v>
      </c>
      <c r="H202" s="231">
        <v>6</v>
      </c>
      <c r="I202" s="232"/>
      <c r="J202" s="233">
        <f>ROUND(I202*H202,2)</f>
        <v>0</v>
      </c>
      <c r="K202" s="229" t="s">
        <v>158</v>
      </c>
      <c r="L202" s="45"/>
      <c r="M202" s="234" t="s">
        <v>1</v>
      </c>
      <c r="N202" s="235" t="s">
        <v>44</v>
      </c>
      <c r="O202" s="92"/>
      <c r="P202" s="236">
        <f>O202*H202</f>
        <v>0</v>
      </c>
      <c r="Q202" s="236">
        <v>0</v>
      </c>
      <c r="R202" s="236">
        <f>Q202*H202</f>
        <v>0</v>
      </c>
      <c r="S202" s="236">
        <v>0</v>
      </c>
      <c r="T202" s="23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8" t="s">
        <v>159</v>
      </c>
      <c r="AT202" s="238" t="s">
        <v>154</v>
      </c>
      <c r="AU202" s="238" t="s">
        <v>87</v>
      </c>
      <c r="AY202" s="18" t="s">
        <v>152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8" t="s">
        <v>21</v>
      </c>
      <c r="BK202" s="239">
        <f>ROUND(I202*H202,2)</f>
        <v>0</v>
      </c>
      <c r="BL202" s="18" t="s">
        <v>159</v>
      </c>
      <c r="BM202" s="238" t="s">
        <v>939</v>
      </c>
    </row>
    <row r="203" s="2" customFormat="1">
      <c r="A203" s="39"/>
      <c r="B203" s="40"/>
      <c r="C203" s="41"/>
      <c r="D203" s="240" t="s">
        <v>161</v>
      </c>
      <c r="E203" s="41"/>
      <c r="F203" s="241" t="s">
        <v>940</v>
      </c>
      <c r="G203" s="41"/>
      <c r="H203" s="41"/>
      <c r="I203" s="242"/>
      <c r="J203" s="41"/>
      <c r="K203" s="41"/>
      <c r="L203" s="45"/>
      <c r="M203" s="243"/>
      <c r="N203" s="244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161</v>
      </c>
      <c r="AU203" s="18" t="s">
        <v>87</v>
      </c>
    </row>
    <row r="204" s="2" customFormat="1" ht="16.5" customHeight="1">
      <c r="A204" s="39"/>
      <c r="B204" s="40"/>
      <c r="C204" s="277" t="s">
        <v>280</v>
      </c>
      <c r="D204" s="277" t="s">
        <v>314</v>
      </c>
      <c r="E204" s="278" t="s">
        <v>941</v>
      </c>
      <c r="F204" s="279" t="s">
        <v>942</v>
      </c>
      <c r="G204" s="280" t="s">
        <v>238</v>
      </c>
      <c r="H204" s="281">
        <v>6</v>
      </c>
      <c r="I204" s="282"/>
      <c r="J204" s="283">
        <f>ROUND(I204*H204,2)</f>
        <v>0</v>
      </c>
      <c r="K204" s="279" t="s">
        <v>158</v>
      </c>
      <c r="L204" s="284"/>
      <c r="M204" s="285" t="s">
        <v>1</v>
      </c>
      <c r="N204" s="286" t="s">
        <v>44</v>
      </c>
      <c r="O204" s="92"/>
      <c r="P204" s="236">
        <f>O204*H204</f>
        <v>0</v>
      </c>
      <c r="Q204" s="236">
        <v>0.22</v>
      </c>
      <c r="R204" s="236">
        <f>Q204*H204</f>
        <v>1.3200000000000001</v>
      </c>
      <c r="S204" s="236">
        <v>0</v>
      </c>
      <c r="T204" s="23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8" t="s">
        <v>209</v>
      </c>
      <c r="AT204" s="238" t="s">
        <v>314</v>
      </c>
      <c r="AU204" s="238" t="s">
        <v>87</v>
      </c>
      <c r="AY204" s="18" t="s">
        <v>152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8" t="s">
        <v>21</v>
      </c>
      <c r="BK204" s="239">
        <f>ROUND(I204*H204,2)</f>
        <v>0</v>
      </c>
      <c r="BL204" s="18" t="s">
        <v>159</v>
      </c>
      <c r="BM204" s="238" t="s">
        <v>943</v>
      </c>
    </row>
    <row r="205" s="2" customFormat="1">
      <c r="A205" s="39"/>
      <c r="B205" s="40"/>
      <c r="C205" s="41"/>
      <c r="D205" s="240" t="s">
        <v>161</v>
      </c>
      <c r="E205" s="41"/>
      <c r="F205" s="241" t="s">
        <v>942</v>
      </c>
      <c r="G205" s="41"/>
      <c r="H205" s="41"/>
      <c r="I205" s="242"/>
      <c r="J205" s="41"/>
      <c r="K205" s="41"/>
      <c r="L205" s="45"/>
      <c r="M205" s="243"/>
      <c r="N205" s="244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161</v>
      </c>
      <c r="AU205" s="18" t="s">
        <v>87</v>
      </c>
    </row>
    <row r="206" s="2" customFormat="1" ht="24.15" customHeight="1">
      <c r="A206" s="39"/>
      <c r="B206" s="40"/>
      <c r="C206" s="227" t="s">
        <v>290</v>
      </c>
      <c r="D206" s="227" t="s">
        <v>154</v>
      </c>
      <c r="E206" s="228" t="s">
        <v>944</v>
      </c>
      <c r="F206" s="229" t="s">
        <v>945</v>
      </c>
      <c r="G206" s="230" t="s">
        <v>580</v>
      </c>
      <c r="H206" s="231">
        <v>6</v>
      </c>
      <c r="I206" s="232"/>
      <c r="J206" s="233">
        <f>ROUND(I206*H206,2)</f>
        <v>0</v>
      </c>
      <c r="K206" s="229" t="s">
        <v>158</v>
      </c>
      <c r="L206" s="45"/>
      <c r="M206" s="234" t="s">
        <v>1</v>
      </c>
      <c r="N206" s="235" t="s">
        <v>44</v>
      </c>
      <c r="O206" s="92"/>
      <c r="P206" s="236">
        <f>O206*H206</f>
        <v>0</v>
      </c>
      <c r="Q206" s="236">
        <v>0</v>
      </c>
      <c r="R206" s="236">
        <f>Q206*H206</f>
        <v>0</v>
      </c>
      <c r="S206" s="236">
        <v>0</v>
      </c>
      <c r="T206" s="237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8" t="s">
        <v>159</v>
      </c>
      <c r="AT206" s="238" t="s">
        <v>154</v>
      </c>
      <c r="AU206" s="238" t="s">
        <v>87</v>
      </c>
      <c r="AY206" s="18" t="s">
        <v>152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8" t="s">
        <v>21</v>
      </c>
      <c r="BK206" s="239">
        <f>ROUND(I206*H206,2)</f>
        <v>0</v>
      </c>
      <c r="BL206" s="18" t="s">
        <v>159</v>
      </c>
      <c r="BM206" s="238" t="s">
        <v>946</v>
      </c>
    </row>
    <row r="207" s="2" customFormat="1">
      <c r="A207" s="39"/>
      <c r="B207" s="40"/>
      <c r="C207" s="41"/>
      <c r="D207" s="240" t="s">
        <v>161</v>
      </c>
      <c r="E207" s="41"/>
      <c r="F207" s="241" t="s">
        <v>947</v>
      </c>
      <c r="G207" s="41"/>
      <c r="H207" s="41"/>
      <c r="I207" s="242"/>
      <c r="J207" s="41"/>
      <c r="K207" s="41"/>
      <c r="L207" s="45"/>
      <c r="M207" s="243"/>
      <c r="N207" s="244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161</v>
      </c>
      <c r="AU207" s="18" t="s">
        <v>87</v>
      </c>
    </row>
    <row r="208" s="2" customFormat="1" ht="16.5" customHeight="1">
      <c r="A208" s="39"/>
      <c r="B208" s="40"/>
      <c r="C208" s="277" t="s">
        <v>7</v>
      </c>
      <c r="D208" s="277" t="s">
        <v>314</v>
      </c>
      <c r="E208" s="278" t="s">
        <v>948</v>
      </c>
      <c r="F208" s="279" t="s">
        <v>949</v>
      </c>
      <c r="G208" s="280" t="s">
        <v>580</v>
      </c>
      <c r="H208" s="281">
        <v>6</v>
      </c>
      <c r="I208" s="282"/>
      <c r="J208" s="283">
        <f>ROUND(I208*H208,2)</f>
        <v>0</v>
      </c>
      <c r="K208" s="279" t="s">
        <v>1</v>
      </c>
      <c r="L208" s="284"/>
      <c r="M208" s="285" t="s">
        <v>1</v>
      </c>
      <c r="N208" s="286" t="s">
        <v>44</v>
      </c>
      <c r="O208" s="92"/>
      <c r="P208" s="236">
        <f>O208*H208</f>
        <v>0</v>
      </c>
      <c r="Q208" s="236">
        <v>0.0023</v>
      </c>
      <c r="R208" s="236">
        <f>Q208*H208</f>
        <v>0.0138</v>
      </c>
      <c r="S208" s="236">
        <v>0</v>
      </c>
      <c r="T208" s="23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8" t="s">
        <v>209</v>
      </c>
      <c r="AT208" s="238" t="s">
        <v>314</v>
      </c>
      <c r="AU208" s="238" t="s">
        <v>87</v>
      </c>
      <c r="AY208" s="18" t="s">
        <v>152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8" t="s">
        <v>21</v>
      </c>
      <c r="BK208" s="239">
        <f>ROUND(I208*H208,2)</f>
        <v>0</v>
      </c>
      <c r="BL208" s="18" t="s">
        <v>159</v>
      </c>
      <c r="BM208" s="238" t="s">
        <v>950</v>
      </c>
    </row>
    <row r="209" s="2" customFormat="1">
      <c r="A209" s="39"/>
      <c r="B209" s="40"/>
      <c r="C209" s="41"/>
      <c r="D209" s="240" t="s">
        <v>161</v>
      </c>
      <c r="E209" s="41"/>
      <c r="F209" s="241" t="s">
        <v>951</v>
      </c>
      <c r="G209" s="41"/>
      <c r="H209" s="41"/>
      <c r="I209" s="242"/>
      <c r="J209" s="41"/>
      <c r="K209" s="41"/>
      <c r="L209" s="45"/>
      <c r="M209" s="243"/>
      <c r="N209" s="244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161</v>
      </c>
      <c r="AU209" s="18" t="s">
        <v>87</v>
      </c>
    </row>
    <row r="210" s="12" customFormat="1" ht="22.8" customHeight="1">
      <c r="A210" s="12"/>
      <c r="B210" s="211"/>
      <c r="C210" s="212"/>
      <c r="D210" s="213" t="s">
        <v>78</v>
      </c>
      <c r="E210" s="225" t="s">
        <v>188</v>
      </c>
      <c r="F210" s="225" t="s">
        <v>420</v>
      </c>
      <c r="G210" s="212"/>
      <c r="H210" s="212"/>
      <c r="I210" s="215"/>
      <c r="J210" s="226">
        <f>BK210</f>
        <v>0</v>
      </c>
      <c r="K210" s="212"/>
      <c r="L210" s="217"/>
      <c r="M210" s="218"/>
      <c r="N210" s="219"/>
      <c r="O210" s="219"/>
      <c r="P210" s="220">
        <f>SUM(P211:P316)</f>
        <v>0</v>
      </c>
      <c r="Q210" s="219"/>
      <c r="R210" s="220">
        <f>SUM(R211:R316)</f>
        <v>14.326046000000002</v>
      </c>
      <c r="S210" s="219"/>
      <c r="T210" s="221">
        <f>SUM(T211:T316)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2" t="s">
        <v>21</v>
      </c>
      <c r="AT210" s="223" t="s">
        <v>78</v>
      </c>
      <c r="AU210" s="223" t="s">
        <v>21</v>
      </c>
      <c r="AY210" s="222" t="s">
        <v>152</v>
      </c>
      <c r="BK210" s="224">
        <f>SUM(BK211:BK316)</f>
        <v>0</v>
      </c>
    </row>
    <row r="211" s="2" customFormat="1" ht="24.15" customHeight="1">
      <c r="A211" s="39"/>
      <c r="B211" s="40"/>
      <c r="C211" s="227" t="s">
        <v>299</v>
      </c>
      <c r="D211" s="227" t="s">
        <v>154</v>
      </c>
      <c r="E211" s="228" t="s">
        <v>422</v>
      </c>
      <c r="F211" s="229" t="s">
        <v>423</v>
      </c>
      <c r="G211" s="230" t="s">
        <v>157</v>
      </c>
      <c r="H211" s="231">
        <v>115.59999999999999</v>
      </c>
      <c r="I211" s="232"/>
      <c r="J211" s="233">
        <f>ROUND(I211*H211,2)</f>
        <v>0</v>
      </c>
      <c r="K211" s="229" t="s">
        <v>1</v>
      </c>
      <c r="L211" s="45"/>
      <c r="M211" s="234" t="s">
        <v>1</v>
      </c>
      <c r="N211" s="235" t="s">
        <v>44</v>
      </c>
      <c r="O211" s="92"/>
      <c r="P211" s="236">
        <f>O211*H211</f>
        <v>0</v>
      </c>
      <c r="Q211" s="236">
        <v>0</v>
      </c>
      <c r="R211" s="236">
        <f>Q211*H211</f>
        <v>0</v>
      </c>
      <c r="S211" s="236">
        <v>0</v>
      </c>
      <c r="T211" s="237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8" t="s">
        <v>159</v>
      </c>
      <c r="AT211" s="238" t="s">
        <v>154</v>
      </c>
      <c r="AU211" s="238" t="s">
        <v>87</v>
      </c>
      <c r="AY211" s="18" t="s">
        <v>152</v>
      </c>
      <c r="BE211" s="239">
        <f>IF(N211="základní",J211,0)</f>
        <v>0</v>
      </c>
      <c r="BF211" s="239">
        <f>IF(N211="snížená",J211,0)</f>
        <v>0</v>
      </c>
      <c r="BG211" s="239">
        <f>IF(N211="zákl. přenesená",J211,0)</f>
        <v>0</v>
      </c>
      <c r="BH211" s="239">
        <f>IF(N211="sníž. přenesená",J211,0)</f>
        <v>0</v>
      </c>
      <c r="BI211" s="239">
        <f>IF(N211="nulová",J211,0)</f>
        <v>0</v>
      </c>
      <c r="BJ211" s="18" t="s">
        <v>21</v>
      </c>
      <c r="BK211" s="239">
        <f>ROUND(I211*H211,2)</f>
        <v>0</v>
      </c>
      <c r="BL211" s="18" t="s">
        <v>159</v>
      </c>
      <c r="BM211" s="238" t="s">
        <v>952</v>
      </c>
    </row>
    <row r="212" s="2" customFormat="1">
      <c r="A212" s="39"/>
      <c r="B212" s="40"/>
      <c r="C212" s="41"/>
      <c r="D212" s="240" t="s">
        <v>161</v>
      </c>
      <c r="E212" s="41"/>
      <c r="F212" s="241" t="s">
        <v>425</v>
      </c>
      <c r="G212" s="41"/>
      <c r="H212" s="41"/>
      <c r="I212" s="242"/>
      <c r="J212" s="41"/>
      <c r="K212" s="41"/>
      <c r="L212" s="45"/>
      <c r="M212" s="243"/>
      <c r="N212" s="244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161</v>
      </c>
      <c r="AU212" s="18" t="s">
        <v>87</v>
      </c>
    </row>
    <row r="213" s="13" customFormat="1">
      <c r="A213" s="13"/>
      <c r="B213" s="245"/>
      <c r="C213" s="246"/>
      <c r="D213" s="240" t="s">
        <v>163</v>
      </c>
      <c r="E213" s="247" t="s">
        <v>1</v>
      </c>
      <c r="F213" s="248" t="s">
        <v>426</v>
      </c>
      <c r="G213" s="246"/>
      <c r="H213" s="247" t="s">
        <v>1</v>
      </c>
      <c r="I213" s="249"/>
      <c r="J213" s="246"/>
      <c r="K213" s="246"/>
      <c r="L213" s="250"/>
      <c r="M213" s="251"/>
      <c r="N213" s="252"/>
      <c r="O213" s="252"/>
      <c r="P213" s="252"/>
      <c r="Q213" s="252"/>
      <c r="R213" s="252"/>
      <c r="S213" s="252"/>
      <c r="T213" s="25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4" t="s">
        <v>163</v>
      </c>
      <c r="AU213" s="254" t="s">
        <v>87</v>
      </c>
      <c r="AV213" s="13" t="s">
        <v>21</v>
      </c>
      <c r="AW213" s="13" t="s">
        <v>36</v>
      </c>
      <c r="AX213" s="13" t="s">
        <v>79</v>
      </c>
      <c r="AY213" s="254" t="s">
        <v>152</v>
      </c>
    </row>
    <row r="214" s="14" customFormat="1">
      <c r="A214" s="14"/>
      <c r="B214" s="255"/>
      <c r="C214" s="256"/>
      <c r="D214" s="240" t="s">
        <v>163</v>
      </c>
      <c r="E214" s="257" t="s">
        <v>1</v>
      </c>
      <c r="F214" s="258" t="s">
        <v>953</v>
      </c>
      <c r="G214" s="256"/>
      <c r="H214" s="259">
        <v>115.59999999999999</v>
      </c>
      <c r="I214" s="260"/>
      <c r="J214" s="256"/>
      <c r="K214" s="256"/>
      <c r="L214" s="261"/>
      <c r="M214" s="262"/>
      <c r="N214" s="263"/>
      <c r="O214" s="263"/>
      <c r="P214" s="263"/>
      <c r="Q214" s="263"/>
      <c r="R214" s="263"/>
      <c r="S214" s="263"/>
      <c r="T214" s="26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5" t="s">
        <v>163</v>
      </c>
      <c r="AU214" s="265" t="s">
        <v>87</v>
      </c>
      <c r="AV214" s="14" t="s">
        <v>87</v>
      </c>
      <c r="AW214" s="14" t="s">
        <v>36</v>
      </c>
      <c r="AX214" s="14" t="s">
        <v>21</v>
      </c>
      <c r="AY214" s="265" t="s">
        <v>152</v>
      </c>
    </row>
    <row r="215" s="2" customFormat="1" ht="33" customHeight="1">
      <c r="A215" s="39"/>
      <c r="B215" s="40"/>
      <c r="C215" s="227" t="s">
        <v>306</v>
      </c>
      <c r="D215" s="227" t="s">
        <v>154</v>
      </c>
      <c r="E215" s="228" t="s">
        <v>429</v>
      </c>
      <c r="F215" s="229" t="s">
        <v>430</v>
      </c>
      <c r="G215" s="230" t="s">
        <v>157</v>
      </c>
      <c r="H215" s="231">
        <v>65.200000000000003</v>
      </c>
      <c r="I215" s="232"/>
      <c r="J215" s="233">
        <f>ROUND(I215*H215,2)</f>
        <v>0</v>
      </c>
      <c r="K215" s="229" t="s">
        <v>158</v>
      </c>
      <c r="L215" s="45"/>
      <c r="M215" s="234" t="s">
        <v>1</v>
      </c>
      <c r="N215" s="235" t="s">
        <v>44</v>
      </c>
      <c r="O215" s="92"/>
      <c r="P215" s="236">
        <f>O215*H215</f>
        <v>0</v>
      </c>
      <c r="Q215" s="236">
        <v>0</v>
      </c>
      <c r="R215" s="236">
        <f>Q215*H215</f>
        <v>0</v>
      </c>
      <c r="S215" s="236">
        <v>0</v>
      </c>
      <c r="T215" s="237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8" t="s">
        <v>159</v>
      </c>
      <c r="AT215" s="238" t="s">
        <v>154</v>
      </c>
      <c r="AU215" s="238" t="s">
        <v>87</v>
      </c>
      <c r="AY215" s="18" t="s">
        <v>152</v>
      </c>
      <c r="BE215" s="239">
        <f>IF(N215="základní",J215,0)</f>
        <v>0</v>
      </c>
      <c r="BF215" s="239">
        <f>IF(N215="snížená",J215,0)</f>
        <v>0</v>
      </c>
      <c r="BG215" s="239">
        <f>IF(N215="zákl. přenesená",J215,0)</f>
        <v>0</v>
      </c>
      <c r="BH215" s="239">
        <f>IF(N215="sníž. přenesená",J215,0)</f>
        <v>0</v>
      </c>
      <c r="BI215" s="239">
        <f>IF(N215="nulová",J215,0)</f>
        <v>0</v>
      </c>
      <c r="BJ215" s="18" t="s">
        <v>21</v>
      </c>
      <c r="BK215" s="239">
        <f>ROUND(I215*H215,2)</f>
        <v>0</v>
      </c>
      <c r="BL215" s="18" t="s">
        <v>159</v>
      </c>
      <c r="BM215" s="238" t="s">
        <v>954</v>
      </c>
    </row>
    <row r="216" s="2" customFormat="1">
      <c r="A216" s="39"/>
      <c r="B216" s="40"/>
      <c r="C216" s="41"/>
      <c r="D216" s="240" t="s">
        <v>161</v>
      </c>
      <c r="E216" s="41"/>
      <c r="F216" s="241" t="s">
        <v>432</v>
      </c>
      <c r="G216" s="41"/>
      <c r="H216" s="41"/>
      <c r="I216" s="242"/>
      <c r="J216" s="41"/>
      <c r="K216" s="41"/>
      <c r="L216" s="45"/>
      <c r="M216" s="243"/>
      <c r="N216" s="244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161</v>
      </c>
      <c r="AU216" s="18" t="s">
        <v>87</v>
      </c>
    </row>
    <row r="217" s="13" customFormat="1">
      <c r="A217" s="13"/>
      <c r="B217" s="245"/>
      <c r="C217" s="246"/>
      <c r="D217" s="240" t="s">
        <v>163</v>
      </c>
      <c r="E217" s="247" t="s">
        <v>1</v>
      </c>
      <c r="F217" s="248" t="s">
        <v>433</v>
      </c>
      <c r="G217" s="246"/>
      <c r="H217" s="247" t="s">
        <v>1</v>
      </c>
      <c r="I217" s="249"/>
      <c r="J217" s="246"/>
      <c r="K217" s="246"/>
      <c r="L217" s="250"/>
      <c r="M217" s="251"/>
      <c r="N217" s="252"/>
      <c r="O217" s="252"/>
      <c r="P217" s="252"/>
      <c r="Q217" s="252"/>
      <c r="R217" s="252"/>
      <c r="S217" s="252"/>
      <c r="T217" s="25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4" t="s">
        <v>163</v>
      </c>
      <c r="AU217" s="254" t="s">
        <v>87</v>
      </c>
      <c r="AV217" s="13" t="s">
        <v>21</v>
      </c>
      <c r="AW217" s="13" t="s">
        <v>36</v>
      </c>
      <c r="AX217" s="13" t="s">
        <v>79</v>
      </c>
      <c r="AY217" s="254" t="s">
        <v>152</v>
      </c>
    </row>
    <row r="218" s="14" customFormat="1">
      <c r="A218" s="14"/>
      <c r="B218" s="255"/>
      <c r="C218" s="256"/>
      <c r="D218" s="240" t="s">
        <v>163</v>
      </c>
      <c r="E218" s="257" t="s">
        <v>1</v>
      </c>
      <c r="F218" s="258" t="s">
        <v>955</v>
      </c>
      <c r="G218" s="256"/>
      <c r="H218" s="259">
        <v>65.200000000000003</v>
      </c>
      <c r="I218" s="260"/>
      <c r="J218" s="256"/>
      <c r="K218" s="256"/>
      <c r="L218" s="261"/>
      <c r="M218" s="262"/>
      <c r="N218" s="263"/>
      <c r="O218" s="263"/>
      <c r="P218" s="263"/>
      <c r="Q218" s="263"/>
      <c r="R218" s="263"/>
      <c r="S218" s="263"/>
      <c r="T218" s="26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5" t="s">
        <v>163</v>
      </c>
      <c r="AU218" s="265" t="s">
        <v>87</v>
      </c>
      <c r="AV218" s="14" t="s">
        <v>87</v>
      </c>
      <c r="AW218" s="14" t="s">
        <v>36</v>
      </c>
      <c r="AX218" s="14" t="s">
        <v>21</v>
      </c>
      <c r="AY218" s="265" t="s">
        <v>152</v>
      </c>
    </row>
    <row r="219" s="2" customFormat="1" ht="24.15" customHeight="1">
      <c r="A219" s="39"/>
      <c r="B219" s="40"/>
      <c r="C219" s="227" t="s">
        <v>313</v>
      </c>
      <c r="D219" s="227" t="s">
        <v>154</v>
      </c>
      <c r="E219" s="228" t="s">
        <v>436</v>
      </c>
      <c r="F219" s="229" t="s">
        <v>437</v>
      </c>
      <c r="G219" s="230" t="s">
        <v>157</v>
      </c>
      <c r="H219" s="231">
        <v>31.899999999999999</v>
      </c>
      <c r="I219" s="232"/>
      <c r="J219" s="233">
        <f>ROUND(I219*H219,2)</f>
        <v>0</v>
      </c>
      <c r="K219" s="229" t="s">
        <v>1</v>
      </c>
      <c r="L219" s="45"/>
      <c r="M219" s="234" t="s">
        <v>1</v>
      </c>
      <c r="N219" s="235" t="s">
        <v>44</v>
      </c>
      <c r="O219" s="92"/>
      <c r="P219" s="236">
        <f>O219*H219</f>
        <v>0</v>
      </c>
      <c r="Q219" s="236">
        <v>0</v>
      </c>
      <c r="R219" s="236">
        <f>Q219*H219</f>
        <v>0</v>
      </c>
      <c r="S219" s="236">
        <v>0</v>
      </c>
      <c r="T219" s="237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8" t="s">
        <v>159</v>
      </c>
      <c r="AT219" s="238" t="s">
        <v>154</v>
      </c>
      <c r="AU219" s="238" t="s">
        <v>87</v>
      </c>
      <c r="AY219" s="18" t="s">
        <v>152</v>
      </c>
      <c r="BE219" s="239">
        <f>IF(N219="základní",J219,0)</f>
        <v>0</v>
      </c>
      <c r="BF219" s="239">
        <f>IF(N219="snížená",J219,0)</f>
        <v>0</v>
      </c>
      <c r="BG219" s="239">
        <f>IF(N219="zákl. přenesená",J219,0)</f>
        <v>0</v>
      </c>
      <c r="BH219" s="239">
        <f>IF(N219="sníž. přenesená",J219,0)</f>
        <v>0</v>
      </c>
      <c r="BI219" s="239">
        <f>IF(N219="nulová",J219,0)</f>
        <v>0</v>
      </c>
      <c r="BJ219" s="18" t="s">
        <v>21</v>
      </c>
      <c r="BK219" s="239">
        <f>ROUND(I219*H219,2)</f>
        <v>0</v>
      </c>
      <c r="BL219" s="18" t="s">
        <v>159</v>
      </c>
      <c r="BM219" s="238" t="s">
        <v>956</v>
      </c>
    </row>
    <row r="220" s="2" customFormat="1">
      <c r="A220" s="39"/>
      <c r="B220" s="40"/>
      <c r="C220" s="41"/>
      <c r="D220" s="240" t="s">
        <v>161</v>
      </c>
      <c r="E220" s="41"/>
      <c r="F220" s="241" t="s">
        <v>439</v>
      </c>
      <c r="G220" s="41"/>
      <c r="H220" s="41"/>
      <c r="I220" s="242"/>
      <c r="J220" s="41"/>
      <c r="K220" s="41"/>
      <c r="L220" s="45"/>
      <c r="M220" s="243"/>
      <c r="N220" s="244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161</v>
      </c>
      <c r="AU220" s="18" t="s">
        <v>87</v>
      </c>
    </row>
    <row r="221" s="13" customFormat="1">
      <c r="A221" s="13"/>
      <c r="B221" s="245"/>
      <c r="C221" s="246"/>
      <c r="D221" s="240" t="s">
        <v>163</v>
      </c>
      <c r="E221" s="247" t="s">
        <v>1</v>
      </c>
      <c r="F221" s="248" t="s">
        <v>440</v>
      </c>
      <c r="G221" s="246"/>
      <c r="H221" s="247" t="s">
        <v>1</v>
      </c>
      <c r="I221" s="249"/>
      <c r="J221" s="246"/>
      <c r="K221" s="246"/>
      <c r="L221" s="250"/>
      <c r="M221" s="251"/>
      <c r="N221" s="252"/>
      <c r="O221" s="252"/>
      <c r="P221" s="252"/>
      <c r="Q221" s="252"/>
      <c r="R221" s="252"/>
      <c r="S221" s="252"/>
      <c r="T221" s="25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4" t="s">
        <v>163</v>
      </c>
      <c r="AU221" s="254" t="s">
        <v>87</v>
      </c>
      <c r="AV221" s="13" t="s">
        <v>21</v>
      </c>
      <c r="AW221" s="13" t="s">
        <v>36</v>
      </c>
      <c r="AX221" s="13" t="s">
        <v>79</v>
      </c>
      <c r="AY221" s="254" t="s">
        <v>152</v>
      </c>
    </row>
    <row r="222" s="14" customFormat="1">
      <c r="A222" s="14"/>
      <c r="B222" s="255"/>
      <c r="C222" s="256"/>
      <c r="D222" s="240" t="s">
        <v>163</v>
      </c>
      <c r="E222" s="257" t="s">
        <v>1</v>
      </c>
      <c r="F222" s="258" t="s">
        <v>957</v>
      </c>
      <c r="G222" s="256"/>
      <c r="H222" s="259">
        <v>31.899999999999999</v>
      </c>
      <c r="I222" s="260"/>
      <c r="J222" s="256"/>
      <c r="K222" s="256"/>
      <c r="L222" s="261"/>
      <c r="M222" s="262"/>
      <c r="N222" s="263"/>
      <c r="O222" s="263"/>
      <c r="P222" s="263"/>
      <c r="Q222" s="263"/>
      <c r="R222" s="263"/>
      <c r="S222" s="263"/>
      <c r="T222" s="26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5" t="s">
        <v>163</v>
      </c>
      <c r="AU222" s="265" t="s">
        <v>87</v>
      </c>
      <c r="AV222" s="14" t="s">
        <v>87</v>
      </c>
      <c r="AW222" s="14" t="s">
        <v>36</v>
      </c>
      <c r="AX222" s="14" t="s">
        <v>21</v>
      </c>
      <c r="AY222" s="265" t="s">
        <v>152</v>
      </c>
    </row>
    <row r="223" s="2" customFormat="1" ht="24.15" customHeight="1">
      <c r="A223" s="39"/>
      <c r="B223" s="40"/>
      <c r="C223" s="227" t="s">
        <v>320</v>
      </c>
      <c r="D223" s="227" t="s">
        <v>154</v>
      </c>
      <c r="E223" s="228" t="s">
        <v>443</v>
      </c>
      <c r="F223" s="229" t="s">
        <v>444</v>
      </c>
      <c r="G223" s="230" t="s">
        <v>157</v>
      </c>
      <c r="H223" s="231">
        <v>78.099999999999994</v>
      </c>
      <c r="I223" s="232"/>
      <c r="J223" s="233">
        <f>ROUND(I223*H223,2)</f>
        <v>0</v>
      </c>
      <c r="K223" s="229" t="s">
        <v>158</v>
      </c>
      <c r="L223" s="45"/>
      <c r="M223" s="234" t="s">
        <v>1</v>
      </c>
      <c r="N223" s="235" t="s">
        <v>44</v>
      </c>
      <c r="O223" s="92"/>
      <c r="P223" s="236">
        <f>O223*H223</f>
        <v>0</v>
      </c>
      <c r="Q223" s="236">
        <v>0</v>
      </c>
      <c r="R223" s="236">
        <f>Q223*H223</f>
        <v>0</v>
      </c>
      <c r="S223" s="236">
        <v>0</v>
      </c>
      <c r="T223" s="237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8" t="s">
        <v>159</v>
      </c>
      <c r="AT223" s="238" t="s">
        <v>154</v>
      </c>
      <c r="AU223" s="238" t="s">
        <v>87</v>
      </c>
      <c r="AY223" s="18" t="s">
        <v>152</v>
      </c>
      <c r="BE223" s="239">
        <f>IF(N223="základní",J223,0)</f>
        <v>0</v>
      </c>
      <c r="BF223" s="239">
        <f>IF(N223="snížená",J223,0)</f>
        <v>0</v>
      </c>
      <c r="BG223" s="239">
        <f>IF(N223="zákl. přenesená",J223,0)</f>
        <v>0</v>
      </c>
      <c r="BH223" s="239">
        <f>IF(N223="sníž. přenesená",J223,0)</f>
        <v>0</v>
      </c>
      <c r="BI223" s="239">
        <f>IF(N223="nulová",J223,0)</f>
        <v>0</v>
      </c>
      <c r="BJ223" s="18" t="s">
        <v>21</v>
      </c>
      <c r="BK223" s="239">
        <f>ROUND(I223*H223,2)</f>
        <v>0</v>
      </c>
      <c r="BL223" s="18" t="s">
        <v>159</v>
      </c>
      <c r="BM223" s="238" t="s">
        <v>958</v>
      </c>
    </row>
    <row r="224" s="2" customFormat="1">
      <c r="A224" s="39"/>
      <c r="B224" s="40"/>
      <c r="C224" s="41"/>
      <c r="D224" s="240" t="s">
        <v>161</v>
      </c>
      <c r="E224" s="41"/>
      <c r="F224" s="241" t="s">
        <v>446</v>
      </c>
      <c r="G224" s="41"/>
      <c r="H224" s="41"/>
      <c r="I224" s="242"/>
      <c r="J224" s="41"/>
      <c r="K224" s="41"/>
      <c r="L224" s="45"/>
      <c r="M224" s="243"/>
      <c r="N224" s="244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161</v>
      </c>
      <c r="AU224" s="18" t="s">
        <v>87</v>
      </c>
    </row>
    <row r="225" s="13" customFormat="1">
      <c r="A225" s="13"/>
      <c r="B225" s="245"/>
      <c r="C225" s="246"/>
      <c r="D225" s="240" t="s">
        <v>163</v>
      </c>
      <c r="E225" s="247" t="s">
        <v>1</v>
      </c>
      <c r="F225" s="248" t="s">
        <v>447</v>
      </c>
      <c r="G225" s="246"/>
      <c r="H225" s="247" t="s">
        <v>1</v>
      </c>
      <c r="I225" s="249"/>
      <c r="J225" s="246"/>
      <c r="K225" s="246"/>
      <c r="L225" s="250"/>
      <c r="M225" s="251"/>
      <c r="N225" s="252"/>
      <c r="O225" s="252"/>
      <c r="P225" s="252"/>
      <c r="Q225" s="252"/>
      <c r="R225" s="252"/>
      <c r="S225" s="252"/>
      <c r="T225" s="25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4" t="s">
        <v>163</v>
      </c>
      <c r="AU225" s="254" t="s">
        <v>87</v>
      </c>
      <c r="AV225" s="13" t="s">
        <v>21</v>
      </c>
      <c r="AW225" s="13" t="s">
        <v>36</v>
      </c>
      <c r="AX225" s="13" t="s">
        <v>79</v>
      </c>
      <c r="AY225" s="254" t="s">
        <v>152</v>
      </c>
    </row>
    <row r="226" s="14" customFormat="1">
      <c r="A226" s="14"/>
      <c r="B226" s="255"/>
      <c r="C226" s="256"/>
      <c r="D226" s="240" t="s">
        <v>163</v>
      </c>
      <c r="E226" s="257" t="s">
        <v>1</v>
      </c>
      <c r="F226" s="258" t="s">
        <v>959</v>
      </c>
      <c r="G226" s="256"/>
      <c r="H226" s="259">
        <v>78.099999999999994</v>
      </c>
      <c r="I226" s="260"/>
      <c r="J226" s="256"/>
      <c r="K226" s="256"/>
      <c r="L226" s="261"/>
      <c r="M226" s="262"/>
      <c r="N226" s="263"/>
      <c r="O226" s="263"/>
      <c r="P226" s="263"/>
      <c r="Q226" s="263"/>
      <c r="R226" s="263"/>
      <c r="S226" s="263"/>
      <c r="T226" s="26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5" t="s">
        <v>163</v>
      </c>
      <c r="AU226" s="265" t="s">
        <v>87</v>
      </c>
      <c r="AV226" s="14" t="s">
        <v>87</v>
      </c>
      <c r="AW226" s="14" t="s">
        <v>36</v>
      </c>
      <c r="AX226" s="14" t="s">
        <v>21</v>
      </c>
      <c r="AY226" s="265" t="s">
        <v>152</v>
      </c>
    </row>
    <row r="227" s="2" customFormat="1" ht="24.15" customHeight="1">
      <c r="A227" s="39"/>
      <c r="B227" s="40"/>
      <c r="C227" s="227" t="s">
        <v>328</v>
      </c>
      <c r="D227" s="227" t="s">
        <v>154</v>
      </c>
      <c r="E227" s="228" t="s">
        <v>450</v>
      </c>
      <c r="F227" s="229" t="s">
        <v>451</v>
      </c>
      <c r="G227" s="230" t="s">
        <v>157</v>
      </c>
      <c r="H227" s="231">
        <v>65.200000000000003</v>
      </c>
      <c r="I227" s="232"/>
      <c r="J227" s="233">
        <f>ROUND(I227*H227,2)</f>
        <v>0</v>
      </c>
      <c r="K227" s="229" t="s">
        <v>158</v>
      </c>
      <c r="L227" s="45"/>
      <c r="M227" s="234" t="s">
        <v>1</v>
      </c>
      <c r="N227" s="235" t="s">
        <v>44</v>
      </c>
      <c r="O227" s="92"/>
      <c r="P227" s="236">
        <f>O227*H227</f>
        <v>0</v>
      </c>
      <c r="Q227" s="236">
        <v>0</v>
      </c>
      <c r="R227" s="236">
        <f>Q227*H227</f>
        <v>0</v>
      </c>
      <c r="S227" s="236">
        <v>0</v>
      </c>
      <c r="T227" s="237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8" t="s">
        <v>159</v>
      </c>
      <c r="AT227" s="238" t="s">
        <v>154</v>
      </c>
      <c r="AU227" s="238" t="s">
        <v>87</v>
      </c>
      <c r="AY227" s="18" t="s">
        <v>152</v>
      </c>
      <c r="BE227" s="239">
        <f>IF(N227="základní",J227,0)</f>
        <v>0</v>
      </c>
      <c r="BF227" s="239">
        <f>IF(N227="snížená",J227,0)</f>
        <v>0</v>
      </c>
      <c r="BG227" s="239">
        <f>IF(N227="zákl. přenesená",J227,0)</f>
        <v>0</v>
      </c>
      <c r="BH227" s="239">
        <f>IF(N227="sníž. přenesená",J227,0)</f>
        <v>0</v>
      </c>
      <c r="BI227" s="239">
        <f>IF(N227="nulová",J227,0)</f>
        <v>0</v>
      </c>
      <c r="BJ227" s="18" t="s">
        <v>21</v>
      </c>
      <c r="BK227" s="239">
        <f>ROUND(I227*H227,2)</f>
        <v>0</v>
      </c>
      <c r="BL227" s="18" t="s">
        <v>159</v>
      </c>
      <c r="BM227" s="238" t="s">
        <v>960</v>
      </c>
    </row>
    <row r="228" s="2" customFormat="1">
      <c r="A228" s="39"/>
      <c r="B228" s="40"/>
      <c r="C228" s="41"/>
      <c r="D228" s="240" t="s">
        <v>161</v>
      </c>
      <c r="E228" s="41"/>
      <c r="F228" s="241" t="s">
        <v>453</v>
      </c>
      <c r="G228" s="41"/>
      <c r="H228" s="41"/>
      <c r="I228" s="242"/>
      <c r="J228" s="41"/>
      <c r="K228" s="41"/>
      <c r="L228" s="45"/>
      <c r="M228" s="243"/>
      <c r="N228" s="244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161</v>
      </c>
      <c r="AU228" s="18" t="s">
        <v>87</v>
      </c>
    </row>
    <row r="229" s="14" customFormat="1">
      <c r="A229" s="14"/>
      <c r="B229" s="255"/>
      <c r="C229" s="256"/>
      <c r="D229" s="240" t="s">
        <v>163</v>
      </c>
      <c r="E229" s="257" t="s">
        <v>1</v>
      </c>
      <c r="F229" s="258" t="s">
        <v>955</v>
      </c>
      <c r="G229" s="256"/>
      <c r="H229" s="259">
        <v>65.200000000000003</v>
      </c>
      <c r="I229" s="260"/>
      <c r="J229" s="256"/>
      <c r="K229" s="256"/>
      <c r="L229" s="261"/>
      <c r="M229" s="262"/>
      <c r="N229" s="263"/>
      <c r="O229" s="263"/>
      <c r="P229" s="263"/>
      <c r="Q229" s="263"/>
      <c r="R229" s="263"/>
      <c r="S229" s="263"/>
      <c r="T229" s="26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5" t="s">
        <v>163</v>
      </c>
      <c r="AU229" s="265" t="s">
        <v>87</v>
      </c>
      <c r="AV229" s="14" t="s">
        <v>87</v>
      </c>
      <c r="AW229" s="14" t="s">
        <v>36</v>
      </c>
      <c r="AX229" s="14" t="s">
        <v>21</v>
      </c>
      <c r="AY229" s="265" t="s">
        <v>152</v>
      </c>
    </row>
    <row r="230" s="2" customFormat="1" ht="24.15" customHeight="1">
      <c r="A230" s="39"/>
      <c r="B230" s="40"/>
      <c r="C230" s="227" t="s">
        <v>335</v>
      </c>
      <c r="D230" s="227" t="s">
        <v>154</v>
      </c>
      <c r="E230" s="228" t="s">
        <v>455</v>
      </c>
      <c r="F230" s="229" t="s">
        <v>456</v>
      </c>
      <c r="G230" s="230" t="s">
        <v>157</v>
      </c>
      <c r="H230" s="231">
        <v>130.40000000000001</v>
      </c>
      <c r="I230" s="232"/>
      <c r="J230" s="233">
        <f>ROUND(I230*H230,2)</f>
        <v>0</v>
      </c>
      <c r="K230" s="229" t="s">
        <v>158</v>
      </c>
      <c r="L230" s="45"/>
      <c r="M230" s="234" t="s">
        <v>1</v>
      </c>
      <c r="N230" s="235" t="s">
        <v>44</v>
      </c>
      <c r="O230" s="92"/>
      <c r="P230" s="236">
        <f>O230*H230</f>
        <v>0</v>
      </c>
      <c r="Q230" s="236">
        <v>0</v>
      </c>
      <c r="R230" s="236">
        <f>Q230*H230</f>
        <v>0</v>
      </c>
      <c r="S230" s="236">
        <v>0</v>
      </c>
      <c r="T230" s="237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8" t="s">
        <v>159</v>
      </c>
      <c r="AT230" s="238" t="s">
        <v>154</v>
      </c>
      <c r="AU230" s="238" t="s">
        <v>87</v>
      </c>
      <c r="AY230" s="18" t="s">
        <v>152</v>
      </c>
      <c r="BE230" s="239">
        <f>IF(N230="základní",J230,0)</f>
        <v>0</v>
      </c>
      <c r="BF230" s="239">
        <f>IF(N230="snížená",J230,0)</f>
        <v>0</v>
      </c>
      <c r="BG230" s="239">
        <f>IF(N230="zákl. přenesená",J230,0)</f>
        <v>0</v>
      </c>
      <c r="BH230" s="239">
        <f>IF(N230="sníž. přenesená",J230,0)</f>
        <v>0</v>
      </c>
      <c r="BI230" s="239">
        <f>IF(N230="nulová",J230,0)</f>
        <v>0</v>
      </c>
      <c r="BJ230" s="18" t="s">
        <v>21</v>
      </c>
      <c r="BK230" s="239">
        <f>ROUND(I230*H230,2)</f>
        <v>0</v>
      </c>
      <c r="BL230" s="18" t="s">
        <v>159</v>
      </c>
      <c r="BM230" s="238" t="s">
        <v>961</v>
      </c>
    </row>
    <row r="231" s="2" customFormat="1">
      <c r="A231" s="39"/>
      <c r="B231" s="40"/>
      <c r="C231" s="41"/>
      <c r="D231" s="240" t="s">
        <v>161</v>
      </c>
      <c r="E231" s="41"/>
      <c r="F231" s="241" t="s">
        <v>458</v>
      </c>
      <c r="G231" s="41"/>
      <c r="H231" s="41"/>
      <c r="I231" s="242"/>
      <c r="J231" s="41"/>
      <c r="K231" s="41"/>
      <c r="L231" s="45"/>
      <c r="M231" s="243"/>
      <c r="N231" s="244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161</v>
      </c>
      <c r="AU231" s="18" t="s">
        <v>87</v>
      </c>
    </row>
    <row r="232" s="14" customFormat="1">
      <c r="A232" s="14"/>
      <c r="B232" s="255"/>
      <c r="C232" s="256"/>
      <c r="D232" s="240" t="s">
        <v>163</v>
      </c>
      <c r="E232" s="257" t="s">
        <v>1</v>
      </c>
      <c r="F232" s="258" t="s">
        <v>962</v>
      </c>
      <c r="G232" s="256"/>
      <c r="H232" s="259">
        <v>130.40000000000001</v>
      </c>
      <c r="I232" s="260"/>
      <c r="J232" s="256"/>
      <c r="K232" s="256"/>
      <c r="L232" s="261"/>
      <c r="M232" s="262"/>
      <c r="N232" s="263"/>
      <c r="O232" s="263"/>
      <c r="P232" s="263"/>
      <c r="Q232" s="263"/>
      <c r="R232" s="263"/>
      <c r="S232" s="263"/>
      <c r="T232" s="26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5" t="s">
        <v>163</v>
      </c>
      <c r="AU232" s="265" t="s">
        <v>87</v>
      </c>
      <c r="AV232" s="14" t="s">
        <v>87</v>
      </c>
      <c r="AW232" s="14" t="s">
        <v>36</v>
      </c>
      <c r="AX232" s="14" t="s">
        <v>21</v>
      </c>
      <c r="AY232" s="265" t="s">
        <v>152</v>
      </c>
    </row>
    <row r="233" s="2" customFormat="1" ht="37.8" customHeight="1">
      <c r="A233" s="39"/>
      <c r="B233" s="40"/>
      <c r="C233" s="227" t="s">
        <v>341</v>
      </c>
      <c r="D233" s="227" t="s">
        <v>154</v>
      </c>
      <c r="E233" s="228" t="s">
        <v>461</v>
      </c>
      <c r="F233" s="229" t="s">
        <v>462</v>
      </c>
      <c r="G233" s="230" t="s">
        <v>157</v>
      </c>
      <c r="H233" s="231">
        <v>65.200000000000003</v>
      </c>
      <c r="I233" s="232"/>
      <c r="J233" s="233">
        <f>ROUND(I233*H233,2)</f>
        <v>0</v>
      </c>
      <c r="K233" s="229" t="s">
        <v>158</v>
      </c>
      <c r="L233" s="45"/>
      <c r="M233" s="234" t="s">
        <v>1</v>
      </c>
      <c r="N233" s="235" t="s">
        <v>44</v>
      </c>
      <c r="O233" s="92"/>
      <c r="P233" s="236">
        <f>O233*H233</f>
        <v>0</v>
      </c>
      <c r="Q233" s="236">
        <v>0</v>
      </c>
      <c r="R233" s="236">
        <f>Q233*H233</f>
        <v>0</v>
      </c>
      <c r="S233" s="236">
        <v>0</v>
      </c>
      <c r="T233" s="237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8" t="s">
        <v>159</v>
      </c>
      <c r="AT233" s="238" t="s">
        <v>154</v>
      </c>
      <c r="AU233" s="238" t="s">
        <v>87</v>
      </c>
      <c r="AY233" s="18" t="s">
        <v>152</v>
      </c>
      <c r="BE233" s="239">
        <f>IF(N233="základní",J233,0)</f>
        <v>0</v>
      </c>
      <c r="BF233" s="239">
        <f>IF(N233="snížená",J233,0)</f>
        <v>0</v>
      </c>
      <c r="BG233" s="239">
        <f>IF(N233="zákl. přenesená",J233,0)</f>
        <v>0</v>
      </c>
      <c r="BH233" s="239">
        <f>IF(N233="sníž. přenesená",J233,0)</f>
        <v>0</v>
      </c>
      <c r="BI233" s="239">
        <f>IF(N233="nulová",J233,0)</f>
        <v>0</v>
      </c>
      <c r="BJ233" s="18" t="s">
        <v>21</v>
      </c>
      <c r="BK233" s="239">
        <f>ROUND(I233*H233,2)</f>
        <v>0</v>
      </c>
      <c r="BL233" s="18" t="s">
        <v>159</v>
      </c>
      <c r="BM233" s="238" t="s">
        <v>963</v>
      </c>
    </row>
    <row r="234" s="2" customFormat="1">
      <c r="A234" s="39"/>
      <c r="B234" s="40"/>
      <c r="C234" s="41"/>
      <c r="D234" s="240" t="s">
        <v>161</v>
      </c>
      <c r="E234" s="41"/>
      <c r="F234" s="241" t="s">
        <v>464</v>
      </c>
      <c r="G234" s="41"/>
      <c r="H234" s="41"/>
      <c r="I234" s="242"/>
      <c r="J234" s="41"/>
      <c r="K234" s="41"/>
      <c r="L234" s="45"/>
      <c r="M234" s="243"/>
      <c r="N234" s="244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161</v>
      </c>
      <c r="AU234" s="18" t="s">
        <v>87</v>
      </c>
    </row>
    <row r="235" s="14" customFormat="1">
      <c r="A235" s="14"/>
      <c r="B235" s="255"/>
      <c r="C235" s="256"/>
      <c r="D235" s="240" t="s">
        <v>163</v>
      </c>
      <c r="E235" s="257" t="s">
        <v>1</v>
      </c>
      <c r="F235" s="258" t="s">
        <v>955</v>
      </c>
      <c r="G235" s="256"/>
      <c r="H235" s="259">
        <v>65.200000000000003</v>
      </c>
      <c r="I235" s="260"/>
      <c r="J235" s="256"/>
      <c r="K235" s="256"/>
      <c r="L235" s="261"/>
      <c r="M235" s="262"/>
      <c r="N235" s="263"/>
      <c r="O235" s="263"/>
      <c r="P235" s="263"/>
      <c r="Q235" s="263"/>
      <c r="R235" s="263"/>
      <c r="S235" s="263"/>
      <c r="T235" s="26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5" t="s">
        <v>163</v>
      </c>
      <c r="AU235" s="265" t="s">
        <v>87</v>
      </c>
      <c r="AV235" s="14" t="s">
        <v>87</v>
      </c>
      <c r="AW235" s="14" t="s">
        <v>36</v>
      </c>
      <c r="AX235" s="14" t="s">
        <v>21</v>
      </c>
      <c r="AY235" s="265" t="s">
        <v>152</v>
      </c>
    </row>
    <row r="236" s="2" customFormat="1" ht="24.15" customHeight="1">
      <c r="A236" s="39"/>
      <c r="B236" s="40"/>
      <c r="C236" s="227" t="s">
        <v>348</v>
      </c>
      <c r="D236" s="227" t="s">
        <v>154</v>
      </c>
      <c r="E236" s="228" t="s">
        <v>466</v>
      </c>
      <c r="F236" s="229" t="s">
        <v>467</v>
      </c>
      <c r="G236" s="230" t="s">
        <v>157</v>
      </c>
      <c r="H236" s="231">
        <v>65.200000000000003</v>
      </c>
      <c r="I236" s="232"/>
      <c r="J236" s="233">
        <f>ROUND(I236*H236,2)</f>
        <v>0</v>
      </c>
      <c r="K236" s="229" t="s">
        <v>158</v>
      </c>
      <c r="L236" s="45"/>
      <c r="M236" s="234" t="s">
        <v>1</v>
      </c>
      <c r="N236" s="235" t="s">
        <v>44</v>
      </c>
      <c r="O236" s="92"/>
      <c r="P236" s="236">
        <f>O236*H236</f>
        <v>0</v>
      </c>
      <c r="Q236" s="236">
        <v>0</v>
      </c>
      <c r="R236" s="236">
        <f>Q236*H236</f>
        <v>0</v>
      </c>
      <c r="S236" s="236">
        <v>0</v>
      </c>
      <c r="T236" s="237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8" t="s">
        <v>159</v>
      </c>
      <c r="AT236" s="238" t="s">
        <v>154</v>
      </c>
      <c r="AU236" s="238" t="s">
        <v>87</v>
      </c>
      <c r="AY236" s="18" t="s">
        <v>152</v>
      </c>
      <c r="BE236" s="239">
        <f>IF(N236="základní",J236,0)</f>
        <v>0</v>
      </c>
      <c r="BF236" s="239">
        <f>IF(N236="snížená",J236,0)</f>
        <v>0</v>
      </c>
      <c r="BG236" s="239">
        <f>IF(N236="zákl. přenesená",J236,0)</f>
        <v>0</v>
      </c>
      <c r="BH236" s="239">
        <f>IF(N236="sníž. přenesená",J236,0)</f>
        <v>0</v>
      </c>
      <c r="BI236" s="239">
        <f>IF(N236="nulová",J236,0)</f>
        <v>0</v>
      </c>
      <c r="BJ236" s="18" t="s">
        <v>21</v>
      </c>
      <c r="BK236" s="239">
        <f>ROUND(I236*H236,2)</f>
        <v>0</v>
      </c>
      <c r="BL236" s="18" t="s">
        <v>159</v>
      </c>
      <c r="BM236" s="238" t="s">
        <v>964</v>
      </c>
    </row>
    <row r="237" s="2" customFormat="1">
      <c r="A237" s="39"/>
      <c r="B237" s="40"/>
      <c r="C237" s="41"/>
      <c r="D237" s="240" t="s">
        <v>161</v>
      </c>
      <c r="E237" s="41"/>
      <c r="F237" s="241" t="s">
        <v>469</v>
      </c>
      <c r="G237" s="41"/>
      <c r="H237" s="41"/>
      <c r="I237" s="242"/>
      <c r="J237" s="41"/>
      <c r="K237" s="41"/>
      <c r="L237" s="45"/>
      <c r="M237" s="243"/>
      <c r="N237" s="244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161</v>
      </c>
      <c r="AU237" s="18" t="s">
        <v>87</v>
      </c>
    </row>
    <row r="238" s="14" customFormat="1">
      <c r="A238" s="14"/>
      <c r="B238" s="255"/>
      <c r="C238" s="256"/>
      <c r="D238" s="240" t="s">
        <v>163</v>
      </c>
      <c r="E238" s="257" t="s">
        <v>1</v>
      </c>
      <c r="F238" s="258" t="s">
        <v>955</v>
      </c>
      <c r="G238" s="256"/>
      <c r="H238" s="259">
        <v>65.200000000000003</v>
      </c>
      <c r="I238" s="260"/>
      <c r="J238" s="256"/>
      <c r="K238" s="256"/>
      <c r="L238" s="261"/>
      <c r="M238" s="262"/>
      <c r="N238" s="263"/>
      <c r="O238" s="263"/>
      <c r="P238" s="263"/>
      <c r="Q238" s="263"/>
      <c r="R238" s="263"/>
      <c r="S238" s="263"/>
      <c r="T238" s="26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5" t="s">
        <v>163</v>
      </c>
      <c r="AU238" s="265" t="s">
        <v>87</v>
      </c>
      <c r="AV238" s="14" t="s">
        <v>87</v>
      </c>
      <c r="AW238" s="14" t="s">
        <v>36</v>
      </c>
      <c r="AX238" s="14" t="s">
        <v>21</v>
      </c>
      <c r="AY238" s="265" t="s">
        <v>152</v>
      </c>
    </row>
    <row r="239" s="2" customFormat="1" ht="24.15" customHeight="1">
      <c r="A239" s="39"/>
      <c r="B239" s="40"/>
      <c r="C239" s="227" t="s">
        <v>354</v>
      </c>
      <c r="D239" s="227" t="s">
        <v>154</v>
      </c>
      <c r="E239" s="228" t="s">
        <v>471</v>
      </c>
      <c r="F239" s="229" t="s">
        <v>472</v>
      </c>
      <c r="G239" s="230" t="s">
        <v>157</v>
      </c>
      <c r="H239" s="231">
        <v>42.100000000000001</v>
      </c>
      <c r="I239" s="232"/>
      <c r="J239" s="233">
        <f>ROUND(I239*H239,2)</f>
        <v>0</v>
      </c>
      <c r="K239" s="229" t="s">
        <v>158</v>
      </c>
      <c r="L239" s="45"/>
      <c r="M239" s="234" t="s">
        <v>1</v>
      </c>
      <c r="N239" s="235" t="s">
        <v>44</v>
      </c>
      <c r="O239" s="92"/>
      <c r="P239" s="236">
        <f>O239*H239</f>
        <v>0</v>
      </c>
      <c r="Q239" s="236">
        <v>0.089219999999999994</v>
      </c>
      <c r="R239" s="236">
        <f>Q239*H239</f>
        <v>3.7561619999999998</v>
      </c>
      <c r="S239" s="236">
        <v>0</v>
      </c>
      <c r="T239" s="237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8" t="s">
        <v>159</v>
      </c>
      <c r="AT239" s="238" t="s">
        <v>154</v>
      </c>
      <c r="AU239" s="238" t="s">
        <v>87</v>
      </c>
      <c r="AY239" s="18" t="s">
        <v>152</v>
      </c>
      <c r="BE239" s="239">
        <f>IF(N239="základní",J239,0)</f>
        <v>0</v>
      </c>
      <c r="BF239" s="239">
        <f>IF(N239="snížená",J239,0)</f>
        <v>0</v>
      </c>
      <c r="BG239" s="239">
        <f>IF(N239="zákl. přenesená",J239,0)</f>
        <v>0</v>
      </c>
      <c r="BH239" s="239">
        <f>IF(N239="sníž. přenesená",J239,0)</f>
        <v>0</v>
      </c>
      <c r="BI239" s="239">
        <f>IF(N239="nulová",J239,0)</f>
        <v>0</v>
      </c>
      <c r="BJ239" s="18" t="s">
        <v>21</v>
      </c>
      <c r="BK239" s="239">
        <f>ROUND(I239*H239,2)</f>
        <v>0</v>
      </c>
      <c r="BL239" s="18" t="s">
        <v>159</v>
      </c>
      <c r="BM239" s="238" t="s">
        <v>965</v>
      </c>
    </row>
    <row r="240" s="2" customFormat="1">
      <c r="A240" s="39"/>
      <c r="B240" s="40"/>
      <c r="C240" s="41"/>
      <c r="D240" s="240" t="s">
        <v>161</v>
      </c>
      <c r="E240" s="41"/>
      <c r="F240" s="241" t="s">
        <v>474</v>
      </c>
      <c r="G240" s="41"/>
      <c r="H240" s="41"/>
      <c r="I240" s="242"/>
      <c r="J240" s="41"/>
      <c r="K240" s="41"/>
      <c r="L240" s="45"/>
      <c r="M240" s="243"/>
      <c r="N240" s="244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161</v>
      </c>
      <c r="AU240" s="18" t="s">
        <v>87</v>
      </c>
    </row>
    <row r="241" s="13" customFormat="1">
      <c r="A241" s="13"/>
      <c r="B241" s="245"/>
      <c r="C241" s="246"/>
      <c r="D241" s="240" t="s">
        <v>163</v>
      </c>
      <c r="E241" s="247" t="s">
        <v>1</v>
      </c>
      <c r="F241" s="248" t="s">
        <v>502</v>
      </c>
      <c r="G241" s="246"/>
      <c r="H241" s="247" t="s">
        <v>1</v>
      </c>
      <c r="I241" s="249"/>
      <c r="J241" s="246"/>
      <c r="K241" s="246"/>
      <c r="L241" s="250"/>
      <c r="M241" s="251"/>
      <c r="N241" s="252"/>
      <c r="O241" s="252"/>
      <c r="P241" s="252"/>
      <c r="Q241" s="252"/>
      <c r="R241" s="252"/>
      <c r="S241" s="252"/>
      <c r="T241" s="25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4" t="s">
        <v>163</v>
      </c>
      <c r="AU241" s="254" t="s">
        <v>87</v>
      </c>
      <c r="AV241" s="13" t="s">
        <v>21</v>
      </c>
      <c r="AW241" s="13" t="s">
        <v>36</v>
      </c>
      <c r="AX241" s="13" t="s">
        <v>79</v>
      </c>
      <c r="AY241" s="254" t="s">
        <v>152</v>
      </c>
    </row>
    <row r="242" s="14" customFormat="1">
      <c r="A242" s="14"/>
      <c r="B242" s="255"/>
      <c r="C242" s="256"/>
      <c r="D242" s="240" t="s">
        <v>163</v>
      </c>
      <c r="E242" s="257" t="s">
        <v>1</v>
      </c>
      <c r="F242" s="258" t="s">
        <v>966</v>
      </c>
      <c r="G242" s="256"/>
      <c r="H242" s="259">
        <v>15.300000000000001</v>
      </c>
      <c r="I242" s="260"/>
      <c r="J242" s="256"/>
      <c r="K242" s="256"/>
      <c r="L242" s="261"/>
      <c r="M242" s="262"/>
      <c r="N242" s="263"/>
      <c r="O242" s="263"/>
      <c r="P242" s="263"/>
      <c r="Q242" s="263"/>
      <c r="R242" s="263"/>
      <c r="S242" s="263"/>
      <c r="T242" s="26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5" t="s">
        <v>163</v>
      </c>
      <c r="AU242" s="265" t="s">
        <v>87</v>
      </c>
      <c r="AV242" s="14" t="s">
        <v>87</v>
      </c>
      <c r="AW242" s="14" t="s">
        <v>36</v>
      </c>
      <c r="AX242" s="14" t="s">
        <v>79</v>
      </c>
      <c r="AY242" s="265" t="s">
        <v>152</v>
      </c>
    </row>
    <row r="243" s="13" customFormat="1">
      <c r="A243" s="13"/>
      <c r="B243" s="245"/>
      <c r="C243" s="246"/>
      <c r="D243" s="240" t="s">
        <v>163</v>
      </c>
      <c r="E243" s="247" t="s">
        <v>1</v>
      </c>
      <c r="F243" s="248" t="s">
        <v>475</v>
      </c>
      <c r="G243" s="246"/>
      <c r="H243" s="247" t="s">
        <v>1</v>
      </c>
      <c r="I243" s="249"/>
      <c r="J243" s="246"/>
      <c r="K243" s="246"/>
      <c r="L243" s="250"/>
      <c r="M243" s="251"/>
      <c r="N243" s="252"/>
      <c r="O243" s="252"/>
      <c r="P243" s="252"/>
      <c r="Q243" s="252"/>
      <c r="R243" s="252"/>
      <c r="S243" s="252"/>
      <c r="T243" s="25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4" t="s">
        <v>163</v>
      </c>
      <c r="AU243" s="254" t="s">
        <v>87</v>
      </c>
      <c r="AV243" s="13" t="s">
        <v>21</v>
      </c>
      <c r="AW243" s="13" t="s">
        <v>36</v>
      </c>
      <c r="AX243" s="13" t="s">
        <v>79</v>
      </c>
      <c r="AY243" s="254" t="s">
        <v>152</v>
      </c>
    </row>
    <row r="244" s="14" customFormat="1">
      <c r="A244" s="14"/>
      <c r="B244" s="255"/>
      <c r="C244" s="256"/>
      <c r="D244" s="240" t="s">
        <v>163</v>
      </c>
      <c r="E244" s="257" t="s">
        <v>1</v>
      </c>
      <c r="F244" s="258" t="s">
        <v>967</v>
      </c>
      <c r="G244" s="256"/>
      <c r="H244" s="259">
        <v>8.8000000000000007</v>
      </c>
      <c r="I244" s="260"/>
      <c r="J244" s="256"/>
      <c r="K244" s="256"/>
      <c r="L244" s="261"/>
      <c r="M244" s="262"/>
      <c r="N244" s="263"/>
      <c r="O244" s="263"/>
      <c r="P244" s="263"/>
      <c r="Q244" s="263"/>
      <c r="R244" s="263"/>
      <c r="S244" s="263"/>
      <c r="T244" s="26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5" t="s">
        <v>163</v>
      </c>
      <c r="AU244" s="265" t="s">
        <v>87</v>
      </c>
      <c r="AV244" s="14" t="s">
        <v>87</v>
      </c>
      <c r="AW244" s="14" t="s">
        <v>36</v>
      </c>
      <c r="AX244" s="14" t="s">
        <v>79</v>
      </c>
      <c r="AY244" s="265" t="s">
        <v>152</v>
      </c>
    </row>
    <row r="245" s="13" customFormat="1">
      <c r="A245" s="13"/>
      <c r="B245" s="245"/>
      <c r="C245" s="246"/>
      <c r="D245" s="240" t="s">
        <v>163</v>
      </c>
      <c r="E245" s="247" t="s">
        <v>1</v>
      </c>
      <c r="F245" s="248" t="s">
        <v>477</v>
      </c>
      <c r="G245" s="246"/>
      <c r="H245" s="247" t="s">
        <v>1</v>
      </c>
      <c r="I245" s="249"/>
      <c r="J245" s="246"/>
      <c r="K245" s="246"/>
      <c r="L245" s="250"/>
      <c r="M245" s="251"/>
      <c r="N245" s="252"/>
      <c r="O245" s="252"/>
      <c r="P245" s="252"/>
      <c r="Q245" s="252"/>
      <c r="R245" s="252"/>
      <c r="S245" s="252"/>
      <c r="T245" s="25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4" t="s">
        <v>163</v>
      </c>
      <c r="AU245" s="254" t="s">
        <v>87</v>
      </c>
      <c r="AV245" s="13" t="s">
        <v>21</v>
      </c>
      <c r="AW245" s="13" t="s">
        <v>36</v>
      </c>
      <c r="AX245" s="13" t="s">
        <v>79</v>
      </c>
      <c r="AY245" s="254" t="s">
        <v>152</v>
      </c>
    </row>
    <row r="246" s="14" customFormat="1">
      <c r="A246" s="14"/>
      <c r="B246" s="255"/>
      <c r="C246" s="256"/>
      <c r="D246" s="240" t="s">
        <v>163</v>
      </c>
      <c r="E246" s="257" t="s">
        <v>1</v>
      </c>
      <c r="F246" s="258" t="s">
        <v>968</v>
      </c>
      <c r="G246" s="256"/>
      <c r="H246" s="259">
        <v>7.7999999999999998</v>
      </c>
      <c r="I246" s="260"/>
      <c r="J246" s="256"/>
      <c r="K246" s="256"/>
      <c r="L246" s="261"/>
      <c r="M246" s="262"/>
      <c r="N246" s="263"/>
      <c r="O246" s="263"/>
      <c r="P246" s="263"/>
      <c r="Q246" s="263"/>
      <c r="R246" s="263"/>
      <c r="S246" s="263"/>
      <c r="T246" s="26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5" t="s">
        <v>163</v>
      </c>
      <c r="AU246" s="265" t="s">
        <v>87</v>
      </c>
      <c r="AV246" s="14" t="s">
        <v>87</v>
      </c>
      <c r="AW246" s="14" t="s">
        <v>36</v>
      </c>
      <c r="AX246" s="14" t="s">
        <v>79</v>
      </c>
      <c r="AY246" s="265" t="s">
        <v>152</v>
      </c>
    </row>
    <row r="247" s="13" customFormat="1">
      <c r="A247" s="13"/>
      <c r="B247" s="245"/>
      <c r="C247" s="246"/>
      <c r="D247" s="240" t="s">
        <v>163</v>
      </c>
      <c r="E247" s="247" t="s">
        <v>1</v>
      </c>
      <c r="F247" s="248" t="s">
        <v>479</v>
      </c>
      <c r="G247" s="246"/>
      <c r="H247" s="247" t="s">
        <v>1</v>
      </c>
      <c r="I247" s="249"/>
      <c r="J247" s="246"/>
      <c r="K247" s="246"/>
      <c r="L247" s="250"/>
      <c r="M247" s="251"/>
      <c r="N247" s="252"/>
      <c r="O247" s="252"/>
      <c r="P247" s="252"/>
      <c r="Q247" s="252"/>
      <c r="R247" s="252"/>
      <c r="S247" s="252"/>
      <c r="T247" s="25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4" t="s">
        <v>163</v>
      </c>
      <c r="AU247" s="254" t="s">
        <v>87</v>
      </c>
      <c r="AV247" s="13" t="s">
        <v>21</v>
      </c>
      <c r="AW247" s="13" t="s">
        <v>36</v>
      </c>
      <c r="AX247" s="13" t="s">
        <v>79</v>
      </c>
      <c r="AY247" s="254" t="s">
        <v>152</v>
      </c>
    </row>
    <row r="248" s="14" customFormat="1">
      <c r="A248" s="14"/>
      <c r="B248" s="255"/>
      <c r="C248" s="256"/>
      <c r="D248" s="240" t="s">
        <v>163</v>
      </c>
      <c r="E248" s="257" t="s">
        <v>1</v>
      </c>
      <c r="F248" s="258" t="s">
        <v>480</v>
      </c>
      <c r="G248" s="256"/>
      <c r="H248" s="259">
        <v>10.199999999999999</v>
      </c>
      <c r="I248" s="260"/>
      <c r="J248" s="256"/>
      <c r="K248" s="256"/>
      <c r="L248" s="261"/>
      <c r="M248" s="262"/>
      <c r="N248" s="263"/>
      <c r="O248" s="263"/>
      <c r="P248" s="263"/>
      <c r="Q248" s="263"/>
      <c r="R248" s="263"/>
      <c r="S248" s="263"/>
      <c r="T248" s="26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5" t="s">
        <v>163</v>
      </c>
      <c r="AU248" s="265" t="s">
        <v>87</v>
      </c>
      <c r="AV248" s="14" t="s">
        <v>87</v>
      </c>
      <c r="AW248" s="14" t="s">
        <v>36</v>
      </c>
      <c r="AX248" s="14" t="s">
        <v>79</v>
      </c>
      <c r="AY248" s="265" t="s">
        <v>152</v>
      </c>
    </row>
    <row r="249" s="15" customFormat="1">
      <c r="A249" s="15"/>
      <c r="B249" s="266"/>
      <c r="C249" s="267"/>
      <c r="D249" s="240" t="s">
        <v>163</v>
      </c>
      <c r="E249" s="268" t="s">
        <v>1</v>
      </c>
      <c r="F249" s="269" t="s">
        <v>187</v>
      </c>
      <c r="G249" s="267"/>
      <c r="H249" s="270">
        <v>42.100000000000001</v>
      </c>
      <c r="I249" s="271"/>
      <c r="J249" s="267"/>
      <c r="K249" s="267"/>
      <c r="L249" s="272"/>
      <c r="M249" s="273"/>
      <c r="N249" s="274"/>
      <c r="O249" s="274"/>
      <c r="P249" s="274"/>
      <c r="Q249" s="274"/>
      <c r="R249" s="274"/>
      <c r="S249" s="274"/>
      <c r="T249" s="27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6" t="s">
        <v>163</v>
      </c>
      <c r="AU249" s="276" t="s">
        <v>87</v>
      </c>
      <c r="AV249" s="15" t="s">
        <v>159</v>
      </c>
      <c r="AW249" s="15" t="s">
        <v>36</v>
      </c>
      <c r="AX249" s="15" t="s">
        <v>21</v>
      </c>
      <c r="AY249" s="276" t="s">
        <v>152</v>
      </c>
    </row>
    <row r="250" s="2" customFormat="1" ht="24.15" customHeight="1">
      <c r="A250" s="39"/>
      <c r="B250" s="40"/>
      <c r="C250" s="277" t="s">
        <v>359</v>
      </c>
      <c r="D250" s="277" t="s">
        <v>314</v>
      </c>
      <c r="E250" s="278" t="s">
        <v>482</v>
      </c>
      <c r="F250" s="279" t="s">
        <v>483</v>
      </c>
      <c r="G250" s="280" t="s">
        <v>157</v>
      </c>
      <c r="H250" s="281">
        <v>9.0640000000000001</v>
      </c>
      <c r="I250" s="282"/>
      <c r="J250" s="283">
        <f>ROUND(I250*H250,2)</f>
        <v>0</v>
      </c>
      <c r="K250" s="279" t="s">
        <v>1</v>
      </c>
      <c r="L250" s="284"/>
      <c r="M250" s="285" t="s">
        <v>1</v>
      </c>
      <c r="N250" s="286" t="s">
        <v>44</v>
      </c>
      <c r="O250" s="92"/>
      <c r="P250" s="236">
        <f>O250*H250</f>
        <v>0</v>
      </c>
      <c r="Q250" s="236">
        <v>0.13100000000000001</v>
      </c>
      <c r="R250" s="236">
        <f>Q250*H250</f>
        <v>1.187384</v>
      </c>
      <c r="S250" s="236">
        <v>0</v>
      </c>
      <c r="T250" s="237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8" t="s">
        <v>209</v>
      </c>
      <c r="AT250" s="238" t="s">
        <v>314</v>
      </c>
      <c r="AU250" s="238" t="s">
        <v>87</v>
      </c>
      <c r="AY250" s="18" t="s">
        <v>152</v>
      </c>
      <c r="BE250" s="239">
        <f>IF(N250="základní",J250,0)</f>
        <v>0</v>
      </c>
      <c r="BF250" s="239">
        <f>IF(N250="snížená",J250,0)</f>
        <v>0</v>
      </c>
      <c r="BG250" s="239">
        <f>IF(N250="zákl. přenesená",J250,0)</f>
        <v>0</v>
      </c>
      <c r="BH250" s="239">
        <f>IF(N250="sníž. přenesená",J250,0)</f>
        <v>0</v>
      </c>
      <c r="BI250" s="239">
        <f>IF(N250="nulová",J250,0)</f>
        <v>0</v>
      </c>
      <c r="BJ250" s="18" t="s">
        <v>21</v>
      </c>
      <c r="BK250" s="239">
        <f>ROUND(I250*H250,2)</f>
        <v>0</v>
      </c>
      <c r="BL250" s="18" t="s">
        <v>159</v>
      </c>
      <c r="BM250" s="238" t="s">
        <v>969</v>
      </c>
    </row>
    <row r="251" s="2" customFormat="1">
      <c r="A251" s="39"/>
      <c r="B251" s="40"/>
      <c r="C251" s="41"/>
      <c r="D251" s="240" t="s">
        <v>161</v>
      </c>
      <c r="E251" s="41"/>
      <c r="F251" s="241" t="s">
        <v>485</v>
      </c>
      <c r="G251" s="41"/>
      <c r="H251" s="41"/>
      <c r="I251" s="242"/>
      <c r="J251" s="41"/>
      <c r="K251" s="41"/>
      <c r="L251" s="45"/>
      <c r="M251" s="243"/>
      <c r="N251" s="244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161</v>
      </c>
      <c r="AU251" s="18" t="s">
        <v>87</v>
      </c>
    </row>
    <row r="252" s="13" customFormat="1">
      <c r="A252" s="13"/>
      <c r="B252" s="245"/>
      <c r="C252" s="246"/>
      <c r="D252" s="240" t="s">
        <v>163</v>
      </c>
      <c r="E252" s="247" t="s">
        <v>1</v>
      </c>
      <c r="F252" s="248" t="s">
        <v>475</v>
      </c>
      <c r="G252" s="246"/>
      <c r="H252" s="247" t="s">
        <v>1</v>
      </c>
      <c r="I252" s="249"/>
      <c r="J252" s="246"/>
      <c r="K252" s="246"/>
      <c r="L252" s="250"/>
      <c r="M252" s="251"/>
      <c r="N252" s="252"/>
      <c r="O252" s="252"/>
      <c r="P252" s="252"/>
      <c r="Q252" s="252"/>
      <c r="R252" s="252"/>
      <c r="S252" s="252"/>
      <c r="T252" s="25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4" t="s">
        <v>163</v>
      </c>
      <c r="AU252" s="254" t="s">
        <v>87</v>
      </c>
      <c r="AV252" s="13" t="s">
        <v>21</v>
      </c>
      <c r="AW252" s="13" t="s">
        <v>36</v>
      </c>
      <c r="AX252" s="13" t="s">
        <v>79</v>
      </c>
      <c r="AY252" s="254" t="s">
        <v>152</v>
      </c>
    </row>
    <row r="253" s="14" customFormat="1">
      <c r="A253" s="14"/>
      <c r="B253" s="255"/>
      <c r="C253" s="256"/>
      <c r="D253" s="240" t="s">
        <v>163</v>
      </c>
      <c r="E253" s="257" t="s">
        <v>1</v>
      </c>
      <c r="F253" s="258" t="s">
        <v>967</v>
      </c>
      <c r="G253" s="256"/>
      <c r="H253" s="259">
        <v>8.8000000000000007</v>
      </c>
      <c r="I253" s="260"/>
      <c r="J253" s="256"/>
      <c r="K253" s="256"/>
      <c r="L253" s="261"/>
      <c r="M253" s="262"/>
      <c r="N253" s="263"/>
      <c r="O253" s="263"/>
      <c r="P253" s="263"/>
      <c r="Q253" s="263"/>
      <c r="R253" s="263"/>
      <c r="S253" s="263"/>
      <c r="T253" s="26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5" t="s">
        <v>163</v>
      </c>
      <c r="AU253" s="265" t="s">
        <v>87</v>
      </c>
      <c r="AV253" s="14" t="s">
        <v>87</v>
      </c>
      <c r="AW253" s="14" t="s">
        <v>36</v>
      </c>
      <c r="AX253" s="14" t="s">
        <v>21</v>
      </c>
      <c r="AY253" s="265" t="s">
        <v>152</v>
      </c>
    </row>
    <row r="254" s="14" customFormat="1">
      <c r="A254" s="14"/>
      <c r="B254" s="255"/>
      <c r="C254" s="256"/>
      <c r="D254" s="240" t="s">
        <v>163</v>
      </c>
      <c r="E254" s="256"/>
      <c r="F254" s="258" t="s">
        <v>970</v>
      </c>
      <c r="G254" s="256"/>
      <c r="H254" s="259">
        <v>9.0640000000000001</v>
      </c>
      <c r="I254" s="260"/>
      <c r="J254" s="256"/>
      <c r="K254" s="256"/>
      <c r="L254" s="261"/>
      <c r="M254" s="262"/>
      <c r="N254" s="263"/>
      <c r="O254" s="263"/>
      <c r="P254" s="263"/>
      <c r="Q254" s="263"/>
      <c r="R254" s="263"/>
      <c r="S254" s="263"/>
      <c r="T254" s="26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5" t="s">
        <v>163</v>
      </c>
      <c r="AU254" s="265" t="s">
        <v>87</v>
      </c>
      <c r="AV254" s="14" t="s">
        <v>87</v>
      </c>
      <c r="AW254" s="14" t="s">
        <v>4</v>
      </c>
      <c r="AX254" s="14" t="s">
        <v>21</v>
      </c>
      <c r="AY254" s="265" t="s">
        <v>152</v>
      </c>
    </row>
    <row r="255" s="2" customFormat="1" ht="24.15" customHeight="1">
      <c r="A255" s="39"/>
      <c r="B255" s="40"/>
      <c r="C255" s="277" t="s">
        <v>365</v>
      </c>
      <c r="D255" s="277" t="s">
        <v>314</v>
      </c>
      <c r="E255" s="278" t="s">
        <v>488</v>
      </c>
      <c r="F255" s="279" t="s">
        <v>489</v>
      </c>
      <c r="G255" s="280" t="s">
        <v>157</v>
      </c>
      <c r="H255" s="281">
        <v>8.0340000000000007</v>
      </c>
      <c r="I255" s="282"/>
      <c r="J255" s="283">
        <f>ROUND(I255*H255,2)</f>
        <v>0</v>
      </c>
      <c r="K255" s="279" t="s">
        <v>1</v>
      </c>
      <c r="L255" s="284"/>
      <c r="M255" s="285" t="s">
        <v>1</v>
      </c>
      <c r="N255" s="286" t="s">
        <v>44</v>
      </c>
      <c r="O255" s="92"/>
      <c r="P255" s="236">
        <f>O255*H255</f>
        <v>0</v>
      </c>
      <c r="Q255" s="236">
        <v>0.13100000000000001</v>
      </c>
      <c r="R255" s="236">
        <f>Q255*H255</f>
        <v>1.0524540000000002</v>
      </c>
      <c r="S255" s="236">
        <v>0</v>
      </c>
      <c r="T255" s="237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8" t="s">
        <v>209</v>
      </c>
      <c r="AT255" s="238" t="s">
        <v>314</v>
      </c>
      <c r="AU255" s="238" t="s">
        <v>87</v>
      </c>
      <c r="AY255" s="18" t="s">
        <v>152</v>
      </c>
      <c r="BE255" s="239">
        <f>IF(N255="základní",J255,0)</f>
        <v>0</v>
      </c>
      <c r="BF255" s="239">
        <f>IF(N255="snížená",J255,0)</f>
        <v>0</v>
      </c>
      <c r="BG255" s="239">
        <f>IF(N255="zákl. přenesená",J255,0)</f>
        <v>0</v>
      </c>
      <c r="BH255" s="239">
        <f>IF(N255="sníž. přenesená",J255,0)</f>
        <v>0</v>
      </c>
      <c r="BI255" s="239">
        <f>IF(N255="nulová",J255,0)</f>
        <v>0</v>
      </c>
      <c r="BJ255" s="18" t="s">
        <v>21</v>
      </c>
      <c r="BK255" s="239">
        <f>ROUND(I255*H255,2)</f>
        <v>0</v>
      </c>
      <c r="BL255" s="18" t="s">
        <v>159</v>
      </c>
      <c r="BM255" s="238" t="s">
        <v>971</v>
      </c>
    </row>
    <row r="256" s="2" customFormat="1">
      <c r="A256" s="39"/>
      <c r="B256" s="40"/>
      <c r="C256" s="41"/>
      <c r="D256" s="240" t="s">
        <v>161</v>
      </c>
      <c r="E256" s="41"/>
      <c r="F256" s="241" t="s">
        <v>489</v>
      </c>
      <c r="G256" s="41"/>
      <c r="H256" s="41"/>
      <c r="I256" s="242"/>
      <c r="J256" s="41"/>
      <c r="K256" s="41"/>
      <c r="L256" s="45"/>
      <c r="M256" s="243"/>
      <c r="N256" s="244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161</v>
      </c>
      <c r="AU256" s="18" t="s">
        <v>87</v>
      </c>
    </row>
    <row r="257" s="13" customFormat="1">
      <c r="A257" s="13"/>
      <c r="B257" s="245"/>
      <c r="C257" s="246"/>
      <c r="D257" s="240" t="s">
        <v>163</v>
      </c>
      <c r="E257" s="247" t="s">
        <v>1</v>
      </c>
      <c r="F257" s="248" t="s">
        <v>477</v>
      </c>
      <c r="G257" s="246"/>
      <c r="H257" s="247" t="s">
        <v>1</v>
      </c>
      <c r="I257" s="249"/>
      <c r="J257" s="246"/>
      <c r="K257" s="246"/>
      <c r="L257" s="250"/>
      <c r="M257" s="251"/>
      <c r="N257" s="252"/>
      <c r="O257" s="252"/>
      <c r="P257" s="252"/>
      <c r="Q257" s="252"/>
      <c r="R257" s="252"/>
      <c r="S257" s="252"/>
      <c r="T257" s="25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4" t="s">
        <v>163</v>
      </c>
      <c r="AU257" s="254" t="s">
        <v>87</v>
      </c>
      <c r="AV257" s="13" t="s">
        <v>21</v>
      </c>
      <c r="AW257" s="13" t="s">
        <v>36</v>
      </c>
      <c r="AX257" s="13" t="s">
        <v>79</v>
      </c>
      <c r="AY257" s="254" t="s">
        <v>152</v>
      </c>
    </row>
    <row r="258" s="14" customFormat="1">
      <c r="A258" s="14"/>
      <c r="B258" s="255"/>
      <c r="C258" s="256"/>
      <c r="D258" s="240" t="s">
        <v>163</v>
      </c>
      <c r="E258" s="257" t="s">
        <v>1</v>
      </c>
      <c r="F258" s="258" t="s">
        <v>968</v>
      </c>
      <c r="G258" s="256"/>
      <c r="H258" s="259">
        <v>7.7999999999999998</v>
      </c>
      <c r="I258" s="260"/>
      <c r="J258" s="256"/>
      <c r="K258" s="256"/>
      <c r="L258" s="261"/>
      <c r="M258" s="262"/>
      <c r="N258" s="263"/>
      <c r="O258" s="263"/>
      <c r="P258" s="263"/>
      <c r="Q258" s="263"/>
      <c r="R258" s="263"/>
      <c r="S258" s="263"/>
      <c r="T258" s="26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5" t="s">
        <v>163</v>
      </c>
      <c r="AU258" s="265" t="s">
        <v>87</v>
      </c>
      <c r="AV258" s="14" t="s">
        <v>87</v>
      </c>
      <c r="AW258" s="14" t="s">
        <v>36</v>
      </c>
      <c r="AX258" s="14" t="s">
        <v>21</v>
      </c>
      <c r="AY258" s="265" t="s">
        <v>152</v>
      </c>
    </row>
    <row r="259" s="14" customFormat="1">
      <c r="A259" s="14"/>
      <c r="B259" s="255"/>
      <c r="C259" s="256"/>
      <c r="D259" s="240" t="s">
        <v>163</v>
      </c>
      <c r="E259" s="256"/>
      <c r="F259" s="258" t="s">
        <v>972</v>
      </c>
      <c r="G259" s="256"/>
      <c r="H259" s="259">
        <v>8.0340000000000007</v>
      </c>
      <c r="I259" s="260"/>
      <c r="J259" s="256"/>
      <c r="K259" s="256"/>
      <c r="L259" s="261"/>
      <c r="M259" s="262"/>
      <c r="N259" s="263"/>
      <c r="O259" s="263"/>
      <c r="P259" s="263"/>
      <c r="Q259" s="263"/>
      <c r="R259" s="263"/>
      <c r="S259" s="263"/>
      <c r="T259" s="26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5" t="s">
        <v>163</v>
      </c>
      <c r="AU259" s="265" t="s">
        <v>87</v>
      </c>
      <c r="AV259" s="14" t="s">
        <v>87</v>
      </c>
      <c r="AW259" s="14" t="s">
        <v>4</v>
      </c>
      <c r="AX259" s="14" t="s">
        <v>21</v>
      </c>
      <c r="AY259" s="265" t="s">
        <v>152</v>
      </c>
    </row>
    <row r="260" s="2" customFormat="1" ht="24.15" customHeight="1">
      <c r="A260" s="39"/>
      <c r="B260" s="40"/>
      <c r="C260" s="277" t="s">
        <v>370</v>
      </c>
      <c r="D260" s="277" t="s">
        <v>314</v>
      </c>
      <c r="E260" s="278" t="s">
        <v>493</v>
      </c>
      <c r="F260" s="279" t="s">
        <v>494</v>
      </c>
      <c r="G260" s="280" t="s">
        <v>157</v>
      </c>
      <c r="H260" s="281">
        <v>10.199999999999999</v>
      </c>
      <c r="I260" s="282"/>
      <c r="J260" s="283">
        <f>ROUND(I260*H260,2)</f>
        <v>0</v>
      </c>
      <c r="K260" s="279" t="s">
        <v>158</v>
      </c>
      <c r="L260" s="284"/>
      <c r="M260" s="285" t="s">
        <v>1</v>
      </c>
      <c r="N260" s="286" t="s">
        <v>44</v>
      </c>
      <c r="O260" s="92"/>
      <c r="P260" s="236">
        <f>O260*H260</f>
        <v>0</v>
      </c>
      <c r="Q260" s="236">
        <v>0.13100000000000001</v>
      </c>
      <c r="R260" s="236">
        <f>Q260*H260</f>
        <v>1.3362000000000001</v>
      </c>
      <c r="S260" s="236">
        <v>0</v>
      </c>
      <c r="T260" s="237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8" t="s">
        <v>209</v>
      </c>
      <c r="AT260" s="238" t="s">
        <v>314</v>
      </c>
      <c r="AU260" s="238" t="s">
        <v>87</v>
      </c>
      <c r="AY260" s="18" t="s">
        <v>152</v>
      </c>
      <c r="BE260" s="239">
        <f>IF(N260="základní",J260,0)</f>
        <v>0</v>
      </c>
      <c r="BF260" s="239">
        <f>IF(N260="snížená",J260,0)</f>
        <v>0</v>
      </c>
      <c r="BG260" s="239">
        <f>IF(N260="zákl. přenesená",J260,0)</f>
        <v>0</v>
      </c>
      <c r="BH260" s="239">
        <f>IF(N260="sníž. přenesená",J260,0)</f>
        <v>0</v>
      </c>
      <c r="BI260" s="239">
        <f>IF(N260="nulová",J260,0)</f>
        <v>0</v>
      </c>
      <c r="BJ260" s="18" t="s">
        <v>21</v>
      </c>
      <c r="BK260" s="239">
        <f>ROUND(I260*H260,2)</f>
        <v>0</v>
      </c>
      <c r="BL260" s="18" t="s">
        <v>159</v>
      </c>
      <c r="BM260" s="238" t="s">
        <v>973</v>
      </c>
    </row>
    <row r="261" s="2" customFormat="1">
      <c r="A261" s="39"/>
      <c r="B261" s="40"/>
      <c r="C261" s="41"/>
      <c r="D261" s="240" t="s">
        <v>161</v>
      </c>
      <c r="E261" s="41"/>
      <c r="F261" s="241" t="s">
        <v>496</v>
      </c>
      <c r="G261" s="41"/>
      <c r="H261" s="41"/>
      <c r="I261" s="242"/>
      <c r="J261" s="41"/>
      <c r="K261" s="41"/>
      <c r="L261" s="45"/>
      <c r="M261" s="243"/>
      <c r="N261" s="244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161</v>
      </c>
      <c r="AU261" s="18" t="s">
        <v>87</v>
      </c>
    </row>
    <row r="262" s="13" customFormat="1">
      <c r="A262" s="13"/>
      <c r="B262" s="245"/>
      <c r="C262" s="246"/>
      <c r="D262" s="240" t="s">
        <v>163</v>
      </c>
      <c r="E262" s="247" t="s">
        <v>1</v>
      </c>
      <c r="F262" s="248" t="s">
        <v>479</v>
      </c>
      <c r="G262" s="246"/>
      <c r="H262" s="247" t="s">
        <v>1</v>
      </c>
      <c r="I262" s="249"/>
      <c r="J262" s="246"/>
      <c r="K262" s="246"/>
      <c r="L262" s="250"/>
      <c r="M262" s="251"/>
      <c r="N262" s="252"/>
      <c r="O262" s="252"/>
      <c r="P262" s="252"/>
      <c r="Q262" s="252"/>
      <c r="R262" s="252"/>
      <c r="S262" s="252"/>
      <c r="T262" s="25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4" t="s">
        <v>163</v>
      </c>
      <c r="AU262" s="254" t="s">
        <v>87</v>
      </c>
      <c r="AV262" s="13" t="s">
        <v>21</v>
      </c>
      <c r="AW262" s="13" t="s">
        <v>36</v>
      </c>
      <c r="AX262" s="13" t="s">
        <v>79</v>
      </c>
      <c r="AY262" s="254" t="s">
        <v>152</v>
      </c>
    </row>
    <row r="263" s="14" customFormat="1">
      <c r="A263" s="14"/>
      <c r="B263" s="255"/>
      <c r="C263" s="256"/>
      <c r="D263" s="240" t="s">
        <v>163</v>
      </c>
      <c r="E263" s="257" t="s">
        <v>1</v>
      </c>
      <c r="F263" s="258" t="s">
        <v>480</v>
      </c>
      <c r="G263" s="256"/>
      <c r="H263" s="259">
        <v>10.199999999999999</v>
      </c>
      <c r="I263" s="260"/>
      <c r="J263" s="256"/>
      <c r="K263" s="256"/>
      <c r="L263" s="261"/>
      <c r="M263" s="262"/>
      <c r="N263" s="263"/>
      <c r="O263" s="263"/>
      <c r="P263" s="263"/>
      <c r="Q263" s="263"/>
      <c r="R263" s="263"/>
      <c r="S263" s="263"/>
      <c r="T263" s="26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5" t="s">
        <v>163</v>
      </c>
      <c r="AU263" s="265" t="s">
        <v>87</v>
      </c>
      <c r="AV263" s="14" t="s">
        <v>87</v>
      </c>
      <c r="AW263" s="14" t="s">
        <v>36</v>
      </c>
      <c r="AX263" s="14" t="s">
        <v>21</v>
      </c>
      <c r="AY263" s="265" t="s">
        <v>152</v>
      </c>
    </row>
    <row r="264" s="2" customFormat="1" ht="24.15" customHeight="1">
      <c r="A264" s="39"/>
      <c r="B264" s="40"/>
      <c r="C264" s="277" t="s">
        <v>376</v>
      </c>
      <c r="D264" s="277" t="s">
        <v>314</v>
      </c>
      <c r="E264" s="278" t="s">
        <v>505</v>
      </c>
      <c r="F264" s="279" t="s">
        <v>506</v>
      </c>
      <c r="G264" s="280" t="s">
        <v>157</v>
      </c>
      <c r="H264" s="281">
        <v>15.759</v>
      </c>
      <c r="I264" s="282"/>
      <c r="J264" s="283">
        <f>ROUND(I264*H264,2)</f>
        <v>0</v>
      </c>
      <c r="K264" s="279" t="s">
        <v>158</v>
      </c>
      <c r="L264" s="284"/>
      <c r="M264" s="285" t="s">
        <v>1</v>
      </c>
      <c r="N264" s="286" t="s">
        <v>44</v>
      </c>
      <c r="O264" s="92"/>
      <c r="P264" s="236">
        <f>O264*H264</f>
        <v>0</v>
      </c>
      <c r="Q264" s="236">
        <v>0.13100000000000001</v>
      </c>
      <c r="R264" s="236">
        <f>Q264*H264</f>
        <v>2.0644290000000001</v>
      </c>
      <c r="S264" s="236">
        <v>0</v>
      </c>
      <c r="T264" s="237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8" t="s">
        <v>209</v>
      </c>
      <c r="AT264" s="238" t="s">
        <v>314</v>
      </c>
      <c r="AU264" s="238" t="s">
        <v>87</v>
      </c>
      <c r="AY264" s="18" t="s">
        <v>152</v>
      </c>
      <c r="BE264" s="239">
        <f>IF(N264="základní",J264,0)</f>
        <v>0</v>
      </c>
      <c r="BF264" s="239">
        <f>IF(N264="snížená",J264,0)</f>
        <v>0</v>
      </c>
      <c r="BG264" s="239">
        <f>IF(N264="zákl. přenesená",J264,0)</f>
        <v>0</v>
      </c>
      <c r="BH264" s="239">
        <f>IF(N264="sníž. přenesená",J264,0)</f>
        <v>0</v>
      </c>
      <c r="BI264" s="239">
        <f>IF(N264="nulová",J264,0)</f>
        <v>0</v>
      </c>
      <c r="BJ264" s="18" t="s">
        <v>21</v>
      </c>
      <c r="BK264" s="239">
        <f>ROUND(I264*H264,2)</f>
        <v>0</v>
      </c>
      <c r="BL264" s="18" t="s">
        <v>159</v>
      </c>
      <c r="BM264" s="238" t="s">
        <v>974</v>
      </c>
    </row>
    <row r="265" s="2" customFormat="1">
      <c r="A265" s="39"/>
      <c r="B265" s="40"/>
      <c r="C265" s="41"/>
      <c r="D265" s="240" t="s">
        <v>161</v>
      </c>
      <c r="E265" s="41"/>
      <c r="F265" s="241" t="s">
        <v>508</v>
      </c>
      <c r="G265" s="41"/>
      <c r="H265" s="41"/>
      <c r="I265" s="242"/>
      <c r="J265" s="41"/>
      <c r="K265" s="41"/>
      <c r="L265" s="45"/>
      <c r="M265" s="243"/>
      <c r="N265" s="244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161</v>
      </c>
      <c r="AU265" s="18" t="s">
        <v>87</v>
      </c>
    </row>
    <row r="266" s="13" customFormat="1">
      <c r="A266" s="13"/>
      <c r="B266" s="245"/>
      <c r="C266" s="246"/>
      <c r="D266" s="240" t="s">
        <v>163</v>
      </c>
      <c r="E266" s="247" t="s">
        <v>1</v>
      </c>
      <c r="F266" s="248" t="s">
        <v>502</v>
      </c>
      <c r="G266" s="246"/>
      <c r="H266" s="247" t="s">
        <v>1</v>
      </c>
      <c r="I266" s="249"/>
      <c r="J266" s="246"/>
      <c r="K266" s="246"/>
      <c r="L266" s="250"/>
      <c r="M266" s="251"/>
      <c r="N266" s="252"/>
      <c r="O266" s="252"/>
      <c r="P266" s="252"/>
      <c r="Q266" s="252"/>
      <c r="R266" s="252"/>
      <c r="S266" s="252"/>
      <c r="T266" s="25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4" t="s">
        <v>163</v>
      </c>
      <c r="AU266" s="254" t="s">
        <v>87</v>
      </c>
      <c r="AV266" s="13" t="s">
        <v>21</v>
      </c>
      <c r="AW266" s="13" t="s">
        <v>36</v>
      </c>
      <c r="AX266" s="13" t="s">
        <v>79</v>
      </c>
      <c r="AY266" s="254" t="s">
        <v>152</v>
      </c>
    </row>
    <row r="267" s="14" customFormat="1">
      <c r="A267" s="14"/>
      <c r="B267" s="255"/>
      <c r="C267" s="256"/>
      <c r="D267" s="240" t="s">
        <v>163</v>
      </c>
      <c r="E267" s="257" t="s">
        <v>1</v>
      </c>
      <c r="F267" s="258" t="s">
        <v>966</v>
      </c>
      <c r="G267" s="256"/>
      <c r="H267" s="259">
        <v>15.300000000000001</v>
      </c>
      <c r="I267" s="260"/>
      <c r="J267" s="256"/>
      <c r="K267" s="256"/>
      <c r="L267" s="261"/>
      <c r="M267" s="262"/>
      <c r="N267" s="263"/>
      <c r="O267" s="263"/>
      <c r="P267" s="263"/>
      <c r="Q267" s="263"/>
      <c r="R267" s="263"/>
      <c r="S267" s="263"/>
      <c r="T267" s="26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5" t="s">
        <v>163</v>
      </c>
      <c r="AU267" s="265" t="s">
        <v>87</v>
      </c>
      <c r="AV267" s="14" t="s">
        <v>87</v>
      </c>
      <c r="AW267" s="14" t="s">
        <v>36</v>
      </c>
      <c r="AX267" s="14" t="s">
        <v>21</v>
      </c>
      <c r="AY267" s="265" t="s">
        <v>152</v>
      </c>
    </row>
    <row r="268" s="14" customFormat="1">
      <c r="A268" s="14"/>
      <c r="B268" s="255"/>
      <c r="C268" s="256"/>
      <c r="D268" s="240" t="s">
        <v>163</v>
      </c>
      <c r="E268" s="256"/>
      <c r="F268" s="258" t="s">
        <v>975</v>
      </c>
      <c r="G268" s="256"/>
      <c r="H268" s="259">
        <v>15.759</v>
      </c>
      <c r="I268" s="260"/>
      <c r="J268" s="256"/>
      <c r="K268" s="256"/>
      <c r="L268" s="261"/>
      <c r="M268" s="262"/>
      <c r="N268" s="263"/>
      <c r="O268" s="263"/>
      <c r="P268" s="263"/>
      <c r="Q268" s="263"/>
      <c r="R268" s="263"/>
      <c r="S268" s="263"/>
      <c r="T268" s="26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5" t="s">
        <v>163</v>
      </c>
      <c r="AU268" s="265" t="s">
        <v>87</v>
      </c>
      <c r="AV268" s="14" t="s">
        <v>87</v>
      </c>
      <c r="AW268" s="14" t="s">
        <v>4</v>
      </c>
      <c r="AX268" s="14" t="s">
        <v>21</v>
      </c>
      <c r="AY268" s="265" t="s">
        <v>152</v>
      </c>
    </row>
    <row r="269" s="2" customFormat="1" ht="37.8" customHeight="1">
      <c r="A269" s="39"/>
      <c r="B269" s="40"/>
      <c r="C269" s="227" t="s">
        <v>382</v>
      </c>
      <c r="D269" s="227" t="s">
        <v>154</v>
      </c>
      <c r="E269" s="228" t="s">
        <v>511</v>
      </c>
      <c r="F269" s="229" t="s">
        <v>512</v>
      </c>
      <c r="G269" s="230" t="s">
        <v>157</v>
      </c>
      <c r="H269" s="231">
        <v>42.100000000000001</v>
      </c>
      <c r="I269" s="232"/>
      <c r="J269" s="233">
        <f>ROUND(I269*H269,2)</f>
        <v>0</v>
      </c>
      <c r="K269" s="229" t="s">
        <v>158</v>
      </c>
      <c r="L269" s="45"/>
      <c r="M269" s="234" t="s">
        <v>1</v>
      </c>
      <c r="N269" s="235" t="s">
        <v>44</v>
      </c>
      <c r="O269" s="92"/>
      <c r="P269" s="236">
        <f>O269*H269</f>
        <v>0</v>
      </c>
      <c r="Q269" s="236">
        <v>0</v>
      </c>
      <c r="R269" s="236">
        <f>Q269*H269</f>
        <v>0</v>
      </c>
      <c r="S269" s="236">
        <v>0</v>
      </c>
      <c r="T269" s="237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8" t="s">
        <v>159</v>
      </c>
      <c r="AT269" s="238" t="s">
        <v>154</v>
      </c>
      <c r="AU269" s="238" t="s">
        <v>87</v>
      </c>
      <c r="AY269" s="18" t="s">
        <v>152</v>
      </c>
      <c r="BE269" s="239">
        <f>IF(N269="základní",J269,0)</f>
        <v>0</v>
      </c>
      <c r="BF269" s="239">
        <f>IF(N269="snížená",J269,0)</f>
        <v>0</v>
      </c>
      <c r="BG269" s="239">
        <f>IF(N269="zákl. přenesená",J269,0)</f>
        <v>0</v>
      </c>
      <c r="BH269" s="239">
        <f>IF(N269="sníž. přenesená",J269,0)</f>
        <v>0</v>
      </c>
      <c r="BI269" s="239">
        <f>IF(N269="nulová",J269,0)</f>
        <v>0</v>
      </c>
      <c r="BJ269" s="18" t="s">
        <v>21</v>
      </c>
      <c r="BK269" s="239">
        <f>ROUND(I269*H269,2)</f>
        <v>0</v>
      </c>
      <c r="BL269" s="18" t="s">
        <v>159</v>
      </c>
      <c r="BM269" s="238" t="s">
        <v>976</v>
      </c>
    </row>
    <row r="270" s="2" customFormat="1">
      <c r="A270" s="39"/>
      <c r="B270" s="40"/>
      <c r="C270" s="41"/>
      <c r="D270" s="240" t="s">
        <v>161</v>
      </c>
      <c r="E270" s="41"/>
      <c r="F270" s="241" t="s">
        <v>514</v>
      </c>
      <c r="G270" s="41"/>
      <c r="H270" s="41"/>
      <c r="I270" s="242"/>
      <c r="J270" s="41"/>
      <c r="K270" s="41"/>
      <c r="L270" s="45"/>
      <c r="M270" s="243"/>
      <c r="N270" s="244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161</v>
      </c>
      <c r="AU270" s="18" t="s">
        <v>87</v>
      </c>
    </row>
    <row r="271" s="13" customFormat="1">
      <c r="A271" s="13"/>
      <c r="B271" s="245"/>
      <c r="C271" s="246"/>
      <c r="D271" s="240" t="s">
        <v>163</v>
      </c>
      <c r="E271" s="247" t="s">
        <v>1</v>
      </c>
      <c r="F271" s="248" t="s">
        <v>502</v>
      </c>
      <c r="G271" s="246"/>
      <c r="H271" s="247" t="s">
        <v>1</v>
      </c>
      <c r="I271" s="249"/>
      <c r="J271" s="246"/>
      <c r="K271" s="246"/>
      <c r="L271" s="250"/>
      <c r="M271" s="251"/>
      <c r="N271" s="252"/>
      <c r="O271" s="252"/>
      <c r="P271" s="252"/>
      <c r="Q271" s="252"/>
      <c r="R271" s="252"/>
      <c r="S271" s="252"/>
      <c r="T271" s="25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4" t="s">
        <v>163</v>
      </c>
      <c r="AU271" s="254" t="s">
        <v>87</v>
      </c>
      <c r="AV271" s="13" t="s">
        <v>21</v>
      </c>
      <c r="AW271" s="13" t="s">
        <v>36</v>
      </c>
      <c r="AX271" s="13" t="s">
        <v>79</v>
      </c>
      <c r="AY271" s="254" t="s">
        <v>152</v>
      </c>
    </row>
    <row r="272" s="14" customFormat="1">
      <c r="A272" s="14"/>
      <c r="B272" s="255"/>
      <c r="C272" s="256"/>
      <c r="D272" s="240" t="s">
        <v>163</v>
      </c>
      <c r="E272" s="257" t="s">
        <v>1</v>
      </c>
      <c r="F272" s="258" t="s">
        <v>966</v>
      </c>
      <c r="G272" s="256"/>
      <c r="H272" s="259">
        <v>15.300000000000001</v>
      </c>
      <c r="I272" s="260"/>
      <c r="J272" s="256"/>
      <c r="K272" s="256"/>
      <c r="L272" s="261"/>
      <c r="M272" s="262"/>
      <c r="N272" s="263"/>
      <c r="O272" s="263"/>
      <c r="P272" s="263"/>
      <c r="Q272" s="263"/>
      <c r="R272" s="263"/>
      <c r="S272" s="263"/>
      <c r="T272" s="26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5" t="s">
        <v>163</v>
      </c>
      <c r="AU272" s="265" t="s">
        <v>87</v>
      </c>
      <c r="AV272" s="14" t="s">
        <v>87</v>
      </c>
      <c r="AW272" s="14" t="s">
        <v>36</v>
      </c>
      <c r="AX272" s="14" t="s">
        <v>79</v>
      </c>
      <c r="AY272" s="265" t="s">
        <v>152</v>
      </c>
    </row>
    <row r="273" s="13" customFormat="1">
      <c r="A273" s="13"/>
      <c r="B273" s="245"/>
      <c r="C273" s="246"/>
      <c r="D273" s="240" t="s">
        <v>163</v>
      </c>
      <c r="E273" s="247" t="s">
        <v>1</v>
      </c>
      <c r="F273" s="248" t="s">
        <v>475</v>
      </c>
      <c r="G273" s="246"/>
      <c r="H273" s="247" t="s">
        <v>1</v>
      </c>
      <c r="I273" s="249"/>
      <c r="J273" s="246"/>
      <c r="K273" s="246"/>
      <c r="L273" s="250"/>
      <c r="M273" s="251"/>
      <c r="N273" s="252"/>
      <c r="O273" s="252"/>
      <c r="P273" s="252"/>
      <c r="Q273" s="252"/>
      <c r="R273" s="252"/>
      <c r="S273" s="252"/>
      <c r="T273" s="25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4" t="s">
        <v>163</v>
      </c>
      <c r="AU273" s="254" t="s">
        <v>87</v>
      </c>
      <c r="AV273" s="13" t="s">
        <v>21</v>
      </c>
      <c r="AW273" s="13" t="s">
        <v>36</v>
      </c>
      <c r="AX273" s="13" t="s">
        <v>79</v>
      </c>
      <c r="AY273" s="254" t="s">
        <v>152</v>
      </c>
    </row>
    <row r="274" s="14" customFormat="1">
      <c r="A274" s="14"/>
      <c r="B274" s="255"/>
      <c r="C274" s="256"/>
      <c r="D274" s="240" t="s">
        <v>163</v>
      </c>
      <c r="E274" s="257" t="s">
        <v>1</v>
      </c>
      <c r="F274" s="258" t="s">
        <v>967</v>
      </c>
      <c r="G274" s="256"/>
      <c r="H274" s="259">
        <v>8.8000000000000007</v>
      </c>
      <c r="I274" s="260"/>
      <c r="J274" s="256"/>
      <c r="K274" s="256"/>
      <c r="L274" s="261"/>
      <c r="M274" s="262"/>
      <c r="N274" s="263"/>
      <c r="O274" s="263"/>
      <c r="P274" s="263"/>
      <c r="Q274" s="263"/>
      <c r="R274" s="263"/>
      <c r="S274" s="263"/>
      <c r="T274" s="26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5" t="s">
        <v>163</v>
      </c>
      <c r="AU274" s="265" t="s">
        <v>87</v>
      </c>
      <c r="AV274" s="14" t="s">
        <v>87</v>
      </c>
      <c r="AW274" s="14" t="s">
        <v>36</v>
      </c>
      <c r="AX274" s="14" t="s">
        <v>79</v>
      </c>
      <c r="AY274" s="265" t="s">
        <v>152</v>
      </c>
    </row>
    <row r="275" s="13" customFormat="1">
      <c r="A275" s="13"/>
      <c r="B275" s="245"/>
      <c r="C275" s="246"/>
      <c r="D275" s="240" t="s">
        <v>163</v>
      </c>
      <c r="E275" s="247" t="s">
        <v>1</v>
      </c>
      <c r="F275" s="248" t="s">
        <v>477</v>
      </c>
      <c r="G275" s="246"/>
      <c r="H275" s="247" t="s">
        <v>1</v>
      </c>
      <c r="I275" s="249"/>
      <c r="J275" s="246"/>
      <c r="K275" s="246"/>
      <c r="L275" s="250"/>
      <c r="M275" s="251"/>
      <c r="N275" s="252"/>
      <c r="O275" s="252"/>
      <c r="P275" s="252"/>
      <c r="Q275" s="252"/>
      <c r="R275" s="252"/>
      <c r="S275" s="252"/>
      <c r="T275" s="25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4" t="s">
        <v>163</v>
      </c>
      <c r="AU275" s="254" t="s">
        <v>87</v>
      </c>
      <c r="AV275" s="13" t="s">
        <v>21</v>
      </c>
      <c r="AW275" s="13" t="s">
        <v>36</v>
      </c>
      <c r="AX275" s="13" t="s">
        <v>79</v>
      </c>
      <c r="AY275" s="254" t="s">
        <v>152</v>
      </c>
    </row>
    <row r="276" s="14" customFormat="1">
      <c r="A276" s="14"/>
      <c r="B276" s="255"/>
      <c r="C276" s="256"/>
      <c r="D276" s="240" t="s">
        <v>163</v>
      </c>
      <c r="E276" s="257" t="s">
        <v>1</v>
      </c>
      <c r="F276" s="258" t="s">
        <v>968</v>
      </c>
      <c r="G276" s="256"/>
      <c r="H276" s="259">
        <v>7.7999999999999998</v>
      </c>
      <c r="I276" s="260"/>
      <c r="J276" s="256"/>
      <c r="K276" s="256"/>
      <c r="L276" s="261"/>
      <c r="M276" s="262"/>
      <c r="N276" s="263"/>
      <c r="O276" s="263"/>
      <c r="P276" s="263"/>
      <c r="Q276" s="263"/>
      <c r="R276" s="263"/>
      <c r="S276" s="263"/>
      <c r="T276" s="26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5" t="s">
        <v>163</v>
      </c>
      <c r="AU276" s="265" t="s">
        <v>87</v>
      </c>
      <c r="AV276" s="14" t="s">
        <v>87</v>
      </c>
      <c r="AW276" s="14" t="s">
        <v>36</v>
      </c>
      <c r="AX276" s="14" t="s">
        <v>79</v>
      </c>
      <c r="AY276" s="265" t="s">
        <v>152</v>
      </c>
    </row>
    <row r="277" s="13" customFormat="1">
      <c r="A277" s="13"/>
      <c r="B277" s="245"/>
      <c r="C277" s="246"/>
      <c r="D277" s="240" t="s">
        <v>163</v>
      </c>
      <c r="E277" s="247" t="s">
        <v>1</v>
      </c>
      <c r="F277" s="248" t="s">
        <v>479</v>
      </c>
      <c r="G277" s="246"/>
      <c r="H277" s="247" t="s">
        <v>1</v>
      </c>
      <c r="I277" s="249"/>
      <c r="J277" s="246"/>
      <c r="K277" s="246"/>
      <c r="L277" s="250"/>
      <c r="M277" s="251"/>
      <c r="N277" s="252"/>
      <c r="O277" s="252"/>
      <c r="P277" s="252"/>
      <c r="Q277" s="252"/>
      <c r="R277" s="252"/>
      <c r="S277" s="252"/>
      <c r="T277" s="25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4" t="s">
        <v>163</v>
      </c>
      <c r="AU277" s="254" t="s">
        <v>87</v>
      </c>
      <c r="AV277" s="13" t="s">
        <v>21</v>
      </c>
      <c r="AW277" s="13" t="s">
        <v>36</v>
      </c>
      <c r="AX277" s="13" t="s">
        <v>79</v>
      </c>
      <c r="AY277" s="254" t="s">
        <v>152</v>
      </c>
    </row>
    <row r="278" s="14" customFormat="1">
      <c r="A278" s="14"/>
      <c r="B278" s="255"/>
      <c r="C278" s="256"/>
      <c r="D278" s="240" t="s">
        <v>163</v>
      </c>
      <c r="E278" s="257" t="s">
        <v>1</v>
      </c>
      <c r="F278" s="258" t="s">
        <v>480</v>
      </c>
      <c r="G278" s="256"/>
      <c r="H278" s="259">
        <v>10.199999999999999</v>
      </c>
      <c r="I278" s="260"/>
      <c r="J278" s="256"/>
      <c r="K278" s="256"/>
      <c r="L278" s="261"/>
      <c r="M278" s="262"/>
      <c r="N278" s="263"/>
      <c r="O278" s="263"/>
      <c r="P278" s="263"/>
      <c r="Q278" s="263"/>
      <c r="R278" s="263"/>
      <c r="S278" s="263"/>
      <c r="T278" s="26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5" t="s">
        <v>163</v>
      </c>
      <c r="AU278" s="265" t="s">
        <v>87</v>
      </c>
      <c r="AV278" s="14" t="s">
        <v>87</v>
      </c>
      <c r="AW278" s="14" t="s">
        <v>36</v>
      </c>
      <c r="AX278" s="14" t="s">
        <v>79</v>
      </c>
      <c r="AY278" s="265" t="s">
        <v>152</v>
      </c>
    </row>
    <row r="279" s="15" customFormat="1">
      <c r="A279" s="15"/>
      <c r="B279" s="266"/>
      <c r="C279" s="267"/>
      <c r="D279" s="240" t="s">
        <v>163</v>
      </c>
      <c r="E279" s="268" t="s">
        <v>1</v>
      </c>
      <c r="F279" s="269" t="s">
        <v>187</v>
      </c>
      <c r="G279" s="267"/>
      <c r="H279" s="270">
        <v>42.100000000000001</v>
      </c>
      <c r="I279" s="271"/>
      <c r="J279" s="267"/>
      <c r="K279" s="267"/>
      <c r="L279" s="272"/>
      <c r="M279" s="273"/>
      <c r="N279" s="274"/>
      <c r="O279" s="274"/>
      <c r="P279" s="274"/>
      <c r="Q279" s="274"/>
      <c r="R279" s="274"/>
      <c r="S279" s="274"/>
      <c r="T279" s="27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76" t="s">
        <v>163</v>
      </c>
      <c r="AU279" s="276" t="s">
        <v>87</v>
      </c>
      <c r="AV279" s="15" t="s">
        <v>159</v>
      </c>
      <c r="AW279" s="15" t="s">
        <v>36</v>
      </c>
      <c r="AX279" s="15" t="s">
        <v>21</v>
      </c>
      <c r="AY279" s="276" t="s">
        <v>152</v>
      </c>
    </row>
    <row r="280" s="2" customFormat="1" ht="24.15" customHeight="1">
      <c r="A280" s="39"/>
      <c r="B280" s="40"/>
      <c r="C280" s="227" t="s">
        <v>388</v>
      </c>
      <c r="D280" s="227" t="s">
        <v>154</v>
      </c>
      <c r="E280" s="228" t="s">
        <v>516</v>
      </c>
      <c r="F280" s="229" t="s">
        <v>517</v>
      </c>
      <c r="G280" s="230" t="s">
        <v>157</v>
      </c>
      <c r="H280" s="231">
        <v>12.9</v>
      </c>
      <c r="I280" s="232"/>
      <c r="J280" s="233">
        <f>ROUND(I280*H280,2)</f>
        <v>0</v>
      </c>
      <c r="K280" s="229" t="s">
        <v>158</v>
      </c>
      <c r="L280" s="45"/>
      <c r="M280" s="234" t="s">
        <v>1</v>
      </c>
      <c r="N280" s="235" t="s">
        <v>44</v>
      </c>
      <c r="O280" s="92"/>
      <c r="P280" s="236">
        <f>O280*H280</f>
        <v>0</v>
      </c>
      <c r="Q280" s="236">
        <v>0.090620000000000006</v>
      </c>
      <c r="R280" s="236">
        <f>Q280*H280</f>
        <v>1.1689980000000002</v>
      </c>
      <c r="S280" s="236">
        <v>0</v>
      </c>
      <c r="T280" s="237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8" t="s">
        <v>159</v>
      </c>
      <c r="AT280" s="238" t="s">
        <v>154</v>
      </c>
      <c r="AU280" s="238" t="s">
        <v>87</v>
      </c>
      <c r="AY280" s="18" t="s">
        <v>152</v>
      </c>
      <c r="BE280" s="239">
        <f>IF(N280="základní",J280,0)</f>
        <v>0</v>
      </c>
      <c r="BF280" s="239">
        <f>IF(N280="snížená",J280,0)</f>
        <v>0</v>
      </c>
      <c r="BG280" s="239">
        <f>IF(N280="zákl. přenesená",J280,0)</f>
        <v>0</v>
      </c>
      <c r="BH280" s="239">
        <f>IF(N280="sníž. přenesená",J280,0)</f>
        <v>0</v>
      </c>
      <c r="BI280" s="239">
        <f>IF(N280="nulová",J280,0)</f>
        <v>0</v>
      </c>
      <c r="BJ280" s="18" t="s">
        <v>21</v>
      </c>
      <c r="BK280" s="239">
        <f>ROUND(I280*H280,2)</f>
        <v>0</v>
      </c>
      <c r="BL280" s="18" t="s">
        <v>159</v>
      </c>
      <c r="BM280" s="238" t="s">
        <v>977</v>
      </c>
    </row>
    <row r="281" s="2" customFormat="1">
      <c r="A281" s="39"/>
      <c r="B281" s="40"/>
      <c r="C281" s="41"/>
      <c r="D281" s="240" t="s">
        <v>161</v>
      </c>
      <c r="E281" s="41"/>
      <c r="F281" s="241" t="s">
        <v>519</v>
      </c>
      <c r="G281" s="41"/>
      <c r="H281" s="41"/>
      <c r="I281" s="242"/>
      <c r="J281" s="41"/>
      <c r="K281" s="41"/>
      <c r="L281" s="45"/>
      <c r="M281" s="243"/>
      <c r="N281" s="244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161</v>
      </c>
      <c r="AU281" s="18" t="s">
        <v>87</v>
      </c>
    </row>
    <row r="282" s="13" customFormat="1">
      <c r="A282" s="13"/>
      <c r="B282" s="245"/>
      <c r="C282" s="246"/>
      <c r="D282" s="240" t="s">
        <v>163</v>
      </c>
      <c r="E282" s="247" t="s">
        <v>1</v>
      </c>
      <c r="F282" s="248" t="s">
        <v>520</v>
      </c>
      <c r="G282" s="246"/>
      <c r="H282" s="247" t="s">
        <v>1</v>
      </c>
      <c r="I282" s="249"/>
      <c r="J282" s="246"/>
      <c r="K282" s="246"/>
      <c r="L282" s="250"/>
      <c r="M282" s="251"/>
      <c r="N282" s="252"/>
      <c r="O282" s="252"/>
      <c r="P282" s="252"/>
      <c r="Q282" s="252"/>
      <c r="R282" s="252"/>
      <c r="S282" s="252"/>
      <c r="T282" s="25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4" t="s">
        <v>163</v>
      </c>
      <c r="AU282" s="254" t="s">
        <v>87</v>
      </c>
      <c r="AV282" s="13" t="s">
        <v>21</v>
      </c>
      <c r="AW282" s="13" t="s">
        <v>36</v>
      </c>
      <c r="AX282" s="13" t="s">
        <v>79</v>
      </c>
      <c r="AY282" s="254" t="s">
        <v>152</v>
      </c>
    </row>
    <row r="283" s="14" customFormat="1">
      <c r="A283" s="14"/>
      <c r="B283" s="255"/>
      <c r="C283" s="256"/>
      <c r="D283" s="240" t="s">
        <v>163</v>
      </c>
      <c r="E283" s="257" t="s">
        <v>1</v>
      </c>
      <c r="F283" s="258" t="s">
        <v>978</v>
      </c>
      <c r="G283" s="256"/>
      <c r="H283" s="259">
        <v>6.7000000000000002</v>
      </c>
      <c r="I283" s="260"/>
      <c r="J283" s="256"/>
      <c r="K283" s="256"/>
      <c r="L283" s="261"/>
      <c r="M283" s="262"/>
      <c r="N283" s="263"/>
      <c r="O283" s="263"/>
      <c r="P283" s="263"/>
      <c r="Q283" s="263"/>
      <c r="R283" s="263"/>
      <c r="S283" s="263"/>
      <c r="T283" s="26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5" t="s">
        <v>163</v>
      </c>
      <c r="AU283" s="265" t="s">
        <v>87</v>
      </c>
      <c r="AV283" s="14" t="s">
        <v>87</v>
      </c>
      <c r="AW283" s="14" t="s">
        <v>36</v>
      </c>
      <c r="AX283" s="14" t="s">
        <v>79</v>
      </c>
      <c r="AY283" s="265" t="s">
        <v>152</v>
      </c>
    </row>
    <row r="284" s="13" customFormat="1">
      <c r="A284" s="13"/>
      <c r="B284" s="245"/>
      <c r="C284" s="246"/>
      <c r="D284" s="240" t="s">
        <v>163</v>
      </c>
      <c r="E284" s="247" t="s">
        <v>1</v>
      </c>
      <c r="F284" s="248" t="s">
        <v>522</v>
      </c>
      <c r="G284" s="246"/>
      <c r="H284" s="247" t="s">
        <v>1</v>
      </c>
      <c r="I284" s="249"/>
      <c r="J284" s="246"/>
      <c r="K284" s="246"/>
      <c r="L284" s="250"/>
      <c r="M284" s="251"/>
      <c r="N284" s="252"/>
      <c r="O284" s="252"/>
      <c r="P284" s="252"/>
      <c r="Q284" s="252"/>
      <c r="R284" s="252"/>
      <c r="S284" s="252"/>
      <c r="T284" s="25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4" t="s">
        <v>163</v>
      </c>
      <c r="AU284" s="254" t="s">
        <v>87</v>
      </c>
      <c r="AV284" s="13" t="s">
        <v>21</v>
      </c>
      <c r="AW284" s="13" t="s">
        <v>36</v>
      </c>
      <c r="AX284" s="13" t="s">
        <v>79</v>
      </c>
      <c r="AY284" s="254" t="s">
        <v>152</v>
      </c>
    </row>
    <row r="285" s="14" customFormat="1">
      <c r="A285" s="14"/>
      <c r="B285" s="255"/>
      <c r="C285" s="256"/>
      <c r="D285" s="240" t="s">
        <v>163</v>
      </c>
      <c r="E285" s="257" t="s">
        <v>1</v>
      </c>
      <c r="F285" s="258" t="s">
        <v>979</v>
      </c>
      <c r="G285" s="256"/>
      <c r="H285" s="259">
        <v>3.1000000000000001</v>
      </c>
      <c r="I285" s="260"/>
      <c r="J285" s="256"/>
      <c r="K285" s="256"/>
      <c r="L285" s="261"/>
      <c r="M285" s="262"/>
      <c r="N285" s="263"/>
      <c r="O285" s="263"/>
      <c r="P285" s="263"/>
      <c r="Q285" s="263"/>
      <c r="R285" s="263"/>
      <c r="S285" s="263"/>
      <c r="T285" s="26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5" t="s">
        <v>163</v>
      </c>
      <c r="AU285" s="265" t="s">
        <v>87</v>
      </c>
      <c r="AV285" s="14" t="s">
        <v>87</v>
      </c>
      <c r="AW285" s="14" t="s">
        <v>36</v>
      </c>
      <c r="AX285" s="14" t="s">
        <v>79</v>
      </c>
      <c r="AY285" s="265" t="s">
        <v>152</v>
      </c>
    </row>
    <row r="286" s="13" customFormat="1">
      <c r="A286" s="13"/>
      <c r="B286" s="245"/>
      <c r="C286" s="246"/>
      <c r="D286" s="240" t="s">
        <v>163</v>
      </c>
      <c r="E286" s="247" t="s">
        <v>1</v>
      </c>
      <c r="F286" s="248" t="s">
        <v>524</v>
      </c>
      <c r="G286" s="246"/>
      <c r="H286" s="247" t="s">
        <v>1</v>
      </c>
      <c r="I286" s="249"/>
      <c r="J286" s="246"/>
      <c r="K286" s="246"/>
      <c r="L286" s="250"/>
      <c r="M286" s="251"/>
      <c r="N286" s="252"/>
      <c r="O286" s="252"/>
      <c r="P286" s="252"/>
      <c r="Q286" s="252"/>
      <c r="R286" s="252"/>
      <c r="S286" s="252"/>
      <c r="T286" s="25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4" t="s">
        <v>163</v>
      </c>
      <c r="AU286" s="254" t="s">
        <v>87</v>
      </c>
      <c r="AV286" s="13" t="s">
        <v>21</v>
      </c>
      <c r="AW286" s="13" t="s">
        <v>36</v>
      </c>
      <c r="AX286" s="13" t="s">
        <v>79</v>
      </c>
      <c r="AY286" s="254" t="s">
        <v>152</v>
      </c>
    </row>
    <row r="287" s="14" customFormat="1">
      <c r="A287" s="14"/>
      <c r="B287" s="255"/>
      <c r="C287" s="256"/>
      <c r="D287" s="240" t="s">
        <v>163</v>
      </c>
      <c r="E287" s="257" t="s">
        <v>1</v>
      </c>
      <c r="F287" s="258" t="s">
        <v>979</v>
      </c>
      <c r="G287" s="256"/>
      <c r="H287" s="259">
        <v>3.1000000000000001</v>
      </c>
      <c r="I287" s="260"/>
      <c r="J287" s="256"/>
      <c r="K287" s="256"/>
      <c r="L287" s="261"/>
      <c r="M287" s="262"/>
      <c r="N287" s="263"/>
      <c r="O287" s="263"/>
      <c r="P287" s="263"/>
      <c r="Q287" s="263"/>
      <c r="R287" s="263"/>
      <c r="S287" s="263"/>
      <c r="T287" s="26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5" t="s">
        <v>163</v>
      </c>
      <c r="AU287" s="265" t="s">
        <v>87</v>
      </c>
      <c r="AV287" s="14" t="s">
        <v>87</v>
      </c>
      <c r="AW287" s="14" t="s">
        <v>36</v>
      </c>
      <c r="AX287" s="14" t="s">
        <v>79</v>
      </c>
      <c r="AY287" s="265" t="s">
        <v>152</v>
      </c>
    </row>
    <row r="288" s="15" customFormat="1">
      <c r="A288" s="15"/>
      <c r="B288" s="266"/>
      <c r="C288" s="267"/>
      <c r="D288" s="240" t="s">
        <v>163</v>
      </c>
      <c r="E288" s="268" t="s">
        <v>1</v>
      </c>
      <c r="F288" s="269" t="s">
        <v>187</v>
      </c>
      <c r="G288" s="267"/>
      <c r="H288" s="270">
        <v>12.9</v>
      </c>
      <c r="I288" s="271"/>
      <c r="J288" s="267"/>
      <c r="K288" s="267"/>
      <c r="L288" s="272"/>
      <c r="M288" s="273"/>
      <c r="N288" s="274"/>
      <c r="O288" s="274"/>
      <c r="P288" s="274"/>
      <c r="Q288" s="274"/>
      <c r="R288" s="274"/>
      <c r="S288" s="274"/>
      <c r="T288" s="27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76" t="s">
        <v>163</v>
      </c>
      <c r="AU288" s="276" t="s">
        <v>87</v>
      </c>
      <c r="AV288" s="15" t="s">
        <v>159</v>
      </c>
      <c r="AW288" s="15" t="s">
        <v>36</v>
      </c>
      <c r="AX288" s="15" t="s">
        <v>21</v>
      </c>
      <c r="AY288" s="276" t="s">
        <v>152</v>
      </c>
    </row>
    <row r="289" s="2" customFormat="1" ht="24.15" customHeight="1">
      <c r="A289" s="39"/>
      <c r="B289" s="40"/>
      <c r="C289" s="277" t="s">
        <v>394</v>
      </c>
      <c r="D289" s="277" t="s">
        <v>314</v>
      </c>
      <c r="E289" s="278" t="s">
        <v>527</v>
      </c>
      <c r="F289" s="279" t="s">
        <v>528</v>
      </c>
      <c r="G289" s="280" t="s">
        <v>157</v>
      </c>
      <c r="H289" s="281">
        <v>6.9009999999999998</v>
      </c>
      <c r="I289" s="282"/>
      <c r="J289" s="283">
        <f>ROUND(I289*H289,2)</f>
        <v>0</v>
      </c>
      <c r="K289" s="279" t="s">
        <v>158</v>
      </c>
      <c r="L289" s="284"/>
      <c r="M289" s="285" t="s">
        <v>1</v>
      </c>
      <c r="N289" s="286" t="s">
        <v>44</v>
      </c>
      <c r="O289" s="92"/>
      <c r="P289" s="236">
        <f>O289*H289</f>
        <v>0</v>
      </c>
      <c r="Q289" s="236">
        <v>0.17599999999999999</v>
      </c>
      <c r="R289" s="236">
        <f>Q289*H289</f>
        <v>1.2145759999999999</v>
      </c>
      <c r="S289" s="236">
        <v>0</v>
      </c>
      <c r="T289" s="237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8" t="s">
        <v>209</v>
      </c>
      <c r="AT289" s="238" t="s">
        <v>314</v>
      </c>
      <c r="AU289" s="238" t="s">
        <v>87</v>
      </c>
      <c r="AY289" s="18" t="s">
        <v>152</v>
      </c>
      <c r="BE289" s="239">
        <f>IF(N289="základní",J289,0)</f>
        <v>0</v>
      </c>
      <c r="BF289" s="239">
        <f>IF(N289="snížená",J289,0)</f>
        <v>0</v>
      </c>
      <c r="BG289" s="239">
        <f>IF(N289="zákl. přenesená",J289,0)</f>
        <v>0</v>
      </c>
      <c r="BH289" s="239">
        <f>IF(N289="sníž. přenesená",J289,0)</f>
        <v>0</v>
      </c>
      <c r="BI289" s="239">
        <f>IF(N289="nulová",J289,0)</f>
        <v>0</v>
      </c>
      <c r="BJ289" s="18" t="s">
        <v>21</v>
      </c>
      <c r="BK289" s="239">
        <f>ROUND(I289*H289,2)</f>
        <v>0</v>
      </c>
      <c r="BL289" s="18" t="s">
        <v>159</v>
      </c>
      <c r="BM289" s="238" t="s">
        <v>980</v>
      </c>
    </row>
    <row r="290" s="2" customFormat="1">
      <c r="A290" s="39"/>
      <c r="B290" s="40"/>
      <c r="C290" s="41"/>
      <c r="D290" s="240" t="s">
        <v>161</v>
      </c>
      <c r="E290" s="41"/>
      <c r="F290" s="241" t="s">
        <v>530</v>
      </c>
      <c r="G290" s="41"/>
      <c r="H290" s="41"/>
      <c r="I290" s="242"/>
      <c r="J290" s="41"/>
      <c r="K290" s="41"/>
      <c r="L290" s="45"/>
      <c r="M290" s="243"/>
      <c r="N290" s="244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161</v>
      </c>
      <c r="AU290" s="18" t="s">
        <v>87</v>
      </c>
    </row>
    <row r="291" s="13" customFormat="1">
      <c r="A291" s="13"/>
      <c r="B291" s="245"/>
      <c r="C291" s="246"/>
      <c r="D291" s="240" t="s">
        <v>163</v>
      </c>
      <c r="E291" s="247" t="s">
        <v>1</v>
      </c>
      <c r="F291" s="248" t="s">
        <v>520</v>
      </c>
      <c r="G291" s="246"/>
      <c r="H291" s="247" t="s">
        <v>1</v>
      </c>
      <c r="I291" s="249"/>
      <c r="J291" s="246"/>
      <c r="K291" s="246"/>
      <c r="L291" s="250"/>
      <c r="M291" s="251"/>
      <c r="N291" s="252"/>
      <c r="O291" s="252"/>
      <c r="P291" s="252"/>
      <c r="Q291" s="252"/>
      <c r="R291" s="252"/>
      <c r="S291" s="252"/>
      <c r="T291" s="25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4" t="s">
        <v>163</v>
      </c>
      <c r="AU291" s="254" t="s">
        <v>87</v>
      </c>
      <c r="AV291" s="13" t="s">
        <v>21</v>
      </c>
      <c r="AW291" s="13" t="s">
        <v>36</v>
      </c>
      <c r="AX291" s="13" t="s">
        <v>79</v>
      </c>
      <c r="AY291" s="254" t="s">
        <v>152</v>
      </c>
    </row>
    <row r="292" s="14" customFormat="1">
      <c r="A292" s="14"/>
      <c r="B292" s="255"/>
      <c r="C292" s="256"/>
      <c r="D292" s="240" t="s">
        <v>163</v>
      </c>
      <c r="E292" s="257" t="s">
        <v>1</v>
      </c>
      <c r="F292" s="258" t="s">
        <v>978</v>
      </c>
      <c r="G292" s="256"/>
      <c r="H292" s="259">
        <v>6.7000000000000002</v>
      </c>
      <c r="I292" s="260"/>
      <c r="J292" s="256"/>
      <c r="K292" s="256"/>
      <c r="L292" s="261"/>
      <c r="M292" s="262"/>
      <c r="N292" s="263"/>
      <c r="O292" s="263"/>
      <c r="P292" s="263"/>
      <c r="Q292" s="263"/>
      <c r="R292" s="263"/>
      <c r="S292" s="263"/>
      <c r="T292" s="26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5" t="s">
        <v>163</v>
      </c>
      <c r="AU292" s="265" t="s">
        <v>87</v>
      </c>
      <c r="AV292" s="14" t="s">
        <v>87</v>
      </c>
      <c r="AW292" s="14" t="s">
        <v>36</v>
      </c>
      <c r="AX292" s="14" t="s">
        <v>21</v>
      </c>
      <c r="AY292" s="265" t="s">
        <v>152</v>
      </c>
    </row>
    <row r="293" s="14" customFormat="1">
      <c r="A293" s="14"/>
      <c r="B293" s="255"/>
      <c r="C293" s="256"/>
      <c r="D293" s="240" t="s">
        <v>163</v>
      </c>
      <c r="E293" s="256"/>
      <c r="F293" s="258" t="s">
        <v>981</v>
      </c>
      <c r="G293" s="256"/>
      <c r="H293" s="259">
        <v>6.9009999999999998</v>
      </c>
      <c r="I293" s="260"/>
      <c r="J293" s="256"/>
      <c r="K293" s="256"/>
      <c r="L293" s="261"/>
      <c r="M293" s="262"/>
      <c r="N293" s="263"/>
      <c r="O293" s="263"/>
      <c r="P293" s="263"/>
      <c r="Q293" s="263"/>
      <c r="R293" s="263"/>
      <c r="S293" s="263"/>
      <c r="T293" s="26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5" t="s">
        <v>163</v>
      </c>
      <c r="AU293" s="265" t="s">
        <v>87</v>
      </c>
      <c r="AV293" s="14" t="s">
        <v>87</v>
      </c>
      <c r="AW293" s="14" t="s">
        <v>4</v>
      </c>
      <c r="AX293" s="14" t="s">
        <v>21</v>
      </c>
      <c r="AY293" s="265" t="s">
        <v>152</v>
      </c>
    </row>
    <row r="294" s="2" customFormat="1" ht="24.15" customHeight="1">
      <c r="A294" s="39"/>
      <c r="B294" s="40"/>
      <c r="C294" s="277" t="s">
        <v>400</v>
      </c>
      <c r="D294" s="277" t="s">
        <v>314</v>
      </c>
      <c r="E294" s="278" t="s">
        <v>533</v>
      </c>
      <c r="F294" s="279" t="s">
        <v>534</v>
      </c>
      <c r="G294" s="280" t="s">
        <v>157</v>
      </c>
      <c r="H294" s="281">
        <v>3.1930000000000001</v>
      </c>
      <c r="I294" s="282"/>
      <c r="J294" s="283">
        <f>ROUND(I294*H294,2)</f>
        <v>0</v>
      </c>
      <c r="K294" s="279" t="s">
        <v>158</v>
      </c>
      <c r="L294" s="284"/>
      <c r="M294" s="285" t="s">
        <v>1</v>
      </c>
      <c r="N294" s="286" t="s">
        <v>44</v>
      </c>
      <c r="O294" s="92"/>
      <c r="P294" s="236">
        <f>O294*H294</f>
        <v>0</v>
      </c>
      <c r="Q294" s="236">
        <v>0.17499999999999999</v>
      </c>
      <c r="R294" s="236">
        <f>Q294*H294</f>
        <v>0.55877500000000002</v>
      </c>
      <c r="S294" s="236">
        <v>0</v>
      </c>
      <c r="T294" s="237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8" t="s">
        <v>209</v>
      </c>
      <c r="AT294" s="238" t="s">
        <v>314</v>
      </c>
      <c r="AU294" s="238" t="s">
        <v>87</v>
      </c>
      <c r="AY294" s="18" t="s">
        <v>152</v>
      </c>
      <c r="BE294" s="239">
        <f>IF(N294="základní",J294,0)</f>
        <v>0</v>
      </c>
      <c r="BF294" s="239">
        <f>IF(N294="snížená",J294,0)</f>
        <v>0</v>
      </c>
      <c r="BG294" s="239">
        <f>IF(N294="zákl. přenesená",J294,0)</f>
        <v>0</v>
      </c>
      <c r="BH294" s="239">
        <f>IF(N294="sníž. přenesená",J294,0)</f>
        <v>0</v>
      </c>
      <c r="BI294" s="239">
        <f>IF(N294="nulová",J294,0)</f>
        <v>0</v>
      </c>
      <c r="BJ294" s="18" t="s">
        <v>21</v>
      </c>
      <c r="BK294" s="239">
        <f>ROUND(I294*H294,2)</f>
        <v>0</v>
      </c>
      <c r="BL294" s="18" t="s">
        <v>159</v>
      </c>
      <c r="BM294" s="238" t="s">
        <v>982</v>
      </c>
    </row>
    <row r="295" s="2" customFormat="1">
      <c r="A295" s="39"/>
      <c r="B295" s="40"/>
      <c r="C295" s="41"/>
      <c r="D295" s="240" t="s">
        <v>161</v>
      </c>
      <c r="E295" s="41"/>
      <c r="F295" s="241" t="s">
        <v>536</v>
      </c>
      <c r="G295" s="41"/>
      <c r="H295" s="41"/>
      <c r="I295" s="242"/>
      <c r="J295" s="41"/>
      <c r="K295" s="41"/>
      <c r="L295" s="45"/>
      <c r="M295" s="243"/>
      <c r="N295" s="244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161</v>
      </c>
      <c r="AU295" s="18" t="s">
        <v>87</v>
      </c>
    </row>
    <row r="296" s="13" customFormat="1">
      <c r="A296" s="13"/>
      <c r="B296" s="245"/>
      <c r="C296" s="246"/>
      <c r="D296" s="240" t="s">
        <v>163</v>
      </c>
      <c r="E296" s="247" t="s">
        <v>1</v>
      </c>
      <c r="F296" s="248" t="s">
        <v>522</v>
      </c>
      <c r="G296" s="246"/>
      <c r="H296" s="247" t="s">
        <v>1</v>
      </c>
      <c r="I296" s="249"/>
      <c r="J296" s="246"/>
      <c r="K296" s="246"/>
      <c r="L296" s="250"/>
      <c r="M296" s="251"/>
      <c r="N296" s="252"/>
      <c r="O296" s="252"/>
      <c r="P296" s="252"/>
      <c r="Q296" s="252"/>
      <c r="R296" s="252"/>
      <c r="S296" s="252"/>
      <c r="T296" s="25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4" t="s">
        <v>163</v>
      </c>
      <c r="AU296" s="254" t="s">
        <v>87</v>
      </c>
      <c r="AV296" s="13" t="s">
        <v>21</v>
      </c>
      <c r="AW296" s="13" t="s">
        <v>36</v>
      </c>
      <c r="AX296" s="13" t="s">
        <v>79</v>
      </c>
      <c r="AY296" s="254" t="s">
        <v>152</v>
      </c>
    </row>
    <row r="297" s="14" customFormat="1">
      <c r="A297" s="14"/>
      <c r="B297" s="255"/>
      <c r="C297" s="256"/>
      <c r="D297" s="240" t="s">
        <v>163</v>
      </c>
      <c r="E297" s="257" t="s">
        <v>1</v>
      </c>
      <c r="F297" s="258" t="s">
        <v>979</v>
      </c>
      <c r="G297" s="256"/>
      <c r="H297" s="259">
        <v>3.1000000000000001</v>
      </c>
      <c r="I297" s="260"/>
      <c r="J297" s="256"/>
      <c r="K297" s="256"/>
      <c r="L297" s="261"/>
      <c r="M297" s="262"/>
      <c r="N297" s="263"/>
      <c r="O297" s="263"/>
      <c r="P297" s="263"/>
      <c r="Q297" s="263"/>
      <c r="R297" s="263"/>
      <c r="S297" s="263"/>
      <c r="T297" s="26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5" t="s">
        <v>163</v>
      </c>
      <c r="AU297" s="265" t="s">
        <v>87</v>
      </c>
      <c r="AV297" s="14" t="s">
        <v>87</v>
      </c>
      <c r="AW297" s="14" t="s">
        <v>36</v>
      </c>
      <c r="AX297" s="14" t="s">
        <v>21</v>
      </c>
      <c r="AY297" s="265" t="s">
        <v>152</v>
      </c>
    </row>
    <row r="298" s="14" customFormat="1">
      <c r="A298" s="14"/>
      <c r="B298" s="255"/>
      <c r="C298" s="256"/>
      <c r="D298" s="240" t="s">
        <v>163</v>
      </c>
      <c r="E298" s="256"/>
      <c r="F298" s="258" t="s">
        <v>983</v>
      </c>
      <c r="G298" s="256"/>
      <c r="H298" s="259">
        <v>3.1930000000000001</v>
      </c>
      <c r="I298" s="260"/>
      <c r="J298" s="256"/>
      <c r="K298" s="256"/>
      <c r="L298" s="261"/>
      <c r="M298" s="262"/>
      <c r="N298" s="263"/>
      <c r="O298" s="263"/>
      <c r="P298" s="263"/>
      <c r="Q298" s="263"/>
      <c r="R298" s="263"/>
      <c r="S298" s="263"/>
      <c r="T298" s="26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5" t="s">
        <v>163</v>
      </c>
      <c r="AU298" s="265" t="s">
        <v>87</v>
      </c>
      <c r="AV298" s="14" t="s">
        <v>87</v>
      </c>
      <c r="AW298" s="14" t="s">
        <v>4</v>
      </c>
      <c r="AX298" s="14" t="s">
        <v>21</v>
      </c>
      <c r="AY298" s="265" t="s">
        <v>152</v>
      </c>
    </row>
    <row r="299" s="2" customFormat="1" ht="24.15" customHeight="1">
      <c r="A299" s="39"/>
      <c r="B299" s="40"/>
      <c r="C299" s="277" t="s">
        <v>407</v>
      </c>
      <c r="D299" s="277" t="s">
        <v>314</v>
      </c>
      <c r="E299" s="278" t="s">
        <v>539</v>
      </c>
      <c r="F299" s="279" t="s">
        <v>540</v>
      </c>
      <c r="G299" s="280" t="s">
        <v>157</v>
      </c>
      <c r="H299" s="281">
        <v>3.1930000000000001</v>
      </c>
      <c r="I299" s="282"/>
      <c r="J299" s="283">
        <f>ROUND(I299*H299,2)</f>
        <v>0</v>
      </c>
      <c r="K299" s="279" t="s">
        <v>1</v>
      </c>
      <c r="L299" s="284"/>
      <c r="M299" s="285" t="s">
        <v>1</v>
      </c>
      <c r="N299" s="286" t="s">
        <v>44</v>
      </c>
      <c r="O299" s="92"/>
      <c r="P299" s="236">
        <f>O299*H299</f>
        <v>0</v>
      </c>
      <c r="Q299" s="236">
        <v>0.17599999999999999</v>
      </c>
      <c r="R299" s="236">
        <f>Q299*H299</f>
        <v>0.56196800000000002</v>
      </c>
      <c r="S299" s="236">
        <v>0</v>
      </c>
      <c r="T299" s="237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8" t="s">
        <v>209</v>
      </c>
      <c r="AT299" s="238" t="s">
        <v>314</v>
      </c>
      <c r="AU299" s="238" t="s">
        <v>87</v>
      </c>
      <c r="AY299" s="18" t="s">
        <v>152</v>
      </c>
      <c r="BE299" s="239">
        <f>IF(N299="základní",J299,0)</f>
        <v>0</v>
      </c>
      <c r="BF299" s="239">
        <f>IF(N299="snížená",J299,0)</f>
        <v>0</v>
      </c>
      <c r="BG299" s="239">
        <f>IF(N299="zákl. přenesená",J299,0)</f>
        <v>0</v>
      </c>
      <c r="BH299" s="239">
        <f>IF(N299="sníž. přenesená",J299,0)</f>
        <v>0</v>
      </c>
      <c r="BI299" s="239">
        <f>IF(N299="nulová",J299,0)</f>
        <v>0</v>
      </c>
      <c r="BJ299" s="18" t="s">
        <v>21</v>
      </c>
      <c r="BK299" s="239">
        <f>ROUND(I299*H299,2)</f>
        <v>0</v>
      </c>
      <c r="BL299" s="18" t="s">
        <v>159</v>
      </c>
      <c r="BM299" s="238" t="s">
        <v>984</v>
      </c>
    </row>
    <row r="300" s="2" customFormat="1">
      <c r="A300" s="39"/>
      <c r="B300" s="40"/>
      <c r="C300" s="41"/>
      <c r="D300" s="240" t="s">
        <v>161</v>
      </c>
      <c r="E300" s="41"/>
      <c r="F300" s="241" t="s">
        <v>540</v>
      </c>
      <c r="G300" s="41"/>
      <c r="H300" s="41"/>
      <c r="I300" s="242"/>
      <c r="J300" s="41"/>
      <c r="K300" s="41"/>
      <c r="L300" s="45"/>
      <c r="M300" s="243"/>
      <c r="N300" s="244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161</v>
      </c>
      <c r="AU300" s="18" t="s">
        <v>87</v>
      </c>
    </row>
    <row r="301" s="13" customFormat="1">
      <c r="A301" s="13"/>
      <c r="B301" s="245"/>
      <c r="C301" s="246"/>
      <c r="D301" s="240" t="s">
        <v>163</v>
      </c>
      <c r="E301" s="247" t="s">
        <v>1</v>
      </c>
      <c r="F301" s="248" t="s">
        <v>524</v>
      </c>
      <c r="G301" s="246"/>
      <c r="H301" s="247" t="s">
        <v>1</v>
      </c>
      <c r="I301" s="249"/>
      <c r="J301" s="246"/>
      <c r="K301" s="246"/>
      <c r="L301" s="250"/>
      <c r="M301" s="251"/>
      <c r="N301" s="252"/>
      <c r="O301" s="252"/>
      <c r="P301" s="252"/>
      <c r="Q301" s="252"/>
      <c r="R301" s="252"/>
      <c r="S301" s="252"/>
      <c r="T301" s="25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4" t="s">
        <v>163</v>
      </c>
      <c r="AU301" s="254" t="s">
        <v>87</v>
      </c>
      <c r="AV301" s="13" t="s">
        <v>21</v>
      </c>
      <c r="AW301" s="13" t="s">
        <v>36</v>
      </c>
      <c r="AX301" s="13" t="s">
        <v>79</v>
      </c>
      <c r="AY301" s="254" t="s">
        <v>152</v>
      </c>
    </row>
    <row r="302" s="14" customFormat="1">
      <c r="A302" s="14"/>
      <c r="B302" s="255"/>
      <c r="C302" s="256"/>
      <c r="D302" s="240" t="s">
        <v>163</v>
      </c>
      <c r="E302" s="257" t="s">
        <v>1</v>
      </c>
      <c r="F302" s="258" t="s">
        <v>979</v>
      </c>
      <c r="G302" s="256"/>
      <c r="H302" s="259">
        <v>3.1000000000000001</v>
      </c>
      <c r="I302" s="260"/>
      <c r="J302" s="256"/>
      <c r="K302" s="256"/>
      <c r="L302" s="261"/>
      <c r="M302" s="262"/>
      <c r="N302" s="263"/>
      <c r="O302" s="263"/>
      <c r="P302" s="263"/>
      <c r="Q302" s="263"/>
      <c r="R302" s="263"/>
      <c r="S302" s="263"/>
      <c r="T302" s="26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5" t="s">
        <v>163</v>
      </c>
      <c r="AU302" s="265" t="s">
        <v>87</v>
      </c>
      <c r="AV302" s="14" t="s">
        <v>87</v>
      </c>
      <c r="AW302" s="14" t="s">
        <v>36</v>
      </c>
      <c r="AX302" s="14" t="s">
        <v>21</v>
      </c>
      <c r="AY302" s="265" t="s">
        <v>152</v>
      </c>
    </row>
    <row r="303" s="14" customFormat="1">
      <c r="A303" s="14"/>
      <c r="B303" s="255"/>
      <c r="C303" s="256"/>
      <c r="D303" s="240" t="s">
        <v>163</v>
      </c>
      <c r="E303" s="256"/>
      <c r="F303" s="258" t="s">
        <v>983</v>
      </c>
      <c r="G303" s="256"/>
      <c r="H303" s="259">
        <v>3.1930000000000001</v>
      </c>
      <c r="I303" s="260"/>
      <c r="J303" s="256"/>
      <c r="K303" s="256"/>
      <c r="L303" s="261"/>
      <c r="M303" s="262"/>
      <c r="N303" s="263"/>
      <c r="O303" s="263"/>
      <c r="P303" s="263"/>
      <c r="Q303" s="263"/>
      <c r="R303" s="263"/>
      <c r="S303" s="263"/>
      <c r="T303" s="26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5" t="s">
        <v>163</v>
      </c>
      <c r="AU303" s="265" t="s">
        <v>87</v>
      </c>
      <c r="AV303" s="14" t="s">
        <v>87</v>
      </c>
      <c r="AW303" s="14" t="s">
        <v>4</v>
      </c>
      <c r="AX303" s="14" t="s">
        <v>21</v>
      </c>
      <c r="AY303" s="265" t="s">
        <v>152</v>
      </c>
    </row>
    <row r="304" s="2" customFormat="1" ht="37.8" customHeight="1">
      <c r="A304" s="39"/>
      <c r="B304" s="40"/>
      <c r="C304" s="227" t="s">
        <v>414</v>
      </c>
      <c r="D304" s="227" t="s">
        <v>154</v>
      </c>
      <c r="E304" s="228" t="s">
        <v>544</v>
      </c>
      <c r="F304" s="229" t="s">
        <v>545</v>
      </c>
      <c r="G304" s="230" t="s">
        <v>157</v>
      </c>
      <c r="H304" s="231">
        <v>12.9</v>
      </c>
      <c r="I304" s="232"/>
      <c r="J304" s="233">
        <f>ROUND(I304*H304,2)</f>
        <v>0</v>
      </c>
      <c r="K304" s="229" t="s">
        <v>158</v>
      </c>
      <c r="L304" s="45"/>
      <c r="M304" s="234" t="s">
        <v>1</v>
      </c>
      <c r="N304" s="235" t="s">
        <v>44</v>
      </c>
      <c r="O304" s="92"/>
      <c r="P304" s="236">
        <f>O304*H304</f>
        <v>0</v>
      </c>
      <c r="Q304" s="236">
        <v>0</v>
      </c>
      <c r="R304" s="236">
        <f>Q304*H304</f>
        <v>0</v>
      </c>
      <c r="S304" s="236">
        <v>0</v>
      </c>
      <c r="T304" s="237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8" t="s">
        <v>159</v>
      </c>
      <c r="AT304" s="238" t="s">
        <v>154</v>
      </c>
      <c r="AU304" s="238" t="s">
        <v>87</v>
      </c>
      <c r="AY304" s="18" t="s">
        <v>152</v>
      </c>
      <c r="BE304" s="239">
        <f>IF(N304="základní",J304,0)</f>
        <v>0</v>
      </c>
      <c r="BF304" s="239">
        <f>IF(N304="snížená",J304,0)</f>
        <v>0</v>
      </c>
      <c r="BG304" s="239">
        <f>IF(N304="zákl. přenesená",J304,0)</f>
        <v>0</v>
      </c>
      <c r="BH304" s="239">
        <f>IF(N304="sníž. přenesená",J304,0)</f>
        <v>0</v>
      </c>
      <c r="BI304" s="239">
        <f>IF(N304="nulová",J304,0)</f>
        <v>0</v>
      </c>
      <c r="BJ304" s="18" t="s">
        <v>21</v>
      </c>
      <c r="BK304" s="239">
        <f>ROUND(I304*H304,2)</f>
        <v>0</v>
      </c>
      <c r="BL304" s="18" t="s">
        <v>159</v>
      </c>
      <c r="BM304" s="238" t="s">
        <v>985</v>
      </c>
    </row>
    <row r="305" s="2" customFormat="1">
      <c r="A305" s="39"/>
      <c r="B305" s="40"/>
      <c r="C305" s="41"/>
      <c r="D305" s="240" t="s">
        <v>161</v>
      </c>
      <c r="E305" s="41"/>
      <c r="F305" s="241" t="s">
        <v>547</v>
      </c>
      <c r="G305" s="41"/>
      <c r="H305" s="41"/>
      <c r="I305" s="242"/>
      <c r="J305" s="41"/>
      <c r="K305" s="41"/>
      <c r="L305" s="45"/>
      <c r="M305" s="243"/>
      <c r="N305" s="244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161</v>
      </c>
      <c r="AU305" s="18" t="s">
        <v>87</v>
      </c>
    </row>
    <row r="306" s="13" customFormat="1">
      <c r="A306" s="13"/>
      <c r="B306" s="245"/>
      <c r="C306" s="246"/>
      <c r="D306" s="240" t="s">
        <v>163</v>
      </c>
      <c r="E306" s="247" t="s">
        <v>1</v>
      </c>
      <c r="F306" s="248" t="s">
        <v>520</v>
      </c>
      <c r="G306" s="246"/>
      <c r="H306" s="247" t="s">
        <v>1</v>
      </c>
      <c r="I306" s="249"/>
      <c r="J306" s="246"/>
      <c r="K306" s="246"/>
      <c r="L306" s="250"/>
      <c r="M306" s="251"/>
      <c r="N306" s="252"/>
      <c r="O306" s="252"/>
      <c r="P306" s="252"/>
      <c r="Q306" s="252"/>
      <c r="R306" s="252"/>
      <c r="S306" s="252"/>
      <c r="T306" s="25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4" t="s">
        <v>163</v>
      </c>
      <c r="AU306" s="254" t="s">
        <v>87</v>
      </c>
      <c r="AV306" s="13" t="s">
        <v>21</v>
      </c>
      <c r="AW306" s="13" t="s">
        <v>36</v>
      </c>
      <c r="AX306" s="13" t="s">
        <v>79</v>
      </c>
      <c r="AY306" s="254" t="s">
        <v>152</v>
      </c>
    </row>
    <row r="307" s="14" customFormat="1">
      <c r="A307" s="14"/>
      <c r="B307" s="255"/>
      <c r="C307" s="256"/>
      <c r="D307" s="240" t="s">
        <v>163</v>
      </c>
      <c r="E307" s="257" t="s">
        <v>1</v>
      </c>
      <c r="F307" s="258" t="s">
        <v>978</v>
      </c>
      <c r="G307" s="256"/>
      <c r="H307" s="259">
        <v>6.7000000000000002</v>
      </c>
      <c r="I307" s="260"/>
      <c r="J307" s="256"/>
      <c r="K307" s="256"/>
      <c r="L307" s="261"/>
      <c r="M307" s="262"/>
      <c r="N307" s="263"/>
      <c r="O307" s="263"/>
      <c r="P307" s="263"/>
      <c r="Q307" s="263"/>
      <c r="R307" s="263"/>
      <c r="S307" s="263"/>
      <c r="T307" s="26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5" t="s">
        <v>163</v>
      </c>
      <c r="AU307" s="265" t="s">
        <v>87</v>
      </c>
      <c r="AV307" s="14" t="s">
        <v>87</v>
      </c>
      <c r="AW307" s="14" t="s">
        <v>36</v>
      </c>
      <c r="AX307" s="14" t="s">
        <v>79</v>
      </c>
      <c r="AY307" s="265" t="s">
        <v>152</v>
      </c>
    </row>
    <row r="308" s="13" customFormat="1">
      <c r="A308" s="13"/>
      <c r="B308" s="245"/>
      <c r="C308" s="246"/>
      <c r="D308" s="240" t="s">
        <v>163</v>
      </c>
      <c r="E308" s="247" t="s">
        <v>1</v>
      </c>
      <c r="F308" s="248" t="s">
        <v>522</v>
      </c>
      <c r="G308" s="246"/>
      <c r="H308" s="247" t="s">
        <v>1</v>
      </c>
      <c r="I308" s="249"/>
      <c r="J308" s="246"/>
      <c r="K308" s="246"/>
      <c r="L308" s="250"/>
      <c r="M308" s="251"/>
      <c r="N308" s="252"/>
      <c r="O308" s="252"/>
      <c r="P308" s="252"/>
      <c r="Q308" s="252"/>
      <c r="R308" s="252"/>
      <c r="S308" s="252"/>
      <c r="T308" s="25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4" t="s">
        <v>163</v>
      </c>
      <c r="AU308" s="254" t="s">
        <v>87</v>
      </c>
      <c r="AV308" s="13" t="s">
        <v>21</v>
      </c>
      <c r="AW308" s="13" t="s">
        <v>36</v>
      </c>
      <c r="AX308" s="13" t="s">
        <v>79</v>
      </c>
      <c r="AY308" s="254" t="s">
        <v>152</v>
      </c>
    </row>
    <row r="309" s="14" customFormat="1">
      <c r="A309" s="14"/>
      <c r="B309" s="255"/>
      <c r="C309" s="256"/>
      <c r="D309" s="240" t="s">
        <v>163</v>
      </c>
      <c r="E309" s="257" t="s">
        <v>1</v>
      </c>
      <c r="F309" s="258" t="s">
        <v>979</v>
      </c>
      <c r="G309" s="256"/>
      <c r="H309" s="259">
        <v>3.1000000000000001</v>
      </c>
      <c r="I309" s="260"/>
      <c r="J309" s="256"/>
      <c r="K309" s="256"/>
      <c r="L309" s="261"/>
      <c r="M309" s="262"/>
      <c r="N309" s="263"/>
      <c r="O309" s="263"/>
      <c r="P309" s="263"/>
      <c r="Q309" s="263"/>
      <c r="R309" s="263"/>
      <c r="S309" s="263"/>
      <c r="T309" s="26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5" t="s">
        <v>163</v>
      </c>
      <c r="AU309" s="265" t="s">
        <v>87</v>
      </c>
      <c r="AV309" s="14" t="s">
        <v>87</v>
      </c>
      <c r="AW309" s="14" t="s">
        <v>36</v>
      </c>
      <c r="AX309" s="14" t="s">
        <v>79</v>
      </c>
      <c r="AY309" s="265" t="s">
        <v>152</v>
      </c>
    </row>
    <row r="310" s="13" customFormat="1">
      <c r="A310" s="13"/>
      <c r="B310" s="245"/>
      <c r="C310" s="246"/>
      <c r="D310" s="240" t="s">
        <v>163</v>
      </c>
      <c r="E310" s="247" t="s">
        <v>1</v>
      </c>
      <c r="F310" s="248" t="s">
        <v>524</v>
      </c>
      <c r="G310" s="246"/>
      <c r="H310" s="247" t="s">
        <v>1</v>
      </c>
      <c r="I310" s="249"/>
      <c r="J310" s="246"/>
      <c r="K310" s="246"/>
      <c r="L310" s="250"/>
      <c r="M310" s="251"/>
      <c r="N310" s="252"/>
      <c r="O310" s="252"/>
      <c r="P310" s="252"/>
      <c r="Q310" s="252"/>
      <c r="R310" s="252"/>
      <c r="S310" s="252"/>
      <c r="T310" s="25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4" t="s">
        <v>163</v>
      </c>
      <c r="AU310" s="254" t="s">
        <v>87</v>
      </c>
      <c r="AV310" s="13" t="s">
        <v>21</v>
      </c>
      <c r="AW310" s="13" t="s">
        <v>36</v>
      </c>
      <c r="AX310" s="13" t="s">
        <v>79</v>
      </c>
      <c r="AY310" s="254" t="s">
        <v>152</v>
      </c>
    </row>
    <row r="311" s="14" customFormat="1">
      <c r="A311" s="14"/>
      <c r="B311" s="255"/>
      <c r="C311" s="256"/>
      <c r="D311" s="240" t="s">
        <v>163</v>
      </c>
      <c r="E311" s="257" t="s">
        <v>1</v>
      </c>
      <c r="F311" s="258" t="s">
        <v>979</v>
      </c>
      <c r="G311" s="256"/>
      <c r="H311" s="259">
        <v>3.1000000000000001</v>
      </c>
      <c r="I311" s="260"/>
      <c r="J311" s="256"/>
      <c r="K311" s="256"/>
      <c r="L311" s="261"/>
      <c r="M311" s="262"/>
      <c r="N311" s="263"/>
      <c r="O311" s="263"/>
      <c r="P311" s="263"/>
      <c r="Q311" s="263"/>
      <c r="R311" s="263"/>
      <c r="S311" s="263"/>
      <c r="T311" s="26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5" t="s">
        <v>163</v>
      </c>
      <c r="AU311" s="265" t="s">
        <v>87</v>
      </c>
      <c r="AV311" s="14" t="s">
        <v>87</v>
      </c>
      <c r="AW311" s="14" t="s">
        <v>36</v>
      </c>
      <c r="AX311" s="14" t="s">
        <v>79</v>
      </c>
      <c r="AY311" s="265" t="s">
        <v>152</v>
      </c>
    </row>
    <row r="312" s="15" customFormat="1">
      <c r="A312" s="15"/>
      <c r="B312" s="266"/>
      <c r="C312" s="267"/>
      <c r="D312" s="240" t="s">
        <v>163</v>
      </c>
      <c r="E312" s="268" t="s">
        <v>1</v>
      </c>
      <c r="F312" s="269" t="s">
        <v>187</v>
      </c>
      <c r="G312" s="267"/>
      <c r="H312" s="270">
        <v>12.9</v>
      </c>
      <c r="I312" s="271"/>
      <c r="J312" s="267"/>
      <c r="K312" s="267"/>
      <c r="L312" s="272"/>
      <c r="M312" s="273"/>
      <c r="N312" s="274"/>
      <c r="O312" s="274"/>
      <c r="P312" s="274"/>
      <c r="Q312" s="274"/>
      <c r="R312" s="274"/>
      <c r="S312" s="274"/>
      <c r="T312" s="27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76" t="s">
        <v>163</v>
      </c>
      <c r="AU312" s="276" t="s">
        <v>87</v>
      </c>
      <c r="AV312" s="15" t="s">
        <v>159</v>
      </c>
      <c r="AW312" s="15" t="s">
        <v>36</v>
      </c>
      <c r="AX312" s="15" t="s">
        <v>21</v>
      </c>
      <c r="AY312" s="276" t="s">
        <v>152</v>
      </c>
    </row>
    <row r="313" s="2" customFormat="1" ht="37.8" customHeight="1">
      <c r="A313" s="39"/>
      <c r="B313" s="40"/>
      <c r="C313" s="227" t="s">
        <v>421</v>
      </c>
      <c r="D313" s="227" t="s">
        <v>154</v>
      </c>
      <c r="E313" s="228" t="s">
        <v>563</v>
      </c>
      <c r="F313" s="229" t="s">
        <v>564</v>
      </c>
      <c r="G313" s="230" t="s">
        <v>157</v>
      </c>
      <c r="H313" s="231">
        <v>2</v>
      </c>
      <c r="I313" s="232"/>
      <c r="J313" s="233">
        <f>ROUND(I313*H313,2)</f>
        <v>0</v>
      </c>
      <c r="K313" s="229" t="s">
        <v>1</v>
      </c>
      <c r="L313" s="45"/>
      <c r="M313" s="234" t="s">
        <v>1</v>
      </c>
      <c r="N313" s="235" t="s">
        <v>44</v>
      </c>
      <c r="O313" s="92"/>
      <c r="P313" s="236">
        <f>O313*H313</f>
        <v>0</v>
      </c>
      <c r="Q313" s="236">
        <v>0.71255000000000002</v>
      </c>
      <c r="R313" s="236">
        <f>Q313*H313</f>
        <v>1.4251</v>
      </c>
      <c r="S313" s="236">
        <v>0</v>
      </c>
      <c r="T313" s="237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8" t="s">
        <v>159</v>
      </c>
      <c r="AT313" s="238" t="s">
        <v>154</v>
      </c>
      <c r="AU313" s="238" t="s">
        <v>87</v>
      </c>
      <c r="AY313" s="18" t="s">
        <v>152</v>
      </c>
      <c r="BE313" s="239">
        <f>IF(N313="základní",J313,0)</f>
        <v>0</v>
      </c>
      <c r="BF313" s="239">
        <f>IF(N313="snížená",J313,0)</f>
        <v>0</v>
      </c>
      <c r="BG313" s="239">
        <f>IF(N313="zákl. přenesená",J313,0)</f>
        <v>0</v>
      </c>
      <c r="BH313" s="239">
        <f>IF(N313="sníž. přenesená",J313,0)</f>
        <v>0</v>
      </c>
      <c r="BI313" s="239">
        <f>IF(N313="nulová",J313,0)</f>
        <v>0</v>
      </c>
      <c r="BJ313" s="18" t="s">
        <v>21</v>
      </c>
      <c r="BK313" s="239">
        <f>ROUND(I313*H313,2)</f>
        <v>0</v>
      </c>
      <c r="BL313" s="18" t="s">
        <v>159</v>
      </c>
      <c r="BM313" s="238" t="s">
        <v>986</v>
      </c>
    </row>
    <row r="314" s="2" customFormat="1">
      <c r="A314" s="39"/>
      <c r="B314" s="40"/>
      <c r="C314" s="41"/>
      <c r="D314" s="240" t="s">
        <v>161</v>
      </c>
      <c r="E314" s="41"/>
      <c r="F314" s="241" t="s">
        <v>564</v>
      </c>
      <c r="G314" s="41"/>
      <c r="H314" s="41"/>
      <c r="I314" s="242"/>
      <c r="J314" s="41"/>
      <c r="K314" s="41"/>
      <c r="L314" s="45"/>
      <c r="M314" s="243"/>
      <c r="N314" s="244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161</v>
      </c>
      <c r="AU314" s="18" t="s">
        <v>87</v>
      </c>
    </row>
    <row r="315" s="13" customFormat="1">
      <c r="A315" s="13"/>
      <c r="B315" s="245"/>
      <c r="C315" s="246"/>
      <c r="D315" s="240" t="s">
        <v>163</v>
      </c>
      <c r="E315" s="247" t="s">
        <v>1</v>
      </c>
      <c r="F315" s="248" t="s">
        <v>566</v>
      </c>
      <c r="G315" s="246"/>
      <c r="H315" s="247" t="s">
        <v>1</v>
      </c>
      <c r="I315" s="249"/>
      <c r="J315" s="246"/>
      <c r="K315" s="246"/>
      <c r="L315" s="250"/>
      <c r="M315" s="251"/>
      <c r="N315" s="252"/>
      <c r="O315" s="252"/>
      <c r="P315" s="252"/>
      <c r="Q315" s="252"/>
      <c r="R315" s="252"/>
      <c r="S315" s="252"/>
      <c r="T315" s="25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4" t="s">
        <v>163</v>
      </c>
      <c r="AU315" s="254" t="s">
        <v>87</v>
      </c>
      <c r="AV315" s="13" t="s">
        <v>21</v>
      </c>
      <c r="AW315" s="13" t="s">
        <v>36</v>
      </c>
      <c r="AX315" s="13" t="s">
        <v>79</v>
      </c>
      <c r="AY315" s="254" t="s">
        <v>152</v>
      </c>
    </row>
    <row r="316" s="14" customFormat="1">
      <c r="A316" s="14"/>
      <c r="B316" s="255"/>
      <c r="C316" s="256"/>
      <c r="D316" s="240" t="s">
        <v>163</v>
      </c>
      <c r="E316" s="257" t="s">
        <v>1</v>
      </c>
      <c r="F316" s="258" t="s">
        <v>987</v>
      </c>
      <c r="G316" s="256"/>
      <c r="H316" s="259">
        <v>2</v>
      </c>
      <c r="I316" s="260"/>
      <c r="J316" s="256"/>
      <c r="K316" s="256"/>
      <c r="L316" s="261"/>
      <c r="M316" s="262"/>
      <c r="N316" s="263"/>
      <c r="O316" s="263"/>
      <c r="P316" s="263"/>
      <c r="Q316" s="263"/>
      <c r="R316" s="263"/>
      <c r="S316" s="263"/>
      <c r="T316" s="26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5" t="s">
        <v>163</v>
      </c>
      <c r="AU316" s="265" t="s">
        <v>87</v>
      </c>
      <c r="AV316" s="14" t="s">
        <v>87</v>
      </c>
      <c r="AW316" s="14" t="s">
        <v>36</v>
      </c>
      <c r="AX316" s="14" t="s">
        <v>21</v>
      </c>
      <c r="AY316" s="265" t="s">
        <v>152</v>
      </c>
    </row>
    <row r="317" s="12" customFormat="1" ht="22.8" customHeight="1">
      <c r="A317" s="12"/>
      <c r="B317" s="211"/>
      <c r="C317" s="212"/>
      <c r="D317" s="213" t="s">
        <v>78</v>
      </c>
      <c r="E317" s="225" t="s">
        <v>215</v>
      </c>
      <c r="F317" s="225" t="s">
        <v>612</v>
      </c>
      <c r="G317" s="212"/>
      <c r="H317" s="212"/>
      <c r="I317" s="215"/>
      <c r="J317" s="226">
        <f>BK317</f>
        <v>0</v>
      </c>
      <c r="K317" s="212"/>
      <c r="L317" s="217"/>
      <c r="M317" s="218"/>
      <c r="N317" s="219"/>
      <c r="O317" s="219"/>
      <c r="P317" s="220">
        <f>SUM(P318:P356)</f>
        <v>0</v>
      </c>
      <c r="Q317" s="219"/>
      <c r="R317" s="220">
        <f>SUM(R318:R356)</f>
        <v>7.017398892000001</v>
      </c>
      <c r="S317" s="219"/>
      <c r="T317" s="221">
        <f>SUM(T318:T356)</f>
        <v>2.9459999999999997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22" t="s">
        <v>21</v>
      </c>
      <c r="AT317" s="223" t="s">
        <v>78</v>
      </c>
      <c r="AU317" s="223" t="s">
        <v>21</v>
      </c>
      <c r="AY317" s="222" t="s">
        <v>152</v>
      </c>
      <c r="BK317" s="224">
        <f>SUM(BK318:BK356)</f>
        <v>0</v>
      </c>
    </row>
    <row r="318" s="2" customFormat="1" ht="37.8" customHeight="1">
      <c r="A318" s="39"/>
      <c r="B318" s="40"/>
      <c r="C318" s="227" t="s">
        <v>428</v>
      </c>
      <c r="D318" s="227" t="s">
        <v>154</v>
      </c>
      <c r="E318" s="228" t="s">
        <v>689</v>
      </c>
      <c r="F318" s="229" t="s">
        <v>690</v>
      </c>
      <c r="G318" s="230" t="s">
        <v>218</v>
      </c>
      <c r="H318" s="231">
        <v>7.5</v>
      </c>
      <c r="I318" s="232"/>
      <c r="J318" s="233">
        <f>ROUND(I318*H318,2)</f>
        <v>0</v>
      </c>
      <c r="K318" s="229" t="s">
        <v>158</v>
      </c>
      <c r="L318" s="45"/>
      <c r="M318" s="234" t="s">
        <v>1</v>
      </c>
      <c r="N318" s="235" t="s">
        <v>44</v>
      </c>
      <c r="O318" s="92"/>
      <c r="P318" s="236">
        <f>O318*H318</f>
        <v>0</v>
      </c>
      <c r="Q318" s="236">
        <v>0.1295</v>
      </c>
      <c r="R318" s="236">
        <f>Q318*H318</f>
        <v>0.97125000000000006</v>
      </c>
      <c r="S318" s="236">
        <v>0</v>
      </c>
      <c r="T318" s="237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8" t="s">
        <v>159</v>
      </c>
      <c r="AT318" s="238" t="s">
        <v>154</v>
      </c>
      <c r="AU318" s="238" t="s">
        <v>87</v>
      </c>
      <c r="AY318" s="18" t="s">
        <v>152</v>
      </c>
      <c r="BE318" s="239">
        <f>IF(N318="základní",J318,0)</f>
        <v>0</v>
      </c>
      <c r="BF318" s="239">
        <f>IF(N318="snížená",J318,0)</f>
        <v>0</v>
      </c>
      <c r="BG318" s="239">
        <f>IF(N318="zákl. přenesená",J318,0)</f>
        <v>0</v>
      </c>
      <c r="BH318" s="239">
        <f>IF(N318="sníž. přenesená",J318,0)</f>
        <v>0</v>
      </c>
      <c r="BI318" s="239">
        <f>IF(N318="nulová",J318,0)</f>
        <v>0</v>
      </c>
      <c r="BJ318" s="18" t="s">
        <v>21</v>
      </c>
      <c r="BK318" s="239">
        <f>ROUND(I318*H318,2)</f>
        <v>0</v>
      </c>
      <c r="BL318" s="18" t="s">
        <v>159</v>
      </c>
      <c r="BM318" s="238" t="s">
        <v>988</v>
      </c>
    </row>
    <row r="319" s="2" customFormat="1">
      <c r="A319" s="39"/>
      <c r="B319" s="40"/>
      <c r="C319" s="41"/>
      <c r="D319" s="240" t="s">
        <v>161</v>
      </c>
      <c r="E319" s="41"/>
      <c r="F319" s="241" t="s">
        <v>692</v>
      </c>
      <c r="G319" s="41"/>
      <c r="H319" s="41"/>
      <c r="I319" s="242"/>
      <c r="J319" s="41"/>
      <c r="K319" s="41"/>
      <c r="L319" s="45"/>
      <c r="M319" s="243"/>
      <c r="N319" s="244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161</v>
      </c>
      <c r="AU319" s="18" t="s">
        <v>87</v>
      </c>
    </row>
    <row r="320" s="13" customFormat="1">
      <c r="A320" s="13"/>
      <c r="B320" s="245"/>
      <c r="C320" s="246"/>
      <c r="D320" s="240" t="s">
        <v>163</v>
      </c>
      <c r="E320" s="247" t="s">
        <v>1</v>
      </c>
      <c r="F320" s="248" t="s">
        <v>693</v>
      </c>
      <c r="G320" s="246"/>
      <c r="H320" s="247" t="s">
        <v>1</v>
      </c>
      <c r="I320" s="249"/>
      <c r="J320" s="246"/>
      <c r="K320" s="246"/>
      <c r="L320" s="250"/>
      <c r="M320" s="251"/>
      <c r="N320" s="252"/>
      <c r="O320" s="252"/>
      <c r="P320" s="252"/>
      <c r="Q320" s="252"/>
      <c r="R320" s="252"/>
      <c r="S320" s="252"/>
      <c r="T320" s="25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4" t="s">
        <v>163</v>
      </c>
      <c r="AU320" s="254" t="s">
        <v>87</v>
      </c>
      <c r="AV320" s="13" t="s">
        <v>21</v>
      </c>
      <c r="AW320" s="13" t="s">
        <v>36</v>
      </c>
      <c r="AX320" s="13" t="s">
        <v>79</v>
      </c>
      <c r="AY320" s="254" t="s">
        <v>152</v>
      </c>
    </row>
    <row r="321" s="14" customFormat="1">
      <c r="A321" s="14"/>
      <c r="B321" s="255"/>
      <c r="C321" s="256"/>
      <c r="D321" s="240" t="s">
        <v>163</v>
      </c>
      <c r="E321" s="257" t="s">
        <v>1</v>
      </c>
      <c r="F321" s="258" t="s">
        <v>989</v>
      </c>
      <c r="G321" s="256"/>
      <c r="H321" s="259">
        <v>7.5</v>
      </c>
      <c r="I321" s="260"/>
      <c r="J321" s="256"/>
      <c r="K321" s="256"/>
      <c r="L321" s="261"/>
      <c r="M321" s="262"/>
      <c r="N321" s="263"/>
      <c r="O321" s="263"/>
      <c r="P321" s="263"/>
      <c r="Q321" s="263"/>
      <c r="R321" s="263"/>
      <c r="S321" s="263"/>
      <c r="T321" s="26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5" t="s">
        <v>163</v>
      </c>
      <c r="AU321" s="265" t="s">
        <v>87</v>
      </c>
      <c r="AV321" s="14" t="s">
        <v>87</v>
      </c>
      <c r="AW321" s="14" t="s">
        <v>36</v>
      </c>
      <c r="AX321" s="14" t="s">
        <v>21</v>
      </c>
      <c r="AY321" s="265" t="s">
        <v>152</v>
      </c>
    </row>
    <row r="322" s="2" customFormat="1" ht="16.5" customHeight="1">
      <c r="A322" s="39"/>
      <c r="B322" s="40"/>
      <c r="C322" s="277" t="s">
        <v>435</v>
      </c>
      <c r="D322" s="277" t="s">
        <v>314</v>
      </c>
      <c r="E322" s="278" t="s">
        <v>696</v>
      </c>
      <c r="F322" s="279" t="s">
        <v>697</v>
      </c>
      <c r="G322" s="280" t="s">
        <v>218</v>
      </c>
      <c r="H322" s="281">
        <v>7.6500000000000004</v>
      </c>
      <c r="I322" s="282"/>
      <c r="J322" s="283">
        <f>ROUND(I322*H322,2)</f>
        <v>0</v>
      </c>
      <c r="K322" s="279" t="s">
        <v>158</v>
      </c>
      <c r="L322" s="284"/>
      <c r="M322" s="285" t="s">
        <v>1</v>
      </c>
      <c r="N322" s="286" t="s">
        <v>44</v>
      </c>
      <c r="O322" s="92"/>
      <c r="P322" s="236">
        <f>O322*H322</f>
        <v>0</v>
      </c>
      <c r="Q322" s="236">
        <v>0.056120000000000003</v>
      </c>
      <c r="R322" s="236">
        <f>Q322*H322</f>
        <v>0.42931800000000003</v>
      </c>
      <c r="S322" s="236">
        <v>0</v>
      </c>
      <c r="T322" s="237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8" t="s">
        <v>209</v>
      </c>
      <c r="AT322" s="238" t="s">
        <v>314</v>
      </c>
      <c r="AU322" s="238" t="s">
        <v>87</v>
      </c>
      <c r="AY322" s="18" t="s">
        <v>152</v>
      </c>
      <c r="BE322" s="239">
        <f>IF(N322="základní",J322,0)</f>
        <v>0</v>
      </c>
      <c r="BF322" s="239">
        <f>IF(N322="snížená",J322,0)</f>
        <v>0</v>
      </c>
      <c r="BG322" s="239">
        <f>IF(N322="zákl. přenesená",J322,0)</f>
        <v>0</v>
      </c>
      <c r="BH322" s="239">
        <f>IF(N322="sníž. přenesená",J322,0)</f>
        <v>0</v>
      </c>
      <c r="BI322" s="239">
        <f>IF(N322="nulová",J322,0)</f>
        <v>0</v>
      </c>
      <c r="BJ322" s="18" t="s">
        <v>21</v>
      </c>
      <c r="BK322" s="239">
        <f>ROUND(I322*H322,2)</f>
        <v>0</v>
      </c>
      <c r="BL322" s="18" t="s">
        <v>159</v>
      </c>
      <c r="BM322" s="238" t="s">
        <v>990</v>
      </c>
    </row>
    <row r="323" s="2" customFormat="1">
      <c r="A323" s="39"/>
      <c r="B323" s="40"/>
      <c r="C323" s="41"/>
      <c r="D323" s="240" t="s">
        <v>161</v>
      </c>
      <c r="E323" s="41"/>
      <c r="F323" s="241" t="s">
        <v>699</v>
      </c>
      <c r="G323" s="41"/>
      <c r="H323" s="41"/>
      <c r="I323" s="242"/>
      <c r="J323" s="41"/>
      <c r="K323" s="41"/>
      <c r="L323" s="45"/>
      <c r="M323" s="243"/>
      <c r="N323" s="244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161</v>
      </c>
      <c r="AU323" s="18" t="s">
        <v>87</v>
      </c>
    </row>
    <row r="324" s="14" customFormat="1">
      <c r="A324" s="14"/>
      <c r="B324" s="255"/>
      <c r="C324" s="256"/>
      <c r="D324" s="240" t="s">
        <v>163</v>
      </c>
      <c r="E324" s="256"/>
      <c r="F324" s="258" t="s">
        <v>991</v>
      </c>
      <c r="G324" s="256"/>
      <c r="H324" s="259">
        <v>7.6500000000000004</v>
      </c>
      <c r="I324" s="260"/>
      <c r="J324" s="256"/>
      <c r="K324" s="256"/>
      <c r="L324" s="261"/>
      <c r="M324" s="262"/>
      <c r="N324" s="263"/>
      <c r="O324" s="263"/>
      <c r="P324" s="263"/>
      <c r="Q324" s="263"/>
      <c r="R324" s="263"/>
      <c r="S324" s="263"/>
      <c r="T324" s="26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5" t="s">
        <v>163</v>
      </c>
      <c r="AU324" s="265" t="s">
        <v>87</v>
      </c>
      <c r="AV324" s="14" t="s">
        <v>87</v>
      </c>
      <c r="AW324" s="14" t="s">
        <v>4</v>
      </c>
      <c r="AX324" s="14" t="s">
        <v>21</v>
      </c>
      <c r="AY324" s="265" t="s">
        <v>152</v>
      </c>
    </row>
    <row r="325" s="2" customFormat="1" ht="24.15" customHeight="1">
      <c r="A325" s="39"/>
      <c r="B325" s="40"/>
      <c r="C325" s="227" t="s">
        <v>442</v>
      </c>
      <c r="D325" s="227" t="s">
        <v>154</v>
      </c>
      <c r="E325" s="228" t="s">
        <v>992</v>
      </c>
      <c r="F325" s="229" t="s">
        <v>703</v>
      </c>
      <c r="G325" s="230" t="s">
        <v>218</v>
      </c>
      <c r="H325" s="231">
        <v>7.7999999999999998</v>
      </c>
      <c r="I325" s="232"/>
      <c r="J325" s="233">
        <f>ROUND(I325*H325,2)</f>
        <v>0</v>
      </c>
      <c r="K325" s="229" t="s">
        <v>158</v>
      </c>
      <c r="L325" s="45"/>
      <c r="M325" s="234" t="s">
        <v>1</v>
      </c>
      <c r="N325" s="235" t="s">
        <v>44</v>
      </c>
      <c r="O325" s="92"/>
      <c r="P325" s="236">
        <f>O325*H325</f>
        <v>0</v>
      </c>
      <c r="Q325" s="236">
        <v>0.14066999999999999</v>
      </c>
      <c r="R325" s="236">
        <f>Q325*H325</f>
        <v>1.0972259999999998</v>
      </c>
      <c r="S325" s="236">
        <v>0</v>
      </c>
      <c r="T325" s="237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8" t="s">
        <v>159</v>
      </c>
      <c r="AT325" s="238" t="s">
        <v>154</v>
      </c>
      <c r="AU325" s="238" t="s">
        <v>87</v>
      </c>
      <c r="AY325" s="18" t="s">
        <v>152</v>
      </c>
      <c r="BE325" s="239">
        <f>IF(N325="základní",J325,0)</f>
        <v>0</v>
      </c>
      <c r="BF325" s="239">
        <f>IF(N325="snížená",J325,0)</f>
        <v>0</v>
      </c>
      <c r="BG325" s="239">
        <f>IF(N325="zákl. přenesená",J325,0)</f>
        <v>0</v>
      </c>
      <c r="BH325" s="239">
        <f>IF(N325="sníž. přenesená",J325,0)</f>
        <v>0</v>
      </c>
      <c r="BI325" s="239">
        <f>IF(N325="nulová",J325,0)</f>
        <v>0</v>
      </c>
      <c r="BJ325" s="18" t="s">
        <v>21</v>
      </c>
      <c r="BK325" s="239">
        <f>ROUND(I325*H325,2)</f>
        <v>0</v>
      </c>
      <c r="BL325" s="18" t="s">
        <v>159</v>
      </c>
      <c r="BM325" s="238" t="s">
        <v>993</v>
      </c>
    </row>
    <row r="326" s="2" customFormat="1">
      <c r="A326" s="39"/>
      <c r="B326" s="40"/>
      <c r="C326" s="41"/>
      <c r="D326" s="240" t="s">
        <v>161</v>
      </c>
      <c r="E326" s="41"/>
      <c r="F326" s="241" t="s">
        <v>705</v>
      </c>
      <c r="G326" s="41"/>
      <c r="H326" s="41"/>
      <c r="I326" s="242"/>
      <c r="J326" s="41"/>
      <c r="K326" s="41"/>
      <c r="L326" s="45"/>
      <c r="M326" s="243"/>
      <c r="N326" s="244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161</v>
      </c>
      <c r="AU326" s="18" t="s">
        <v>87</v>
      </c>
    </row>
    <row r="327" s="13" customFormat="1">
      <c r="A327" s="13"/>
      <c r="B327" s="245"/>
      <c r="C327" s="246"/>
      <c r="D327" s="240" t="s">
        <v>163</v>
      </c>
      <c r="E327" s="247" t="s">
        <v>1</v>
      </c>
      <c r="F327" s="248" t="s">
        <v>706</v>
      </c>
      <c r="G327" s="246"/>
      <c r="H327" s="247" t="s">
        <v>1</v>
      </c>
      <c r="I327" s="249"/>
      <c r="J327" s="246"/>
      <c r="K327" s="246"/>
      <c r="L327" s="250"/>
      <c r="M327" s="251"/>
      <c r="N327" s="252"/>
      <c r="O327" s="252"/>
      <c r="P327" s="252"/>
      <c r="Q327" s="252"/>
      <c r="R327" s="252"/>
      <c r="S327" s="252"/>
      <c r="T327" s="25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4" t="s">
        <v>163</v>
      </c>
      <c r="AU327" s="254" t="s">
        <v>87</v>
      </c>
      <c r="AV327" s="13" t="s">
        <v>21</v>
      </c>
      <c r="AW327" s="13" t="s">
        <v>36</v>
      </c>
      <c r="AX327" s="13" t="s">
        <v>79</v>
      </c>
      <c r="AY327" s="254" t="s">
        <v>152</v>
      </c>
    </row>
    <row r="328" s="14" customFormat="1">
      <c r="A328" s="14"/>
      <c r="B328" s="255"/>
      <c r="C328" s="256"/>
      <c r="D328" s="240" t="s">
        <v>163</v>
      </c>
      <c r="E328" s="257" t="s">
        <v>1</v>
      </c>
      <c r="F328" s="258" t="s">
        <v>968</v>
      </c>
      <c r="G328" s="256"/>
      <c r="H328" s="259">
        <v>7.7999999999999998</v>
      </c>
      <c r="I328" s="260"/>
      <c r="J328" s="256"/>
      <c r="K328" s="256"/>
      <c r="L328" s="261"/>
      <c r="M328" s="262"/>
      <c r="N328" s="263"/>
      <c r="O328" s="263"/>
      <c r="P328" s="263"/>
      <c r="Q328" s="263"/>
      <c r="R328" s="263"/>
      <c r="S328" s="263"/>
      <c r="T328" s="26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5" t="s">
        <v>163</v>
      </c>
      <c r="AU328" s="265" t="s">
        <v>87</v>
      </c>
      <c r="AV328" s="14" t="s">
        <v>87</v>
      </c>
      <c r="AW328" s="14" t="s">
        <v>36</v>
      </c>
      <c r="AX328" s="14" t="s">
        <v>21</v>
      </c>
      <c r="AY328" s="265" t="s">
        <v>152</v>
      </c>
    </row>
    <row r="329" s="2" customFormat="1" ht="24.15" customHeight="1">
      <c r="A329" s="39"/>
      <c r="B329" s="40"/>
      <c r="C329" s="277" t="s">
        <v>449</v>
      </c>
      <c r="D329" s="277" t="s">
        <v>314</v>
      </c>
      <c r="E329" s="278" t="s">
        <v>709</v>
      </c>
      <c r="F329" s="279" t="s">
        <v>710</v>
      </c>
      <c r="G329" s="280" t="s">
        <v>218</v>
      </c>
      <c r="H329" s="281">
        <v>7.9560000000000004</v>
      </c>
      <c r="I329" s="282"/>
      <c r="J329" s="283">
        <f>ROUND(I329*H329,2)</f>
        <v>0</v>
      </c>
      <c r="K329" s="279" t="s">
        <v>1</v>
      </c>
      <c r="L329" s="284"/>
      <c r="M329" s="285" t="s">
        <v>1</v>
      </c>
      <c r="N329" s="286" t="s">
        <v>44</v>
      </c>
      <c r="O329" s="92"/>
      <c r="P329" s="236">
        <f>O329*H329</f>
        <v>0</v>
      </c>
      <c r="Q329" s="236">
        <v>0.125</v>
      </c>
      <c r="R329" s="236">
        <f>Q329*H329</f>
        <v>0.99450000000000005</v>
      </c>
      <c r="S329" s="236">
        <v>0</v>
      </c>
      <c r="T329" s="237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8" t="s">
        <v>209</v>
      </c>
      <c r="AT329" s="238" t="s">
        <v>314</v>
      </c>
      <c r="AU329" s="238" t="s">
        <v>87</v>
      </c>
      <c r="AY329" s="18" t="s">
        <v>152</v>
      </c>
      <c r="BE329" s="239">
        <f>IF(N329="základní",J329,0)</f>
        <v>0</v>
      </c>
      <c r="BF329" s="239">
        <f>IF(N329="snížená",J329,0)</f>
        <v>0</v>
      </c>
      <c r="BG329" s="239">
        <f>IF(N329="zákl. přenesená",J329,0)</f>
        <v>0</v>
      </c>
      <c r="BH329" s="239">
        <f>IF(N329="sníž. přenesená",J329,0)</f>
        <v>0</v>
      </c>
      <c r="BI329" s="239">
        <f>IF(N329="nulová",J329,0)</f>
        <v>0</v>
      </c>
      <c r="BJ329" s="18" t="s">
        <v>21</v>
      </c>
      <c r="BK329" s="239">
        <f>ROUND(I329*H329,2)</f>
        <v>0</v>
      </c>
      <c r="BL329" s="18" t="s">
        <v>159</v>
      </c>
      <c r="BM329" s="238" t="s">
        <v>994</v>
      </c>
    </row>
    <row r="330" s="2" customFormat="1">
      <c r="A330" s="39"/>
      <c r="B330" s="40"/>
      <c r="C330" s="41"/>
      <c r="D330" s="240" t="s">
        <v>161</v>
      </c>
      <c r="E330" s="41"/>
      <c r="F330" s="241" t="s">
        <v>710</v>
      </c>
      <c r="G330" s="41"/>
      <c r="H330" s="41"/>
      <c r="I330" s="242"/>
      <c r="J330" s="41"/>
      <c r="K330" s="41"/>
      <c r="L330" s="45"/>
      <c r="M330" s="243"/>
      <c r="N330" s="244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161</v>
      </c>
      <c r="AU330" s="18" t="s">
        <v>87</v>
      </c>
    </row>
    <row r="331" s="14" customFormat="1">
      <c r="A331" s="14"/>
      <c r="B331" s="255"/>
      <c r="C331" s="256"/>
      <c r="D331" s="240" t="s">
        <v>163</v>
      </c>
      <c r="E331" s="256"/>
      <c r="F331" s="258" t="s">
        <v>995</v>
      </c>
      <c r="G331" s="256"/>
      <c r="H331" s="259">
        <v>7.9560000000000004</v>
      </c>
      <c r="I331" s="260"/>
      <c r="J331" s="256"/>
      <c r="K331" s="256"/>
      <c r="L331" s="261"/>
      <c r="M331" s="262"/>
      <c r="N331" s="263"/>
      <c r="O331" s="263"/>
      <c r="P331" s="263"/>
      <c r="Q331" s="263"/>
      <c r="R331" s="263"/>
      <c r="S331" s="263"/>
      <c r="T331" s="26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5" t="s">
        <v>163</v>
      </c>
      <c r="AU331" s="265" t="s">
        <v>87</v>
      </c>
      <c r="AV331" s="14" t="s">
        <v>87</v>
      </c>
      <c r="AW331" s="14" t="s">
        <v>4</v>
      </c>
      <c r="AX331" s="14" t="s">
        <v>21</v>
      </c>
      <c r="AY331" s="265" t="s">
        <v>152</v>
      </c>
    </row>
    <row r="332" s="2" customFormat="1" ht="33" customHeight="1">
      <c r="A332" s="39"/>
      <c r="B332" s="40"/>
      <c r="C332" s="227" t="s">
        <v>454</v>
      </c>
      <c r="D332" s="227" t="s">
        <v>154</v>
      </c>
      <c r="E332" s="228" t="s">
        <v>724</v>
      </c>
      <c r="F332" s="229" t="s">
        <v>725</v>
      </c>
      <c r="G332" s="230" t="s">
        <v>218</v>
      </c>
      <c r="H332" s="231">
        <v>25.5</v>
      </c>
      <c r="I332" s="232"/>
      <c r="J332" s="233">
        <f>ROUND(I332*H332,2)</f>
        <v>0</v>
      </c>
      <c r="K332" s="229" t="s">
        <v>1</v>
      </c>
      <c r="L332" s="45"/>
      <c r="M332" s="234" t="s">
        <v>1</v>
      </c>
      <c r="N332" s="235" t="s">
        <v>44</v>
      </c>
      <c r="O332" s="92"/>
      <c r="P332" s="236">
        <f>O332*H332</f>
        <v>0</v>
      </c>
      <c r="Q332" s="236">
        <v>0.109331</v>
      </c>
      <c r="R332" s="236">
        <f>Q332*H332</f>
        <v>2.7879404999999999</v>
      </c>
      <c r="S332" s="236">
        <v>0</v>
      </c>
      <c r="T332" s="237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8" t="s">
        <v>159</v>
      </c>
      <c r="AT332" s="238" t="s">
        <v>154</v>
      </c>
      <c r="AU332" s="238" t="s">
        <v>87</v>
      </c>
      <c r="AY332" s="18" t="s">
        <v>152</v>
      </c>
      <c r="BE332" s="239">
        <f>IF(N332="základní",J332,0)</f>
        <v>0</v>
      </c>
      <c r="BF332" s="239">
        <f>IF(N332="snížená",J332,0)</f>
        <v>0</v>
      </c>
      <c r="BG332" s="239">
        <f>IF(N332="zákl. přenesená",J332,0)</f>
        <v>0</v>
      </c>
      <c r="BH332" s="239">
        <f>IF(N332="sníž. přenesená",J332,0)</f>
        <v>0</v>
      </c>
      <c r="BI332" s="239">
        <f>IF(N332="nulová",J332,0)</f>
        <v>0</v>
      </c>
      <c r="BJ332" s="18" t="s">
        <v>21</v>
      </c>
      <c r="BK332" s="239">
        <f>ROUND(I332*H332,2)</f>
        <v>0</v>
      </c>
      <c r="BL332" s="18" t="s">
        <v>159</v>
      </c>
      <c r="BM332" s="238" t="s">
        <v>996</v>
      </c>
    </row>
    <row r="333" s="2" customFormat="1">
      <c r="A333" s="39"/>
      <c r="B333" s="40"/>
      <c r="C333" s="41"/>
      <c r="D333" s="240" t="s">
        <v>161</v>
      </c>
      <c r="E333" s="41"/>
      <c r="F333" s="241" t="s">
        <v>725</v>
      </c>
      <c r="G333" s="41"/>
      <c r="H333" s="41"/>
      <c r="I333" s="242"/>
      <c r="J333" s="41"/>
      <c r="K333" s="41"/>
      <c r="L333" s="45"/>
      <c r="M333" s="243"/>
      <c r="N333" s="244"/>
      <c r="O333" s="92"/>
      <c r="P333" s="92"/>
      <c r="Q333" s="92"/>
      <c r="R333" s="92"/>
      <c r="S333" s="92"/>
      <c r="T333" s="93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161</v>
      </c>
      <c r="AU333" s="18" t="s">
        <v>87</v>
      </c>
    </row>
    <row r="334" s="13" customFormat="1">
      <c r="A334" s="13"/>
      <c r="B334" s="245"/>
      <c r="C334" s="246"/>
      <c r="D334" s="240" t="s">
        <v>163</v>
      </c>
      <c r="E334" s="247" t="s">
        <v>1</v>
      </c>
      <c r="F334" s="248" t="s">
        <v>727</v>
      </c>
      <c r="G334" s="246"/>
      <c r="H334" s="247" t="s">
        <v>1</v>
      </c>
      <c r="I334" s="249"/>
      <c r="J334" s="246"/>
      <c r="K334" s="246"/>
      <c r="L334" s="250"/>
      <c r="M334" s="251"/>
      <c r="N334" s="252"/>
      <c r="O334" s="252"/>
      <c r="P334" s="252"/>
      <c r="Q334" s="252"/>
      <c r="R334" s="252"/>
      <c r="S334" s="252"/>
      <c r="T334" s="25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4" t="s">
        <v>163</v>
      </c>
      <c r="AU334" s="254" t="s">
        <v>87</v>
      </c>
      <c r="AV334" s="13" t="s">
        <v>21</v>
      </c>
      <c r="AW334" s="13" t="s">
        <v>36</v>
      </c>
      <c r="AX334" s="13" t="s">
        <v>79</v>
      </c>
      <c r="AY334" s="254" t="s">
        <v>152</v>
      </c>
    </row>
    <row r="335" s="14" customFormat="1">
      <c r="A335" s="14"/>
      <c r="B335" s="255"/>
      <c r="C335" s="256"/>
      <c r="D335" s="240" t="s">
        <v>163</v>
      </c>
      <c r="E335" s="257" t="s">
        <v>1</v>
      </c>
      <c r="F335" s="258" t="s">
        <v>997</v>
      </c>
      <c r="G335" s="256"/>
      <c r="H335" s="259">
        <v>25.5</v>
      </c>
      <c r="I335" s="260"/>
      <c r="J335" s="256"/>
      <c r="K335" s="256"/>
      <c r="L335" s="261"/>
      <c r="M335" s="262"/>
      <c r="N335" s="263"/>
      <c r="O335" s="263"/>
      <c r="P335" s="263"/>
      <c r="Q335" s="263"/>
      <c r="R335" s="263"/>
      <c r="S335" s="263"/>
      <c r="T335" s="26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5" t="s">
        <v>163</v>
      </c>
      <c r="AU335" s="265" t="s">
        <v>87</v>
      </c>
      <c r="AV335" s="14" t="s">
        <v>87</v>
      </c>
      <c r="AW335" s="14" t="s">
        <v>36</v>
      </c>
      <c r="AX335" s="14" t="s">
        <v>21</v>
      </c>
      <c r="AY335" s="265" t="s">
        <v>152</v>
      </c>
    </row>
    <row r="336" s="2" customFormat="1" ht="16.5" customHeight="1">
      <c r="A336" s="39"/>
      <c r="B336" s="40"/>
      <c r="C336" s="277" t="s">
        <v>460</v>
      </c>
      <c r="D336" s="277" t="s">
        <v>314</v>
      </c>
      <c r="E336" s="278" t="s">
        <v>730</v>
      </c>
      <c r="F336" s="279" t="s">
        <v>731</v>
      </c>
      <c r="G336" s="280" t="s">
        <v>218</v>
      </c>
      <c r="H336" s="281">
        <v>26.265000000000001</v>
      </c>
      <c r="I336" s="282"/>
      <c r="J336" s="283">
        <f>ROUND(I336*H336,2)</f>
        <v>0</v>
      </c>
      <c r="K336" s="279" t="s">
        <v>158</v>
      </c>
      <c r="L336" s="284"/>
      <c r="M336" s="285" t="s">
        <v>1</v>
      </c>
      <c r="N336" s="286" t="s">
        <v>44</v>
      </c>
      <c r="O336" s="92"/>
      <c r="P336" s="236">
        <f>O336*H336</f>
        <v>0</v>
      </c>
      <c r="Q336" s="236">
        <v>0.028000000000000001</v>
      </c>
      <c r="R336" s="236">
        <f>Q336*H336</f>
        <v>0.73542000000000007</v>
      </c>
      <c r="S336" s="236">
        <v>0</v>
      </c>
      <c r="T336" s="237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8" t="s">
        <v>209</v>
      </c>
      <c r="AT336" s="238" t="s">
        <v>314</v>
      </c>
      <c r="AU336" s="238" t="s">
        <v>87</v>
      </c>
      <c r="AY336" s="18" t="s">
        <v>152</v>
      </c>
      <c r="BE336" s="239">
        <f>IF(N336="základní",J336,0)</f>
        <v>0</v>
      </c>
      <c r="BF336" s="239">
        <f>IF(N336="snížená",J336,0)</f>
        <v>0</v>
      </c>
      <c r="BG336" s="239">
        <f>IF(N336="zákl. přenesená",J336,0)</f>
        <v>0</v>
      </c>
      <c r="BH336" s="239">
        <f>IF(N336="sníž. přenesená",J336,0)</f>
        <v>0</v>
      </c>
      <c r="BI336" s="239">
        <f>IF(N336="nulová",J336,0)</f>
        <v>0</v>
      </c>
      <c r="BJ336" s="18" t="s">
        <v>21</v>
      </c>
      <c r="BK336" s="239">
        <f>ROUND(I336*H336,2)</f>
        <v>0</v>
      </c>
      <c r="BL336" s="18" t="s">
        <v>159</v>
      </c>
      <c r="BM336" s="238" t="s">
        <v>998</v>
      </c>
    </row>
    <row r="337" s="2" customFormat="1">
      <c r="A337" s="39"/>
      <c r="B337" s="40"/>
      <c r="C337" s="41"/>
      <c r="D337" s="240" t="s">
        <v>161</v>
      </c>
      <c r="E337" s="41"/>
      <c r="F337" s="241" t="s">
        <v>733</v>
      </c>
      <c r="G337" s="41"/>
      <c r="H337" s="41"/>
      <c r="I337" s="242"/>
      <c r="J337" s="41"/>
      <c r="K337" s="41"/>
      <c r="L337" s="45"/>
      <c r="M337" s="243"/>
      <c r="N337" s="244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161</v>
      </c>
      <c r="AU337" s="18" t="s">
        <v>87</v>
      </c>
    </row>
    <row r="338" s="14" customFormat="1">
      <c r="A338" s="14"/>
      <c r="B338" s="255"/>
      <c r="C338" s="256"/>
      <c r="D338" s="240" t="s">
        <v>163</v>
      </c>
      <c r="E338" s="256"/>
      <c r="F338" s="258" t="s">
        <v>999</v>
      </c>
      <c r="G338" s="256"/>
      <c r="H338" s="259">
        <v>26.265000000000001</v>
      </c>
      <c r="I338" s="260"/>
      <c r="J338" s="256"/>
      <c r="K338" s="256"/>
      <c r="L338" s="261"/>
      <c r="M338" s="262"/>
      <c r="N338" s="263"/>
      <c r="O338" s="263"/>
      <c r="P338" s="263"/>
      <c r="Q338" s="263"/>
      <c r="R338" s="263"/>
      <c r="S338" s="263"/>
      <c r="T338" s="26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5" t="s">
        <v>163</v>
      </c>
      <c r="AU338" s="265" t="s">
        <v>87</v>
      </c>
      <c r="AV338" s="14" t="s">
        <v>87</v>
      </c>
      <c r="AW338" s="14" t="s">
        <v>4</v>
      </c>
      <c r="AX338" s="14" t="s">
        <v>21</v>
      </c>
      <c r="AY338" s="265" t="s">
        <v>152</v>
      </c>
    </row>
    <row r="339" s="2" customFormat="1" ht="24.15" customHeight="1">
      <c r="A339" s="39"/>
      <c r="B339" s="40"/>
      <c r="C339" s="227" t="s">
        <v>465</v>
      </c>
      <c r="D339" s="227" t="s">
        <v>154</v>
      </c>
      <c r="E339" s="228" t="s">
        <v>736</v>
      </c>
      <c r="F339" s="229" t="s">
        <v>737</v>
      </c>
      <c r="G339" s="230" t="s">
        <v>218</v>
      </c>
      <c r="H339" s="231">
        <v>7.7999999999999998</v>
      </c>
      <c r="I339" s="232"/>
      <c r="J339" s="233">
        <f>ROUND(I339*H339,2)</f>
        <v>0</v>
      </c>
      <c r="K339" s="229" t="s">
        <v>158</v>
      </c>
      <c r="L339" s="45"/>
      <c r="M339" s="234" t="s">
        <v>1</v>
      </c>
      <c r="N339" s="235" t="s">
        <v>44</v>
      </c>
      <c r="O339" s="92"/>
      <c r="P339" s="236">
        <f>O339*H339</f>
        <v>0</v>
      </c>
      <c r="Q339" s="236">
        <v>1.4950000000000001E-06</v>
      </c>
      <c r="R339" s="236">
        <f>Q339*H339</f>
        <v>1.1661000000000001E-05</v>
      </c>
      <c r="S339" s="236">
        <v>0</v>
      </c>
      <c r="T339" s="237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8" t="s">
        <v>159</v>
      </c>
      <c r="AT339" s="238" t="s">
        <v>154</v>
      </c>
      <c r="AU339" s="238" t="s">
        <v>87</v>
      </c>
      <c r="AY339" s="18" t="s">
        <v>152</v>
      </c>
      <c r="BE339" s="239">
        <f>IF(N339="základní",J339,0)</f>
        <v>0</v>
      </c>
      <c r="BF339" s="239">
        <f>IF(N339="snížená",J339,0)</f>
        <v>0</v>
      </c>
      <c r="BG339" s="239">
        <f>IF(N339="zákl. přenesená",J339,0)</f>
        <v>0</v>
      </c>
      <c r="BH339" s="239">
        <f>IF(N339="sníž. přenesená",J339,0)</f>
        <v>0</v>
      </c>
      <c r="BI339" s="239">
        <f>IF(N339="nulová",J339,0)</f>
        <v>0</v>
      </c>
      <c r="BJ339" s="18" t="s">
        <v>21</v>
      </c>
      <c r="BK339" s="239">
        <f>ROUND(I339*H339,2)</f>
        <v>0</v>
      </c>
      <c r="BL339" s="18" t="s">
        <v>159</v>
      </c>
      <c r="BM339" s="238" t="s">
        <v>1000</v>
      </c>
    </row>
    <row r="340" s="2" customFormat="1">
      <c r="A340" s="39"/>
      <c r="B340" s="40"/>
      <c r="C340" s="41"/>
      <c r="D340" s="240" t="s">
        <v>161</v>
      </c>
      <c r="E340" s="41"/>
      <c r="F340" s="241" t="s">
        <v>739</v>
      </c>
      <c r="G340" s="41"/>
      <c r="H340" s="41"/>
      <c r="I340" s="242"/>
      <c r="J340" s="41"/>
      <c r="K340" s="41"/>
      <c r="L340" s="45"/>
      <c r="M340" s="243"/>
      <c r="N340" s="244"/>
      <c r="O340" s="92"/>
      <c r="P340" s="92"/>
      <c r="Q340" s="92"/>
      <c r="R340" s="92"/>
      <c r="S340" s="92"/>
      <c r="T340" s="93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161</v>
      </c>
      <c r="AU340" s="18" t="s">
        <v>87</v>
      </c>
    </row>
    <row r="341" s="13" customFormat="1">
      <c r="A341" s="13"/>
      <c r="B341" s="245"/>
      <c r="C341" s="246"/>
      <c r="D341" s="240" t="s">
        <v>163</v>
      </c>
      <c r="E341" s="247" t="s">
        <v>1</v>
      </c>
      <c r="F341" s="248" t="s">
        <v>740</v>
      </c>
      <c r="G341" s="246"/>
      <c r="H341" s="247" t="s">
        <v>1</v>
      </c>
      <c r="I341" s="249"/>
      <c r="J341" s="246"/>
      <c r="K341" s="246"/>
      <c r="L341" s="250"/>
      <c r="M341" s="251"/>
      <c r="N341" s="252"/>
      <c r="O341" s="252"/>
      <c r="P341" s="252"/>
      <c r="Q341" s="252"/>
      <c r="R341" s="252"/>
      <c r="S341" s="252"/>
      <c r="T341" s="25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4" t="s">
        <v>163</v>
      </c>
      <c r="AU341" s="254" t="s">
        <v>87</v>
      </c>
      <c r="AV341" s="13" t="s">
        <v>21</v>
      </c>
      <c r="AW341" s="13" t="s">
        <v>36</v>
      </c>
      <c r="AX341" s="13" t="s">
        <v>79</v>
      </c>
      <c r="AY341" s="254" t="s">
        <v>152</v>
      </c>
    </row>
    <row r="342" s="14" customFormat="1">
      <c r="A342" s="14"/>
      <c r="B342" s="255"/>
      <c r="C342" s="256"/>
      <c r="D342" s="240" t="s">
        <v>163</v>
      </c>
      <c r="E342" s="257" t="s">
        <v>1</v>
      </c>
      <c r="F342" s="258" t="s">
        <v>968</v>
      </c>
      <c r="G342" s="256"/>
      <c r="H342" s="259">
        <v>7.7999999999999998</v>
      </c>
      <c r="I342" s="260"/>
      <c r="J342" s="256"/>
      <c r="K342" s="256"/>
      <c r="L342" s="261"/>
      <c r="M342" s="262"/>
      <c r="N342" s="263"/>
      <c r="O342" s="263"/>
      <c r="P342" s="263"/>
      <c r="Q342" s="263"/>
      <c r="R342" s="263"/>
      <c r="S342" s="263"/>
      <c r="T342" s="26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5" t="s">
        <v>163</v>
      </c>
      <c r="AU342" s="265" t="s">
        <v>87</v>
      </c>
      <c r="AV342" s="14" t="s">
        <v>87</v>
      </c>
      <c r="AW342" s="14" t="s">
        <v>36</v>
      </c>
      <c r="AX342" s="14" t="s">
        <v>21</v>
      </c>
      <c r="AY342" s="265" t="s">
        <v>152</v>
      </c>
    </row>
    <row r="343" s="2" customFormat="1" ht="24.15" customHeight="1">
      <c r="A343" s="39"/>
      <c r="B343" s="40"/>
      <c r="C343" s="227" t="s">
        <v>470</v>
      </c>
      <c r="D343" s="227" t="s">
        <v>154</v>
      </c>
      <c r="E343" s="228" t="s">
        <v>743</v>
      </c>
      <c r="F343" s="229" t="s">
        <v>744</v>
      </c>
      <c r="G343" s="230" t="s">
        <v>218</v>
      </c>
      <c r="H343" s="231">
        <v>7.7999999999999998</v>
      </c>
      <c r="I343" s="232"/>
      <c r="J343" s="233">
        <f>ROUND(I343*H343,2)</f>
        <v>0</v>
      </c>
      <c r="K343" s="229" t="s">
        <v>158</v>
      </c>
      <c r="L343" s="45"/>
      <c r="M343" s="234" t="s">
        <v>1</v>
      </c>
      <c r="N343" s="235" t="s">
        <v>44</v>
      </c>
      <c r="O343" s="92"/>
      <c r="P343" s="236">
        <f>O343*H343</f>
        <v>0</v>
      </c>
      <c r="Q343" s="236">
        <v>0.00022049999999999999</v>
      </c>
      <c r="R343" s="236">
        <f>Q343*H343</f>
        <v>0.0017198999999999999</v>
      </c>
      <c r="S343" s="236">
        <v>0</v>
      </c>
      <c r="T343" s="237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8" t="s">
        <v>159</v>
      </c>
      <c r="AT343" s="238" t="s">
        <v>154</v>
      </c>
      <c r="AU343" s="238" t="s">
        <v>87</v>
      </c>
      <c r="AY343" s="18" t="s">
        <v>152</v>
      </c>
      <c r="BE343" s="239">
        <f>IF(N343="základní",J343,0)</f>
        <v>0</v>
      </c>
      <c r="BF343" s="239">
        <f>IF(N343="snížená",J343,0)</f>
        <v>0</v>
      </c>
      <c r="BG343" s="239">
        <f>IF(N343="zákl. přenesená",J343,0)</f>
        <v>0</v>
      </c>
      <c r="BH343" s="239">
        <f>IF(N343="sníž. přenesená",J343,0)</f>
        <v>0</v>
      </c>
      <c r="BI343" s="239">
        <f>IF(N343="nulová",J343,0)</f>
        <v>0</v>
      </c>
      <c r="BJ343" s="18" t="s">
        <v>21</v>
      </c>
      <c r="BK343" s="239">
        <f>ROUND(I343*H343,2)</f>
        <v>0</v>
      </c>
      <c r="BL343" s="18" t="s">
        <v>159</v>
      </c>
      <c r="BM343" s="238" t="s">
        <v>1001</v>
      </c>
    </row>
    <row r="344" s="2" customFormat="1">
      <c r="A344" s="39"/>
      <c r="B344" s="40"/>
      <c r="C344" s="41"/>
      <c r="D344" s="240" t="s">
        <v>161</v>
      </c>
      <c r="E344" s="41"/>
      <c r="F344" s="241" t="s">
        <v>746</v>
      </c>
      <c r="G344" s="41"/>
      <c r="H344" s="41"/>
      <c r="I344" s="242"/>
      <c r="J344" s="41"/>
      <c r="K344" s="41"/>
      <c r="L344" s="45"/>
      <c r="M344" s="243"/>
      <c r="N344" s="244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161</v>
      </c>
      <c r="AU344" s="18" t="s">
        <v>87</v>
      </c>
    </row>
    <row r="345" s="13" customFormat="1">
      <c r="A345" s="13"/>
      <c r="B345" s="245"/>
      <c r="C345" s="246"/>
      <c r="D345" s="240" t="s">
        <v>163</v>
      </c>
      <c r="E345" s="247" t="s">
        <v>1</v>
      </c>
      <c r="F345" s="248" t="s">
        <v>740</v>
      </c>
      <c r="G345" s="246"/>
      <c r="H345" s="247" t="s">
        <v>1</v>
      </c>
      <c r="I345" s="249"/>
      <c r="J345" s="246"/>
      <c r="K345" s="246"/>
      <c r="L345" s="250"/>
      <c r="M345" s="251"/>
      <c r="N345" s="252"/>
      <c r="O345" s="252"/>
      <c r="P345" s="252"/>
      <c r="Q345" s="252"/>
      <c r="R345" s="252"/>
      <c r="S345" s="252"/>
      <c r="T345" s="25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4" t="s">
        <v>163</v>
      </c>
      <c r="AU345" s="254" t="s">
        <v>87</v>
      </c>
      <c r="AV345" s="13" t="s">
        <v>21</v>
      </c>
      <c r="AW345" s="13" t="s">
        <v>36</v>
      </c>
      <c r="AX345" s="13" t="s">
        <v>79</v>
      </c>
      <c r="AY345" s="254" t="s">
        <v>152</v>
      </c>
    </row>
    <row r="346" s="14" customFormat="1">
      <c r="A346" s="14"/>
      <c r="B346" s="255"/>
      <c r="C346" s="256"/>
      <c r="D346" s="240" t="s">
        <v>163</v>
      </c>
      <c r="E346" s="257" t="s">
        <v>1</v>
      </c>
      <c r="F346" s="258" t="s">
        <v>968</v>
      </c>
      <c r="G346" s="256"/>
      <c r="H346" s="259">
        <v>7.7999999999999998</v>
      </c>
      <c r="I346" s="260"/>
      <c r="J346" s="256"/>
      <c r="K346" s="256"/>
      <c r="L346" s="261"/>
      <c r="M346" s="262"/>
      <c r="N346" s="263"/>
      <c r="O346" s="263"/>
      <c r="P346" s="263"/>
      <c r="Q346" s="263"/>
      <c r="R346" s="263"/>
      <c r="S346" s="263"/>
      <c r="T346" s="26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5" t="s">
        <v>163</v>
      </c>
      <c r="AU346" s="265" t="s">
        <v>87</v>
      </c>
      <c r="AV346" s="14" t="s">
        <v>87</v>
      </c>
      <c r="AW346" s="14" t="s">
        <v>36</v>
      </c>
      <c r="AX346" s="14" t="s">
        <v>21</v>
      </c>
      <c r="AY346" s="265" t="s">
        <v>152</v>
      </c>
    </row>
    <row r="347" s="2" customFormat="1" ht="24.15" customHeight="1">
      <c r="A347" s="39"/>
      <c r="B347" s="40"/>
      <c r="C347" s="227" t="s">
        <v>481</v>
      </c>
      <c r="D347" s="227" t="s">
        <v>154</v>
      </c>
      <c r="E347" s="228" t="s">
        <v>748</v>
      </c>
      <c r="F347" s="229" t="s">
        <v>749</v>
      </c>
      <c r="G347" s="230" t="s">
        <v>218</v>
      </c>
      <c r="H347" s="231">
        <v>7.7999999999999998</v>
      </c>
      <c r="I347" s="232"/>
      <c r="J347" s="233">
        <f>ROUND(I347*H347,2)</f>
        <v>0</v>
      </c>
      <c r="K347" s="229" t="s">
        <v>158</v>
      </c>
      <c r="L347" s="45"/>
      <c r="M347" s="234" t="s">
        <v>1</v>
      </c>
      <c r="N347" s="235" t="s">
        <v>44</v>
      </c>
      <c r="O347" s="92"/>
      <c r="P347" s="236">
        <f>O347*H347</f>
        <v>0</v>
      </c>
      <c r="Q347" s="236">
        <v>1.6449999999999999E-06</v>
      </c>
      <c r="R347" s="236">
        <f>Q347*H347</f>
        <v>1.2831E-05</v>
      </c>
      <c r="S347" s="236">
        <v>0</v>
      </c>
      <c r="T347" s="237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8" t="s">
        <v>159</v>
      </c>
      <c r="AT347" s="238" t="s">
        <v>154</v>
      </c>
      <c r="AU347" s="238" t="s">
        <v>87</v>
      </c>
      <c r="AY347" s="18" t="s">
        <v>152</v>
      </c>
      <c r="BE347" s="239">
        <f>IF(N347="základní",J347,0)</f>
        <v>0</v>
      </c>
      <c r="BF347" s="239">
        <f>IF(N347="snížená",J347,0)</f>
        <v>0</v>
      </c>
      <c r="BG347" s="239">
        <f>IF(N347="zákl. přenesená",J347,0)</f>
        <v>0</v>
      </c>
      <c r="BH347" s="239">
        <f>IF(N347="sníž. přenesená",J347,0)</f>
        <v>0</v>
      </c>
      <c r="BI347" s="239">
        <f>IF(N347="nulová",J347,0)</f>
        <v>0</v>
      </c>
      <c r="BJ347" s="18" t="s">
        <v>21</v>
      </c>
      <c r="BK347" s="239">
        <f>ROUND(I347*H347,2)</f>
        <v>0</v>
      </c>
      <c r="BL347" s="18" t="s">
        <v>159</v>
      </c>
      <c r="BM347" s="238" t="s">
        <v>1002</v>
      </c>
    </row>
    <row r="348" s="2" customFormat="1">
      <c r="A348" s="39"/>
      <c r="B348" s="40"/>
      <c r="C348" s="41"/>
      <c r="D348" s="240" t="s">
        <v>161</v>
      </c>
      <c r="E348" s="41"/>
      <c r="F348" s="241" t="s">
        <v>751</v>
      </c>
      <c r="G348" s="41"/>
      <c r="H348" s="41"/>
      <c r="I348" s="242"/>
      <c r="J348" s="41"/>
      <c r="K348" s="41"/>
      <c r="L348" s="45"/>
      <c r="M348" s="243"/>
      <c r="N348" s="244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161</v>
      </c>
      <c r="AU348" s="18" t="s">
        <v>87</v>
      </c>
    </row>
    <row r="349" s="13" customFormat="1">
      <c r="A349" s="13"/>
      <c r="B349" s="245"/>
      <c r="C349" s="246"/>
      <c r="D349" s="240" t="s">
        <v>163</v>
      </c>
      <c r="E349" s="247" t="s">
        <v>1</v>
      </c>
      <c r="F349" s="248" t="s">
        <v>752</v>
      </c>
      <c r="G349" s="246"/>
      <c r="H349" s="247" t="s">
        <v>1</v>
      </c>
      <c r="I349" s="249"/>
      <c r="J349" s="246"/>
      <c r="K349" s="246"/>
      <c r="L349" s="250"/>
      <c r="M349" s="251"/>
      <c r="N349" s="252"/>
      <c r="O349" s="252"/>
      <c r="P349" s="252"/>
      <c r="Q349" s="252"/>
      <c r="R349" s="252"/>
      <c r="S349" s="252"/>
      <c r="T349" s="25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4" t="s">
        <v>163</v>
      </c>
      <c r="AU349" s="254" t="s">
        <v>87</v>
      </c>
      <c r="AV349" s="13" t="s">
        <v>21</v>
      </c>
      <c r="AW349" s="13" t="s">
        <v>36</v>
      </c>
      <c r="AX349" s="13" t="s">
        <v>79</v>
      </c>
      <c r="AY349" s="254" t="s">
        <v>152</v>
      </c>
    </row>
    <row r="350" s="14" customFormat="1">
      <c r="A350" s="14"/>
      <c r="B350" s="255"/>
      <c r="C350" s="256"/>
      <c r="D350" s="240" t="s">
        <v>163</v>
      </c>
      <c r="E350" s="257" t="s">
        <v>1</v>
      </c>
      <c r="F350" s="258" t="s">
        <v>968</v>
      </c>
      <c r="G350" s="256"/>
      <c r="H350" s="259">
        <v>7.7999999999999998</v>
      </c>
      <c r="I350" s="260"/>
      <c r="J350" s="256"/>
      <c r="K350" s="256"/>
      <c r="L350" s="261"/>
      <c r="M350" s="262"/>
      <c r="N350" s="263"/>
      <c r="O350" s="263"/>
      <c r="P350" s="263"/>
      <c r="Q350" s="263"/>
      <c r="R350" s="263"/>
      <c r="S350" s="263"/>
      <c r="T350" s="26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5" t="s">
        <v>163</v>
      </c>
      <c r="AU350" s="265" t="s">
        <v>87</v>
      </c>
      <c r="AV350" s="14" t="s">
        <v>87</v>
      </c>
      <c r="AW350" s="14" t="s">
        <v>36</v>
      </c>
      <c r="AX350" s="14" t="s">
        <v>21</v>
      </c>
      <c r="AY350" s="265" t="s">
        <v>152</v>
      </c>
    </row>
    <row r="351" s="2" customFormat="1" ht="16.5" customHeight="1">
      <c r="A351" s="39"/>
      <c r="B351" s="40"/>
      <c r="C351" s="227" t="s">
        <v>487</v>
      </c>
      <c r="D351" s="227" t="s">
        <v>154</v>
      </c>
      <c r="E351" s="228" t="s">
        <v>1003</v>
      </c>
      <c r="F351" s="229" t="s">
        <v>1004</v>
      </c>
      <c r="G351" s="230" t="s">
        <v>580</v>
      </c>
      <c r="H351" s="231">
        <v>3</v>
      </c>
      <c r="I351" s="232"/>
      <c r="J351" s="233">
        <f>ROUND(I351*H351,2)</f>
        <v>0</v>
      </c>
      <c r="K351" s="229" t="s">
        <v>158</v>
      </c>
      <c r="L351" s="45"/>
      <c r="M351" s="234" t="s">
        <v>1</v>
      </c>
      <c r="N351" s="235" t="s">
        <v>44</v>
      </c>
      <c r="O351" s="92"/>
      <c r="P351" s="236">
        <f>O351*H351</f>
        <v>0</v>
      </c>
      <c r="Q351" s="236">
        <v>0</v>
      </c>
      <c r="R351" s="236">
        <f>Q351*H351</f>
        <v>0</v>
      </c>
      <c r="S351" s="236">
        <v>0.48199999999999998</v>
      </c>
      <c r="T351" s="237">
        <f>S351*H351</f>
        <v>1.446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8" t="s">
        <v>159</v>
      </c>
      <c r="AT351" s="238" t="s">
        <v>154</v>
      </c>
      <c r="AU351" s="238" t="s">
        <v>87</v>
      </c>
      <c r="AY351" s="18" t="s">
        <v>152</v>
      </c>
      <c r="BE351" s="239">
        <f>IF(N351="základní",J351,0)</f>
        <v>0</v>
      </c>
      <c r="BF351" s="239">
        <f>IF(N351="snížená",J351,0)</f>
        <v>0</v>
      </c>
      <c r="BG351" s="239">
        <f>IF(N351="zákl. přenesená",J351,0)</f>
        <v>0</v>
      </c>
      <c r="BH351" s="239">
        <f>IF(N351="sníž. přenesená",J351,0)</f>
        <v>0</v>
      </c>
      <c r="BI351" s="239">
        <f>IF(N351="nulová",J351,0)</f>
        <v>0</v>
      </c>
      <c r="BJ351" s="18" t="s">
        <v>21</v>
      </c>
      <c r="BK351" s="239">
        <f>ROUND(I351*H351,2)</f>
        <v>0</v>
      </c>
      <c r="BL351" s="18" t="s">
        <v>159</v>
      </c>
      <c r="BM351" s="238" t="s">
        <v>1005</v>
      </c>
    </row>
    <row r="352" s="2" customFormat="1">
      <c r="A352" s="39"/>
      <c r="B352" s="40"/>
      <c r="C352" s="41"/>
      <c r="D352" s="240" t="s">
        <v>161</v>
      </c>
      <c r="E352" s="41"/>
      <c r="F352" s="241" t="s">
        <v>1006</v>
      </c>
      <c r="G352" s="41"/>
      <c r="H352" s="41"/>
      <c r="I352" s="242"/>
      <c r="J352" s="41"/>
      <c r="K352" s="41"/>
      <c r="L352" s="45"/>
      <c r="M352" s="243"/>
      <c r="N352" s="244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161</v>
      </c>
      <c r="AU352" s="18" t="s">
        <v>87</v>
      </c>
    </row>
    <row r="353" s="13" customFormat="1">
      <c r="A353" s="13"/>
      <c r="B353" s="245"/>
      <c r="C353" s="246"/>
      <c r="D353" s="240" t="s">
        <v>163</v>
      </c>
      <c r="E353" s="247" t="s">
        <v>1</v>
      </c>
      <c r="F353" s="248" t="s">
        <v>1007</v>
      </c>
      <c r="G353" s="246"/>
      <c r="H353" s="247" t="s">
        <v>1</v>
      </c>
      <c r="I353" s="249"/>
      <c r="J353" s="246"/>
      <c r="K353" s="246"/>
      <c r="L353" s="250"/>
      <c r="M353" s="251"/>
      <c r="N353" s="252"/>
      <c r="O353" s="252"/>
      <c r="P353" s="252"/>
      <c r="Q353" s="252"/>
      <c r="R353" s="252"/>
      <c r="S353" s="252"/>
      <c r="T353" s="25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4" t="s">
        <v>163</v>
      </c>
      <c r="AU353" s="254" t="s">
        <v>87</v>
      </c>
      <c r="AV353" s="13" t="s">
        <v>21</v>
      </c>
      <c r="AW353" s="13" t="s">
        <v>36</v>
      </c>
      <c r="AX353" s="13" t="s">
        <v>79</v>
      </c>
      <c r="AY353" s="254" t="s">
        <v>152</v>
      </c>
    </row>
    <row r="354" s="14" customFormat="1">
      <c r="A354" s="14"/>
      <c r="B354" s="255"/>
      <c r="C354" s="256"/>
      <c r="D354" s="240" t="s">
        <v>163</v>
      </c>
      <c r="E354" s="257" t="s">
        <v>1</v>
      </c>
      <c r="F354" s="258" t="s">
        <v>172</v>
      </c>
      <c r="G354" s="256"/>
      <c r="H354" s="259">
        <v>3</v>
      </c>
      <c r="I354" s="260"/>
      <c r="J354" s="256"/>
      <c r="K354" s="256"/>
      <c r="L354" s="261"/>
      <c r="M354" s="262"/>
      <c r="N354" s="263"/>
      <c r="O354" s="263"/>
      <c r="P354" s="263"/>
      <c r="Q354" s="263"/>
      <c r="R354" s="263"/>
      <c r="S354" s="263"/>
      <c r="T354" s="26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5" t="s">
        <v>163</v>
      </c>
      <c r="AU354" s="265" t="s">
        <v>87</v>
      </c>
      <c r="AV354" s="14" t="s">
        <v>87</v>
      </c>
      <c r="AW354" s="14" t="s">
        <v>36</v>
      </c>
      <c r="AX354" s="14" t="s">
        <v>21</v>
      </c>
      <c r="AY354" s="265" t="s">
        <v>152</v>
      </c>
    </row>
    <row r="355" s="2" customFormat="1" ht="16.5" customHeight="1">
      <c r="A355" s="39"/>
      <c r="B355" s="40"/>
      <c r="C355" s="227" t="s">
        <v>492</v>
      </c>
      <c r="D355" s="227" t="s">
        <v>154</v>
      </c>
      <c r="E355" s="228" t="s">
        <v>1008</v>
      </c>
      <c r="F355" s="229" t="s">
        <v>1009</v>
      </c>
      <c r="G355" s="230" t="s">
        <v>594</v>
      </c>
      <c r="H355" s="231">
        <v>1</v>
      </c>
      <c r="I355" s="232"/>
      <c r="J355" s="233">
        <f>ROUND(I355*H355,2)</f>
        <v>0</v>
      </c>
      <c r="K355" s="229" t="s">
        <v>1</v>
      </c>
      <c r="L355" s="45"/>
      <c r="M355" s="234" t="s">
        <v>1</v>
      </c>
      <c r="N355" s="235" t="s">
        <v>44</v>
      </c>
      <c r="O355" s="92"/>
      <c r="P355" s="236">
        <f>O355*H355</f>
        <v>0</v>
      </c>
      <c r="Q355" s="236">
        <v>0</v>
      </c>
      <c r="R355" s="236">
        <f>Q355*H355</f>
        <v>0</v>
      </c>
      <c r="S355" s="236">
        <v>1.5</v>
      </c>
      <c r="T355" s="237">
        <f>S355*H355</f>
        <v>1.5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8" t="s">
        <v>265</v>
      </c>
      <c r="AT355" s="238" t="s">
        <v>154</v>
      </c>
      <c r="AU355" s="238" t="s">
        <v>87</v>
      </c>
      <c r="AY355" s="18" t="s">
        <v>152</v>
      </c>
      <c r="BE355" s="239">
        <f>IF(N355="základní",J355,0)</f>
        <v>0</v>
      </c>
      <c r="BF355" s="239">
        <f>IF(N355="snížená",J355,0)</f>
        <v>0</v>
      </c>
      <c r="BG355" s="239">
        <f>IF(N355="zákl. přenesená",J355,0)</f>
        <v>0</v>
      </c>
      <c r="BH355" s="239">
        <f>IF(N355="sníž. přenesená",J355,0)</f>
        <v>0</v>
      </c>
      <c r="BI355" s="239">
        <f>IF(N355="nulová",J355,0)</f>
        <v>0</v>
      </c>
      <c r="BJ355" s="18" t="s">
        <v>21</v>
      </c>
      <c r="BK355" s="239">
        <f>ROUND(I355*H355,2)</f>
        <v>0</v>
      </c>
      <c r="BL355" s="18" t="s">
        <v>265</v>
      </c>
      <c r="BM355" s="238" t="s">
        <v>1010</v>
      </c>
    </row>
    <row r="356" s="2" customFormat="1">
      <c r="A356" s="39"/>
      <c r="B356" s="40"/>
      <c r="C356" s="41"/>
      <c r="D356" s="240" t="s">
        <v>161</v>
      </c>
      <c r="E356" s="41"/>
      <c r="F356" s="241" t="s">
        <v>1009</v>
      </c>
      <c r="G356" s="41"/>
      <c r="H356" s="41"/>
      <c r="I356" s="242"/>
      <c r="J356" s="41"/>
      <c r="K356" s="41"/>
      <c r="L356" s="45"/>
      <c r="M356" s="243"/>
      <c r="N356" s="244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161</v>
      </c>
      <c r="AU356" s="18" t="s">
        <v>87</v>
      </c>
    </row>
    <row r="357" s="12" customFormat="1" ht="22.8" customHeight="1">
      <c r="A357" s="12"/>
      <c r="B357" s="211"/>
      <c r="C357" s="212"/>
      <c r="D357" s="213" t="s">
        <v>78</v>
      </c>
      <c r="E357" s="225" t="s">
        <v>799</v>
      </c>
      <c r="F357" s="225" t="s">
        <v>800</v>
      </c>
      <c r="G357" s="212"/>
      <c r="H357" s="212"/>
      <c r="I357" s="215"/>
      <c r="J357" s="226">
        <f>BK357</f>
        <v>0</v>
      </c>
      <c r="K357" s="212"/>
      <c r="L357" s="217"/>
      <c r="M357" s="218"/>
      <c r="N357" s="219"/>
      <c r="O357" s="219"/>
      <c r="P357" s="220">
        <f>SUM(P358:P369)</f>
        <v>0</v>
      </c>
      <c r="Q357" s="219"/>
      <c r="R357" s="220">
        <f>SUM(R358:R369)</f>
        <v>0</v>
      </c>
      <c r="S357" s="219"/>
      <c r="T357" s="221">
        <f>SUM(T358:T369)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22" t="s">
        <v>21</v>
      </c>
      <c r="AT357" s="223" t="s">
        <v>78</v>
      </c>
      <c r="AU357" s="223" t="s">
        <v>21</v>
      </c>
      <c r="AY357" s="222" t="s">
        <v>152</v>
      </c>
      <c r="BK357" s="224">
        <f>SUM(BK358:BK369)</f>
        <v>0</v>
      </c>
    </row>
    <row r="358" s="2" customFormat="1" ht="21.75" customHeight="1">
      <c r="A358" s="39"/>
      <c r="B358" s="40"/>
      <c r="C358" s="227" t="s">
        <v>497</v>
      </c>
      <c r="D358" s="227" t="s">
        <v>154</v>
      </c>
      <c r="E358" s="228" t="s">
        <v>802</v>
      </c>
      <c r="F358" s="229" t="s">
        <v>803</v>
      </c>
      <c r="G358" s="230" t="s">
        <v>302</v>
      </c>
      <c r="H358" s="231">
        <v>63.709000000000003</v>
      </c>
      <c r="I358" s="232"/>
      <c r="J358" s="233">
        <f>ROUND(I358*H358,2)</f>
        <v>0</v>
      </c>
      <c r="K358" s="229" t="s">
        <v>158</v>
      </c>
      <c r="L358" s="45"/>
      <c r="M358" s="234" t="s">
        <v>1</v>
      </c>
      <c r="N358" s="235" t="s">
        <v>44</v>
      </c>
      <c r="O358" s="92"/>
      <c r="P358" s="236">
        <f>O358*H358</f>
        <v>0</v>
      </c>
      <c r="Q358" s="236">
        <v>0</v>
      </c>
      <c r="R358" s="236">
        <f>Q358*H358</f>
        <v>0</v>
      </c>
      <c r="S358" s="236">
        <v>0</v>
      </c>
      <c r="T358" s="237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8" t="s">
        <v>159</v>
      </c>
      <c r="AT358" s="238" t="s">
        <v>154</v>
      </c>
      <c r="AU358" s="238" t="s">
        <v>87</v>
      </c>
      <c r="AY358" s="18" t="s">
        <v>152</v>
      </c>
      <c r="BE358" s="239">
        <f>IF(N358="základní",J358,0)</f>
        <v>0</v>
      </c>
      <c r="BF358" s="239">
        <f>IF(N358="snížená",J358,0)</f>
        <v>0</v>
      </c>
      <c r="BG358" s="239">
        <f>IF(N358="zákl. přenesená",J358,0)</f>
        <v>0</v>
      </c>
      <c r="BH358" s="239">
        <f>IF(N358="sníž. přenesená",J358,0)</f>
        <v>0</v>
      </c>
      <c r="BI358" s="239">
        <f>IF(N358="nulová",J358,0)</f>
        <v>0</v>
      </c>
      <c r="BJ358" s="18" t="s">
        <v>21</v>
      </c>
      <c r="BK358" s="239">
        <f>ROUND(I358*H358,2)</f>
        <v>0</v>
      </c>
      <c r="BL358" s="18" t="s">
        <v>159</v>
      </c>
      <c r="BM358" s="238" t="s">
        <v>1011</v>
      </c>
    </row>
    <row r="359" s="2" customFormat="1">
      <c r="A359" s="39"/>
      <c r="B359" s="40"/>
      <c r="C359" s="41"/>
      <c r="D359" s="240" t="s">
        <v>161</v>
      </c>
      <c r="E359" s="41"/>
      <c r="F359" s="241" t="s">
        <v>805</v>
      </c>
      <c r="G359" s="41"/>
      <c r="H359" s="41"/>
      <c r="I359" s="242"/>
      <c r="J359" s="41"/>
      <c r="K359" s="41"/>
      <c r="L359" s="45"/>
      <c r="M359" s="243"/>
      <c r="N359" s="244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161</v>
      </c>
      <c r="AU359" s="18" t="s">
        <v>87</v>
      </c>
    </row>
    <row r="360" s="2" customFormat="1" ht="24.15" customHeight="1">
      <c r="A360" s="39"/>
      <c r="B360" s="40"/>
      <c r="C360" s="227" t="s">
        <v>504</v>
      </c>
      <c r="D360" s="227" t="s">
        <v>154</v>
      </c>
      <c r="E360" s="228" t="s">
        <v>807</v>
      </c>
      <c r="F360" s="229" t="s">
        <v>808</v>
      </c>
      <c r="G360" s="230" t="s">
        <v>302</v>
      </c>
      <c r="H360" s="231">
        <v>63.709000000000003</v>
      </c>
      <c r="I360" s="232"/>
      <c r="J360" s="233">
        <f>ROUND(I360*H360,2)</f>
        <v>0</v>
      </c>
      <c r="K360" s="229" t="s">
        <v>1</v>
      </c>
      <c r="L360" s="45"/>
      <c r="M360" s="234" t="s">
        <v>1</v>
      </c>
      <c r="N360" s="235" t="s">
        <v>44</v>
      </c>
      <c r="O360" s="92"/>
      <c r="P360" s="236">
        <f>O360*H360</f>
        <v>0</v>
      </c>
      <c r="Q360" s="236">
        <v>0</v>
      </c>
      <c r="R360" s="236">
        <f>Q360*H360</f>
        <v>0</v>
      </c>
      <c r="S360" s="236">
        <v>0</v>
      </c>
      <c r="T360" s="237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8" t="s">
        <v>159</v>
      </c>
      <c r="AT360" s="238" t="s">
        <v>154</v>
      </c>
      <c r="AU360" s="238" t="s">
        <v>87</v>
      </c>
      <c r="AY360" s="18" t="s">
        <v>152</v>
      </c>
      <c r="BE360" s="239">
        <f>IF(N360="základní",J360,0)</f>
        <v>0</v>
      </c>
      <c r="BF360" s="239">
        <f>IF(N360="snížená",J360,0)</f>
        <v>0</v>
      </c>
      <c r="BG360" s="239">
        <f>IF(N360="zákl. přenesená",J360,0)</f>
        <v>0</v>
      </c>
      <c r="BH360" s="239">
        <f>IF(N360="sníž. přenesená",J360,0)</f>
        <v>0</v>
      </c>
      <c r="BI360" s="239">
        <f>IF(N360="nulová",J360,0)</f>
        <v>0</v>
      </c>
      <c r="BJ360" s="18" t="s">
        <v>21</v>
      </c>
      <c r="BK360" s="239">
        <f>ROUND(I360*H360,2)</f>
        <v>0</v>
      </c>
      <c r="BL360" s="18" t="s">
        <v>159</v>
      </c>
      <c r="BM360" s="238" t="s">
        <v>1012</v>
      </c>
    </row>
    <row r="361" s="2" customFormat="1">
      <c r="A361" s="39"/>
      <c r="B361" s="40"/>
      <c r="C361" s="41"/>
      <c r="D361" s="240" t="s">
        <v>161</v>
      </c>
      <c r="E361" s="41"/>
      <c r="F361" s="241" t="s">
        <v>810</v>
      </c>
      <c r="G361" s="41"/>
      <c r="H361" s="41"/>
      <c r="I361" s="242"/>
      <c r="J361" s="41"/>
      <c r="K361" s="41"/>
      <c r="L361" s="45"/>
      <c r="M361" s="243"/>
      <c r="N361" s="244"/>
      <c r="O361" s="92"/>
      <c r="P361" s="92"/>
      <c r="Q361" s="92"/>
      <c r="R361" s="92"/>
      <c r="S361" s="92"/>
      <c r="T361" s="93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161</v>
      </c>
      <c r="AU361" s="18" t="s">
        <v>87</v>
      </c>
    </row>
    <row r="362" s="2" customFormat="1" ht="44.25" customHeight="1">
      <c r="A362" s="39"/>
      <c r="B362" s="40"/>
      <c r="C362" s="227" t="s">
        <v>510</v>
      </c>
      <c r="D362" s="227" t="s">
        <v>154</v>
      </c>
      <c r="E362" s="228" t="s">
        <v>822</v>
      </c>
      <c r="F362" s="229" t="s">
        <v>304</v>
      </c>
      <c r="G362" s="230" t="s">
        <v>302</v>
      </c>
      <c r="H362" s="231">
        <v>50.463000000000001</v>
      </c>
      <c r="I362" s="232"/>
      <c r="J362" s="233">
        <f>ROUND(I362*H362,2)</f>
        <v>0</v>
      </c>
      <c r="K362" s="229" t="s">
        <v>158</v>
      </c>
      <c r="L362" s="45"/>
      <c r="M362" s="234" t="s">
        <v>1</v>
      </c>
      <c r="N362" s="235" t="s">
        <v>44</v>
      </c>
      <c r="O362" s="92"/>
      <c r="P362" s="236">
        <f>O362*H362</f>
        <v>0</v>
      </c>
      <c r="Q362" s="236">
        <v>0</v>
      </c>
      <c r="R362" s="236">
        <f>Q362*H362</f>
        <v>0</v>
      </c>
      <c r="S362" s="236">
        <v>0</v>
      </c>
      <c r="T362" s="237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8" t="s">
        <v>159</v>
      </c>
      <c r="AT362" s="238" t="s">
        <v>154</v>
      </c>
      <c r="AU362" s="238" t="s">
        <v>87</v>
      </c>
      <c r="AY362" s="18" t="s">
        <v>152</v>
      </c>
      <c r="BE362" s="239">
        <f>IF(N362="základní",J362,0)</f>
        <v>0</v>
      </c>
      <c r="BF362" s="239">
        <f>IF(N362="snížená",J362,0)</f>
        <v>0</v>
      </c>
      <c r="BG362" s="239">
        <f>IF(N362="zákl. přenesená",J362,0)</f>
        <v>0</v>
      </c>
      <c r="BH362" s="239">
        <f>IF(N362="sníž. přenesená",J362,0)</f>
        <v>0</v>
      </c>
      <c r="BI362" s="239">
        <f>IF(N362="nulová",J362,0)</f>
        <v>0</v>
      </c>
      <c r="BJ362" s="18" t="s">
        <v>21</v>
      </c>
      <c r="BK362" s="239">
        <f>ROUND(I362*H362,2)</f>
        <v>0</v>
      </c>
      <c r="BL362" s="18" t="s">
        <v>159</v>
      </c>
      <c r="BM362" s="238" t="s">
        <v>1013</v>
      </c>
    </row>
    <row r="363" s="2" customFormat="1">
      <c r="A363" s="39"/>
      <c r="B363" s="40"/>
      <c r="C363" s="41"/>
      <c r="D363" s="240" t="s">
        <v>161</v>
      </c>
      <c r="E363" s="41"/>
      <c r="F363" s="241" t="s">
        <v>304</v>
      </c>
      <c r="G363" s="41"/>
      <c r="H363" s="41"/>
      <c r="I363" s="242"/>
      <c r="J363" s="41"/>
      <c r="K363" s="41"/>
      <c r="L363" s="45"/>
      <c r="M363" s="243"/>
      <c r="N363" s="244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161</v>
      </c>
      <c r="AU363" s="18" t="s">
        <v>87</v>
      </c>
    </row>
    <row r="364" s="2" customFormat="1" ht="44.25" customHeight="1">
      <c r="A364" s="39"/>
      <c r="B364" s="40"/>
      <c r="C364" s="227" t="s">
        <v>515</v>
      </c>
      <c r="D364" s="227" t="s">
        <v>154</v>
      </c>
      <c r="E364" s="228" t="s">
        <v>825</v>
      </c>
      <c r="F364" s="229" t="s">
        <v>826</v>
      </c>
      <c r="G364" s="230" t="s">
        <v>302</v>
      </c>
      <c r="H364" s="231">
        <v>4.008</v>
      </c>
      <c r="I364" s="232"/>
      <c r="J364" s="233">
        <f>ROUND(I364*H364,2)</f>
        <v>0</v>
      </c>
      <c r="K364" s="229" t="s">
        <v>158</v>
      </c>
      <c r="L364" s="45"/>
      <c r="M364" s="234" t="s">
        <v>1</v>
      </c>
      <c r="N364" s="235" t="s">
        <v>44</v>
      </c>
      <c r="O364" s="92"/>
      <c r="P364" s="236">
        <f>O364*H364</f>
        <v>0</v>
      </c>
      <c r="Q364" s="236">
        <v>0</v>
      </c>
      <c r="R364" s="236">
        <f>Q364*H364</f>
        <v>0</v>
      </c>
      <c r="S364" s="236">
        <v>0</v>
      </c>
      <c r="T364" s="237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8" t="s">
        <v>159</v>
      </c>
      <c r="AT364" s="238" t="s">
        <v>154</v>
      </c>
      <c r="AU364" s="238" t="s">
        <v>87</v>
      </c>
      <c r="AY364" s="18" t="s">
        <v>152</v>
      </c>
      <c r="BE364" s="239">
        <f>IF(N364="základní",J364,0)</f>
        <v>0</v>
      </c>
      <c r="BF364" s="239">
        <f>IF(N364="snížená",J364,0)</f>
        <v>0</v>
      </c>
      <c r="BG364" s="239">
        <f>IF(N364="zákl. přenesená",J364,0)</f>
        <v>0</v>
      </c>
      <c r="BH364" s="239">
        <f>IF(N364="sníž. přenesená",J364,0)</f>
        <v>0</v>
      </c>
      <c r="BI364" s="239">
        <f>IF(N364="nulová",J364,0)</f>
        <v>0</v>
      </c>
      <c r="BJ364" s="18" t="s">
        <v>21</v>
      </c>
      <c r="BK364" s="239">
        <f>ROUND(I364*H364,2)</f>
        <v>0</v>
      </c>
      <c r="BL364" s="18" t="s">
        <v>159</v>
      </c>
      <c r="BM364" s="238" t="s">
        <v>1014</v>
      </c>
    </row>
    <row r="365" s="2" customFormat="1">
      <c r="A365" s="39"/>
      <c r="B365" s="40"/>
      <c r="C365" s="41"/>
      <c r="D365" s="240" t="s">
        <v>161</v>
      </c>
      <c r="E365" s="41"/>
      <c r="F365" s="241" t="s">
        <v>826</v>
      </c>
      <c r="G365" s="41"/>
      <c r="H365" s="41"/>
      <c r="I365" s="242"/>
      <c r="J365" s="41"/>
      <c r="K365" s="41"/>
      <c r="L365" s="45"/>
      <c r="M365" s="243"/>
      <c r="N365" s="244"/>
      <c r="O365" s="92"/>
      <c r="P365" s="92"/>
      <c r="Q365" s="92"/>
      <c r="R365" s="92"/>
      <c r="S365" s="92"/>
      <c r="T365" s="93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161</v>
      </c>
      <c r="AU365" s="18" t="s">
        <v>87</v>
      </c>
    </row>
    <row r="366" s="2" customFormat="1" ht="37.8" customHeight="1">
      <c r="A366" s="39"/>
      <c r="B366" s="40"/>
      <c r="C366" s="227" t="s">
        <v>526</v>
      </c>
      <c r="D366" s="227" t="s">
        <v>154</v>
      </c>
      <c r="E366" s="228" t="s">
        <v>812</v>
      </c>
      <c r="F366" s="229" t="s">
        <v>813</v>
      </c>
      <c r="G366" s="230" t="s">
        <v>302</v>
      </c>
      <c r="H366" s="231">
        <v>6.2919999999999998</v>
      </c>
      <c r="I366" s="232"/>
      <c r="J366" s="233">
        <f>ROUND(I366*H366,2)</f>
        <v>0</v>
      </c>
      <c r="K366" s="229" t="s">
        <v>158</v>
      </c>
      <c r="L366" s="45"/>
      <c r="M366" s="234" t="s">
        <v>1</v>
      </c>
      <c r="N366" s="235" t="s">
        <v>44</v>
      </c>
      <c r="O366" s="92"/>
      <c r="P366" s="236">
        <f>O366*H366</f>
        <v>0</v>
      </c>
      <c r="Q366" s="236">
        <v>0</v>
      </c>
      <c r="R366" s="236">
        <f>Q366*H366</f>
        <v>0</v>
      </c>
      <c r="S366" s="236">
        <v>0</v>
      </c>
      <c r="T366" s="237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8" t="s">
        <v>159</v>
      </c>
      <c r="AT366" s="238" t="s">
        <v>154</v>
      </c>
      <c r="AU366" s="238" t="s">
        <v>87</v>
      </c>
      <c r="AY366" s="18" t="s">
        <v>152</v>
      </c>
      <c r="BE366" s="239">
        <f>IF(N366="základní",J366,0)</f>
        <v>0</v>
      </c>
      <c r="BF366" s="239">
        <f>IF(N366="snížená",J366,0)</f>
        <v>0</v>
      </c>
      <c r="BG366" s="239">
        <f>IF(N366="zákl. přenesená",J366,0)</f>
        <v>0</v>
      </c>
      <c r="BH366" s="239">
        <f>IF(N366="sníž. přenesená",J366,0)</f>
        <v>0</v>
      </c>
      <c r="BI366" s="239">
        <f>IF(N366="nulová",J366,0)</f>
        <v>0</v>
      </c>
      <c r="BJ366" s="18" t="s">
        <v>21</v>
      </c>
      <c r="BK366" s="239">
        <f>ROUND(I366*H366,2)</f>
        <v>0</v>
      </c>
      <c r="BL366" s="18" t="s">
        <v>159</v>
      </c>
      <c r="BM366" s="238" t="s">
        <v>1015</v>
      </c>
    </row>
    <row r="367" s="2" customFormat="1">
      <c r="A367" s="39"/>
      <c r="B367" s="40"/>
      <c r="C367" s="41"/>
      <c r="D367" s="240" t="s">
        <v>161</v>
      </c>
      <c r="E367" s="41"/>
      <c r="F367" s="241" t="s">
        <v>815</v>
      </c>
      <c r="G367" s="41"/>
      <c r="H367" s="41"/>
      <c r="I367" s="242"/>
      <c r="J367" s="41"/>
      <c r="K367" s="41"/>
      <c r="L367" s="45"/>
      <c r="M367" s="243"/>
      <c r="N367" s="244"/>
      <c r="O367" s="92"/>
      <c r="P367" s="92"/>
      <c r="Q367" s="92"/>
      <c r="R367" s="92"/>
      <c r="S367" s="92"/>
      <c r="T367" s="9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161</v>
      </c>
      <c r="AU367" s="18" t="s">
        <v>87</v>
      </c>
    </row>
    <row r="368" s="2" customFormat="1" ht="44.25" customHeight="1">
      <c r="A368" s="39"/>
      <c r="B368" s="40"/>
      <c r="C368" s="227" t="s">
        <v>532</v>
      </c>
      <c r="D368" s="227" t="s">
        <v>154</v>
      </c>
      <c r="E368" s="228" t="s">
        <v>817</v>
      </c>
      <c r="F368" s="229" t="s">
        <v>818</v>
      </c>
      <c r="G368" s="230" t="s">
        <v>302</v>
      </c>
      <c r="H368" s="231">
        <v>2.9460000000000002</v>
      </c>
      <c r="I368" s="232"/>
      <c r="J368" s="233">
        <f>ROUND(I368*H368,2)</f>
        <v>0</v>
      </c>
      <c r="K368" s="229" t="s">
        <v>158</v>
      </c>
      <c r="L368" s="45"/>
      <c r="M368" s="234" t="s">
        <v>1</v>
      </c>
      <c r="N368" s="235" t="s">
        <v>44</v>
      </c>
      <c r="O368" s="92"/>
      <c r="P368" s="236">
        <f>O368*H368</f>
        <v>0</v>
      </c>
      <c r="Q368" s="236">
        <v>0</v>
      </c>
      <c r="R368" s="236">
        <f>Q368*H368</f>
        <v>0</v>
      </c>
      <c r="S368" s="236">
        <v>0</v>
      </c>
      <c r="T368" s="237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8" t="s">
        <v>159</v>
      </c>
      <c r="AT368" s="238" t="s">
        <v>154</v>
      </c>
      <c r="AU368" s="238" t="s">
        <v>87</v>
      </c>
      <c r="AY368" s="18" t="s">
        <v>152</v>
      </c>
      <c r="BE368" s="239">
        <f>IF(N368="základní",J368,0)</f>
        <v>0</v>
      </c>
      <c r="BF368" s="239">
        <f>IF(N368="snížená",J368,0)</f>
        <v>0</v>
      </c>
      <c r="BG368" s="239">
        <f>IF(N368="zákl. přenesená",J368,0)</f>
        <v>0</v>
      </c>
      <c r="BH368" s="239">
        <f>IF(N368="sníž. přenesená",J368,0)</f>
        <v>0</v>
      </c>
      <c r="BI368" s="239">
        <f>IF(N368="nulová",J368,0)</f>
        <v>0</v>
      </c>
      <c r="BJ368" s="18" t="s">
        <v>21</v>
      </c>
      <c r="BK368" s="239">
        <f>ROUND(I368*H368,2)</f>
        <v>0</v>
      </c>
      <c r="BL368" s="18" t="s">
        <v>159</v>
      </c>
      <c r="BM368" s="238" t="s">
        <v>1016</v>
      </c>
    </row>
    <row r="369" s="2" customFormat="1">
      <c r="A369" s="39"/>
      <c r="B369" s="40"/>
      <c r="C369" s="41"/>
      <c r="D369" s="240" t="s">
        <v>161</v>
      </c>
      <c r="E369" s="41"/>
      <c r="F369" s="241" t="s">
        <v>820</v>
      </c>
      <c r="G369" s="41"/>
      <c r="H369" s="41"/>
      <c r="I369" s="242"/>
      <c r="J369" s="41"/>
      <c r="K369" s="41"/>
      <c r="L369" s="45"/>
      <c r="M369" s="243"/>
      <c r="N369" s="244"/>
      <c r="O369" s="92"/>
      <c r="P369" s="92"/>
      <c r="Q369" s="92"/>
      <c r="R369" s="92"/>
      <c r="S369" s="92"/>
      <c r="T369" s="93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161</v>
      </c>
      <c r="AU369" s="18" t="s">
        <v>87</v>
      </c>
    </row>
    <row r="370" s="12" customFormat="1" ht="22.8" customHeight="1">
      <c r="A370" s="12"/>
      <c r="B370" s="211"/>
      <c r="C370" s="212"/>
      <c r="D370" s="213" t="s">
        <v>78</v>
      </c>
      <c r="E370" s="225" t="s">
        <v>828</v>
      </c>
      <c r="F370" s="225" t="s">
        <v>829</v>
      </c>
      <c r="G370" s="212"/>
      <c r="H370" s="212"/>
      <c r="I370" s="215"/>
      <c r="J370" s="226">
        <f>BK370</f>
        <v>0</v>
      </c>
      <c r="K370" s="212"/>
      <c r="L370" s="217"/>
      <c r="M370" s="218"/>
      <c r="N370" s="219"/>
      <c r="O370" s="219"/>
      <c r="P370" s="220">
        <f>SUM(P371:P372)</f>
        <v>0</v>
      </c>
      <c r="Q370" s="219"/>
      <c r="R370" s="220">
        <f>SUM(R371:R372)</f>
        <v>0</v>
      </c>
      <c r="S370" s="219"/>
      <c r="T370" s="221">
        <f>SUM(T371:T372)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22" t="s">
        <v>21</v>
      </c>
      <c r="AT370" s="223" t="s">
        <v>78</v>
      </c>
      <c r="AU370" s="223" t="s">
        <v>21</v>
      </c>
      <c r="AY370" s="222" t="s">
        <v>152</v>
      </c>
      <c r="BK370" s="224">
        <f>SUM(BK371:BK372)</f>
        <v>0</v>
      </c>
    </row>
    <row r="371" s="2" customFormat="1" ht="24.15" customHeight="1">
      <c r="A371" s="39"/>
      <c r="B371" s="40"/>
      <c r="C371" s="227" t="s">
        <v>538</v>
      </c>
      <c r="D371" s="227" t="s">
        <v>154</v>
      </c>
      <c r="E371" s="228" t="s">
        <v>831</v>
      </c>
      <c r="F371" s="229" t="s">
        <v>832</v>
      </c>
      <c r="G371" s="230" t="s">
        <v>302</v>
      </c>
      <c r="H371" s="231">
        <v>126.294</v>
      </c>
      <c r="I371" s="232"/>
      <c r="J371" s="233">
        <f>ROUND(I371*H371,2)</f>
        <v>0</v>
      </c>
      <c r="K371" s="229" t="s">
        <v>158</v>
      </c>
      <c r="L371" s="45"/>
      <c r="M371" s="234" t="s">
        <v>1</v>
      </c>
      <c r="N371" s="235" t="s">
        <v>44</v>
      </c>
      <c r="O371" s="92"/>
      <c r="P371" s="236">
        <f>O371*H371</f>
        <v>0</v>
      </c>
      <c r="Q371" s="236">
        <v>0</v>
      </c>
      <c r="R371" s="236">
        <f>Q371*H371</f>
        <v>0</v>
      </c>
      <c r="S371" s="236">
        <v>0</v>
      </c>
      <c r="T371" s="237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8" t="s">
        <v>159</v>
      </c>
      <c r="AT371" s="238" t="s">
        <v>154</v>
      </c>
      <c r="AU371" s="238" t="s">
        <v>87</v>
      </c>
      <c r="AY371" s="18" t="s">
        <v>152</v>
      </c>
      <c r="BE371" s="239">
        <f>IF(N371="základní",J371,0)</f>
        <v>0</v>
      </c>
      <c r="BF371" s="239">
        <f>IF(N371="snížená",J371,0)</f>
        <v>0</v>
      </c>
      <c r="BG371" s="239">
        <f>IF(N371="zákl. přenesená",J371,0)</f>
        <v>0</v>
      </c>
      <c r="BH371" s="239">
        <f>IF(N371="sníž. přenesená",J371,0)</f>
        <v>0</v>
      </c>
      <c r="BI371" s="239">
        <f>IF(N371="nulová",J371,0)</f>
        <v>0</v>
      </c>
      <c r="BJ371" s="18" t="s">
        <v>21</v>
      </c>
      <c r="BK371" s="239">
        <f>ROUND(I371*H371,2)</f>
        <v>0</v>
      </c>
      <c r="BL371" s="18" t="s">
        <v>159</v>
      </c>
      <c r="BM371" s="238" t="s">
        <v>1017</v>
      </c>
    </row>
    <row r="372" s="2" customFormat="1">
      <c r="A372" s="39"/>
      <c r="B372" s="40"/>
      <c r="C372" s="41"/>
      <c r="D372" s="240" t="s">
        <v>161</v>
      </c>
      <c r="E372" s="41"/>
      <c r="F372" s="241" t="s">
        <v>834</v>
      </c>
      <c r="G372" s="41"/>
      <c r="H372" s="41"/>
      <c r="I372" s="242"/>
      <c r="J372" s="41"/>
      <c r="K372" s="41"/>
      <c r="L372" s="45"/>
      <c r="M372" s="301"/>
      <c r="N372" s="302"/>
      <c r="O372" s="303"/>
      <c r="P372" s="303"/>
      <c r="Q372" s="303"/>
      <c r="R372" s="303"/>
      <c r="S372" s="303"/>
      <c r="T372" s="304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161</v>
      </c>
      <c r="AU372" s="18" t="s">
        <v>87</v>
      </c>
    </row>
    <row r="373" s="2" customFormat="1" ht="6.96" customHeight="1">
      <c r="A373" s="39"/>
      <c r="B373" s="67"/>
      <c r="C373" s="68"/>
      <c r="D373" s="68"/>
      <c r="E373" s="68"/>
      <c r="F373" s="68"/>
      <c r="G373" s="68"/>
      <c r="H373" s="68"/>
      <c r="I373" s="68"/>
      <c r="J373" s="68"/>
      <c r="K373" s="68"/>
      <c r="L373" s="45"/>
      <c r="M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</row>
  </sheetData>
  <sheetProtection sheet="1" autoFilter="0" formatColumns="0" formatRows="0" objects="1" scenarios="1" spinCount="100000" saltValue="Y+FAWaH7iA+psSc1naYD8Be5LpWmlfyBZrmpzViR/d0ReOh7OuoQWGFpZNUwiH03IAlgXnWjfy5iNT8Zg482Ww==" hashValue="nc/o+W5drAXoAxnqLMa+7iPFFohlek4ceC4jZloM/WC9Gtwd0CQYVdkSnOp5M+5Q/qAtD0b26zN1aDe6DGc0vQ==" algorithmName="SHA-512" password="CA9C"/>
  <autoFilter ref="C125:K37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87</v>
      </c>
    </row>
    <row r="4" s="1" customFormat="1" ht="24.96" customHeight="1">
      <c r="B4" s="21"/>
      <c r="D4" s="149" t="s">
        <v>115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Nový Bor - BUS zastávky, parkování - ulice Liberecká</v>
      </c>
      <c r="F7" s="151"/>
      <c r="G7" s="151"/>
      <c r="H7" s="151"/>
      <c r="L7" s="21"/>
    </row>
    <row r="8" s="1" customFormat="1" ht="12" customHeight="1">
      <c r="B8" s="21"/>
      <c r="D8" s="151" t="s">
        <v>116</v>
      </c>
      <c r="L8" s="21"/>
    </row>
    <row r="9" s="2" customFormat="1" ht="16.5" customHeight="1">
      <c r="A9" s="39"/>
      <c r="B9" s="45"/>
      <c r="C9" s="39"/>
      <c r="D9" s="39"/>
      <c r="E9" s="152" t="s">
        <v>1018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118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1019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19</v>
      </c>
      <c r="E13" s="39"/>
      <c r="F13" s="142" t="s">
        <v>1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23</v>
      </c>
      <c r="G14" s="39"/>
      <c r="H14" s="39"/>
      <c r="I14" s="151" t="s">
        <v>24</v>
      </c>
      <c r="J14" s="154" t="str">
        <f>'Rekapitulace stavby'!AN8</f>
        <v>16. 4. 2024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28</v>
      </c>
      <c r="E16" s="39"/>
      <c r="F16" s="39"/>
      <c r="G16" s="39"/>
      <c r="H16" s="39"/>
      <c r="I16" s="151" t="s">
        <v>29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31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32</v>
      </c>
      <c r="E19" s="39"/>
      <c r="F19" s="39"/>
      <c r="G19" s="39"/>
      <c r="H19" s="39"/>
      <c r="I19" s="151" t="s">
        <v>29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31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34</v>
      </c>
      <c r="E22" s="39"/>
      <c r="F22" s="39"/>
      <c r="G22" s="39"/>
      <c r="H22" s="39"/>
      <c r="I22" s="151" t="s">
        <v>29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35</v>
      </c>
      <c r="F23" s="39"/>
      <c r="G23" s="39"/>
      <c r="H23" s="39"/>
      <c r="I23" s="151" t="s">
        <v>31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29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31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38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39</v>
      </c>
      <c r="E32" s="39"/>
      <c r="F32" s="39"/>
      <c r="G32" s="39"/>
      <c r="H32" s="39"/>
      <c r="I32" s="39"/>
      <c r="J32" s="161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41</v>
      </c>
      <c r="G34" s="39"/>
      <c r="H34" s="39"/>
      <c r="I34" s="162" t="s">
        <v>40</v>
      </c>
      <c r="J34" s="162" t="s">
        <v>42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43</v>
      </c>
      <c r="E35" s="151" t="s">
        <v>44</v>
      </c>
      <c r="F35" s="164">
        <f>ROUND((SUM(BE126:BE250)),  2)</f>
        <v>0</v>
      </c>
      <c r="G35" s="39"/>
      <c r="H35" s="39"/>
      <c r="I35" s="165">
        <v>0.20999999999999999</v>
      </c>
      <c r="J35" s="164">
        <f>ROUND(((SUM(BE126:BE250))*I35),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45</v>
      </c>
      <c r="F36" s="164">
        <f>ROUND((SUM(BF126:BF250)),  2)</f>
        <v>0</v>
      </c>
      <c r="G36" s="39"/>
      <c r="H36" s="39"/>
      <c r="I36" s="165">
        <v>0.12</v>
      </c>
      <c r="J36" s="164">
        <f>ROUND(((SUM(BF126:BF250))*I36),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46</v>
      </c>
      <c r="F37" s="164">
        <f>ROUND((SUM(BG126:BG250)),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47</v>
      </c>
      <c r="F38" s="164">
        <f>ROUND((SUM(BH126:BH250)),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48</v>
      </c>
      <c r="F39" s="164">
        <f>ROUND((SUM(BI126:BI250)),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49</v>
      </c>
      <c r="E41" s="168"/>
      <c r="F41" s="168"/>
      <c r="G41" s="169" t="s">
        <v>50</v>
      </c>
      <c r="H41" s="170" t="s">
        <v>51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Nový Bor - BUS zastávky, parkování - ulice Liberecká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1018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118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102 A - Vyhrazené parkovací stání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Nový Bor</v>
      </c>
      <c r="G91" s="41"/>
      <c r="H91" s="41"/>
      <c r="I91" s="33" t="s">
        <v>24</v>
      </c>
      <c r="J91" s="80" t="str">
        <f>IF(J14="","",J14)</f>
        <v>16. 4. 2024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28</v>
      </c>
      <c r="D93" s="41"/>
      <c r="E93" s="41"/>
      <c r="F93" s="28" t="str">
        <f>E17</f>
        <v xml:space="preserve"> </v>
      </c>
      <c r="G93" s="41"/>
      <c r="H93" s="41"/>
      <c r="I93" s="33" t="s">
        <v>34</v>
      </c>
      <c r="J93" s="37" t="str">
        <f>E23</f>
        <v>Ing. Martina Hřebřinová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32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121</v>
      </c>
      <c r="D96" s="186"/>
      <c r="E96" s="186"/>
      <c r="F96" s="186"/>
      <c r="G96" s="186"/>
      <c r="H96" s="186"/>
      <c r="I96" s="186"/>
      <c r="J96" s="187" t="s">
        <v>122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123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124</v>
      </c>
    </row>
    <row r="99" s="9" customFormat="1" ht="24.96" customHeight="1">
      <c r="A99" s="9"/>
      <c r="B99" s="189"/>
      <c r="C99" s="190"/>
      <c r="D99" s="191" t="s">
        <v>125</v>
      </c>
      <c r="E99" s="192"/>
      <c r="F99" s="192"/>
      <c r="G99" s="192"/>
      <c r="H99" s="192"/>
      <c r="I99" s="192"/>
      <c r="J99" s="193">
        <f>J127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126</v>
      </c>
      <c r="E100" s="197"/>
      <c r="F100" s="197"/>
      <c r="G100" s="197"/>
      <c r="H100" s="197"/>
      <c r="I100" s="197"/>
      <c r="J100" s="198">
        <f>J128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129</v>
      </c>
      <c r="E101" s="197"/>
      <c r="F101" s="197"/>
      <c r="G101" s="197"/>
      <c r="H101" s="197"/>
      <c r="I101" s="197"/>
      <c r="J101" s="198">
        <f>J157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131</v>
      </c>
      <c r="E102" s="197"/>
      <c r="F102" s="197"/>
      <c r="G102" s="197"/>
      <c r="H102" s="197"/>
      <c r="I102" s="197"/>
      <c r="J102" s="198">
        <f>J189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132</v>
      </c>
      <c r="E103" s="197"/>
      <c r="F103" s="197"/>
      <c r="G103" s="197"/>
      <c r="H103" s="197"/>
      <c r="I103" s="197"/>
      <c r="J103" s="198">
        <f>J239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133</v>
      </c>
      <c r="E104" s="197"/>
      <c r="F104" s="197"/>
      <c r="G104" s="197"/>
      <c r="H104" s="197"/>
      <c r="I104" s="197"/>
      <c r="J104" s="198">
        <f>J248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137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4" t="str">
        <f>E7</f>
        <v>Nový Bor - BUS zastávky, parkování - ulice Liberecká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116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4" t="s">
        <v>1018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118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SO 102 A - Vyhrazené parkovací stání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22</v>
      </c>
      <c r="D120" s="41"/>
      <c r="E120" s="41"/>
      <c r="F120" s="28" t="str">
        <f>F14</f>
        <v>Nový Bor</v>
      </c>
      <c r="G120" s="41"/>
      <c r="H120" s="41"/>
      <c r="I120" s="33" t="s">
        <v>24</v>
      </c>
      <c r="J120" s="80" t="str">
        <f>IF(J14="","",J14)</f>
        <v>16. 4. 2024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28</v>
      </c>
      <c r="D122" s="41"/>
      <c r="E122" s="41"/>
      <c r="F122" s="28" t="str">
        <f>E17</f>
        <v xml:space="preserve"> </v>
      </c>
      <c r="G122" s="41"/>
      <c r="H122" s="41"/>
      <c r="I122" s="33" t="s">
        <v>34</v>
      </c>
      <c r="J122" s="37" t="str">
        <f>E23</f>
        <v>Ing. Martina Hřebřinová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32</v>
      </c>
      <c r="D123" s="41"/>
      <c r="E123" s="41"/>
      <c r="F123" s="28" t="str">
        <f>IF(E20="","",E20)</f>
        <v>Vyplň údaj</v>
      </c>
      <c r="G123" s="41"/>
      <c r="H123" s="41"/>
      <c r="I123" s="33" t="s">
        <v>37</v>
      </c>
      <c r="J123" s="37" t="str">
        <f>E26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0"/>
      <c r="B125" s="201"/>
      <c r="C125" s="202" t="s">
        <v>138</v>
      </c>
      <c r="D125" s="203" t="s">
        <v>64</v>
      </c>
      <c r="E125" s="203" t="s">
        <v>60</v>
      </c>
      <c r="F125" s="203" t="s">
        <v>61</v>
      </c>
      <c r="G125" s="203" t="s">
        <v>139</v>
      </c>
      <c r="H125" s="203" t="s">
        <v>140</v>
      </c>
      <c r="I125" s="203" t="s">
        <v>141</v>
      </c>
      <c r="J125" s="203" t="s">
        <v>122</v>
      </c>
      <c r="K125" s="204" t="s">
        <v>142</v>
      </c>
      <c r="L125" s="205"/>
      <c r="M125" s="101" t="s">
        <v>1</v>
      </c>
      <c r="N125" s="102" t="s">
        <v>43</v>
      </c>
      <c r="O125" s="102" t="s">
        <v>143</v>
      </c>
      <c r="P125" s="102" t="s">
        <v>144</v>
      </c>
      <c r="Q125" s="102" t="s">
        <v>145</v>
      </c>
      <c r="R125" s="102" t="s">
        <v>146</v>
      </c>
      <c r="S125" s="102" t="s">
        <v>147</v>
      </c>
      <c r="T125" s="103" t="s">
        <v>148</v>
      </c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</row>
    <row r="126" s="2" customFormat="1" ht="22.8" customHeight="1">
      <c r="A126" s="39"/>
      <c r="B126" s="40"/>
      <c r="C126" s="108" t="s">
        <v>149</v>
      </c>
      <c r="D126" s="41"/>
      <c r="E126" s="41"/>
      <c r="F126" s="41"/>
      <c r="G126" s="41"/>
      <c r="H126" s="41"/>
      <c r="I126" s="41"/>
      <c r="J126" s="206">
        <f>BK126</f>
        <v>0</v>
      </c>
      <c r="K126" s="41"/>
      <c r="L126" s="45"/>
      <c r="M126" s="104"/>
      <c r="N126" s="207"/>
      <c r="O126" s="105"/>
      <c r="P126" s="208">
        <f>P127</f>
        <v>0</v>
      </c>
      <c r="Q126" s="105"/>
      <c r="R126" s="208">
        <f>R127</f>
        <v>58.959726792000005</v>
      </c>
      <c r="S126" s="105"/>
      <c r="T126" s="209">
        <f>T127</f>
        <v>16.112000000000002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78</v>
      </c>
      <c r="AU126" s="18" t="s">
        <v>124</v>
      </c>
      <c r="BK126" s="210">
        <f>BK127</f>
        <v>0</v>
      </c>
    </row>
    <row r="127" s="12" customFormat="1" ht="25.92" customHeight="1">
      <c r="A127" s="12"/>
      <c r="B127" s="211"/>
      <c r="C127" s="212"/>
      <c r="D127" s="213" t="s">
        <v>78</v>
      </c>
      <c r="E127" s="214" t="s">
        <v>150</v>
      </c>
      <c r="F127" s="214" t="s">
        <v>151</v>
      </c>
      <c r="G127" s="212"/>
      <c r="H127" s="212"/>
      <c r="I127" s="215"/>
      <c r="J127" s="216">
        <f>BK127</f>
        <v>0</v>
      </c>
      <c r="K127" s="212"/>
      <c r="L127" s="217"/>
      <c r="M127" s="218"/>
      <c r="N127" s="219"/>
      <c r="O127" s="219"/>
      <c r="P127" s="220">
        <f>P128+P157+P189+P239+P248</f>
        <v>0</v>
      </c>
      <c r="Q127" s="219"/>
      <c r="R127" s="220">
        <f>R128+R157+R189+R239+R248</f>
        <v>58.959726792000005</v>
      </c>
      <c r="S127" s="219"/>
      <c r="T127" s="221">
        <f>T128+T157+T189+T239+T248</f>
        <v>16.112000000000002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21</v>
      </c>
      <c r="AT127" s="223" t="s">
        <v>78</v>
      </c>
      <c r="AU127" s="223" t="s">
        <v>79</v>
      </c>
      <c r="AY127" s="222" t="s">
        <v>152</v>
      </c>
      <c r="BK127" s="224">
        <f>BK128+BK157+BK189+BK239+BK248</f>
        <v>0</v>
      </c>
    </row>
    <row r="128" s="12" customFormat="1" ht="22.8" customHeight="1">
      <c r="A128" s="12"/>
      <c r="B128" s="211"/>
      <c r="C128" s="212"/>
      <c r="D128" s="213" t="s">
        <v>78</v>
      </c>
      <c r="E128" s="225" t="s">
        <v>21</v>
      </c>
      <c r="F128" s="225" t="s">
        <v>153</v>
      </c>
      <c r="G128" s="212"/>
      <c r="H128" s="212"/>
      <c r="I128" s="215"/>
      <c r="J128" s="226">
        <f>BK128</f>
        <v>0</v>
      </c>
      <c r="K128" s="212"/>
      <c r="L128" s="217"/>
      <c r="M128" s="218"/>
      <c r="N128" s="219"/>
      <c r="O128" s="219"/>
      <c r="P128" s="220">
        <f>SUM(P129:P156)</f>
        <v>0</v>
      </c>
      <c r="Q128" s="219"/>
      <c r="R128" s="220">
        <f>SUM(R129:R156)</f>
        <v>0</v>
      </c>
      <c r="S128" s="219"/>
      <c r="T128" s="221">
        <f>SUM(T129:T156)</f>
        <v>16.112000000000002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21</v>
      </c>
      <c r="AT128" s="223" t="s">
        <v>78</v>
      </c>
      <c r="AU128" s="223" t="s">
        <v>21</v>
      </c>
      <c r="AY128" s="222" t="s">
        <v>152</v>
      </c>
      <c r="BK128" s="224">
        <f>SUM(BK129:BK156)</f>
        <v>0</v>
      </c>
    </row>
    <row r="129" s="2" customFormat="1" ht="24.15" customHeight="1">
      <c r="A129" s="39"/>
      <c r="B129" s="40"/>
      <c r="C129" s="227" t="s">
        <v>21</v>
      </c>
      <c r="D129" s="227" t="s">
        <v>154</v>
      </c>
      <c r="E129" s="228" t="s">
        <v>1020</v>
      </c>
      <c r="F129" s="229" t="s">
        <v>1021</v>
      </c>
      <c r="G129" s="230" t="s">
        <v>157</v>
      </c>
      <c r="H129" s="231">
        <v>19</v>
      </c>
      <c r="I129" s="232"/>
      <c r="J129" s="233">
        <f>ROUND(I129*H129,2)</f>
        <v>0</v>
      </c>
      <c r="K129" s="229" t="s">
        <v>158</v>
      </c>
      <c r="L129" s="45"/>
      <c r="M129" s="234" t="s">
        <v>1</v>
      </c>
      <c r="N129" s="235" t="s">
        <v>44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0.75</v>
      </c>
      <c r="T129" s="237">
        <f>S129*H129</f>
        <v>14.25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159</v>
      </c>
      <c r="AT129" s="238" t="s">
        <v>154</v>
      </c>
      <c r="AU129" s="238" t="s">
        <v>87</v>
      </c>
      <c r="AY129" s="18" t="s">
        <v>152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21</v>
      </c>
      <c r="BK129" s="239">
        <f>ROUND(I129*H129,2)</f>
        <v>0</v>
      </c>
      <c r="BL129" s="18" t="s">
        <v>159</v>
      </c>
      <c r="BM129" s="238" t="s">
        <v>1022</v>
      </c>
    </row>
    <row r="130" s="2" customFormat="1">
      <c r="A130" s="39"/>
      <c r="B130" s="40"/>
      <c r="C130" s="41"/>
      <c r="D130" s="240" t="s">
        <v>161</v>
      </c>
      <c r="E130" s="41"/>
      <c r="F130" s="241" t="s">
        <v>1023</v>
      </c>
      <c r="G130" s="41"/>
      <c r="H130" s="41"/>
      <c r="I130" s="242"/>
      <c r="J130" s="41"/>
      <c r="K130" s="41"/>
      <c r="L130" s="45"/>
      <c r="M130" s="243"/>
      <c r="N130" s="244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161</v>
      </c>
      <c r="AU130" s="18" t="s">
        <v>87</v>
      </c>
    </row>
    <row r="131" s="13" customFormat="1">
      <c r="A131" s="13"/>
      <c r="B131" s="245"/>
      <c r="C131" s="246"/>
      <c r="D131" s="240" t="s">
        <v>163</v>
      </c>
      <c r="E131" s="247" t="s">
        <v>1</v>
      </c>
      <c r="F131" s="248" t="s">
        <v>200</v>
      </c>
      <c r="G131" s="246"/>
      <c r="H131" s="247" t="s">
        <v>1</v>
      </c>
      <c r="I131" s="249"/>
      <c r="J131" s="246"/>
      <c r="K131" s="246"/>
      <c r="L131" s="250"/>
      <c r="M131" s="251"/>
      <c r="N131" s="252"/>
      <c r="O131" s="252"/>
      <c r="P131" s="252"/>
      <c r="Q131" s="252"/>
      <c r="R131" s="252"/>
      <c r="S131" s="252"/>
      <c r="T131" s="25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4" t="s">
        <v>163</v>
      </c>
      <c r="AU131" s="254" t="s">
        <v>87</v>
      </c>
      <c r="AV131" s="13" t="s">
        <v>21</v>
      </c>
      <c r="AW131" s="13" t="s">
        <v>36</v>
      </c>
      <c r="AX131" s="13" t="s">
        <v>79</v>
      </c>
      <c r="AY131" s="254" t="s">
        <v>152</v>
      </c>
    </row>
    <row r="132" s="14" customFormat="1">
      <c r="A132" s="14"/>
      <c r="B132" s="255"/>
      <c r="C132" s="256"/>
      <c r="D132" s="240" t="s">
        <v>163</v>
      </c>
      <c r="E132" s="257" t="s">
        <v>1</v>
      </c>
      <c r="F132" s="258" t="s">
        <v>1024</v>
      </c>
      <c r="G132" s="256"/>
      <c r="H132" s="259">
        <v>19</v>
      </c>
      <c r="I132" s="260"/>
      <c r="J132" s="256"/>
      <c r="K132" s="256"/>
      <c r="L132" s="261"/>
      <c r="M132" s="262"/>
      <c r="N132" s="263"/>
      <c r="O132" s="263"/>
      <c r="P132" s="263"/>
      <c r="Q132" s="263"/>
      <c r="R132" s="263"/>
      <c r="S132" s="263"/>
      <c r="T132" s="26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5" t="s">
        <v>163</v>
      </c>
      <c r="AU132" s="265" t="s">
        <v>87</v>
      </c>
      <c r="AV132" s="14" t="s">
        <v>87</v>
      </c>
      <c r="AW132" s="14" t="s">
        <v>36</v>
      </c>
      <c r="AX132" s="14" t="s">
        <v>21</v>
      </c>
      <c r="AY132" s="265" t="s">
        <v>152</v>
      </c>
    </row>
    <row r="133" s="2" customFormat="1" ht="24.15" customHeight="1">
      <c r="A133" s="39"/>
      <c r="B133" s="40"/>
      <c r="C133" s="227" t="s">
        <v>87</v>
      </c>
      <c r="D133" s="227" t="s">
        <v>154</v>
      </c>
      <c r="E133" s="228" t="s">
        <v>895</v>
      </c>
      <c r="F133" s="229" t="s">
        <v>896</v>
      </c>
      <c r="G133" s="230" t="s">
        <v>157</v>
      </c>
      <c r="H133" s="231">
        <v>19</v>
      </c>
      <c r="I133" s="232"/>
      <c r="J133" s="233">
        <f>ROUND(I133*H133,2)</f>
        <v>0</v>
      </c>
      <c r="K133" s="229" t="s">
        <v>158</v>
      </c>
      <c r="L133" s="45"/>
      <c r="M133" s="234" t="s">
        <v>1</v>
      </c>
      <c r="N133" s="235" t="s">
        <v>44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0.098000000000000004</v>
      </c>
      <c r="T133" s="237">
        <f>S133*H133</f>
        <v>1.8620000000000001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159</v>
      </c>
      <c r="AT133" s="238" t="s">
        <v>154</v>
      </c>
      <c r="AU133" s="238" t="s">
        <v>87</v>
      </c>
      <c r="AY133" s="18" t="s">
        <v>152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21</v>
      </c>
      <c r="BK133" s="239">
        <f>ROUND(I133*H133,2)</f>
        <v>0</v>
      </c>
      <c r="BL133" s="18" t="s">
        <v>159</v>
      </c>
      <c r="BM133" s="238" t="s">
        <v>1025</v>
      </c>
    </row>
    <row r="134" s="2" customFormat="1">
      <c r="A134" s="39"/>
      <c r="B134" s="40"/>
      <c r="C134" s="41"/>
      <c r="D134" s="240" t="s">
        <v>161</v>
      </c>
      <c r="E134" s="41"/>
      <c r="F134" s="241" t="s">
        <v>898</v>
      </c>
      <c r="G134" s="41"/>
      <c r="H134" s="41"/>
      <c r="I134" s="242"/>
      <c r="J134" s="41"/>
      <c r="K134" s="41"/>
      <c r="L134" s="45"/>
      <c r="M134" s="243"/>
      <c r="N134" s="244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161</v>
      </c>
      <c r="AU134" s="18" t="s">
        <v>87</v>
      </c>
    </row>
    <row r="135" s="13" customFormat="1">
      <c r="A135" s="13"/>
      <c r="B135" s="245"/>
      <c r="C135" s="246"/>
      <c r="D135" s="240" t="s">
        <v>163</v>
      </c>
      <c r="E135" s="247" t="s">
        <v>1</v>
      </c>
      <c r="F135" s="248" t="s">
        <v>208</v>
      </c>
      <c r="G135" s="246"/>
      <c r="H135" s="247" t="s">
        <v>1</v>
      </c>
      <c r="I135" s="249"/>
      <c r="J135" s="246"/>
      <c r="K135" s="246"/>
      <c r="L135" s="250"/>
      <c r="M135" s="251"/>
      <c r="N135" s="252"/>
      <c r="O135" s="252"/>
      <c r="P135" s="252"/>
      <c r="Q135" s="252"/>
      <c r="R135" s="252"/>
      <c r="S135" s="252"/>
      <c r="T135" s="25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4" t="s">
        <v>163</v>
      </c>
      <c r="AU135" s="254" t="s">
        <v>87</v>
      </c>
      <c r="AV135" s="13" t="s">
        <v>21</v>
      </c>
      <c r="AW135" s="13" t="s">
        <v>36</v>
      </c>
      <c r="AX135" s="13" t="s">
        <v>79</v>
      </c>
      <c r="AY135" s="254" t="s">
        <v>152</v>
      </c>
    </row>
    <row r="136" s="14" customFormat="1">
      <c r="A136" s="14"/>
      <c r="B136" s="255"/>
      <c r="C136" s="256"/>
      <c r="D136" s="240" t="s">
        <v>163</v>
      </c>
      <c r="E136" s="257" t="s">
        <v>1</v>
      </c>
      <c r="F136" s="258" t="s">
        <v>1024</v>
      </c>
      <c r="G136" s="256"/>
      <c r="H136" s="259">
        <v>19</v>
      </c>
      <c r="I136" s="260"/>
      <c r="J136" s="256"/>
      <c r="K136" s="256"/>
      <c r="L136" s="261"/>
      <c r="M136" s="262"/>
      <c r="N136" s="263"/>
      <c r="O136" s="263"/>
      <c r="P136" s="263"/>
      <c r="Q136" s="263"/>
      <c r="R136" s="263"/>
      <c r="S136" s="263"/>
      <c r="T136" s="26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5" t="s">
        <v>163</v>
      </c>
      <c r="AU136" s="265" t="s">
        <v>87</v>
      </c>
      <c r="AV136" s="14" t="s">
        <v>87</v>
      </c>
      <c r="AW136" s="14" t="s">
        <v>36</v>
      </c>
      <c r="AX136" s="14" t="s">
        <v>21</v>
      </c>
      <c r="AY136" s="265" t="s">
        <v>152</v>
      </c>
    </row>
    <row r="137" s="2" customFormat="1" ht="37.8" customHeight="1">
      <c r="A137" s="39"/>
      <c r="B137" s="40"/>
      <c r="C137" s="227" t="s">
        <v>172</v>
      </c>
      <c r="D137" s="227" t="s">
        <v>154</v>
      </c>
      <c r="E137" s="228" t="s">
        <v>236</v>
      </c>
      <c r="F137" s="229" t="s">
        <v>237</v>
      </c>
      <c r="G137" s="230" t="s">
        <v>238</v>
      </c>
      <c r="H137" s="231">
        <v>75.25</v>
      </c>
      <c r="I137" s="232"/>
      <c r="J137" s="233">
        <f>ROUND(I137*H137,2)</f>
        <v>0</v>
      </c>
      <c r="K137" s="229" t="s">
        <v>158</v>
      </c>
      <c r="L137" s="45"/>
      <c r="M137" s="234" t="s">
        <v>1</v>
      </c>
      <c r="N137" s="235" t="s">
        <v>44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159</v>
      </c>
      <c r="AT137" s="238" t="s">
        <v>154</v>
      </c>
      <c r="AU137" s="238" t="s">
        <v>87</v>
      </c>
      <c r="AY137" s="18" t="s">
        <v>152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21</v>
      </c>
      <c r="BK137" s="239">
        <f>ROUND(I137*H137,2)</f>
        <v>0</v>
      </c>
      <c r="BL137" s="18" t="s">
        <v>159</v>
      </c>
      <c r="BM137" s="238" t="s">
        <v>1026</v>
      </c>
    </row>
    <row r="138" s="2" customFormat="1">
      <c r="A138" s="39"/>
      <c r="B138" s="40"/>
      <c r="C138" s="41"/>
      <c r="D138" s="240" t="s">
        <v>161</v>
      </c>
      <c r="E138" s="41"/>
      <c r="F138" s="241" t="s">
        <v>240</v>
      </c>
      <c r="G138" s="41"/>
      <c r="H138" s="41"/>
      <c r="I138" s="242"/>
      <c r="J138" s="41"/>
      <c r="K138" s="41"/>
      <c r="L138" s="45"/>
      <c r="M138" s="243"/>
      <c r="N138" s="244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161</v>
      </c>
      <c r="AU138" s="18" t="s">
        <v>87</v>
      </c>
    </row>
    <row r="139" s="13" customFormat="1">
      <c r="A139" s="13"/>
      <c r="B139" s="245"/>
      <c r="C139" s="246"/>
      <c r="D139" s="240" t="s">
        <v>163</v>
      </c>
      <c r="E139" s="247" t="s">
        <v>1</v>
      </c>
      <c r="F139" s="248" t="s">
        <v>241</v>
      </c>
      <c r="G139" s="246"/>
      <c r="H139" s="247" t="s">
        <v>1</v>
      </c>
      <c r="I139" s="249"/>
      <c r="J139" s="246"/>
      <c r="K139" s="246"/>
      <c r="L139" s="250"/>
      <c r="M139" s="251"/>
      <c r="N139" s="252"/>
      <c r="O139" s="252"/>
      <c r="P139" s="252"/>
      <c r="Q139" s="252"/>
      <c r="R139" s="252"/>
      <c r="S139" s="252"/>
      <c r="T139" s="25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4" t="s">
        <v>163</v>
      </c>
      <c r="AU139" s="254" t="s">
        <v>87</v>
      </c>
      <c r="AV139" s="13" t="s">
        <v>21</v>
      </c>
      <c r="AW139" s="13" t="s">
        <v>36</v>
      </c>
      <c r="AX139" s="13" t="s">
        <v>79</v>
      </c>
      <c r="AY139" s="254" t="s">
        <v>152</v>
      </c>
    </row>
    <row r="140" s="14" customFormat="1">
      <c r="A140" s="14"/>
      <c r="B140" s="255"/>
      <c r="C140" s="256"/>
      <c r="D140" s="240" t="s">
        <v>163</v>
      </c>
      <c r="E140" s="257" t="s">
        <v>1</v>
      </c>
      <c r="F140" s="258" t="s">
        <v>1027</v>
      </c>
      <c r="G140" s="256"/>
      <c r="H140" s="259">
        <v>75.25</v>
      </c>
      <c r="I140" s="260"/>
      <c r="J140" s="256"/>
      <c r="K140" s="256"/>
      <c r="L140" s="261"/>
      <c r="M140" s="262"/>
      <c r="N140" s="263"/>
      <c r="O140" s="263"/>
      <c r="P140" s="263"/>
      <c r="Q140" s="263"/>
      <c r="R140" s="263"/>
      <c r="S140" s="263"/>
      <c r="T140" s="26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5" t="s">
        <v>163</v>
      </c>
      <c r="AU140" s="265" t="s">
        <v>87</v>
      </c>
      <c r="AV140" s="14" t="s">
        <v>87</v>
      </c>
      <c r="AW140" s="14" t="s">
        <v>36</v>
      </c>
      <c r="AX140" s="14" t="s">
        <v>21</v>
      </c>
      <c r="AY140" s="265" t="s">
        <v>152</v>
      </c>
    </row>
    <row r="141" s="2" customFormat="1" ht="33" customHeight="1">
      <c r="A141" s="39"/>
      <c r="B141" s="40"/>
      <c r="C141" s="227" t="s">
        <v>159</v>
      </c>
      <c r="D141" s="227" t="s">
        <v>154</v>
      </c>
      <c r="E141" s="228" t="s">
        <v>281</v>
      </c>
      <c r="F141" s="229" t="s">
        <v>282</v>
      </c>
      <c r="G141" s="230" t="s">
        <v>238</v>
      </c>
      <c r="H141" s="231">
        <v>75.25</v>
      </c>
      <c r="I141" s="232"/>
      <c r="J141" s="233">
        <f>ROUND(I141*H141,2)</f>
        <v>0</v>
      </c>
      <c r="K141" s="229" t="s">
        <v>1</v>
      </c>
      <c r="L141" s="45"/>
      <c r="M141" s="234" t="s">
        <v>1</v>
      </c>
      <c r="N141" s="235" t="s">
        <v>44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159</v>
      </c>
      <c r="AT141" s="238" t="s">
        <v>154</v>
      </c>
      <c r="AU141" s="238" t="s">
        <v>87</v>
      </c>
      <c r="AY141" s="18" t="s">
        <v>152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21</v>
      </c>
      <c r="BK141" s="239">
        <f>ROUND(I141*H141,2)</f>
        <v>0</v>
      </c>
      <c r="BL141" s="18" t="s">
        <v>159</v>
      </c>
      <c r="BM141" s="238" t="s">
        <v>1028</v>
      </c>
    </row>
    <row r="142" s="2" customFormat="1">
      <c r="A142" s="39"/>
      <c r="B142" s="40"/>
      <c r="C142" s="41"/>
      <c r="D142" s="240" t="s">
        <v>161</v>
      </c>
      <c r="E142" s="41"/>
      <c r="F142" s="241" t="s">
        <v>282</v>
      </c>
      <c r="G142" s="41"/>
      <c r="H142" s="41"/>
      <c r="I142" s="242"/>
      <c r="J142" s="41"/>
      <c r="K142" s="41"/>
      <c r="L142" s="45"/>
      <c r="M142" s="243"/>
      <c r="N142" s="244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161</v>
      </c>
      <c r="AU142" s="18" t="s">
        <v>87</v>
      </c>
    </row>
    <row r="143" s="13" customFormat="1">
      <c r="A143" s="13"/>
      <c r="B143" s="245"/>
      <c r="C143" s="246"/>
      <c r="D143" s="240" t="s">
        <v>163</v>
      </c>
      <c r="E143" s="247" t="s">
        <v>1</v>
      </c>
      <c r="F143" s="248" t="s">
        <v>284</v>
      </c>
      <c r="G143" s="246"/>
      <c r="H143" s="247" t="s">
        <v>1</v>
      </c>
      <c r="I143" s="249"/>
      <c r="J143" s="246"/>
      <c r="K143" s="246"/>
      <c r="L143" s="250"/>
      <c r="M143" s="251"/>
      <c r="N143" s="252"/>
      <c r="O143" s="252"/>
      <c r="P143" s="252"/>
      <c r="Q143" s="252"/>
      <c r="R143" s="252"/>
      <c r="S143" s="252"/>
      <c r="T143" s="25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4" t="s">
        <v>163</v>
      </c>
      <c r="AU143" s="254" t="s">
        <v>87</v>
      </c>
      <c r="AV143" s="13" t="s">
        <v>21</v>
      </c>
      <c r="AW143" s="13" t="s">
        <v>36</v>
      </c>
      <c r="AX143" s="13" t="s">
        <v>79</v>
      </c>
      <c r="AY143" s="254" t="s">
        <v>152</v>
      </c>
    </row>
    <row r="144" s="14" customFormat="1">
      <c r="A144" s="14"/>
      <c r="B144" s="255"/>
      <c r="C144" s="256"/>
      <c r="D144" s="240" t="s">
        <v>163</v>
      </c>
      <c r="E144" s="257" t="s">
        <v>1</v>
      </c>
      <c r="F144" s="258" t="s">
        <v>1029</v>
      </c>
      <c r="G144" s="256"/>
      <c r="H144" s="259">
        <v>75.25</v>
      </c>
      <c r="I144" s="260"/>
      <c r="J144" s="256"/>
      <c r="K144" s="256"/>
      <c r="L144" s="261"/>
      <c r="M144" s="262"/>
      <c r="N144" s="263"/>
      <c r="O144" s="263"/>
      <c r="P144" s="263"/>
      <c r="Q144" s="263"/>
      <c r="R144" s="263"/>
      <c r="S144" s="263"/>
      <c r="T144" s="26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5" t="s">
        <v>163</v>
      </c>
      <c r="AU144" s="265" t="s">
        <v>87</v>
      </c>
      <c r="AV144" s="14" t="s">
        <v>87</v>
      </c>
      <c r="AW144" s="14" t="s">
        <v>36</v>
      </c>
      <c r="AX144" s="14" t="s">
        <v>21</v>
      </c>
      <c r="AY144" s="265" t="s">
        <v>152</v>
      </c>
    </row>
    <row r="145" s="2" customFormat="1" ht="24.15" customHeight="1">
      <c r="A145" s="39"/>
      <c r="B145" s="40"/>
      <c r="C145" s="227" t="s">
        <v>188</v>
      </c>
      <c r="D145" s="227" t="s">
        <v>154</v>
      </c>
      <c r="E145" s="228" t="s">
        <v>291</v>
      </c>
      <c r="F145" s="229" t="s">
        <v>292</v>
      </c>
      <c r="G145" s="230" t="s">
        <v>238</v>
      </c>
      <c r="H145" s="231">
        <v>75.25</v>
      </c>
      <c r="I145" s="232"/>
      <c r="J145" s="233">
        <f>ROUND(I145*H145,2)</f>
        <v>0</v>
      </c>
      <c r="K145" s="229" t="s">
        <v>158</v>
      </c>
      <c r="L145" s="45"/>
      <c r="M145" s="234" t="s">
        <v>1</v>
      </c>
      <c r="N145" s="235" t="s">
        <v>44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159</v>
      </c>
      <c r="AT145" s="238" t="s">
        <v>154</v>
      </c>
      <c r="AU145" s="238" t="s">
        <v>87</v>
      </c>
      <c r="AY145" s="18" t="s">
        <v>152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21</v>
      </c>
      <c r="BK145" s="239">
        <f>ROUND(I145*H145,2)</f>
        <v>0</v>
      </c>
      <c r="BL145" s="18" t="s">
        <v>159</v>
      </c>
      <c r="BM145" s="238" t="s">
        <v>1030</v>
      </c>
    </row>
    <row r="146" s="2" customFormat="1">
      <c r="A146" s="39"/>
      <c r="B146" s="40"/>
      <c r="C146" s="41"/>
      <c r="D146" s="240" t="s">
        <v>161</v>
      </c>
      <c r="E146" s="41"/>
      <c r="F146" s="241" t="s">
        <v>294</v>
      </c>
      <c r="G146" s="41"/>
      <c r="H146" s="41"/>
      <c r="I146" s="242"/>
      <c r="J146" s="41"/>
      <c r="K146" s="41"/>
      <c r="L146" s="45"/>
      <c r="M146" s="243"/>
      <c r="N146" s="244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161</v>
      </c>
      <c r="AU146" s="18" t="s">
        <v>87</v>
      </c>
    </row>
    <row r="147" s="2" customFormat="1" ht="16.5" customHeight="1">
      <c r="A147" s="39"/>
      <c r="B147" s="40"/>
      <c r="C147" s="227" t="s">
        <v>195</v>
      </c>
      <c r="D147" s="227" t="s">
        <v>154</v>
      </c>
      <c r="E147" s="228" t="s">
        <v>295</v>
      </c>
      <c r="F147" s="229" t="s">
        <v>296</v>
      </c>
      <c r="G147" s="230" t="s">
        <v>238</v>
      </c>
      <c r="H147" s="231">
        <v>75.25</v>
      </c>
      <c r="I147" s="232"/>
      <c r="J147" s="233">
        <f>ROUND(I147*H147,2)</f>
        <v>0</v>
      </c>
      <c r="K147" s="229" t="s">
        <v>158</v>
      </c>
      <c r="L147" s="45"/>
      <c r="M147" s="234" t="s">
        <v>1</v>
      </c>
      <c r="N147" s="235" t="s">
        <v>44</v>
      </c>
      <c r="O147" s="92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159</v>
      </c>
      <c r="AT147" s="238" t="s">
        <v>154</v>
      </c>
      <c r="AU147" s="238" t="s">
        <v>87</v>
      </c>
      <c r="AY147" s="18" t="s">
        <v>152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21</v>
      </c>
      <c r="BK147" s="239">
        <f>ROUND(I147*H147,2)</f>
        <v>0</v>
      </c>
      <c r="BL147" s="18" t="s">
        <v>159</v>
      </c>
      <c r="BM147" s="238" t="s">
        <v>1031</v>
      </c>
    </row>
    <row r="148" s="2" customFormat="1">
      <c r="A148" s="39"/>
      <c r="B148" s="40"/>
      <c r="C148" s="41"/>
      <c r="D148" s="240" t="s">
        <v>161</v>
      </c>
      <c r="E148" s="41"/>
      <c r="F148" s="241" t="s">
        <v>298</v>
      </c>
      <c r="G148" s="41"/>
      <c r="H148" s="41"/>
      <c r="I148" s="242"/>
      <c r="J148" s="41"/>
      <c r="K148" s="41"/>
      <c r="L148" s="45"/>
      <c r="M148" s="243"/>
      <c r="N148" s="244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161</v>
      </c>
      <c r="AU148" s="18" t="s">
        <v>87</v>
      </c>
    </row>
    <row r="149" s="13" customFormat="1">
      <c r="A149" s="13"/>
      <c r="B149" s="245"/>
      <c r="C149" s="246"/>
      <c r="D149" s="240" t="s">
        <v>163</v>
      </c>
      <c r="E149" s="247" t="s">
        <v>1</v>
      </c>
      <c r="F149" s="248" t="s">
        <v>284</v>
      </c>
      <c r="G149" s="246"/>
      <c r="H149" s="247" t="s">
        <v>1</v>
      </c>
      <c r="I149" s="249"/>
      <c r="J149" s="246"/>
      <c r="K149" s="246"/>
      <c r="L149" s="250"/>
      <c r="M149" s="251"/>
      <c r="N149" s="252"/>
      <c r="O149" s="252"/>
      <c r="P149" s="252"/>
      <c r="Q149" s="252"/>
      <c r="R149" s="252"/>
      <c r="S149" s="252"/>
      <c r="T149" s="25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4" t="s">
        <v>163</v>
      </c>
      <c r="AU149" s="254" t="s">
        <v>87</v>
      </c>
      <c r="AV149" s="13" t="s">
        <v>21</v>
      </c>
      <c r="AW149" s="13" t="s">
        <v>36</v>
      </c>
      <c r="AX149" s="13" t="s">
        <v>79</v>
      </c>
      <c r="AY149" s="254" t="s">
        <v>152</v>
      </c>
    </row>
    <row r="150" s="14" customFormat="1">
      <c r="A150" s="14"/>
      <c r="B150" s="255"/>
      <c r="C150" s="256"/>
      <c r="D150" s="240" t="s">
        <v>163</v>
      </c>
      <c r="E150" s="257" t="s">
        <v>1</v>
      </c>
      <c r="F150" s="258" t="s">
        <v>1029</v>
      </c>
      <c r="G150" s="256"/>
      <c r="H150" s="259">
        <v>75.25</v>
      </c>
      <c r="I150" s="260"/>
      <c r="J150" s="256"/>
      <c r="K150" s="256"/>
      <c r="L150" s="261"/>
      <c r="M150" s="262"/>
      <c r="N150" s="263"/>
      <c r="O150" s="263"/>
      <c r="P150" s="263"/>
      <c r="Q150" s="263"/>
      <c r="R150" s="263"/>
      <c r="S150" s="263"/>
      <c r="T150" s="26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5" t="s">
        <v>163</v>
      </c>
      <c r="AU150" s="265" t="s">
        <v>87</v>
      </c>
      <c r="AV150" s="14" t="s">
        <v>87</v>
      </c>
      <c r="AW150" s="14" t="s">
        <v>36</v>
      </c>
      <c r="AX150" s="14" t="s">
        <v>21</v>
      </c>
      <c r="AY150" s="265" t="s">
        <v>152</v>
      </c>
    </row>
    <row r="151" s="2" customFormat="1" ht="33" customHeight="1">
      <c r="A151" s="39"/>
      <c r="B151" s="40"/>
      <c r="C151" s="227" t="s">
        <v>202</v>
      </c>
      <c r="D151" s="227" t="s">
        <v>154</v>
      </c>
      <c r="E151" s="228" t="s">
        <v>300</v>
      </c>
      <c r="F151" s="229" t="s">
        <v>301</v>
      </c>
      <c r="G151" s="230" t="s">
        <v>302</v>
      </c>
      <c r="H151" s="231">
        <v>135.44999999999999</v>
      </c>
      <c r="I151" s="232"/>
      <c r="J151" s="233">
        <f>ROUND(I151*H151,2)</f>
        <v>0</v>
      </c>
      <c r="K151" s="229" t="s">
        <v>158</v>
      </c>
      <c r="L151" s="45"/>
      <c r="M151" s="234" t="s">
        <v>1</v>
      </c>
      <c r="N151" s="235" t="s">
        <v>44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159</v>
      </c>
      <c r="AT151" s="238" t="s">
        <v>154</v>
      </c>
      <c r="AU151" s="238" t="s">
        <v>87</v>
      </c>
      <c r="AY151" s="18" t="s">
        <v>152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21</v>
      </c>
      <c r="BK151" s="239">
        <f>ROUND(I151*H151,2)</f>
        <v>0</v>
      </c>
      <c r="BL151" s="18" t="s">
        <v>159</v>
      </c>
      <c r="BM151" s="238" t="s">
        <v>1032</v>
      </c>
    </row>
    <row r="152" s="2" customFormat="1">
      <c r="A152" s="39"/>
      <c r="B152" s="40"/>
      <c r="C152" s="41"/>
      <c r="D152" s="240" t="s">
        <v>161</v>
      </c>
      <c r="E152" s="41"/>
      <c r="F152" s="241" t="s">
        <v>304</v>
      </c>
      <c r="G152" s="41"/>
      <c r="H152" s="41"/>
      <c r="I152" s="242"/>
      <c r="J152" s="41"/>
      <c r="K152" s="41"/>
      <c r="L152" s="45"/>
      <c r="M152" s="243"/>
      <c r="N152" s="244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161</v>
      </c>
      <c r="AU152" s="18" t="s">
        <v>87</v>
      </c>
    </row>
    <row r="153" s="14" customFormat="1">
      <c r="A153" s="14"/>
      <c r="B153" s="255"/>
      <c r="C153" s="256"/>
      <c r="D153" s="240" t="s">
        <v>163</v>
      </c>
      <c r="E153" s="257" t="s">
        <v>1</v>
      </c>
      <c r="F153" s="258" t="s">
        <v>1033</v>
      </c>
      <c r="G153" s="256"/>
      <c r="H153" s="259">
        <v>135.44999999999999</v>
      </c>
      <c r="I153" s="260"/>
      <c r="J153" s="256"/>
      <c r="K153" s="256"/>
      <c r="L153" s="261"/>
      <c r="M153" s="262"/>
      <c r="N153" s="263"/>
      <c r="O153" s="263"/>
      <c r="P153" s="263"/>
      <c r="Q153" s="263"/>
      <c r="R153" s="263"/>
      <c r="S153" s="263"/>
      <c r="T153" s="26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5" t="s">
        <v>163</v>
      </c>
      <c r="AU153" s="265" t="s">
        <v>87</v>
      </c>
      <c r="AV153" s="14" t="s">
        <v>87</v>
      </c>
      <c r="AW153" s="14" t="s">
        <v>36</v>
      </c>
      <c r="AX153" s="14" t="s">
        <v>21</v>
      </c>
      <c r="AY153" s="265" t="s">
        <v>152</v>
      </c>
    </row>
    <row r="154" s="2" customFormat="1" ht="24.15" customHeight="1">
      <c r="A154" s="39"/>
      <c r="B154" s="40"/>
      <c r="C154" s="227" t="s">
        <v>209</v>
      </c>
      <c r="D154" s="227" t="s">
        <v>154</v>
      </c>
      <c r="E154" s="228" t="s">
        <v>329</v>
      </c>
      <c r="F154" s="229" t="s">
        <v>330</v>
      </c>
      <c r="G154" s="230" t="s">
        <v>157</v>
      </c>
      <c r="H154" s="231">
        <v>184.19999999999999</v>
      </c>
      <c r="I154" s="232"/>
      <c r="J154" s="233">
        <f>ROUND(I154*H154,2)</f>
        <v>0</v>
      </c>
      <c r="K154" s="229" t="s">
        <v>158</v>
      </c>
      <c r="L154" s="45"/>
      <c r="M154" s="234" t="s">
        <v>1</v>
      </c>
      <c r="N154" s="235" t="s">
        <v>44</v>
      </c>
      <c r="O154" s="92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159</v>
      </c>
      <c r="AT154" s="238" t="s">
        <v>154</v>
      </c>
      <c r="AU154" s="238" t="s">
        <v>87</v>
      </c>
      <c r="AY154" s="18" t="s">
        <v>152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21</v>
      </c>
      <c r="BK154" s="239">
        <f>ROUND(I154*H154,2)</f>
        <v>0</v>
      </c>
      <c r="BL154" s="18" t="s">
        <v>159</v>
      </c>
      <c r="BM154" s="238" t="s">
        <v>1034</v>
      </c>
    </row>
    <row r="155" s="2" customFormat="1">
      <c r="A155" s="39"/>
      <c r="B155" s="40"/>
      <c r="C155" s="41"/>
      <c r="D155" s="240" t="s">
        <v>161</v>
      </c>
      <c r="E155" s="41"/>
      <c r="F155" s="241" t="s">
        <v>332</v>
      </c>
      <c r="G155" s="41"/>
      <c r="H155" s="41"/>
      <c r="I155" s="242"/>
      <c r="J155" s="41"/>
      <c r="K155" s="41"/>
      <c r="L155" s="45"/>
      <c r="M155" s="243"/>
      <c r="N155" s="244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161</v>
      </c>
      <c r="AU155" s="18" t="s">
        <v>87</v>
      </c>
    </row>
    <row r="156" s="14" customFormat="1">
      <c r="A156" s="14"/>
      <c r="B156" s="255"/>
      <c r="C156" s="256"/>
      <c r="D156" s="240" t="s">
        <v>163</v>
      </c>
      <c r="E156" s="257" t="s">
        <v>1</v>
      </c>
      <c r="F156" s="258" t="s">
        <v>1035</v>
      </c>
      <c r="G156" s="256"/>
      <c r="H156" s="259">
        <v>184.19999999999999</v>
      </c>
      <c r="I156" s="260"/>
      <c r="J156" s="256"/>
      <c r="K156" s="256"/>
      <c r="L156" s="261"/>
      <c r="M156" s="262"/>
      <c r="N156" s="263"/>
      <c r="O156" s="263"/>
      <c r="P156" s="263"/>
      <c r="Q156" s="263"/>
      <c r="R156" s="263"/>
      <c r="S156" s="263"/>
      <c r="T156" s="26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5" t="s">
        <v>163</v>
      </c>
      <c r="AU156" s="265" t="s">
        <v>87</v>
      </c>
      <c r="AV156" s="14" t="s">
        <v>87</v>
      </c>
      <c r="AW156" s="14" t="s">
        <v>36</v>
      </c>
      <c r="AX156" s="14" t="s">
        <v>21</v>
      </c>
      <c r="AY156" s="265" t="s">
        <v>152</v>
      </c>
    </row>
    <row r="157" s="12" customFormat="1" ht="22.8" customHeight="1">
      <c r="A157" s="12"/>
      <c r="B157" s="211"/>
      <c r="C157" s="212"/>
      <c r="D157" s="213" t="s">
        <v>78</v>
      </c>
      <c r="E157" s="225" t="s">
        <v>188</v>
      </c>
      <c r="F157" s="225" t="s">
        <v>420</v>
      </c>
      <c r="G157" s="212"/>
      <c r="H157" s="212"/>
      <c r="I157" s="215"/>
      <c r="J157" s="226">
        <f>BK157</f>
        <v>0</v>
      </c>
      <c r="K157" s="212"/>
      <c r="L157" s="217"/>
      <c r="M157" s="218"/>
      <c r="N157" s="219"/>
      <c r="O157" s="219"/>
      <c r="P157" s="220">
        <f>SUM(P158:P188)</f>
        <v>0</v>
      </c>
      <c r="Q157" s="219"/>
      <c r="R157" s="220">
        <f>SUM(R158:R188)</f>
        <v>45.854550000000003</v>
      </c>
      <c r="S157" s="219"/>
      <c r="T157" s="221">
        <f>SUM(T158:T188)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2" t="s">
        <v>21</v>
      </c>
      <c r="AT157" s="223" t="s">
        <v>78</v>
      </c>
      <c r="AU157" s="223" t="s">
        <v>21</v>
      </c>
      <c r="AY157" s="222" t="s">
        <v>152</v>
      </c>
      <c r="BK157" s="224">
        <f>SUM(BK158:BK188)</f>
        <v>0</v>
      </c>
    </row>
    <row r="158" s="2" customFormat="1" ht="24.15" customHeight="1">
      <c r="A158" s="39"/>
      <c r="B158" s="40"/>
      <c r="C158" s="227" t="s">
        <v>215</v>
      </c>
      <c r="D158" s="227" t="s">
        <v>154</v>
      </c>
      <c r="E158" s="228" t="s">
        <v>422</v>
      </c>
      <c r="F158" s="229" t="s">
        <v>423</v>
      </c>
      <c r="G158" s="230" t="s">
        <v>157</v>
      </c>
      <c r="H158" s="231">
        <v>176.5</v>
      </c>
      <c r="I158" s="232"/>
      <c r="J158" s="233">
        <f>ROUND(I158*H158,2)</f>
        <v>0</v>
      </c>
      <c r="K158" s="229" t="s">
        <v>1</v>
      </c>
      <c r="L158" s="45"/>
      <c r="M158" s="234" t="s">
        <v>1</v>
      </c>
      <c r="N158" s="235" t="s">
        <v>44</v>
      </c>
      <c r="O158" s="92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8" t="s">
        <v>159</v>
      </c>
      <c r="AT158" s="238" t="s">
        <v>154</v>
      </c>
      <c r="AU158" s="238" t="s">
        <v>87</v>
      </c>
      <c r="AY158" s="18" t="s">
        <v>152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8" t="s">
        <v>21</v>
      </c>
      <c r="BK158" s="239">
        <f>ROUND(I158*H158,2)</f>
        <v>0</v>
      </c>
      <c r="BL158" s="18" t="s">
        <v>159</v>
      </c>
      <c r="BM158" s="238" t="s">
        <v>1036</v>
      </c>
    </row>
    <row r="159" s="2" customFormat="1">
      <c r="A159" s="39"/>
      <c r="B159" s="40"/>
      <c r="C159" s="41"/>
      <c r="D159" s="240" t="s">
        <v>161</v>
      </c>
      <c r="E159" s="41"/>
      <c r="F159" s="241" t="s">
        <v>425</v>
      </c>
      <c r="G159" s="41"/>
      <c r="H159" s="41"/>
      <c r="I159" s="242"/>
      <c r="J159" s="41"/>
      <c r="K159" s="41"/>
      <c r="L159" s="45"/>
      <c r="M159" s="243"/>
      <c r="N159" s="244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161</v>
      </c>
      <c r="AU159" s="18" t="s">
        <v>87</v>
      </c>
    </row>
    <row r="160" s="13" customFormat="1">
      <c r="A160" s="13"/>
      <c r="B160" s="245"/>
      <c r="C160" s="246"/>
      <c r="D160" s="240" t="s">
        <v>163</v>
      </c>
      <c r="E160" s="247" t="s">
        <v>1</v>
      </c>
      <c r="F160" s="248" t="s">
        <v>426</v>
      </c>
      <c r="G160" s="246"/>
      <c r="H160" s="247" t="s">
        <v>1</v>
      </c>
      <c r="I160" s="249"/>
      <c r="J160" s="246"/>
      <c r="K160" s="246"/>
      <c r="L160" s="250"/>
      <c r="M160" s="251"/>
      <c r="N160" s="252"/>
      <c r="O160" s="252"/>
      <c r="P160" s="252"/>
      <c r="Q160" s="252"/>
      <c r="R160" s="252"/>
      <c r="S160" s="252"/>
      <c r="T160" s="25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4" t="s">
        <v>163</v>
      </c>
      <c r="AU160" s="254" t="s">
        <v>87</v>
      </c>
      <c r="AV160" s="13" t="s">
        <v>21</v>
      </c>
      <c r="AW160" s="13" t="s">
        <v>36</v>
      </c>
      <c r="AX160" s="13" t="s">
        <v>79</v>
      </c>
      <c r="AY160" s="254" t="s">
        <v>152</v>
      </c>
    </row>
    <row r="161" s="14" customFormat="1">
      <c r="A161" s="14"/>
      <c r="B161" s="255"/>
      <c r="C161" s="256"/>
      <c r="D161" s="240" t="s">
        <v>163</v>
      </c>
      <c r="E161" s="257" t="s">
        <v>1</v>
      </c>
      <c r="F161" s="258" t="s">
        <v>1037</v>
      </c>
      <c r="G161" s="256"/>
      <c r="H161" s="259">
        <v>176.5</v>
      </c>
      <c r="I161" s="260"/>
      <c r="J161" s="256"/>
      <c r="K161" s="256"/>
      <c r="L161" s="261"/>
      <c r="M161" s="262"/>
      <c r="N161" s="263"/>
      <c r="O161" s="263"/>
      <c r="P161" s="263"/>
      <c r="Q161" s="263"/>
      <c r="R161" s="263"/>
      <c r="S161" s="263"/>
      <c r="T161" s="26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5" t="s">
        <v>163</v>
      </c>
      <c r="AU161" s="265" t="s">
        <v>87</v>
      </c>
      <c r="AV161" s="14" t="s">
        <v>87</v>
      </c>
      <c r="AW161" s="14" t="s">
        <v>36</v>
      </c>
      <c r="AX161" s="14" t="s">
        <v>21</v>
      </c>
      <c r="AY161" s="265" t="s">
        <v>152</v>
      </c>
    </row>
    <row r="162" s="2" customFormat="1" ht="33" customHeight="1">
      <c r="A162" s="39"/>
      <c r="B162" s="40"/>
      <c r="C162" s="227" t="s">
        <v>26</v>
      </c>
      <c r="D162" s="227" t="s">
        <v>154</v>
      </c>
      <c r="E162" s="228" t="s">
        <v>1038</v>
      </c>
      <c r="F162" s="229" t="s">
        <v>1039</v>
      </c>
      <c r="G162" s="230" t="s">
        <v>157</v>
      </c>
      <c r="H162" s="231">
        <v>19</v>
      </c>
      <c r="I162" s="232"/>
      <c r="J162" s="233">
        <f>ROUND(I162*H162,2)</f>
        <v>0</v>
      </c>
      <c r="K162" s="229" t="s">
        <v>158</v>
      </c>
      <c r="L162" s="45"/>
      <c r="M162" s="234" t="s">
        <v>1</v>
      </c>
      <c r="N162" s="235" t="s">
        <v>44</v>
      </c>
      <c r="O162" s="92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159</v>
      </c>
      <c r="AT162" s="238" t="s">
        <v>154</v>
      </c>
      <c r="AU162" s="238" t="s">
        <v>87</v>
      </c>
      <c r="AY162" s="18" t="s">
        <v>152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21</v>
      </c>
      <c r="BK162" s="239">
        <f>ROUND(I162*H162,2)</f>
        <v>0</v>
      </c>
      <c r="BL162" s="18" t="s">
        <v>159</v>
      </c>
      <c r="BM162" s="238" t="s">
        <v>1040</v>
      </c>
    </row>
    <row r="163" s="2" customFormat="1">
      <c r="A163" s="39"/>
      <c r="B163" s="40"/>
      <c r="C163" s="41"/>
      <c r="D163" s="240" t="s">
        <v>161</v>
      </c>
      <c r="E163" s="41"/>
      <c r="F163" s="241" t="s">
        <v>1041</v>
      </c>
      <c r="G163" s="41"/>
      <c r="H163" s="41"/>
      <c r="I163" s="242"/>
      <c r="J163" s="41"/>
      <c r="K163" s="41"/>
      <c r="L163" s="45"/>
      <c r="M163" s="243"/>
      <c r="N163" s="244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161</v>
      </c>
      <c r="AU163" s="18" t="s">
        <v>87</v>
      </c>
    </row>
    <row r="164" s="13" customFormat="1">
      <c r="A164" s="13"/>
      <c r="B164" s="245"/>
      <c r="C164" s="246"/>
      <c r="D164" s="240" t="s">
        <v>163</v>
      </c>
      <c r="E164" s="247" t="s">
        <v>1</v>
      </c>
      <c r="F164" s="248" t="s">
        <v>433</v>
      </c>
      <c r="G164" s="246"/>
      <c r="H164" s="247" t="s">
        <v>1</v>
      </c>
      <c r="I164" s="249"/>
      <c r="J164" s="246"/>
      <c r="K164" s="246"/>
      <c r="L164" s="250"/>
      <c r="M164" s="251"/>
      <c r="N164" s="252"/>
      <c r="O164" s="252"/>
      <c r="P164" s="252"/>
      <c r="Q164" s="252"/>
      <c r="R164" s="252"/>
      <c r="S164" s="252"/>
      <c r="T164" s="25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4" t="s">
        <v>163</v>
      </c>
      <c r="AU164" s="254" t="s">
        <v>87</v>
      </c>
      <c r="AV164" s="13" t="s">
        <v>21</v>
      </c>
      <c r="AW164" s="13" t="s">
        <v>36</v>
      </c>
      <c r="AX164" s="13" t="s">
        <v>79</v>
      </c>
      <c r="AY164" s="254" t="s">
        <v>152</v>
      </c>
    </row>
    <row r="165" s="14" customFormat="1">
      <c r="A165" s="14"/>
      <c r="B165" s="255"/>
      <c r="C165" s="256"/>
      <c r="D165" s="240" t="s">
        <v>163</v>
      </c>
      <c r="E165" s="257" t="s">
        <v>1</v>
      </c>
      <c r="F165" s="258" t="s">
        <v>1024</v>
      </c>
      <c r="G165" s="256"/>
      <c r="H165" s="259">
        <v>19</v>
      </c>
      <c r="I165" s="260"/>
      <c r="J165" s="256"/>
      <c r="K165" s="256"/>
      <c r="L165" s="261"/>
      <c r="M165" s="262"/>
      <c r="N165" s="263"/>
      <c r="O165" s="263"/>
      <c r="P165" s="263"/>
      <c r="Q165" s="263"/>
      <c r="R165" s="263"/>
      <c r="S165" s="263"/>
      <c r="T165" s="26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5" t="s">
        <v>163</v>
      </c>
      <c r="AU165" s="265" t="s">
        <v>87</v>
      </c>
      <c r="AV165" s="14" t="s">
        <v>87</v>
      </c>
      <c r="AW165" s="14" t="s">
        <v>36</v>
      </c>
      <c r="AX165" s="14" t="s">
        <v>21</v>
      </c>
      <c r="AY165" s="265" t="s">
        <v>152</v>
      </c>
    </row>
    <row r="166" s="2" customFormat="1" ht="24.15" customHeight="1">
      <c r="A166" s="39"/>
      <c r="B166" s="40"/>
      <c r="C166" s="227" t="s">
        <v>229</v>
      </c>
      <c r="D166" s="227" t="s">
        <v>154</v>
      </c>
      <c r="E166" s="228" t="s">
        <v>443</v>
      </c>
      <c r="F166" s="229" t="s">
        <v>444</v>
      </c>
      <c r="G166" s="230" t="s">
        <v>157</v>
      </c>
      <c r="H166" s="231">
        <v>176.5</v>
      </c>
      <c r="I166" s="232"/>
      <c r="J166" s="233">
        <f>ROUND(I166*H166,2)</f>
        <v>0</v>
      </c>
      <c r="K166" s="229" t="s">
        <v>158</v>
      </c>
      <c r="L166" s="45"/>
      <c r="M166" s="234" t="s">
        <v>1</v>
      </c>
      <c r="N166" s="235" t="s">
        <v>44</v>
      </c>
      <c r="O166" s="92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159</v>
      </c>
      <c r="AT166" s="238" t="s">
        <v>154</v>
      </c>
      <c r="AU166" s="238" t="s">
        <v>87</v>
      </c>
      <c r="AY166" s="18" t="s">
        <v>152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21</v>
      </c>
      <c r="BK166" s="239">
        <f>ROUND(I166*H166,2)</f>
        <v>0</v>
      </c>
      <c r="BL166" s="18" t="s">
        <v>159</v>
      </c>
      <c r="BM166" s="238" t="s">
        <v>1042</v>
      </c>
    </row>
    <row r="167" s="2" customFormat="1">
      <c r="A167" s="39"/>
      <c r="B167" s="40"/>
      <c r="C167" s="41"/>
      <c r="D167" s="240" t="s">
        <v>161</v>
      </c>
      <c r="E167" s="41"/>
      <c r="F167" s="241" t="s">
        <v>446</v>
      </c>
      <c r="G167" s="41"/>
      <c r="H167" s="41"/>
      <c r="I167" s="242"/>
      <c r="J167" s="41"/>
      <c r="K167" s="41"/>
      <c r="L167" s="45"/>
      <c r="M167" s="243"/>
      <c r="N167" s="244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161</v>
      </c>
      <c r="AU167" s="18" t="s">
        <v>87</v>
      </c>
    </row>
    <row r="168" s="13" customFormat="1">
      <c r="A168" s="13"/>
      <c r="B168" s="245"/>
      <c r="C168" s="246"/>
      <c r="D168" s="240" t="s">
        <v>163</v>
      </c>
      <c r="E168" s="247" t="s">
        <v>1</v>
      </c>
      <c r="F168" s="248" t="s">
        <v>447</v>
      </c>
      <c r="G168" s="246"/>
      <c r="H168" s="247" t="s">
        <v>1</v>
      </c>
      <c r="I168" s="249"/>
      <c r="J168" s="246"/>
      <c r="K168" s="246"/>
      <c r="L168" s="250"/>
      <c r="M168" s="251"/>
      <c r="N168" s="252"/>
      <c r="O168" s="252"/>
      <c r="P168" s="252"/>
      <c r="Q168" s="252"/>
      <c r="R168" s="252"/>
      <c r="S168" s="252"/>
      <c r="T168" s="25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4" t="s">
        <v>163</v>
      </c>
      <c r="AU168" s="254" t="s">
        <v>87</v>
      </c>
      <c r="AV168" s="13" t="s">
        <v>21</v>
      </c>
      <c r="AW168" s="13" t="s">
        <v>36</v>
      </c>
      <c r="AX168" s="13" t="s">
        <v>79</v>
      </c>
      <c r="AY168" s="254" t="s">
        <v>152</v>
      </c>
    </row>
    <row r="169" s="14" customFormat="1">
      <c r="A169" s="14"/>
      <c r="B169" s="255"/>
      <c r="C169" s="256"/>
      <c r="D169" s="240" t="s">
        <v>163</v>
      </c>
      <c r="E169" s="257" t="s">
        <v>1</v>
      </c>
      <c r="F169" s="258" t="s">
        <v>1043</v>
      </c>
      <c r="G169" s="256"/>
      <c r="H169" s="259">
        <v>176.5</v>
      </c>
      <c r="I169" s="260"/>
      <c r="J169" s="256"/>
      <c r="K169" s="256"/>
      <c r="L169" s="261"/>
      <c r="M169" s="262"/>
      <c r="N169" s="263"/>
      <c r="O169" s="263"/>
      <c r="P169" s="263"/>
      <c r="Q169" s="263"/>
      <c r="R169" s="263"/>
      <c r="S169" s="263"/>
      <c r="T169" s="26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5" t="s">
        <v>163</v>
      </c>
      <c r="AU169" s="265" t="s">
        <v>87</v>
      </c>
      <c r="AV169" s="14" t="s">
        <v>87</v>
      </c>
      <c r="AW169" s="14" t="s">
        <v>36</v>
      </c>
      <c r="AX169" s="14" t="s">
        <v>21</v>
      </c>
      <c r="AY169" s="265" t="s">
        <v>152</v>
      </c>
    </row>
    <row r="170" s="2" customFormat="1" ht="24.15" customHeight="1">
      <c r="A170" s="39"/>
      <c r="B170" s="40"/>
      <c r="C170" s="227" t="s">
        <v>8</v>
      </c>
      <c r="D170" s="227" t="s">
        <v>154</v>
      </c>
      <c r="E170" s="228" t="s">
        <v>450</v>
      </c>
      <c r="F170" s="229" t="s">
        <v>451</v>
      </c>
      <c r="G170" s="230" t="s">
        <v>157</v>
      </c>
      <c r="H170" s="231">
        <v>19</v>
      </c>
      <c r="I170" s="232"/>
      <c r="J170" s="233">
        <f>ROUND(I170*H170,2)</f>
        <v>0</v>
      </c>
      <c r="K170" s="229" t="s">
        <v>158</v>
      </c>
      <c r="L170" s="45"/>
      <c r="M170" s="234" t="s">
        <v>1</v>
      </c>
      <c r="N170" s="235" t="s">
        <v>44</v>
      </c>
      <c r="O170" s="92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159</v>
      </c>
      <c r="AT170" s="238" t="s">
        <v>154</v>
      </c>
      <c r="AU170" s="238" t="s">
        <v>87</v>
      </c>
      <c r="AY170" s="18" t="s">
        <v>152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21</v>
      </c>
      <c r="BK170" s="239">
        <f>ROUND(I170*H170,2)</f>
        <v>0</v>
      </c>
      <c r="BL170" s="18" t="s">
        <v>159</v>
      </c>
      <c r="BM170" s="238" t="s">
        <v>1044</v>
      </c>
    </row>
    <row r="171" s="2" customFormat="1">
      <c r="A171" s="39"/>
      <c r="B171" s="40"/>
      <c r="C171" s="41"/>
      <c r="D171" s="240" t="s">
        <v>161</v>
      </c>
      <c r="E171" s="41"/>
      <c r="F171" s="241" t="s">
        <v>453</v>
      </c>
      <c r="G171" s="41"/>
      <c r="H171" s="41"/>
      <c r="I171" s="242"/>
      <c r="J171" s="41"/>
      <c r="K171" s="41"/>
      <c r="L171" s="45"/>
      <c r="M171" s="243"/>
      <c r="N171" s="244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161</v>
      </c>
      <c r="AU171" s="18" t="s">
        <v>87</v>
      </c>
    </row>
    <row r="172" s="14" customFormat="1">
      <c r="A172" s="14"/>
      <c r="B172" s="255"/>
      <c r="C172" s="256"/>
      <c r="D172" s="240" t="s">
        <v>163</v>
      </c>
      <c r="E172" s="257" t="s">
        <v>1</v>
      </c>
      <c r="F172" s="258" t="s">
        <v>1024</v>
      </c>
      <c r="G172" s="256"/>
      <c r="H172" s="259">
        <v>19</v>
      </c>
      <c r="I172" s="260"/>
      <c r="J172" s="256"/>
      <c r="K172" s="256"/>
      <c r="L172" s="261"/>
      <c r="M172" s="262"/>
      <c r="N172" s="263"/>
      <c r="O172" s="263"/>
      <c r="P172" s="263"/>
      <c r="Q172" s="263"/>
      <c r="R172" s="263"/>
      <c r="S172" s="263"/>
      <c r="T172" s="26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5" t="s">
        <v>163</v>
      </c>
      <c r="AU172" s="265" t="s">
        <v>87</v>
      </c>
      <c r="AV172" s="14" t="s">
        <v>87</v>
      </c>
      <c r="AW172" s="14" t="s">
        <v>36</v>
      </c>
      <c r="AX172" s="14" t="s">
        <v>21</v>
      </c>
      <c r="AY172" s="265" t="s">
        <v>152</v>
      </c>
    </row>
    <row r="173" s="2" customFormat="1" ht="24.15" customHeight="1">
      <c r="A173" s="39"/>
      <c r="B173" s="40"/>
      <c r="C173" s="227" t="s">
        <v>243</v>
      </c>
      <c r="D173" s="227" t="s">
        <v>154</v>
      </c>
      <c r="E173" s="228" t="s">
        <v>455</v>
      </c>
      <c r="F173" s="229" t="s">
        <v>456</v>
      </c>
      <c r="G173" s="230" t="s">
        <v>157</v>
      </c>
      <c r="H173" s="231">
        <v>38</v>
      </c>
      <c r="I173" s="232"/>
      <c r="J173" s="233">
        <f>ROUND(I173*H173,2)</f>
        <v>0</v>
      </c>
      <c r="K173" s="229" t="s">
        <v>158</v>
      </c>
      <c r="L173" s="45"/>
      <c r="M173" s="234" t="s">
        <v>1</v>
      </c>
      <c r="N173" s="235" t="s">
        <v>44</v>
      </c>
      <c r="O173" s="92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8" t="s">
        <v>159</v>
      </c>
      <c r="AT173" s="238" t="s">
        <v>154</v>
      </c>
      <c r="AU173" s="238" t="s">
        <v>87</v>
      </c>
      <c r="AY173" s="18" t="s">
        <v>152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8" t="s">
        <v>21</v>
      </c>
      <c r="BK173" s="239">
        <f>ROUND(I173*H173,2)</f>
        <v>0</v>
      </c>
      <c r="BL173" s="18" t="s">
        <v>159</v>
      </c>
      <c r="BM173" s="238" t="s">
        <v>1045</v>
      </c>
    </row>
    <row r="174" s="2" customFormat="1">
      <c r="A174" s="39"/>
      <c r="B174" s="40"/>
      <c r="C174" s="41"/>
      <c r="D174" s="240" t="s">
        <v>161</v>
      </c>
      <c r="E174" s="41"/>
      <c r="F174" s="241" t="s">
        <v>458</v>
      </c>
      <c r="G174" s="41"/>
      <c r="H174" s="41"/>
      <c r="I174" s="242"/>
      <c r="J174" s="41"/>
      <c r="K174" s="41"/>
      <c r="L174" s="45"/>
      <c r="M174" s="243"/>
      <c r="N174" s="244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161</v>
      </c>
      <c r="AU174" s="18" t="s">
        <v>87</v>
      </c>
    </row>
    <row r="175" s="14" customFormat="1">
      <c r="A175" s="14"/>
      <c r="B175" s="255"/>
      <c r="C175" s="256"/>
      <c r="D175" s="240" t="s">
        <v>163</v>
      </c>
      <c r="E175" s="257" t="s">
        <v>1</v>
      </c>
      <c r="F175" s="258" t="s">
        <v>1046</v>
      </c>
      <c r="G175" s="256"/>
      <c r="H175" s="259">
        <v>38</v>
      </c>
      <c r="I175" s="260"/>
      <c r="J175" s="256"/>
      <c r="K175" s="256"/>
      <c r="L175" s="261"/>
      <c r="M175" s="262"/>
      <c r="N175" s="263"/>
      <c r="O175" s="263"/>
      <c r="P175" s="263"/>
      <c r="Q175" s="263"/>
      <c r="R175" s="263"/>
      <c r="S175" s="263"/>
      <c r="T175" s="26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5" t="s">
        <v>163</v>
      </c>
      <c r="AU175" s="265" t="s">
        <v>87</v>
      </c>
      <c r="AV175" s="14" t="s">
        <v>87</v>
      </c>
      <c r="AW175" s="14" t="s">
        <v>36</v>
      </c>
      <c r="AX175" s="14" t="s">
        <v>21</v>
      </c>
      <c r="AY175" s="265" t="s">
        <v>152</v>
      </c>
    </row>
    <row r="176" s="2" customFormat="1" ht="37.8" customHeight="1">
      <c r="A176" s="39"/>
      <c r="B176" s="40"/>
      <c r="C176" s="227" t="s">
        <v>250</v>
      </c>
      <c r="D176" s="227" t="s">
        <v>154</v>
      </c>
      <c r="E176" s="228" t="s">
        <v>461</v>
      </c>
      <c r="F176" s="229" t="s">
        <v>462</v>
      </c>
      <c r="G176" s="230" t="s">
        <v>157</v>
      </c>
      <c r="H176" s="231">
        <v>19</v>
      </c>
      <c r="I176" s="232"/>
      <c r="J176" s="233">
        <f>ROUND(I176*H176,2)</f>
        <v>0</v>
      </c>
      <c r="K176" s="229" t="s">
        <v>158</v>
      </c>
      <c r="L176" s="45"/>
      <c r="M176" s="234" t="s">
        <v>1</v>
      </c>
      <c r="N176" s="235" t="s">
        <v>44</v>
      </c>
      <c r="O176" s="92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8" t="s">
        <v>159</v>
      </c>
      <c r="AT176" s="238" t="s">
        <v>154</v>
      </c>
      <c r="AU176" s="238" t="s">
        <v>87</v>
      </c>
      <c r="AY176" s="18" t="s">
        <v>152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8" t="s">
        <v>21</v>
      </c>
      <c r="BK176" s="239">
        <f>ROUND(I176*H176,2)</f>
        <v>0</v>
      </c>
      <c r="BL176" s="18" t="s">
        <v>159</v>
      </c>
      <c r="BM176" s="238" t="s">
        <v>1047</v>
      </c>
    </row>
    <row r="177" s="2" customFormat="1">
      <c r="A177" s="39"/>
      <c r="B177" s="40"/>
      <c r="C177" s="41"/>
      <c r="D177" s="240" t="s">
        <v>161</v>
      </c>
      <c r="E177" s="41"/>
      <c r="F177" s="241" t="s">
        <v>464</v>
      </c>
      <c r="G177" s="41"/>
      <c r="H177" s="41"/>
      <c r="I177" s="242"/>
      <c r="J177" s="41"/>
      <c r="K177" s="41"/>
      <c r="L177" s="45"/>
      <c r="M177" s="243"/>
      <c r="N177" s="244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161</v>
      </c>
      <c r="AU177" s="18" t="s">
        <v>87</v>
      </c>
    </row>
    <row r="178" s="14" customFormat="1">
      <c r="A178" s="14"/>
      <c r="B178" s="255"/>
      <c r="C178" s="256"/>
      <c r="D178" s="240" t="s">
        <v>163</v>
      </c>
      <c r="E178" s="257" t="s">
        <v>1</v>
      </c>
      <c r="F178" s="258" t="s">
        <v>1024</v>
      </c>
      <c r="G178" s="256"/>
      <c r="H178" s="259">
        <v>19</v>
      </c>
      <c r="I178" s="260"/>
      <c r="J178" s="256"/>
      <c r="K178" s="256"/>
      <c r="L178" s="261"/>
      <c r="M178" s="262"/>
      <c r="N178" s="263"/>
      <c r="O178" s="263"/>
      <c r="P178" s="263"/>
      <c r="Q178" s="263"/>
      <c r="R178" s="263"/>
      <c r="S178" s="263"/>
      <c r="T178" s="26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5" t="s">
        <v>163</v>
      </c>
      <c r="AU178" s="265" t="s">
        <v>87</v>
      </c>
      <c r="AV178" s="14" t="s">
        <v>87</v>
      </c>
      <c r="AW178" s="14" t="s">
        <v>36</v>
      </c>
      <c r="AX178" s="14" t="s">
        <v>21</v>
      </c>
      <c r="AY178" s="265" t="s">
        <v>152</v>
      </c>
    </row>
    <row r="179" s="2" customFormat="1" ht="24.15" customHeight="1">
      <c r="A179" s="39"/>
      <c r="B179" s="40"/>
      <c r="C179" s="227" t="s">
        <v>258</v>
      </c>
      <c r="D179" s="227" t="s">
        <v>154</v>
      </c>
      <c r="E179" s="228" t="s">
        <v>466</v>
      </c>
      <c r="F179" s="229" t="s">
        <v>467</v>
      </c>
      <c r="G179" s="230" t="s">
        <v>157</v>
      </c>
      <c r="H179" s="231">
        <v>19</v>
      </c>
      <c r="I179" s="232"/>
      <c r="J179" s="233">
        <f>ROUND(I179*H179,2)</f>
        <v>0</v>
      </c>
      <c r="K179" s="229" t="s">
        <v>158</v>
      </c>
      <c r="L179" s="45"/>
      <c r="M179" s="234" t="s">
        <v>1</v>
      </c>
      <c r="N179" s="235" t="s">
        <v>44</v>
      </c>
      <c r="O179" s="92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159</v>
      </c>
      <c r="AT179" s="238" t="s">
        <v>154</v>
      </c>
      <c r="AU179" s="238" t="s">
        <v>87</v>
      </c>
      <c r="AY179" s="18" t="s">
        <v>152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21</v>
      </c>
      <c r="BK179" s="239">
        <f>ROUND(I179*H179,2)</f>
        <v>0</v>
      </c>
      <c r="BL179" s="18" t="s">
        <v>159</v>
      </c>
      <c r="BM179" s="238" t="s">
        <v>1048</v>
      </c>
    </row>
    <row r="180" s="2" customFormat="1">
      <c r="A180" s="39"/>
      <c r="B180" s="40"/>
      <c r="C180" s="41"/>
      <c r="D180" s="240" t="s">
        <v>161</v>
      </c>
      <c r="E180" s="41"/>
      <c r="F180" s="241" t="s">
        <v>469</v>
      </c>
      <c r="G180" s="41"/>
      <c r="H180" s="41"/>
      <c r="I180" s="242"/>
      <c r="J180" s="41"/>
      <c r="K180" s="41"/>
      <c r="L180" s="45"/>
      <c r="M180" s="243"/>
      <c r="N180" s="244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161</v>
      </c>
      <c r="AU180" s="18" t="s">
        <v>87</v>
      </c>
    </row>
    <row r="181" s="14" customFormat="1">
      <c r="A181" s="14"/>
      <c r="B181" s="255"/>
      <c r="C181" s="256"/>
      <c r="D181" s="240" t="s">
        <v>163</v>
      </c>
      <c r="E181" s="257" t="s">
        <v>1</v>
      </c>
      <c r="F181" s="258" t="s">
        <v>1024</v>
      </c>
      <c r="G181" s="256"/>
      <c r="H181" s="259">
        <v>19</v>
      </c>
      <c r="I181" s="260"/>
      <c r="J181" s="256"/>
      <c r="K181" s="256"/>
      <c r="L181" s="261"/>
      <c r="M181" s="262"/>
      <c r="N181" s="263"/>
      <c r="O181" s="263"/>
      <c r="P181" s="263"/>
      <c r="Q181" s="263"/>
      <c r="R181" s="263"/>
      <c r="S181" s="263"/>
      <c r="T181" s="26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5" t="s">
        <v>163</v>
      </c>
      <c r="AU181" s="265" t="s">
        <v>87</v>
      </c>
      <c r="AV181" s="14" t="s">
        <v>87</v>
      </c>
      <c r="AW181" s="14" t="s">
        <v>36</v>
      </c>
      <c r="AX181" s="14" t="s">
        <v>21</v>
      </c>
      <c r="AY181" s="265" t="s">
        <v>152</v>
      </c>
    </row>
    <row r="182" s="2" customFormat="1" ht="33" customHeight="1">
      <c r="A182" s="39"/>
      <c r="B182" s="40"/>
      <c r="C182" s="227" t="s">
        <v>265</v>
      </c>
      <c r="D182" s="227" t="s">
        <v>154</v>
      </c>
      <c r="E182" s="228" t="s">
        <v>1049</v>
      </c>
      <c r="F182" s="229" t="s">
        <v>1050</v>
      </c>
      <c r="G182" s="230" t="s">
        <v>157</v>
      </c>
      <c r="H182" s="231">
        <v>157.5</v>
      </c>
      <c r="I182" s="232"/>
      <c r="J182" s="233">
        <f>ROUND(I182*H182,2)</f>
        <v>0</v>
      </c>
      <c r="K182" s="229" t="s">
        <v>158</v>
      </c>
      <c r="L182" s="45"/>
      <c r="M182" s="234" t="s">
        <v>1</v>
      </c>
      <c r="N182" s="235" t="s">
        <v>44</v>
      </c>
      <c r="O182" s="92"/>
      <c r="P182" s="236">
        <f>O182*H182</f>
        <v>0</v>
      </c>
      <c r="Q182" s="236">
        <v>0.11162</v>
      </c>
      <c r="R182" s="236">
        <f>Q182*H182</f>
        <v>17.58015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159</v>
      </c>
      <c r="AT182" s="238" t="s">
        <v>154</v>
      </c>
      <c r="AU182" s="238" t="s">
        <v>87</v>
      </c>
      <c r="AY182" s="18" t="s">
        <v>152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21</v>
      </c>
      <c r="BK182" s="239">
        <f>ROUND(I182*H182,2)</f>
        <v>0</v>
      </c>
      <c r="BL182" s="18" t="s">
        <v>159</v>
      </c>
      <c r="BM182" s="238" t="s">
        <v>1051</v>
      </c>
    </row>
    <row r="183" s="2" customFormat="1">
      <c r="A183" s="39"/>
      <c r="B183" s="40"/>
      <c r="C183" s="41"/>
      <c r="D183" s="240" t="s">
        <v>161</v>
      </c>
      <c r="E183" s="41"/>
      <c r="F183" s="241" t="s">
        <v>1052</v>
      </c>
      <c r="G183" s="41"/>
      <c r="H183" s="41"/>
      <c r="I183" s="242"/>
      <c r="J183" s="41"/>
      <c r="K183" s="41"/>
      <c r="L183" s="45"/>
      <c r="M183" s="243"/>
      <c r="N183" s="244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161</v>
      </c>
      <c r="AU183" s="18" t="s">
        <v>87</v>
      </c>
    </row>
    <row r="184" s="13" customFormat="1">
      <c r="A184" s="13"/>
      <c r="B184" s="245"/>
      <c r="C184" s="246"/>
      <c r="D184" s="240" t="s">
        <v>163</v>
      </c>
      <c r="E184" s="247" t="s">
        <v>1</v>
      </c>
      <c r="F184" s="248" t="s">
        <v>1053</v>
      </c>
      <c r="G184" s="246"/>
      <c r="H184" s="247" t="s">
        <v>1</v>
      </c>
      <c r="I184" s="249"/>
      <c r="J184" s="246"/>
      <c r="K184" s="246"/>
      <c r="L184" s="250"/>
      <c r="M184" s="251"/>
      <c r="N184" s="252"/>
      <c r="O184" s="252"/>
      <c r="P184" s="252"/>
      <c r="Q184" s="252"/>
      <c r="R184" s="252"/>
      <c r="S184" s="252"/>
      <c r="T184" s="25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4" t="s">
        <v>163</v>
      </c>
      <c r="AU184" s="254" t="s">
        <v>87</v>
      </c>
      <c r="AV184" s="13" t="s">
        <v>21</v>
      </c>
      <c r="AW184" s="13" t="s">
        <v>36</v>
      </c>
      <c r="AX184" s="13" t="s">
        <v>79</v>
      </c>
      <c r="AY184" s="254" t="s">
        <v>152</v>
      </c>
    </row>
    <row r="185" s="14" customFormat="1">
      <c r="A185" s="14"/>
      <c r="B185" s="255"/>
      <c r="C185" s="256"/>
      <c r="D185" s="240" t="s">
        <v>163</v>
      </c>
      <c r="E185" s="257" t="s">
        <v>1</v>
      </c>
      <c r="F185" s="258" t="s">
        <v>1054</v>
      </c>
      <c r="G185" s="256"/>
      <c r="H185" s="259">
        <v>157.5</v>
      </c>
      <c r="I185" s="260"/>
      <c r="J185" s="256"/>
      <c r="K185" s="256"/>
      <c r="L185" s="261"/>
      <c r="M185" s="262"/>
      <c r="N185" s="263"/>
      <c r="O185" s="263"/>
      <c r="P185" s="263"/>
      <c r="Q185" s="263"/>
      <c r="R185" s="263"/>
      <c r="S185" s="263"/>
      <c r="T185" s="26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5" t="s">
        <v>163</v>
      </c>
      <c r="AU185" s="265" t="s">
        <v>87</v>
      </c>
      <c r="AV185" s="14" t="s">
        <v>87</v>
      </c>
      <c r="AW185" s="14" t="s">
        <v>36</v>
      </c>
      <c r="AX185" s="14" t="s">
        <v>21</v>
      </c>
      <c r="AY185" s="265" t="s">
        <v>152</v>
      </c>
    </row>
    <row r="186" s="2" customFormat="1" ht="24.15" customHeight="1">
      <c r="A186" s="39"/>
      <c r="B186" s="40"/>
      <c r="C186" s="277" t="s">
        <v>270</v>
      </c>
      <c r="D186" s="277" t="s">
        <v>314</v>
      </c>
      <c r="E186" s="278" t="s">
        <v>527</v>
      </c>
      <c r="F186" s="279" t="s">
        <v>528</v>
      </c>
      <c r="G186" s="280" t="s">
        <v>157</v>
      </c>
      <c r="H186" s="281">
        <v>160.65000000000001</v>
      </c>
      <c r="I186" s="282"/>
      <c r="J186" s="283">
        <f>ROUND(I186*H186,2)</f>
        <v>0</v>
      </c>
      <c r="K186" s="279" t="s">
        <v>158</v>
      </c>
      <c r="L186" s="284"/>
      <c r="M186" s="285" t="s">
        <v>1</v>
      </c>
      <c r="N186" s="286" t="s">
        <v>44</v>
      </c>
      <c r="O186" s="92"/>
      <c r="P186" s="236">
        <f>O186*H186</f>
        <v>0</v>
      </c>
      <c r="Q186" s="236">
        <v>0.17599999999999999</v>
      </c>
      <c r="R186" s="236">
        <f>Q186*H186</f>
        <v>28.2744</v>
      </c>
      <c r="S186" s="236">
        <v>0</v>
      </c>
      <c r="T186" s="23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8" t="s">
        <v>209</v>
      </c>
      <c r="AT186" s="238" t="s">
        <v>314</v>
      </c>
      <c r="AU186" s="238" t="s">
        <v>87</v>
      </c>
      <c r="AY186" s="18" t="s">
        <v>152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8" t="s">
        <v>21</v>
      </c>
      <c r="BK186" s="239">
        <f>ROUND(I186*H186,2)</f>
        <v>0</v>
      </c>
      <c r="BL186" s="18" t="s">
        <v>159</v>
      </c>
      <c r="BM186" s="238" t="s">
        <v>1055</v>
      </c>
    </row>
    <row r="187" s="2" customFormat="1">
      <c r="A187" s="39"/>
      <c r="B187" s="40"/>
      <c r="C187" s="41"/>
      <c r="D187" s="240" t="s">
        <v>161</v>
      </c>
      <c r="E187" s="41"/>
      <c r="F187" s="241" t="s">
        <v>530</v>
      </c>
      <c r="G187" s="41"/>
      <c r="H187" s="41"/>
      <c r="I187" s="242"/>
      <c r="J187" s="41"/>
      <c r="K187" s="41"/>
      <c r="L187" s="45"/>
      <c r="M187" s="243"/>
      <c r="N187" s="244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161</v>
      </c>
      <c r="AU187" s="18" t="s">
        <v>87</v>
      </c>
    </row>
    <row r="188" s="14" customFormat="1">
      <c r="A188" s="14"/>
      <c r="B188" s="255"/>
      <c r="C188" s="256"/>
      <c r="D188" s="240" t="s">
        <v>163</v>
      </c>
      <c r="E188" s="256"/>
      <c r="F188" s="258" t="s">
        <v>1056</v>
      </c>
      <c r="G188" s="256"/>
      <c r="H188" s="259">
        <v>160.65000000000001</v>
      </c>
      <c r="I188" s="260"/>
      <c r="J188" s="256"/>
      <c r="K188" s="256"/>
      <c r="L188" s="261"/>
      <c r="M188" s="262"/>
      <c r="N188" s="263"/>
      <c r="O188" s="263"/>
      <c r="P188" s="263"/>
      <c r="Q188" s="263"/>
      <c r="R188" s="263"/>
      <c r="S188" s="263"/>
      <c r="T188" s="26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5" t="s">
        <v>163</v>
      </c>
      <c r="AU188" s="265" t="s">
        <v>87</v>
      </c>
      <c r="AV188" s="14" t="s">
        <v>87</v>
      </c>
      <c r="AW188" s="14" t="s">
        <v>4</v>
      </c>
      <c r="AX188" s="14" t="s">
        <v>21</v>
      </c>
      <c r="AY188" s="265" t="s">
        <v>152</v>
      </c>
    </row>
    <row r="189" s="12" customFormat="1" ht="22.8" customHeight="1">
      <c r="A189" s="12"/>
      <c r="B189" s="211"/>
      <c r="C189" s="212"/>
      <c r="D189" s="213" t="s">
        <v>78</v>
      </c>
      <c r="E189" s="225" t="s">
        <v>215</v>
      </c>
      <c r="F189" s="225" t="s">
        <v>612</v>
      </c>
      <c r="G189" s="212"/>
      <c r="H189" s="212"/>
      <c r="I189" s="215"/>
      <c r="J189" s="226">
        <f>BK189</f>
        <v>0</v>
      </c>
      <c r="K189" s="212"/>
      <c r="L189" s="217"/>
      <c r="M189" s="218"/>
      <c r="N189" s="219"/>
      <c r="O189" s="219"/>
      <c r="P189" s="220">
        <f>SUM(P190:P238)</f>
        <v>0</v>
      </c>
      <c r="Q189" s="219"/>
      <c r="R189" s="220">
        <f>SUM(R190:R238)</f>
        <v>13.105176792</v>
      </c>
      <c r="S189" s="219"/>
      <c r="T189" s="221">
        <f>SUM(T190:T238)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2" t="s">
        <v>21</v>
      </c>
      <c r="AT189" s="223" t="s">
        <v>78</v>
      </c>
      <c r="AU189" s="223" t="s">
        <v>21</v>
      </c>
      <c r="AY189" s="222" t="s">
        <v>152</v>
      </c>
      <c r="BK189" s="224">
        <f>SUM(BK190:BK238)</f>
        <v>0</v>
      </c>
    </row>
    <row r="190" s="2" customFormat="1" ht="24.15" customHeight="1">
      <c r="A190" s="39"/>
      <c r="B190" s="40"/>
      <c r="C190" s="227" t="s">
        <v>275</v>
      </c>
      <c r="D190" s="227" t="s">
        <v>154</v>
      </c>
      <c r="E190" s="228" t="s">
        <v>614</v>
      </c>
      <c r="F190" s="229" t="s">
        <v>615</v>
      </c>
      <c r="G190" s="230" t="s">
        <v>580</v>
      </c>
      <c r="H190" s="231">
        <v>2</v>
      </c>
      <c r="I190" s="232"/>
      <c r="J190" s="233">
        <f>ROUND(I190*H190,2)</f>
        <v>0</v>
      </c>
      <c r="K190" s="229" t="s">
        <v>158</v>
      </c>
      <c r="L190" s="45"/>
      <c r="M190" s="234" t="s">
        <v>1</v>
      </c>
      <c r="N190" s="235" t="s">
        <v>44</v>
      </c>
      <c r="O190" s="92"/>
      <c r="P190" s="236">
        <f>O190*H190</f>
        <v>0</v>
      </c>
      <c r="Q190" s="236">
        <v>0.00069999999999999999</v>
      </c>
      <c r="R190" s="236">
        <f>Q190*H190</f>
        <v>0.0014</v>
      </c>
      <c r="S190" s="236">
        <v>0</v>
      </c>
      <c r="T190" s="23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8" t="s">
        <v>159</v>
      </c>
      <c r="AT190" s="238" t="s">
        <v>154</v>
      </c>
      <c r="AU190" s="238" t="s">
        <v>87</v>
      </c>
      <c r="AY190" s="18" t="s">
        <v>152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8" t="s">
        <v>21</v>
      </c>
      <c r="BK190" s="239">
        <f>ROUND(I190*H190,2)</f>
        <v>0</v>
      </c>
      <c r="BL190" s="18" t="s">
        <v>159</v>
      </c>
      <c r="BM190" s="238" t="s">
        <v>1057</v>
      </c>
    </row>
    <row r="191" s="2" customFormat="1">
      <c r="A191" s="39"/>
      <c r="B191" s="40"/>
      <c r="C191" s="41"/>
      <c r="D191" s="240" t="s">
        <v>161</v>
      </c>
      <c r="E191" s="41"/>
      <c r="F191" s="241" t="s">
        <v>617</v>
      </c>
      <c r="G191" s="41"/>
      <c r="H191" s="41"/>
      <c r="I191" s="242"/>
      <c r="J191" s="41"/>
      <c r="K191" s="41"/>
      <c r="L191" s="45"/>
      <c r="M191" s="243"/>
      <c r="N191" s="244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161</v>
      </c>
      <c r="AU191" s="18" t="s">
        <v>87</v>
      </c>
    </row>
    <row r="192" s="14" customFormat="1">
      <c r="A192" s="14"/>
      <c r="B192" s="255"/>
      <c r="C192" s="256"/>
      <c r="D192" s="240" t="s">
        <v>163</v>
      </c>
      <c r="E192" s="257" t="s">
        <v>1</v>
      </c>
      <c r="F192" s="258" t="s">
        <v>1058</v>
      </c>
      <c r="G192" s="256"/>
      <c r="H192" s="259">
        <v>1</v>
      </c>
      <c r="I192" s="260"/>
      <c r="J192" s="256"/>
      <c r="K192" s="256"/>
      <c r="L192" s="261"/>
      <c r="M192" s="262"/>
      <c r="N192" s="263"/>
      <c r="O192" s="263"/>
      <c r="P192" s="263"/>
      <c r="Q192" s="263"/>
      <c r="R192" s="263"/>
      <c r="S192" s="263"/>
      <c r="T192" s="26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5" t="s">
        <v>163</v>
      </c>
      <c r="AU192" s="265" t="s">
        <v>87</v>
      </c>
      <c r="AV192" s="14" t="s">
        <v>87</v>
      </c>
      <c r="AW192" s="14" t="s">
        <v>36</v>
      </c>
      <c r="AX192" s="14" t="s">
        <v>79</v>
      </c>
      <c r="AY192" s="265" t="s">
        <v>152</v>
      </c>
    </row>
    <row r="193" s="14" customFormat="1">
      <c r="A193" s="14"/>
      <c r="B193" s="255"/>
      <c r="C193" s="256"/>
      <c r="D193" s="240" t="s">
        <v>163</v>
      </c>
      <c r="E193" s="257" t="s">
        <v>1</v>
      </c>
      <c r="F193" s="258" t="s">
        <v>1059</v>
      </c>
      <c r="G193" s="256"/>
      <c r="H193" s="259">
        <v>1</v>
      </c>
      <c r="I193" s="260"/>
      <c r="J193" s="256"/>
      <c r="K193" s="256"/>
      <c r="L193" s="261"/>
      <c r="M193" s="262"/>
      <c r="N193" s="263"/>
      <c r="O193" s="263"/>
      <c r="P193" s="263"/>
      <c r="Q193" s="263"/>
      <c r="R193" s="263"/>
      <c r="S193" s="263"/>
      <c r="T193" s="26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5" t="s">
        <v>163</v>
      </c>
      <c r="AU193" s="265" t="s">
        <v>87</v>
      </c>
      <c r="AV193" s="14" t="s">
        <v>87</v>
      </c>
      <c r="AW193" s="14" t="s">
        <v>36</v>
      </c>
      <c r="AX193" s="14" t="s">
        <v>79</v>
      </c>
      <c r="AY193" s="265" t="s">
        <v>152</v>
      </c>
    </row>
    <row r="194" s="15" customFormat="1">
      <c r="A194" s="15"/>
      <c r="B194" s="266"/>
      <c r="C194" s="267"/>
      <c r="D194" s="240" t="s">
        <v>163</v>
      </c>
      <c r="E194" s="268" t="s">
        <v>1</v>
      </c>
      <c r="F194" s="269" t="s">
        <v>187</v>
      </c>
      <c r="G194" s="267"/>
      <c r="H194" s="270">
        <v>2</v>
      </c>
      <c r="I194" s="271"/>
      <c r="J194" s="267"/>
      <c r="K194" s="267"/>
      <c r="L194" s="272"/>
      <c r="M194" s="273"/>
      <c r="N194" s="274"/>
      <c r="O194" s="274"/>
      <c r="P194" s="274"/>
      <c r="Q194" s="274"/>
      <c r="R194" s="274"/>
      <c r="S194" s="274"/>
      <c r="T194" s="27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6" t="s">
        <v>163</v>
      </c>
      <c r="AU194" s="276" t="s">
        <v>87</v>
      </c>
      <c r="AV194" s="15" t="s">
        <v>159</v>
      </c>
      <c r="AW194" s="15" t="s">
        <v>36</v>
      </c>
      <c r="AX194" s="15" t="s">
        <v>21</v>
      </c>
      <c r="AY194" s="276" t="s">
        <v>152</v>
      </c>
    </row>
    <row r="195" s="2" customFormat="1" ht="24.15" customHeight="1">
      <c r="A195" s="39"/>
      <c r="B195" s="40"/>
      <c r="C195" s="277" t="s">
        <v>280</v>
      </c>
      <c r="D195" s="277" t="s">
        <v>314</v>
      </c>
      <c r="E195" s="278" t="s">
        <v>626</v>
      </c>
      <c r="F195" s="279" t="s">
        <v>1060</v>
      </c>
      <c r="G195" s="280" t="s">
        <v>580</v>
      </c>
      <c r="H195" s="281">
        <v>1</v>
      </c>
      <c r="I195" s="282"/>
      <c r="J195" s="283">
        <f>ROUND(I195*H195,2)</f>
        <v>0</v>
      </c>
      <c r="K195" s="279" t="s">
        <v>158</v>
      </c>
      <c r="L195" s="284"/>
      <c r="M195" s="285" t="s">
        <v>1</v>
      </c>
      <c r="N195" s="286" t="s">
        <v>44</v>
      </c>
      <c r="O195" s="92"/>
      <c r="P195" s="236">
        <f>O195*H195</f>
        <v>0</v>
      </c>
      <c r="Q195" s="236">
        <v>0.0035000000000000001</v>
      </c>
      <c r="R195" s="236">
        <f>Q195*H195</f>
        <v>0.0035000000000000001</v>
      </c>
      <c r="S195" s="236">
        <v>0</v>
      </c>
      <c r="T195" s="23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8" t="s">
        <v>558</v>
      </c>
      <c r="AT195" s="238" t="s">
        <v>314</v>
      </c>
      <c r="AU195" s="238" t="s">
        <v>87</v>
      </c>
      <c r="AY195" s="18" t="s">
        <v>152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8" t="s">
        <v>21</v>
      </c>
      <c r="BK195" s="239">
        <f>ROUND(I195*H195,2)</f>
        <v>0</v>
      </c>
      <c r="BL195" s="18" t="s">
        <v>558</v>
      </c>
      <c r="BM195" s="238" t="s">
        <v>1061</v>
      </c>
    </row>
    <row r="196" s="2" customFormat="1">
      <c r="A196" s="39"/>
      <c r="B196" s="40"/>
      <c r="C196" s="41"/>
      <c r="D196" s="240" t="s">
        <v>161</v>
      </c>
      <c r="E196" s="41"/>
      <c r="F196" s="241" t="s">
        <v>629</v>
      </c>
      <c r="G196" s="41"/>
      <c r="H196" s="41"/>
      <c r="I196" s="242"/>
      <c r="J196" s="41"/>
      <c r="K196" s="41"/>
      <c r="L196" s="45"/>
      <c r="M196" s="243"/>
      <c r="N196" s="244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161</v>
      </c>
      <c r="AU196" s="18" t="s">
        <v>87</v>
      </c>
    </row>
    <row r="197" s="2" customFormat="1" ht="24.15" customHeight="1">
      <c r="A197" s="39"/>
      <c r="B197" s="40"/>
      <c r="C197" s="277" t="s">
        <v>290</v>
      </c>
      <c r="D197" s="277" t="s">
        <v>314</v>
      </c>
      <c r="E197" s="278" t="s">
        <v>1062</v>
      </c>
      <c r="F197" s="279" t="s">
        <v>1063</v>
      </c>
      <c r="G197" s="280" t="s">
        <v>580</v>
      </c>
      <c r="H197" s="281">
        <v>1</v>
      </c>
      <c r="I197" s="282"/>
      <c r="J197" s="283">
        <f>ROUND(I197*H197,2)</f>
        <v>0</v>
      </c>
      <c r="K197" s="279" t="s">
        <v>158</v>
      </c>
      <c r="L197" s="284"/>
      <c r="M197" s="285" t="s">
        <v>1</v>
      </c>
      <c r="N197" s="286" t="s">
        <v>44</v>
      </c>
      <c r="O197" s="92"/>
      <c r="P197" s="236">
        <f>O197*H197</f>
        <v>0</v>
      </c>
      <c r="Q197" s="236">
        <v>0.0025000000000000001</v>
      </c>
      <c r="R197" s="236">
        <f>Q197*H197</f>
        <v>0.0025000000000000001</v>
      </c>
      <c r="S197" s="236">
        <v>0</v>
      </c>
      <c r="T197" s="237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8" t="s">
        <v>558</v>
      </c>
      <c r="AT197" s="238" t="s">
        <v>314</v>
      </c>
      <c r="AU197" s="238" t="s">
        <v>87</v>
      </c>
      <c r="AY197" s="18" t="s">
        <v>152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8" t="s">
        <v>21</v>
      </c>
      <c r="BK197" s="239">
        <f>ROUND(I197*H197,2)</f>
        <v>0</v>
      </c>
      <c r="BL197" s="18" t="s">
        <v>558</v>
      </c>
      <c r="BM197" s="238" t="s">
        <v>1064</v>
      </c>
    </row>
    <row r="198" s="2" customFormat="1">
      <c r="A198" s="39"/>
      <c r="B198" s="40"/>
      <c r="C198" s="41"/>
      <c r="D198" s="240" t="s">
        <v>161</v>
      </c>
      <c r="E198" s="41"/>
      <c r="F198" s="241" t="s">
        <v>1065</v>
      </c>
      <c r="G198" s="41"/>
      <c r="H198" s="41"/>
      <c r="I198" s="242"/>
      <c r="J198" s="41"/>
      <c r="K198" s="41"/>
      <c r="L198" s="45"/>
      <c r="M198" s="243"/>
      <c r="N198" s="244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161</v>
      </c>
      <c r="AU198" s="18" t="s">
        <v>87</v>
      </c>
    </row>
    <row r="199" s="2" customFormat="1" ht="24.15" customHeight="1">
      <c r="A199" s="39"/>
      <c r="B199" s="40"/>
      <c r="C199" s="227" t="s">
        <v>7</v>
      </c>
      <c r="D199" s="227" t="s">
        <v>154</v>
      </c>
      <c r="E199" s="228" t="s">
        <v>636</v>
      </c>
      <c r="F199" s="229" t="s">
        <v>637</v>
      </c>
      <c r="G199" s="230" t="s">
        <v>580</v>
      </c>
      <c r="H199" s="231">
        <v>1</v>
      </c>
      <c r="I199" s="232"/>
      <c r="J199" s="233">
        <f>ROUND(I199*H199,2)</f>
        <v>0</v>
      </c>
      <c r="K199" s="229" t="s">
        <v>158</v>
      </c>
      <c r="L199" s="45"/>
      <c r="M199" s="234" t="s">
        <v>1</v>
      </c>
      <c r="N199" s="235" t="s">
        <v>44</v>
      </c>
      <c r="O199" s="92"/>
      <c r="P199" s="236">
        <f>O199*H199</f>
        <v>0</v>
      </c>
      <c r="Q199" s="236">
        <v>0.10940999999999999</v>
      </c>
      <c r="R199" s="236">
        <f>Q199*H199</f>
        <v>0.10940999999999999</v>
      </c>
      <c r="S199" s="236">
        <v>0</v>
      </c>
      <c r="T199" s="23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8" t="s">
        <v>159</v>
      </c>
      <c r="AT199" s="238" t="s">
        <v>154</v>
      </c>
      <c r="AU199" s="238" t="s">
        <v>87</v>
      </c>
      <c r="AY199" s="18" t="s">
        <v>152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8" t="s">
        <v>21</v>
      </c>
      <c r="BK199" s="239">
        <f>ROUND(I199*H199,2)</f>
        <v>0</v>
      </c>
      <c r="BL199" s="18" t="s">
        <v>159</v>
      </c>
      <c r="BM199" s="238" t="s">
        <v>1066</v>
      </c>
    </row>
    <row r="200" s="2" customFormat="1">
      <c r="A200" s="39"/>
      <c r="B200" s="40"/>
      <c r="C200" s="41"/>
      <c r="D200" s="240" t="s">
        <v>161</v>
      </c>
      <c r="E200" s="41"/>
      <c r="F200" s="241" t="s">
        <v>639</v>
      </c>
      <c r="G200" s="41"/>
      <c r="H200" s="41"/>
      <c r="I200" s="242"/>
      <c r="J200" s="41"/>
      <c r="K200" s="41"/>
      <c r="L200" s="45"/>
      <c r="M200" s="243"/>
      <c r="N200" s="244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161</v>
      </c>
      <c r="AU200" s="18" t="s">
        <v>87</v>
      </c>
    </row>
    <row r="201" s="13" customFormat="1">
      <c r="A201" s="13"/>
      <c r="B201" s="245"/>
      <c r="C201" s="246"/>
      <c r="D201" s="240" t="s">
        <v>163</v>
      </c>
      <c r="E201" s="247" t="s">
        <v>1</v>
      </c>
      <c r="F201" s="248" t="s">
        <v>640</v>
      </c>
      <c r="G201" s="246"/>
      <c r="H201" s="247" t="s">
        <v>1</v>
      </c>
      <c r="I201" s="249"/>
      <c r="J201" s="246"/>
      <c r="K201" s="246"/>
      <c r="L201" s="250"/>
      <c r="M201" s="251"/>
      <c r="N201" s="252"/>
      <c r="O201" s="252"/>
      <c r="P201" s="252"/>
      <c r="Q201" s="252"/>
      <c r="R201" s="252"/>
      <c r="S201" s="252"/>
      <c r="T201" s="25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4" t="s">
        <v>163</v>
      </c>
      <c r="AU201" s="254" t="s">
        <v>87</v>
      </c>
      <c r="AV201" s="13" t="s">
        <v>21</v>
      </c>
      <c r="AW201" s="13" t="s">
        <v>36</v>
      </c>
      <c r="AX201" s="13" t="s">
        <v>79</v>
      </c>
      <c r="AY201" s="254" t="s">
        <v>152</v>
      </c>
    </row>
    <row r="202" s="14" customFormat="1">
      <c r="A202" s="14"/>
      <c r="B202" s="255"/>
      <c r="C202" s="256"/>
      <c r="D202" s="240" t="s">
        <v>163</v>
      </c>
      <c r="E202" s="257" t="s">
        <v>1</v>
      </c>
      <c r="F202" s="258" t="s">
        <v>21</v>
      </c>
      <c r="G202" s="256"/>
      <c r="H202" s="259">
        <v>1</v>
      </c>
      <c r="I202" s="260"/>
      <c r="J202" s="256"/>
      <c r="K202" s="256"/>
      <c r="L202" s="261"/>
      <c r="M202" s="262"/>
      <c r="N202" s="263"/>
      <c r="O202" s="263"/>
      <c r="P202" s="263"/>
      <c r="Q202" s="263"/>
      <c r="R202" s="263"/>
      <c r="S202" s="263"/>
      <c r="T202" s="26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5" t="s">
        <v>163</v>
      </c>
      <c r="AU202" s="265" t="s">
        <v>87</v>
      </c>
      <c r="AV202" s="14" t="s">
        <v>87</v>
      </c>
      <c r="AW202" s="14" t="s">
        <v>36</v>
      </c>
      <c r="AX202" s="14" t="s">
        <v>21</v>
      </c>
      <c r="AY202" s="265" t="s">
        <v>152</v>
      </c>
    </row>
    <row r="203" s="2" customFormat="1" ht="21.75" customHeight="1">
      <c r="A203" s="39"/>
      <c r="B203" s="40"/>
      <c r="C203" s="277" t="s">
        <v>299</v>
      </c>
      <c r="D203" s="277" t="s">
        <v>314</v>
      </c>
      <c r="E203" s="278" t="s">
        <v>646</v>
      </c>
      <c r="F203" s="279" t="s">
        <v>647</v>
      </c>
      <c r="G203" s="280" t="s">
        <v>580</v>
      </c>
      <c r="H203" s="281">
        <v>1</v>
      </c>
      <c r="I203" s="282"/>
      <c r="J203" s="283">
        <f>ROUND(I203*H203,2)</f>
        <v>0</v>
      </c>
      <c r="K203" s="279" t="s">
        <v>158</v>
      </c>
      <c r="L203" s="284"/>
      <c r="M203" s="285" t="s">
        <v>1</v>
      </c>
      <c r="N203" s="286" t="s">
        <v>44</v>
      </c>
      <c r="O203" s="92"/>
      <c r="P203" s="236">
        <f>O203*H203</f>
        <v>0</v>
      </c>
      <c r="Q203" s="236">
        <v>0.0061000000000000004</v>
      </c>
      <c r="R203" s="236">
        <f>Q203*H203</f>
        <v>0.0061000000000000004</v>
      </c>
      <c r="S203" s="236">
        <v>0</v>
      </c>
      <c r="T203" s="23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8" t="s">
        <v>209</v>
      </c>
      <c r="AT203" s="238" t="s">
        <v>314</v>
      </c>
      <c r="AU203" s="238" t="s">
        <v>87</v>
      </c>
      <c r="AY203" s="18" t="s">
        <v>152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8" t="s">
        <v>21</v>
      </c>
      <c r="BK203" s="239">
        <f>ROUND(I203*H203,2)</f>
        <v>0</v>
      </c>
      <c r="BL203" s="18" t="s">
        <v>159</v>
      </c>
      <c r="BM203" s="238" t="s">
        <v>1067</v>
      </c>
    </row>
    <row r="204" s="2" customFormat="1">
      <c r="A204" s="39"/>
      <c r="B204" s="40"/>
      <c r="C204" s="41"/>
      <c r="D204" s="240" t="s">
        <v>161</v>
      </c>
      <c r="E204" s="41"/>
      <c r="F204" s="241" t="s">
        <v>647</v>
      </c>
      <c r="G204" s="41"/>
      <c r="H204" s="41"/>
      <c r="I204" s="242"/>
      <c r="J204" s="41"/>
      <c r="K204" s="41"/>
      <c r="L204" s="45"/>
      <c r="M204" s="243"/>
      <c r="N204" s="244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161</v>
      </c>
      <c r="AU204" s="18" t="s">
        <v>87</v>
      </c>
    </row>
    <row r="205" s="2" customFormat="1" ht="24.15" customHeight="1">
      <c r="A205" s="39"/>
      <c r="B205" s="40"/>
      <c r="C205" s="227" t="s">
        <v>306</v>
      </c>
      <c r="D205" s="227" t="s">
        <v>154</v>
      </c>
      <c r="E205" s="228" t="s">
        <v>650</v>
      </c>
      <c r="F205" s="229" t="s">
        <v>651</v>
      </c>
      <c r="G205" s="230" t="s">
        <v>157</v>
      </c>
      <c r="H205" s="231">
        <v>3.7000000000000002</v>
      </c>
      <c r="I205" s="232"/>
      <c r="J205" s="233">
        <f>ROUND(I205*H205,2)</f>
        <v>0</v>
      </c>
      <c r="K205" s="229" t="s">
        <v>158</v>
      </c>
      <c r="L205" s="45"/>
      <c r="M205" s="234" t="s">
        <v>1</v>
      </c>
      <c r="N205" s="235" t="s">
        <v>44</v>
      </c>
      <c r="O205" s="92"/>
      <c r="P205" s="236">
        <f>O205*H205</f>
        <v>0</v>
      </c>
      <c r="Q205" s="236">
        <v>0.0011999999999999999</v>
      </c>
      <c r="R205" s="236">
        <f>Q205*H205</f>
        <v>0.0044399999999999995</v>
      </c>
      <c r="S205" s="236">
        <v>0</v>
      </c>
      <c r="T205" s="23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8" t="s">
        <v>159</v>
      </c>
      <c r="AT205" s="238" t="s">
        <v>154</v>
      </c>
      <c r="AU205" s="238" t="s">
        <v>87</v>
      </c>
      <c r="AY205" s="18" t="s">
        <v>152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8" t="s">
        <v>21</v>
      </c>
      <c r="BK205" s="239">
        <f>ROUND(I205*H205,2)</f>
        <v>0</v>
      </c>
      <c r="BL205" s="18" t="s">
        <v>159</v>
      </c>
      <c r="BM205" s="238" t="s">
        <v>1068</v>
      </c>
    </row>
    <row r="206" s="2" customFormat="1">
      <c r="A206" s="39"/>
      <c r="B206" s="40"/>
      <c r="C206" s="41"/>
      <c r="D206" s="240" t="s">
        <v>161</v>
      </c>
      <c r="E206" s="41"/>
      <c r="F206" s="241" t="s">
        <v>653</v>
      </c>
      <c r="G206" s="41"/>
      <c r="H206" s="41"/>
      <c r="I206" s="242"/>
      <c r="J206" s="41"/>
      <c r="K206" s="41"/>
      <c r="L206" s="45"/>
      <c r="M206" s="243"/>
      <c r="N206" s="244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161</v>
      </c>
      <c r="AU206" s="18" t="s">
        <v>87</v>
      </c>
    </row>
    <row r="207" s="13" customFormat="1">
      <c r="A207" s="13"/>
      <c r="B207" s="245"/>
      <c r="C207" s="246"/>
      <c r="D207" s="240" t="s">
        <v>163</v>
      </c>
      <c r="E207" s="247" t="s">
        <v>1</v>
      </c>
      <c r="F207" s="248" t="s">
        <v>654</v>
      </c>
      <c r="G207" s="246"/>
      <c r="H207" s="247" t="s">
        <v>1</v>
      </c>
      <c r="I207" s="249"/>
      <c r="J207" s="246"/>
      <c r="K207" s="246"/>
      <c r="L207" s="250"/>
      <c r="M207" s="251"/>
      <c r="N207" s="252"/>
      <c r="O207" s="252"/>
      <c r="P207" s="252"/>
      <c r="Q207" s="252"/>
      <c r="R207" s="252"/>
      <c r="S207" s="252"/>
      <c r="T207" s="25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4" t="s">
        <v>163</v>
      </c>
      <c r="AU207" s="254" t="s">
        <v>87</v>
      </c>
      <c r="AV207" s="13" t="s">
        <v>21</v>
      </c>
      <c r="AW207" s="13" t="s">
        <v>36</v>
      </c>
      <c r="AX207" s="13" t="s">
        <v>79</v>
      </c>
      <c r="AY207" s="254" t="s">
        <v>152</v>
      </c>
    </row>
    <row r="208" s="14" customFormat="1">
      <c r="A208" s="14"/>
      <c r="B208" s="255"/>
      <c r="C208" s="256"/>
      <c r="D208" s="240" t="s">
        <v>163</v>
      </c>
      <c r="E208" s="257" t="s">
        <v>1</v>
      </c>
      <c r="F208" s="258" t="s">
        <v>1069</v>
      </c>
      <c r="G208" s="256"/>
      <c r="H208" s="259">
        <v>3.7000000000000002</v>
      </c>
      <c r="I208" s="260"/>
      <c r="J208" s="256"/>
      <c r="K208" s="256"/>
      <c r="L208" s="261"/>
      <c r="M208" s="262"/>
      <c r="N208" s="263"/>
      <c r="O208" s="263"/>
      <c r="P208" s="263"/>
      <c r="Q208" s="263"/>
      <c r="R208" s="263"/>
      <c r="S208" s="263"/>
      <c r="T208" s="26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5" t="s">
        <v>163</v>
      </c>
      <c r="AU208" s="265" t="s">
        <v>87</v>
      </c>
      <c r="AV208" s="14" t="s">
        <v>87</v>
      </c>
      <c r="AW208" s="14" t="s">
        <v>36</v>
      </c>
      <c r="AX208" s="14" t="s">
        <v>21</v>
      </c>
      <c r="AY208" s="265" t="s">
        <v>152</v>
      </c>
    </row>
    <row r="209" s="2" customFormat="1" ht="16.5" customHeight="1">
      <c r="A209" s="39"/>
      <c r="B209" s="40"/>
      <c r="C209" s="227" t="s">
        <v>313</v>
      </c>
      <c r="D209" s="227" t="s">
        <v>154</v>
      </c>
      <c r="E209" s="228" t="s">
        <v>670</v>
      </c>
      <c r="F209" s="229" t="s">
        <v>671</v>
      </c>
      <c r="G209" s="230" t="s">
        <v>157</v>
      </c>
      <c r="H209" s="231">
        <v>3.7000000000000002</v>
      </c>
      <c r="I209" s="232"/>
      <c r="J209" s="233">
        <f>ROUND(I209*H209,2)</f>
        <v>0</v>
      </c>
      <c r="K209" s="229" t="s">
        <v>158</v>
      </c>
      <c r="L209" s="45"/>
      <c r="M209" s="234" t="s">
        <v>1</v>
      </c>
      <c r="N209" s="235" t="s">
        <v>44</v>
      </c>
      <c r="O209" s="92"/>
      <c r="P209" s="236">
        <f>O209*H209</f>
        <v>0</v>
      </c>
      <c r="Q209" s="236">
        <v>1.0000000000000001E-05</v>
      </c>
      <c r="R209" s="236">
        <f>Q209*H209</f>
        <v>3.7000000000000005E-05</v>
      </c>
      <c r="S209" s="236">
        <v>0</v>
      </c>
      <c r="T209" s="237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8" t="s">
        <v>159</v>
      </c>
      <c r="AT209" s="238" t="s">
        <v>154</v>
      </c>
      <c r="AU209" s="238" t="s">
        <v>87</v>
      </c>
      <c r="AY209" s="18" t="s">
        <v>152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8" t="s">
        <v>21</v>
      </c>
      <c r="BK209" s="239">
        <f>ROUND(I209*H209,2)</f>
        <v>0</v>
      </c>
      <c r="BL209" s="18" t="s">
        <v>159</v>
      </c>
      <c r="BM209" s="238" t="s">
        <v>1070</v>
      </c>
    </row>
    <row r="210" s="2" customFormat="1">
      <c r="A210" s="39"/>
      <c r="B210" s="40"/>
      <c r="C210" s="41"/>
      <c r="D210" s="240" t="s">
        <v>161</v>
      </c>
      <c r="E210" s="41"/>
      <c r="F210" s="241" t="s">
        <v>673</v>
      </c>
      <c r="G210" s="41"/>
      <c r="H210" s="41"/>
      <c r="I210" s="242"/>
      <c r="J210" s="41"/>
      <c r="K210" s="41"/>
      <c r="L210" s="45"/>
      <c r="M210" s="243"/>
      <c r="N210" s="244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161</v>
      </c>
      <c r="AU210" s="18" t="s">
        <v>87</v>
      </c>
    </row>
    <row r="211" s="13" customFormat="1">
      <c r="A211" s="13"/>
      <c r="B211" s="245"/>
      <c r="C211" s="246"/>
      <c r="D211" s="240" t="s">
        <v>163</v>
      </c>
      <c r="E211" s="247" t="s">
        <v>1</v>
      </c>
      <c r="F211" s="248" t="s">
        <v>654</v>
      </c>
      <c r="G211" s="246"/>
      <c r="H211" s="247" t="s">
        <v>1</v>
      </c>
      <c r="I211" s="249"/>
      <c r="J211" s="246"/>
      <c r="K211" s="246"/>
      <c r="L211" s="250"/>
      <c r="M211" s="251"/>
      <c r="N211" s="252"/>
      <c r="O211" s="252"/>
      <c r="P211" s="252"/>
      <c r="Q211" s="252"/>
      <c r="R211" s="252"/>
      <c r="S211" s="252"/>
      <c r="T211" s="25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4" t="s">
        <v>163</v>
      </c>
      <c r="AU211" s="254" t="s">
        <v>87</v>
      </c>
      <c r="AV211" s="13" t="s">
        <v>21</v>
      </c>
      <c r="AW211" s="13" t="s">
        <v>36</v>
      </c>
      <c r="AX211" s="13" t="s">
        <v>79</v>
      </c>
      <c r="AY211" s="254" t="s">
        <v>152</v>
      </c>
    </row>
    <row r="212" s="14" customFormat="1">
      <c r="A212" s="14"/>
      <c r="B212" s="255"/>
      <c r="C212" s="256"/>
      <c r="D212" s="240" t="s">
        <v>163</v>
      </c>
      <c r="E212" s="257" t="s">
        <v>1</v>
      </c>
      <c r="F212" s="258" t="s">
        <v>1071</v>
      </c>
      <c r="G212" s="256"/>
      <c r="H212" s="259">
        <v>3.7000000000000002</v>
      </c>
      <c r="I212" s="260"/>
      <c r="J212" s="256"/>
      <c r="K212" s="256"/>
      <c r="L212" s="261"/>
      <c r="M212" s="262"/>
      <c r="N212" s="263"/>
      <c r="O212" s="263"/>
      <c r="P212" s="263"/>
      <c r="Q212" s="263"/>
      <c r="R212" s="263"/>
      <c r="S212" s="263"/>
      <c r="T212" s="26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5" t="s">
        <v>163</v>
      </c>
      <c r="AU212" s="265" t="s">
        <v>87</v>
      </c>
      <c r="AV212" s="14" t="s">
        <v>87</v>
      </c>
      <c r="AW212" s="14" t="s">
        <v>36</v>
      </c>
      <c r="AX212" s="14" t="s">
        <v>21</v>
      </c>
      <c r="AY212" s="265" t="s">
        <v>152</v>
      </c>
    </row>
    <row r="213" s="2" customFormat="1" ht="37.8" customHeight="1">
      <c r="A213" s="39"/>
      <c r="B213" s="40"/>
      <c r="C213" s="227" t="s">
        <v>320</v>
      </c>
      <c r="D213" s="227" t="s">
        <v>154</v>
      </c>
      <c r="E213" s="228" t="s">
        <v>1072</v>
      </c>
      <c r="F213" s="229" t="s">
        <v>1073</v>
      </c>
      <c r="G213" s="230" t="s">
        <v>218</v>
      </c>
      <c r="H213" s="231">
        <v>34</v>
      </c>
      <c r="I213" s="232"/>
      <c r="J213" s="233">
        <f>ROUND(I213*H213,2)</f>
        <v>0</v>
      </c>
      <c r="K213" s="229" t="s">
        <v>158</v>
      </c>
      <c r="L213" s="45"/>
      <c r="M213" s="234" t="s">
        <v>1</v>
      </c>
      <c r="N213" s="235" t="s">
        <v>44</v>
      </c>
      <c r="O213" s="92"/>
      <c r="P213" s="236">
        <f>O213*H213</f>
        <v>0</v>
      </c>
      <c r="Q213" s="236">
        <v>0.15540000000000001</v>
      </c>
      <c r="R213" s="236">
        <f>Q213*H213</f>
        <v>5.2836000000000007</v>
      </c>
      <c r="S213" s="236">
        <v>0</v>
      </c>
      <c r="T213" s="237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8" t="s">
        <v>159</v>
      </c>
      <c r="AT213" s="238" t="s">
        <v>154</v>
      </c>
      <c r="AU213" s="238" t="s">
        <v>87</v>
      </c>
      <c r="AY213" s="18" t="s">
        <v>152</v>
      </c>
      <c r="BE213" s="239">
        <f>IF(N213="základní",J213,0)</f>
        <v>0</v>
      </c>
      <c r="BF213" s="239">
        <f>IF(N213="snížená",J213,0)</f>
        <v>0</v>
      </c>
      <c r="BG213" s="239">
        <f>IF(N213="zákl. přenesená",J213,0)</f>
        <v>0</v>
      </c>
      <c r="BH213" s="239">
        <f>IF(N213="sníž. přenesená",J213,0)</f>
        <v>0</v>
      </c>
      <c r="BI213" s="239">
        <f>IF(N213="nulová",J213,0)</f>
        <v>0</v>
      </c>
      <c r="BJ213" s="18" t="s">
        <v>21</v>
      </c>
      <c r="BK213" s="239">
        <f>ROUND(I213*H213,2)</f>
        <v>0</v>
      </c>
      <c r="BL213" s="18" t="s">
        <v>159</v>
      </c>
      <c r="BM213" s="238" t="s">
        <v>1074</v>
      </c>
    </row>
    <row r="214" s="2" customFormat="1">
      <c r="A214" s="39"/>
      <c r="B214" s="40"/>
      <c r="C214" s="41"/>
      <c r="D214" s="240" t="s">
        <v>161</v>
      </c>
      <c r="E214" s="41"/>
      <c r="F214" s="241" t="s">
        <v>1075</v>
      </c>
      <c r="G214" s="41"/>
      <c r="H214" s="41"/>
      <c r="I214" s="242"/>
      <c r="J214" s="41"/>
      <c r="K214" s="41"/>
      <c r="L214" s="45"/>
      <c r="M214" s="243"/>
      <c r="N214" s="244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161</v>
      </c>
      <c r="AU214" s="18" t="s">
        <v>87</v>
      </c>
    </row>
    <row r="215" s="13" customFormat="1">
      <c r="A215" s="13"/>
      <c r="B215" s="245"/>
      <c r="C215" s="246"/>
      <c r="D215" s="240" t="s">
        <v>163</v>
      </c>
      <c r="E215" s="247" t="s">
        <v>1</v>
      </c>
      <c r="F215" s="248" t="s">
        <v>1076</v>
      </c>
      <c r="G215" s="246"/>
      <c r="H215" s="247" t="s">
        <v>1</v>
      </c>
      <c r="I215" s="249"/>
      <c r="J215" s="246"/>
      <c r="K215" s="246"/>
      <c r="L215" s="250"/>
      <c r="M215" s="251"/>
      <c r="N215" s="252"/>
      <c r="O215" s="252"/>
      <c r="P215" s="252"/>
      <c r="Q215" s="252"/>
      <c r="R215" s="252"/>
      <c r="S215" s="252"/>
      <c r="T215" s="25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4" t="s">
        <v>163</v>
      </c>
      <c r="AU215" s="254" t="s">
        <v>87</v>
      </c>
      <c r="AV215" s="13" t="s">
        <v>21</v>
      </c>
      <c r="AW215" s="13" t="s">
        <v>36</v>
      </c>
      <c r="AX215" s="13" t="s">
        <v>79</v>
      </c>
      <c r="AY215" s="254" t="s">
        <v>152</v>
      </c>
    </row>
    <row r="216" s="14" customFormat="1">
      <c r="A216" s="14"/>
      <c r="B216" s="255"/>
      <c r="C216" s="256"/>
      <c r="D216" s="240" t="s">
        <v>163</v>
      </c>
      <c r="E216" s="257" t="s">
        <v>1</v>
      </c>
      <c r="F216" s="258" t="s">
        <v>1077</v>
      </c>
      <c r="G216" s="256"/>
      <c r="H216" s="259">
        <v>34</v>
      </c>
      <c r="I216" s="260"/>
      <c r="J216" s="256"/>
      <c r="K216" s="256"/>
      <c r="L216" s="261"/>
      <c r="M216" s="262"/>
      <c r="N216" s="263"/>
      <c r="O216" s="263"/>
      <c r="P216" s="263"/>
      <c r="Q216" s="263"/>
      <c r="R216" s="263"/>
      <c r="S216" s="263"/>
      <c r="T216" s="26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5" t="s">
        <v>163</v>
      </c>
      <c r="AU216" s="265" t="s">
        <v>87</v>
      </c>
      <c r="AV216" s="14" t="s">
        <v>87</v>
      </c>
      <c r="AW216" s="14" t="s">
        <v>36</v>
      </c>
      <c r="AX216" s="14" t="s">
        <v>21</v>
      </c>
      <c r="AY216" s="265" t="s">
        <v>152</v>
      </c>
    </row>
    <row r="217" s="2" customFormat="1" ht="16.5" customHeight="1">
      <c r="A217" s="39"/>
      <c r="B217" s="40"/>
      <c r="C217" s="277" t="s">
        <v>328</v>
      </c>
      <c r="D217" s="277" t="s">
        <v>314</v>
      </c>
      <c r="E217" s="278" t="s">
        <v>1078</v>
      </c>
      <c r="F217" s="279" t="s">
        <v>1079</v>
      </c>
      <c r="G217" s="280" t="s">
        <v>218</v>
      </c>
      <c r="H217" s="281">
        <v>34.68</v>
      </c>
      <c r="I217" s="282"/>
      <c r="J217" s="283">
        <f>ROUND(I217*H217,2)</f>
        <v>0</v>
      </c>
      <c r="K217" s="279" t="s">
        <v>158</v>
      </c>
      <c r="L217" s="284"/>
      <c r="M217" s="285" t="s">
        <v>1</v>
      </c>
      <c r="N217" s="286" t="s">
        <v>44</v>
      </c>
      <c r="O217" s="92"/>
      <c r="P217" s="236">
        <f>O217*H217</f>
        <v>0</v>
      </c>
      <c r="Q217" s="236">
        <v>0.080000000000000002</v>
      </c>
      <c r="R217" s="236">
        <f>Q217*H217</f>
        <v>2.7744</v>
      </c>
      <c r="S217" s="236">
        <v>0</v>
      </c>
      <c r="T217" s="237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8" t="s">
        <v>209</v>
      </c>
      <c r="AT217" s="238" t="s">
        <v>314</v>
      </c>
      <c r="AU217" s="238" t="s">
        <v>87</v>
      </c>
      <c r="AY217" s="18" t="s">
        <v>152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8" t="s">
        <v>21</v>
      </c>
      <c r="BK217" s="239">
        <f>ROUND(I217*H217,2)</f>
        <v>0</v>
      </c>
      <c r="BL217" s="18" t="s">
        <v>159</v>
      </c>
      <c r="BM217" s="238" t="s">
        <v>1080</v>
      </c>
    </row>
    <row r="218" s="2" customFormat="1">
      <c r="A218" s="39"/>
      <c r="B218" s="40"/>
      <c r="C218" s="41"/>
      <c r="D218" s="240" t="s">
        <v>161</v>
      </c>
      <c r="E218" s="41"/>
      <c r="F218" s="241" t="s">
        <v>1079</v>
      </c>
      <c r="G218" s="41"/>
      <c r="H218" s="41"/>
      <c r="I218" s="242"/>
      <c r="J218" s="41"/>
      <c r="K218" s="41"/>
      <c r="L218" s="45"/>
      <c r="M218" s="243"/>
      <c r="N218" s="244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161</v>
      </c>
      <c r="AU218" s="18" t="s">
        <v>87</v>
      </c>
    </row>
    <row r="219" s="14" customFormat="1">
      <c r="A219" s="14"/>
      <c r="B219" s="255"/>
      <c r="C219" s="256"/>
      <c r="D219" s="240" t="s">
        <v>163</v>
      </c>
      <c r="E219" s="256"/>
      <c r="F219" s="258" t="s">
        <v>1081</v>
      </c>
      <c r="G219" s="256"/>
      <c r="H219" s="259">
        <v>34.68</v>
      </c>
      <c r="I219" s="260"/>
      <c r="J219" s="256"/>
      <c r="K219" s="256"/>
      <c r="L219" s="261"/>
      <c r="M219" s="262"/>
      <c r="N219" s="263"/>
      <c r="O219" s="263"/>
      <c r="P219" s="263"/>
      <c r="Q219" s="263"/>
      <c r="R219" s="263"/>
      <c r="S219" s="263"/>
      <c r="T219" s="26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5" t="s">
        <v>163</v>
      </c>
      <c r="AU219" s="265" t="s">
        <v>87</v>
      </c>
      <c r="AV219" s="14" t="s">
        <v>87</v>
      </c>
      <c r="AW219" s="14" t="s">
        <v>4</v>
      </c>
      <c r="AX219" s="14" t="s">
        <v>21</v>
      </c>
      <c r="AY219" s="265" t="s">
        <v>152</v>
      </c>
    </row>
    <row r="220" s="2" customFormat="1" ht="37.8" customHeight="1">
      <c r="A220" s="39"/>
      <c r="B220" s="40"/>
      <c r="C220" s="227" t="s">
        <v>335</v>
      </c>
      <c r="D220" s="227" t="s">
        <v>154</v>
      </c>
      <c r="E220" s="228" t="s">
        <v>689</v>
      </c>
      <c r="F220" s="229" t="s">
        <v>690</v>
      </c>
      <c r="G220" s="230" t="s">
        <v>218</v>
      </c>
      <c r="H220" s="231">
        <v>26</v>
      </c>
      <c r="I220" s="232"/>
      <c r="J220" s="233">
        <f>ROUND(I220*H220,2)</f>
        <v>0</v>
      </c>
      <c r="K220" s="229" t="s">
        <v>158</v>
      </c>
      <c r="L220" s="45"/>
      <c r="M220" s="234" t="s">
        <v>1</v>
      </c>
      <c r="N220" s="235" t="s">
        <v>44</v>
      </c>
      <c r="O220" s="92"/>
      <c r="P220" s="236">
        <f>O220*H220</f>
        <v>0</v>
      </c>
      <c r="Q220" s="236">
        <v>0.1295</v>
      </c>
      <c r="R220" s="236">
        <f>Q220*H220</f>
        <v>3.367</v>
      </c>
      <c r="S220" s="236">
        <v>0</v>
      </c>
      <c r="T220" s="237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8" t="s">
        <v>159</v>
      </c>
      <c r="AT220" s="238" t="s">
        <v>154</v>
      </c>
      <c r="AU220" s="238" t="s">
        <v>87</v>
      </c>
      <c r="AY220" s="18" t="s">
        <v>152</v>
      </c>
      <c r="BE220" s="239">
        <f>IF(N220="základní",J220,0)</f>
        <v>0</v>
      </c>
      <c r="BF220" s="239">
        <f>IF(N220="snížená",J220,0)</f>
        <v>0</v>
      </c>
      <c r="BG220" s="239">
        <f>IF(N220="zákl. přenesená",J220,0)</f>
        <v>0</v>
      </c>
      <c r="BH220" s="239">
        <f>IF(N220="sníž. přenesená",J220,0)</f>
        <v>0</v>
      </c>
      <c r="BI220" s="239">
        <f>IF(N220="nulová",J220,0)</f>
        <v>0</v>
      </c>
      <c r="BJ220" s="18" t="s">
        <v>21</v>
      </c>
      <c r="BK220" s="239">
        <f>ROUND(I220*H220,2)</f>
        <v>0</v>
      </c>
      <c r="BL220" s="18" t="s">
        <v>159</v>
      </c>
      <c r="BM220" s="238" t="s">
        <v>1082</v>
      </c>
    </row>
    <row r="221" s="2" customFormat="1">
      <c r="A221" s="39"/>
      <c r="B221" s="40"/>
      <c r="C221" s="41"/>
      <c r="D221" s="240" t="s">
        <v>161</v>
      </c>
      <c r="E221" s="41"/>
      <c r="F221" s="241" t="s">
        <v>692</v>
      </c>
      <c r="G221" s="41"/>
      <c r="H221" s="41"/>
      <c r="I221" s="242"/>
      <c r="J221" s="41"/>
      <c r="K221" s="41"/>
      <c r="L221" s="45"/>
      <c r="M221" s="243"/>
      <c r="N221" s="244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161</v>
      </c>
      <c r="AU221" s="18" t="s">
        <v>87</v>
      </c>
    </row>
    <row r="222" s="13" customFormat="1">
      <c r="A222" s="13"/>
      <c r="B222" s="245"/>
      <c r="C222" s="246"/>
      <c r="D222" s="240" t="s">
        <v>163</v>
      </c>
      <c r="E222" s="247" t="s">
        <v>1</v>
      </c>
      <c r="F222" s="248" t="s">
        <v>693</v>
      </c>
      <c r="G222" s="246"/>
      <c r="H222" s="247" t="s">
        <v>1</v>
      </c>
      <c r="I222" s="249"/>
      <c r="J222" s="246"/>
      <c r="K222" s="246"/>
      <c r="L222" s="250"/>
      <c r="M222" s="251"/>
      <c r="N222" s="252"/>
      <c r="O222" s="252"/>
      <c r="P222" s="252"/>
      <c r="Q222" s="252"/>
      <c r="R222" s="252"/>
      <c r="S222" s="252"/>
      <c r="T222" s="25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4" t="s">
        <v>163</v>
      </c>
      <c r="AU222" s="254" t="s">
        <v>87</v>
      </c>
      <c r="AV222" s="13" t="s">
        <v>21</v>
      </c>
      <c r="AW222" s="13" t="s">
        <v>36</v>
      </c>
      <c r="AX222" s="13" t="s">
        <v>79</v>
      </c>
      <c r="AY222" s="254" t="s">
        <v>152</v>
      </c>
    </row>
    <row r="223" s="14" customFormat="1">
      <c r="A223" s="14"/>
      <c r="B223" s="255"/>
      <c r="C223" s="256"/>
      <c r="D223" s="240" t="s">
        <v>163</v>
      </c>
      <c r="E223" s="257" t="s">
        <v>1</v>
      </c>
      <c r="F223" s="258" t="s">
        <v>1083</v>
      </c>
      <c r="G223" s="256"/>
      <c r="H223" s="259">
        <v>26</v>
      </c>
      <c r="I223" s="260"/>
      <c r="J223" s="256"/>
      <c r="K223" s="256"/>
      <c r="L223" s="261"/>
      <c r="M223" s="262"/>
      <c r="N223" s="263"/>
      <c r="O223" s="263"/>
      <c r="P223" s="263"/>
      <c r="Q223" s="263"/>
      <c r="R223" s="263"/>
      <c r="S223" s="263"/>
      <c r="T223" s="26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5" t="s">
        <v>163</v>
      </c>
      <c r="AU223" s="265" t="s">
        <v>87</v>
      </c>
      <c r="AV223" s="14" t="s">
        <v>87</v>
      </c>
      <c r="AW223" s="14" t="s">
        <v>36</v>
      </c>
      <c r="AX223" s="14" t="s">
        <v>21</v>
      </c>
      <c r="AY223" s="265" t="s">
        <v>152</v>
      </c>
    </row>
    <row r="224" s="2" customFormat="1" ht="16.5" customHeight="1">
      <c r="A224" s="39"/>
      <c r="B224" s="40"/>
      <c r="C224" s="277" t="s">
        <v>341</v>
      </c>
      <c r="D224" s="277" t="s">
        <v>314</v>
      </c>
      <c r="E224" s="278" t="s">
        <v>696</v>
      </c>
      <c r="F224" s="279" t="s">
        <v>697</v>
      </c>
      <c r="G224" s="280" t="s">
        <v>218</v>
      </c>
      <c r="H224" s="281">
        <v>27.641999999999999</v>
      </c>
      <c r="I224" s="282"/>
      <c r="J224" s="283">
        <f>ROUND(I224*H224,2)</f>
        <v>0</v>
      </c>
      <c r="K224" s="279" t="s">
        <v>158</v>
      </c>
      <c r="L224" s="284"/>
      <c r="M224" s="285" t="s">
        <v>1</v>
      </c>
      <c r="N224" s="286" t="s">
        <v>44</v>
      </c>
      <c r="O224" s="92"/>
      <c r="P224" s="236">
        <f>O224*H224</f>
        <v>0</v>
      </c>
      <c r="Q224" s="236">
        <v>0.056120000000000003</v>
      </c>
      <c r="R224" s="236">
        <f>Q224*H224</f>
        <v>1.55126904</v>
      </c>
      <c r="S224" s="236">
        <v>0</v>
      </c>
      <c r="T224" s="237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8" t="s">
        <v>209</v>
      </c>
      <c r="AT224" s="238" t="s">
        <v>314</v>
      </c>
      <c r="AU224" s="238" t="s">
        <v>87</v>
      </c>
      <c r="AY224" s="18" t="s">
        <v>152</v>
      </c>
      <c r="BE224" s="239">
        <f>IF(N224="základní",J224,0)</f>
        <v>0</v>
      </c>
      <c r="BF224" s="239">
        <f>IF(N224="snížená",J224,0)</f>
        <v>0</v>
      </c>
      <c r="BG224" s="239">
        <f>IF(N224="zákl. přenesená",J224,0)</f>
        <v>0</v>
      </c>
      <c r="BH224" s="239">
        <f>IF(N224="sníž. přenesená",J224,0)</f>
        <v>0</v>
      </c>
      <c r="BI224" s="239">
        <f>IF(N224="nulová",J224,0)</f>
        <v>0</v>
      </c>
      <c r="BJ224" s="18" t="s">
        <v>21</v>
      </c>
      <c r="BK224" s="239">
        <f>ROUND(I224*H224,2)</f>
        <v>0</v>
      </c>
      <c r="BL224" s="18" t="s">
        <v>159</v>
      </c>
      <c r="BM224" s="238" t="s">
        <v>1084</v>
      </c>
    </row>
    <row r="225" s="2" customFormat="1">
      <c r="A225" s="39"/>
      <c r="B225" s="40"/>
      <c r="C225" s="41"/>
      <c r="D225" s="240" t="s">
        <v>161</v>
      </c>
      <c r="E225" s="41"/>
      <c r="F225" s="241" t="s">
        <v>699</v>
      </c>
      <c r="G225" s="41"/>
      <c r="H225" s="41"/>
      <c r="I225" s="242"/>
      <c r="J225" s="41"/>
      <c r="K225" s="41"/>
      <c r="L225" s="45"/>
      <c r="M225" s="243"/>
      <c r="N225" s="244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161</v>
      </c>
      <c r="AU225" s="18" t="s">
        <v>87</v>
      </c>
    </row>
    <row r="226" s="14" customFormat="1">
      <c r="A226" s="14"/>
      <c r="B226" s="255"/>
      <c r="C226" s="256"/>
      <c r="D226" s="240" t="s">
        <v>163</v>
      </c>
      <c r="E226" s="256"/>
      <c r="F226" s="258" t="s">
        <v>700</v>
      </c>
      <c r="G226" s="256"/>
      <c r="H226" s="259">
        <v>27.641999999999999</v>
      </c>
      <c r="I226" s="260"/>
      <c r="J226" s="256"/>
      <c r="K226" s="256"/>
      <c r="L226" s="261"/>
      <c r="M226" s="262"/>
      <c r="N226" s="263"/>
      <c r="O226" s="263"/>
      <c r="P226" s="263"/>
      <c r="Q226" s="263"/>
      <c r="R226" s="263"/>
      <c r="S226" s="263"/>
      <c r="T226" s="26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5" t="s">
        <v>163</v>
      </c>
      <c r="AU226" s="265" t="s">
        <v>87</v>
      </c>
      <c r="AV226" s="14" t="s">
        <v>87</v>
      </c>
      <c r="AW226" s="14" t="s">
        <v>4</v>
      </c>
      <c r="AX226" s="14" t="s">
        <v>21</v>
      </c>
      <c r="AY226" s="265" t="s">
        <v>152</v>
      </c>
    </row>
    <row r="227" s="2" customFormat="1" ht="24.15" customHeight="1">
      <c r="A227" s="39"/>
      <c r="B227" s="40"/>
      <c r="C227" s="227" t="s">
        <v>348</v>
      </c>
      <c r="D227" s="227" t="s">
        <v>154</v>
      </c>
      <c r="E227" s="228" t="s">
        <v>736</v>
      </c>
      <c r="F227" s="229" t="s">
        <v>737</v>
      </c>
      <c r="G227" s="230" t="s">
        <v>218</v>
      </c>
      <c r="H227" s="231">
        <v>6.7999999999999998</v>
      </c>
      <c r="I227" s="232"/>
      <c r="J227" s="233">
        <f>ROUND(I227*H227,2)</f>
        <v>0</v>
      </c>
      <c r="K227" s="229" t="s">
        <v>158</v>
      </c>
      <c r="L227" s="45"/>
      <c r="M227" s="234" t="s">
        <v>1</v>
      </c>
      <c r="N227" s="235" t="s">
        <v>44</v>
      </c>
      <c r="O227" s="92"/>
      <c r="P227" s="236">
        <f>O227*H227</f>
        <v>0</v>
      </c>
      <c r="Q227" s="236">
        <v>1.4950000000000001E-06</v>
      </c>
      <c r="R227" s="236">
        <f>Q227*H227</f>
        <v>1.0166000000000001E-05</v>
      </c>
      <c r="S227" s="236">
        <v>0</v>
      </c>
      <c r="T227" s="237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8" t="s">
        <v>159</v>
      </c>
      <c r="AT227" s="238" t="s">
        <v>154</v>
      </c>
      <c r="AU227" s="238" t="s">
        <v>87</v>
      </c>
      <c r="AY227" s="18" t="s">
        <v>152</v>
      </c>
      <c r="BE227" s="239">
        <f>IF(N227="základní",J227,0)</f>
        <v>0</v>
      </c>
      <c r="BF227" s="239">
        <f>IF(N227="snížená",J227,0)</f>
        <v>0</v>
      </c>
      <c r="BG227" s="239">
        <f>IF(N227="zákl. přenesená",J227,0)</f>
        <v>0</v>
      </c>
      <c r="BH227" s="239">
        <f>IF(N227="sníž. přenesená",J227,0)</f>
        <v>0</v>
      </c>
      <c r="BI227" s="239">
        <f>IF(N227="nulová",J227,0)</f>
        <v>0</v>
      </c>
      <c r="BJ227" s="18" t="s">
        <v>21</v>
      </c>
      <c r="BK227" s="239">
        <f>ROUND(I227*H227,2)</f>
        <v>0</v>
      </c>
      <c r="BL227" s="18" t="s">
        <v>159</v>
      </c>
      <c r="BM227" s="238" t="s">
        <v>1085</v>
      </c>
    </row>
    <row r="228" s="2" customFormat="1">
      <c r="A228" s="39"/>
      <c r="B228" s="40"/>
      <c r="C228" s="41"/>
      <c r="D228" s="240" t="s">
        <v>161</v>
      </c>
      <c r="E228" s="41"/>
      <c r="F228" s="241" t="s">
        <v>739</v>
      </c>
      <c r="G228" s="41"/>
      <c r="H228" s="41"/>
      <c r="I228" s="242"/>
      <c r="J228" s="41"/>
      <c r="K228" s="41"/>
      <c r="L228" s="45"/>
      <c r="M228" s="243"/>
      <c r="N228" s="244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161</v>
      </c>
      <c r="AU228" s="18" t="s">
        <v>87</v>
      </c>
    </row>
    <row r="229" s="13" customFormat="1">
      <c r="A229" s="13"/>
      <c r="B229" s="245"/>
      <c r="C229" s="246"/>
      <c r="D229" s="240" t="s">
        <v>163</v>
      </c>
      <c r="E229" s="247" t="s">
        <v>1</v>
      </c>
      <c r="F229" s="248" t="s">
        <v>740</v>
      </c>
      <c r="G229" s="246"/>
      <c r="H229" s="247" t="s">
        <v>1</v>
      </c>
      <c r="I229" s="249"/>
      <c r="J229" s="246"/>
      <c r="K229" s="246"/>
      <c r="L229" s="250"/>
      <c r="M229" s="251"/>
      <c r="N229" s="252"/>
      <c r="O229" s="252"/>
      <c r="P229" s="252"/>
      <c r="Q229" s="252"/>
      <c r="R229" s="252"/>
      <c r="S229" s="252"/>
      <c r="T229" s="25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4" t="s">
        <v>163</v>
      </c>
      <c r="AU229" s="254" t="s">
        <v>87</v>
      </c>
      <c r="AV229" s="13" t="s">
        <v>21</v>
      </c>
      <c r="AW229" s="13" t="s">
        <v>36</v>
      </c>
      <c r="AX229" s="13" t="s">
        <v>79</v>
      </c>
      <c r="AY229" s="254" t="s">
        <v>152</v>
      </c>
    </row>
    <row r="230" s="14" customFormat="1">
      <c r="A230" s="14"/>
      <c r="B230" s="255"/>
      <c r="C230" s="256"/>
      <c r="D230" s="240" t="s">
        <v>163</v>
      </c>
      <c r="E230" s="257" t="s">
        <v>1</v>
      </c>
      <c r="F230" s="258" t="s">
        <v>1086</v>
      </c>
      <c r="G230" s="256"/>
      <c r="H230" s="259">
        <v>6.7999999999999998</v>
      </c>
      <c r="I230" s="260"/>
      <c r="J230" s="256"/>
      <c r="K230" s="256"/>
      <c r="L230" s="261"/>
      <c r="M230" s="262"/>
      <c r="N230" s="263"/>
      <c r="O230" s="263"/>
      <c r="P230" s="263"/>
      <c r="Q230" s="263"/>
      <c r="R230" s="263"/>
      <c r="S230" s="263"/>
      <c r="T230" s="26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5" t="s">
        <v>163</v>
      </c>
      <c r="AU230" s="265" t="s">
        <v>87</v>
      </c>
      <c r="AV230" s="14" t="s">
        <v>87</v>
      </c>
      <c r="AW230" s="14" t="s">
        <v>36</v>
      </c>
      <c r="AX230" s="14" t="s">
        <v>21</v>
      </c>
      <c r="AY230" s="265" t="s">
        <v>152</v>
      </c>
    </row>
    <row r="231" s="2" customFormat="1" ht="24.15" customHeight="1">
      <c r="A231" s="39"/>
      <c r="B231" s="40"/>
      <c r="C231" s="227" t="s">
        <v>354</v>
      </c>
      <c r="D231" s="227" t="s">
        <v>154</v>
      </c>
      <c r="E231" s="228" t="s">
        <v>743</v>
      </c>
      <c r="F231" s="229" t="s">
        <v>744</v>
      </c>
      <c r="G231" s="230" t="s">
        <v>218</v>
      </c>
      <c r="H231" s="231">
        <v>6.7999999999999998</v>
      </c>
      <c r="I231" s="232"/>
      <c r="J231" s="233">
        <f>ROUND(I231*H231,2)</f>
        <v>0</v>
      </c>
      <c r="K231" s="229" t="s">
        <v>158</v>
      </c>
      <c r="L231" s="45"/>
      <c r="M231" s="234" t="s">
        <v>1</v>
      </c>
      <c r="N231" s="235" t="s">
        <v>44</v>
      </c>
      <c r="O231" s="92"/>
      <c r="P231" s="236">
        <f>O231*H231</f>
        <v>0</v>
      </c>
      <c r="Q231" s="236">
        <v>0.00022049999999999999</v>
      </c>
      <c r="R231" s="236">
        <f>Q231*H231</f>
        <v>0.0014993999999999999</v>
      </c>
      <c r="S231" s="236">
        <v>0</v>
      </c>
      <c r="T231" s="237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8" t="s">
        <v>159</v>
      </c>
      <c r="AT231" s="238" t="s">
        <v>154</v>
      </c>
      <c r="AU231" s="238" t="s">
        <v>87</v>
      </c>
      <c r="AY231" s="18" t="s">
        <v>152</v>
      </c>
      <c r="BE231" s="239">
        <f>IF(N231="základní",J231,0)</f>
        <v>0</v>
      </c>
      <c r="BF231" s="239">
        <f>IF(N231="snížená",J231,0)</f>
        <v>0</v>
      </c>
      <c r="BG231" s="239">
        <f>IF(N231="zákl. přenesená",J231,0)</f>
        <v>0</v>
      </c>
      <c r="BH231" s="239">
        <f>IF(N231="sníž. přenesená",J231,0)</f>
        <v>0</v>
      </c>
      <c r="BI231" s="239">
        <f>IF(N231="nulová",J231,0)</f>
        <v>0</v>
      </c>
      <c r="BJ231" s="18" t="s">
        <v>21</v>
      </c>
      <c r="BK231" s="239">
        <f>ROUND(I231*H231,2)</f>
        <v>0</v>
      </c>
      <c r="BL231" s="18" t="s">
        <v>159</v>
      </c>
      <c r="BM231" s="238" t="s">
        <v>1087</v>
      </c>
    </row>
    <row r="232" s="2" customFormat="1">
      <c r="A232" s="39"/>
      <c r="B232" s="40"/>
      <c r="C232" s="41"/>
      <c r="D232" s="240" t="s">
        <v>161</v>
      </c>
      <c r="E232" s="41"/>
      <c r="F232" s="241" t="s">
        <v>746</v>
      </c>
      <c r="G232" s="41"/>
      <c r="H232" s="41"/>
      <c r="I232" s="242"/>
      <c r="J232" s="41"/>
      <c r="K232" s="41"/>
      <c r="L232" s="45"/>
      <c r="M232" s="243"/>
      <c r="N232" s="244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161</v>
      </c>
      <c r="AU232" s="18" t="s">
        <v>87</v>
      </c>
    </row>
    <row r="233" s="13" customFormat="1">
      <c r="A233" s="13"/>
      <c r="B233" s="245"/>
      <c r="C233" s="246"/>
      <c r="D233" s="240" t="s">
        <v>163</v>
      </c>
      <c r="E233" s="247" t="s">
        <v>1</v>
      </c>
      <c r="F233" s="248" t="s">
        <v>740</v>
      </c>
      <c r="G233" s="246"/>
      <c r="H233" s="247" t="s">
        <v>1</v>
      </c>
      <c r="I233" s="249"/>
      <c r="J233" s="246"/>
      <c r="K233" s="246"/>
      <c r="L233" s="250"/>
      <c r="M233" s="251"/>
      <c r="N233" s="252"/>
      <c r="O233" s="252"/>
      <c r="P233" s="252"/>
      <c r="Q233" s="252"/>
      <c r="R233" s="252"/>
      <c r="S233" s="252"/>
      <c r="T233" s="25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4" t="s">
        <v>163</v>
      </c>
      <c r="AU233" s="254" t="s">
        <v>87</v>
      </c>
      <c r="AV233" s="13" t="s">
        <v>21</v>
      </c>
      <c r="AW233" s="13" t="s">
        <v>36</v>
      </c>
      <c r="AX233" s="13" t="s">
        <v>79</v>
      </c>
      <c r="AY233" s="254" t="s">
        <v>152</v>
      </c>
    </row>
    <row r="234" s="14" customFormat="1">
      <c r="A234" s="14"/>
      <c r="B234" s="255"/>
      <c r="C234" s="256"/>
      <c r="D234" s="240" t="s">
        <v>163</v>
      </c>
      <c r="E234" s="257" t="s">
        <v>1</v>
      </c>
      <c r="F234" s="258" t="s">
        <v>1086</v>
      </c>
      <c r="G234" s="256"/>
      <c r="H234" s="259">
        <v>6.7999999999999998</v>
      </c>
      <c r="I234" s="260"/>
      <c r="J234" s="256"/>
      <c r="K234" s="256"/>
      <c r="L234" s="261"/>
      <c r="M234" s="262"/>
      <c r="N234" s="263"/>
      <c r="O234" s="263"/>
      <c r="P234" s="263"/>
      <c r="Q234" s="263"/>
      <c r="R234" s="263"/>
      <c r="S234" s="263"/>
      <c r="T234" s="26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5" t="s">
        <v>163</v>
      </c>
      <c r="AU234" s="265" t="s">
        <v>87</v>
      </c>
      <c r="AV234" s="14" t="s">
        <v>87</v>
      </c>
      <c r="AW234" s="14" t="s">
        <v>36</v>
      </c>
      <c r="AX234" s="14" t="s">
        <v>21</v>
      </c>
      <c r="AY234" s="265" t="s">
        <v>152</v>
      </c>
    </row>
    <row r="235" s="2" customFormat="1" ht="24.15" customHeight="1">
      <c r="A235" s="39"/>
      <c r="B235" s="40"/>
      <c r="C235" s="227" t="s">
        <v>359</v>
      </c>
      <c r="D235" s="227" t="s">
        <v>154</v>
      </c>
      <c r="E235" s="228" t="s">
        <v>748</v>
      </c>
      <c r="F235" s="229" t="s">
        <v>749</v>
      </c>
      <c r="G235" s="230" t="s">
        <v>218</v>
      </c>
      <c r="H235" s="231">
        <v>6.7999999999999998</v>
      </c>
      <c r="I235" s="232"/>
      <c r="J235" s="233">
        <f>ROUND(I235*H235,2)</f>
        <v>0</v>
      </c>
      <c r="K235" s="229" t="s">
        <v>158</v>
      </c>
      <c r="L235" s="45"/>
      <c r="M235" s="234" t="s">
        <v>1</v>
      </c>
      <c r="N235" s="235" t="s">
        <v>44</v>
      </c>
      <c r="O235" s="92"/>
      <c r="P235" s="236">
        <f>O235*H235</f>
        <v>0</v>
      </c>
      <c r="Q235" s="236">
        <v>1.6449999999999999E-06</v>
      </c>
      <c r="R235" s="236">
        <f>Q235*H235</f>
        <v>1.1185999999999999E-05</v>
      </c>
      <c r="S235" s="236">
        <v>0</v>
      </c>
      <c r="T235" s="237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8" t="s">
        <v>159</v>
      </c>
      <c r="AT235" s="238" t="s">
        <v>154</v>
      </c>
      <c r="AU235" s="238" t="s">
        <v>87</v>
      </c>
      <c r="AY235" s="18" t="s">
        <v>152</v>
      </c>
      <c r="BE235" s="239">
        <f>IF(N235="základní",J235,0)</f>
        <v>0</v>
      </c>
      <c r="BF235" s="239">
        <f>IF(N235="snížená",J235,0)</f>
        <v>0</v>
      </c>
      <c r="BG235" s="239">
        <f>IF(N235="zákl. přenesená",J235,0)</f>
        <v>0</v>
      </c>
      <c r="BH235" s="239">
        <f>IF(N235="sníž. přenesená",J235,0)</f>
        <v>0</v>
      </c>
      <c r="BI235" s="239">
        <f>IF(N235="nulová",J235,0)</f>
        <v>0</v>
      </c>
      <c r="BJ235" s="18" t="s">
        <v>21</v>
      </c>
      <c r="BK235" s="239">
        <f>ROUND(I235*H235,2)</f>
        <v>0</v>
      </c>
      <c r="BL235" s="18" t="s">
        <v>159</v>
      </c>
      <c r="BM235" s="238" t="s">
        <v>1088</v>
      </c>
    </row>
    <row r="236" s="2" customFormat="1">
      <c r="A236" s="39"/>
      <c r="B236" s="40"/>
      <c r="C236" s="41"/>
      <c r="D236" s="240" t="s">
        <v>161</v>
      </c>
      <c r="E236" s="41"/>
      <c r="F236" s="241" t="s">
        <v>751</v>
      </c>
      <c r="G236" s="41"/>
      <c r="H236" s="41"/>
      <c r="I236" s="242"/>
      <c r="J236" s="41"/>
      <c r="K236" s="41"/>
      <c r="L236" s="45"/>
      <c r="M236" s="243"/>
      <c r="N236" s="244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161</v>
      </c>
      <c r="AU236" s="18" t="s">
        <v>87</v>
      </c>
    </row>
    <row r="237" s="13" customFormat="1">
      <c r="A237" s="13"/>
      <c r="B237" s="245"/>
      <c r="C237" s="246"/>
      <c r="D237" s="240" t="s">
        <v>163</v>
      </c>
      <c r="E237" s="247" t="s">
        <v>1</v>
      </c>
      <c r="F237" s="248" t="s">
        <v>752</v>
      </c>
      <c r="G237" s="246"/>
      <c r="H237" s="247" t="s">
        <v>1</v>
      </c>
      <c r="I237" s="249"/>
      <c r="J237" s="246"/>
      <c r="K237" s="246"/>
      <c r="L237" s="250"/>
      <c r="M237" s="251"/>
      <c r="N237" s="252"/>
      <c r="O237" s="252"/>
      <c r="P237" s="252"/>
      <c r="Q237" s="252"/>
      <c r="R237" s="252"/>
      <c r="S237" s="252"/>
      <c r="T237" s="25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4" t="s">
        <v>163</v>
      </c>
      <c r="AU237" s="254" t="s">
        <v>87</v>
      </c>
      <c r="AV237" s="13" t="s">
        <v>21</v>
      </c>
      <c r="AW237" s="13" t="s">
        <v>36</v>
      </c>
      <c r="AX237" s="13" t="s">
        <v>79</v>
      </c>
      <c r="AY237" s="254" t="s">
        <v>152</v>
      </c>
    </row>
    <row r="238" s="14" customFormat="1">
      <c r="A238" s="14"/>
      <c r="B238" s="255"/>
      <c r="C238" s="256"/>
      <c r="D238" s="240" t="s">
        <v>163</v>
      </c>
      <c r="E238" s="257" t="s">
        <v>1</v>
      </c>
      <c r="F238" s="258" t="s">
        <v>1086</v>
      </c>
      <c r="G238" s="256"/>
      <c r="H238" s="259">
        <v>6.7999999999999998</v>
      </c>
      <c r="I238" s="260"/>
      <c r="J238" s="256"/>
      <c r="K238" s="256"/>
      <c r="L238" s="261"/>
      <c r="M238" s="262"/>
      <c r="N238" s="263"/>
      <c r="O238" s="263"/>
      <c r="P238" s="263"/>
      <c r="Q238" s="263"/>
      <c r="R238" s="263"/>
      <c r="S238" s="263"/>
      <c r="T238" s="26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5" t="s">
        <v>163</v>
      </c>
      <c r="AU238" s="265" t="s">
        <v>87</v>
      </c>
      <c r="AV238" s="14" t="s">
        <v>87</v>
      </c>
      <c r="AW238" s="14" t="s">
        <v>36</v>
      </c>
      <c r="AX238" s="14" t="s">
        <v>21</v>
      </c>
      <c r="AY238" s="265" t="s">
        <v>152</v>
      </c>
    </row>
    <row r="239" s="12" customFormat="1" ht="22.8" customHeight="1">
      <c r="A239" s="12"/>
      <c r="B239" s="211"/>
      <c r="C239" s="212"/>
      <c r="D239" s="213" t="s">
        <v>78</v>
      </c>
      <c r="E239" s="225" t="s">
        <v>799</v>
      </c>
      <c r="F239" s="225" t="s">
        <v>800</v>
      </c>
      <c r="G239" s="212"/>
      <c r="H239" s="212"/>
      <c r="I239" s="215"/>
      <c r="J239" s="226">
        <f>BK239</f>
        <v>0</v>
      </c>
      <c r="K239" s="212"/>
      <c r="L239" s="217"/>
      <c r="M239" s="218"/>
      <c r="N239" s="219"/>
      <c r="O239" s="219"/>
      <c r="P239" s="220">
        <f>SUM(P240:P247)</f>
        <v>0</v>
      </c>
      <c r="Q239" s="219"/>
      <c r="R239" s="220">
        <f>SUM(R240:R247)</f>
        <v>0</v>
      </c>
      <c r="S239" s="219"/>
      <c r="T239" s="221">
        <f>SUM(T240:T247)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22" t="s">
        <v>21</v>
      </c>
      <c r="AT239" s="223" t="s">
        <v>78</v>
      </c>
      <c r="AU239" s="223" t="s">
        <v>21</v>
      </c>
      <c r="AY239" s="222" t="s">
        <v>152</v>
      </c>
      <c r="BK239" s="224">
        <f>SUM(BK240:BK247)</f>
        <v>0</v>
      </c>
    </row>
    <row r="240" s="2" customFormat="1" ht="21.75" customHeight="1">
      <c r="A240" s="39"/>
      <c r="B240" s="40"/>
      <c r="C240" s="227" t="s">
        <v>365</v>
      </c>
      <c r="D240" s="227" t="s">
        <v>154</v>
      </c>
      <c r="E240" s="228" t="s">
        <v>802</v>
      </c>
      <c r="F240" s="229" t="s">
        <v>803</v>
      </c>
      <c r="G240" s="230" t="s">
        <v>302</v>
      </c>
      <c r="H240" s="231">
        <v>16.111999999999998</v>
      </c>
      <c r="I240" s="232"/>
      <c r="J240" s="233">
        <f>ROUND(I240*H240,2)</f>
        <v>0</v>
      </c>
      <c r="K240" s="229" t="s">
        <v>158</v>
      </c>
      <c r="L240" s="45"/>
      <c r="M240" s="234" t="s">
        <v>1</v>
      </c>
      <c r="N240" s="235" t="s">
        <v>44</v>
      </c>
      <c r="O240" s="92"/>
      <c r="P240" s="236">
        <f>O240*H240</f>
        <v>0</v>
      </c>
      <c r="Q240" s="236">
        <v>0</v>
      </c>
      <c r="R240" s="236">
        <f>Q240*H240</f>
        <v>0</v>
      </c>
      <c r="S240" s="236">
        <v>0</v>
      </c>
      <c r="T240" s="237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8" t="s">
        <v>159</v>
      </c>
      <c r="AT240" s="238" t="s">
        <v>154</v>
      </c>
      <c r="AU240" s="238" t="s">
        <v>87</v>
      </c>
      <c r="AY240" s="18" t="s">
        <v>152</v>
      </c>
      <c r="BE240" s="239">
        <f>IF(N240="základní",J240,0)</f>
        <v>0</v>
      </c>
      <c r="BF240" s="239">
        <f>IF(N240="snížená",J240,0)</f>
        <v>0</v>
      </c>
      <c r="BG240" s="239">
        <f>IF(N240="zákl. přenesená",J240,0)</f>
        <v>0</v>
      </c>
      <c r="BH240" s="239">
        <f>IF(N240="sníž. přenesená",J240,0)</f>
        <v>0</v>
      </c>
      <c r="BI240" s="239">
        <f>IF(N240="nulová",J240,0)</f>
        <v>0</v>
      </c>
      <c r="BJ240" s="18" t="s">
        <v>21</v>
      </c>
      <c r="BK240" s="239">
        <f>ROUND(I240*H240,2)</f>
        <v>0</v>
      </c>
      <c r="BL240" s="18" t="s">
        <v>159</v>
      </c>
      <c r="BM240" s="238" t="s">
        <v>1089</v>
      </c>
    </row>
    <row r="241" s="2" customFormat="1">
      <c r="A241" s="39"/>
      <c r="B241" s="40"/>
      <c r="C241" s="41"/>
      <c r="D241" s="240" t="s">
        <v>161</v>
      </c>
      <c r="E241" s="41"/>
      <c r="F241" s="241" t="s">
        <v>805</v>
      </c>
      <c r="G241" s="41"/>
      <c r="H241" s="41"/>
      <c r="I241" s="242"/>
      <c r="J241" s="41"/>
      <c r="K241" s="41"/>
      <c r="L241" s="45"/>
      <c r="M241" s="243"/>
      <c r="N241" s="244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161</v>
      </c>
      <c r="AU241" s="18" t="s">
        <v>87</v>
      </c>
    </row>
    <row r="242" s="2" customFormat="1" ht="24.15" customHeight="1">
      <c r="A242" s="39"/>
      <c r="B242" s="40"/>
      <c r="C242" s="227" t="s">
        <v>370</v>
      </c>
      <c r="D242" s="227" t="s">
        <v>154</v>
      </c>
      <c r="E242" s="228" t="s">
        <v>807</v>
      </c>
      <c r="F242" s="229" t="s">
        <v>808</v>
      </c>
      <c r="G242" s="230" t="s">
        <v>302</v>
      </c>
      <c r="H242" s="231">
        <v>16.111999999999998</v>
      </c>
      <c r="I242" s="232"/>
      <c r="J242" s="233">
        <f>ROUND(I242*H242,2)</f>
        <v>0</v>
      </c>
      <c r="K242" s="229" t="s">
        <v>1</v>
      </c>
      <c r="L242" s="45"/>
      <c r="M242" s="234" t="s">
        <v>1</v>
      </c>
      <c r="N242" s="235" t="s">
        <v>44</v>
      </c>
      <c r="O242" s="92"/>
      <c r="P242" s="236">
        <f>O242*H242</f>
        <v>0</v>
      </c>
      <c r="Q242" s="236">
        <v>0</v>
      </c>
      <c r="R242" s="236">
        <f>Q242*H242</f>
        <v>0</v>
      </c>
      <c r="S242" s="236">
        <v>0</v>
      </c>
      <c r="T242" s="237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8" t="s">
        <v>159</v>
      </c>
      <c r="AT242" s="238" t="s">
        <v>154</v>
      </c>
      <c r="AU242" s="238" t="s">
        <v>87</v>
      </c>
      <c r="AY242" s="18" t="s">
        <v>152</v>
      </c>
      <c r="BE242" s="239">
        <f>IF(N242="základní",J242,0)</f>
        <v>0</v>
      </c>
      <c r="BF242" s="239">
        <f>IF(N242="snížená",J242,0)</f>
        <v>0</v>
      </c>
      <c r="BG242" s="239">
        <f>IF(N242="zákl. přenesená",J242,0)</f>
        <v>0</v>
      </c>
      <c r="BH242" s="239">
        <f>IF(N242="sníž. přenesená",J242,0)</f>
        <v>0</v>
      </c>
      <c r="BI242" s="239">
        <f>IF(N242="nulová",J242,0)</f>
        <v>0</v>
      </c>
      <c r="BJ242" s="18" t="s">
        <v>21</v>
      </c>
      <c r="BK242" s="239">
        <f>ROUND(I242*H242,2)</f>
        <v>0</v>
      </c>
      <c r="BL242" s="18" t="s">
        <v>159</v>
      </c>
      <c r="BM242" s="238" t="s">
        <v>1090</v>
      </c>
    </row>
    <row r="243" s="2" customFormat="1">
      <c r="A243" s="39"/>
      <c r="B243" s="40"/>
      <c r="C243" s="41"/>
      <c r="D243" s="240" t="s">
        <v>161</v>
      </c>
      <c r="E243" s="41"/>
      <c r="F243" s="241" t="s">
        <v>810</v>
      </c>
      <c r="G243" s="41"/>
      <c r="H243" s="41"/>
      <c r="I243" s="242"/>
      <c r="J243" s="41"/>
      <c r="K243" s="41"/>
      <c r="L243" s="45"/>
      <c r="M243" s="243"/>
      <c r="N243" s="244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161</v>
      </c>
      <c r="AU243" s="18" t="s">
        <v>87</v>
      </c>
    </row>
    <row r="244" s="2" customFormat="1" ht="44.25" customHeight="1">
      <c r="A244" s="39"/>
      <c r="B244" s="40"/>
      <c r="C244" s="227" t="s">
        <v>376</v>
      </c>
      <c r="D244" s="227" t="s">
        <v>154</v>
      </c>
      <c r="E244" s="228" t="s">
        <v>822</v>
      </c>
      <c r="F244" s="229" t="s">
        <v>304</v>
      </c>
      <c r="G244" s="230" t="s">
        <v>302</v>
      </c>
      <c r="H244" s="231">
        <v>14.25</v>
      </c>
      <c r="I244" s="232"/>
      <c r="J244" s="233">
        <f>ROUND(I244*H244,2)</f>
        <v>0</v>
      </c>
      <c r="K244" s="229" t="s">
        <v>158</v>
      </c>
      <c r="L244" s="45"/>
      <c r="M244" s="234" t="s">
        <v>1</v>
      </c>
      <c r="N244" s="235" t="s">
        <v>44</v>
      </c>
      <c r="O244" s="92"/>
      <c r="P244" s="236">
        <f>O244*H244</f>
        <v>0</v>
      </c>
      <c r="Q244" s="236">
        <v>0</v>
      </c>
      <c r="R244" s="236">
        <f>Q244*H244</f>
        <v>0</v>
      </c>
      <c r="S244" s="236">
        <v>0</v>
      </c>
      <c r="T244" s="237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8" t="s">
        <v>159</v>
      </c>
      <c r="AT244" s="238" t="s">
        <v>154</v>
      </c>
      <c r="AU244" s="238" t="s">
        <v>87</v>
      </c>
      <c r="AY244" s="18" t="s">
        <v>152</v>
      </c>
      <c r="BE244" s="239">
        <f>IF(N244="základní",J244,0)</f>
        <v>0</v>
      </c>
      <c r="BF244" s="239">
        <f>IF(N244="snížená",J244,0)</f>
        <v>0</v>
      </c>
      <c r="BG244" s="239">
        <f>IF(N244="zákl. přenesená",J244,0)</f>
        <v>0</v>
      </c>
      <c r="BH244" s="239">
        <f>IF(N244="sníž. přenesená",J244,0)</f>
        <v>0</v>
      </c>
      <c r="BI244" s="239">
        <f>IF(N244="nulová",J244,0)</f>
        <v>0</v>
      </c>
      <c r="BJ244" s="18" t="s">
        <v>21</v>
      </c>
      <c r="BK244" s="239">
        <f>ROUND(I244*H244,2)</f>
        <v>0</v>
      </c>
      <c r="BL244" s="18" t="s">
        <v>159</v>
      </c>
      <c r="BM244" s="238" t="s">
        <v>1091</v>
      </c>
    </row>
    <row r="245" s="2" customFormat="1">
      <c r="A245" s="39"/>
      <c r="B245" s="40"/>
      <c r="C245" s="41"/>
      <c r="D245" s="240" t="s">
        <v>161</v>
      </c>
      <c r="E245" s="41"/>
      <c r="F245" s="241" t="s">
        <v>304</v>
      </c>
      <c r="G245" s="41"/>
      <c r="H245" s="41"/>
      <c r="I245" s="242"/>
      <c r="J245" s="41"/>
      <c r="K245" s="41"/>
      <c r="L245" s="45"/>
      <c r="M245" s="243"/>
      <c r="N245" s="244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161</v>
      </c>
      <c r="AU245" s="18" t="s">
        <v>87</v>
      </c>
    </row>
    <row r="246" s="2" customFormat="1" ht="44.25" customHeight="1">
      <c r="A246" s="39"/>
      <c r="B246" s="40"/>
      <c r="C246" s="227" t="s">
        <v>382</v>
      </c>
      <c r="D246" s="227" t="s">
        <v>154</v>
      </c>
      <c r="E246" s="228" t="s">
        <v>825</v>
      </c>
      <c r="F246" s="229" t="s">
        <v>826</v>
      </c>
      <c r="G246" s="230" t="s">
        <v>302</v>
      </c>
      <c r="H246" s="231">
        <v>1.8620000000000001</v>
      </c>
      <c r="I246" s="232"/>
      <c r="J246" s="233">
        <f>ROUND(I246*H246,2)</f>
        <v>0</v>
      </c>
      <c r="K246" s="229" t="s">
        <v>158</v>
      </c>
      <c r="L246" s="45"/>
      <c r="M246" s="234" t="s">
        <v>1</v>
      </c>
      <c r="N246" s="235" t="s">
        <v>44</v>
      </c>
      <c r="O246" s="92"/>
      <c r="P246" s="236">
        <f>O246*H246</f>
        <v>0</v>
      </c>
      <c r="Q246" s="236">
        <v>0</v>
      </c>
      <c r="R246" s="236">
        <f>Q246*H246</f>
        <v>0</v>
      </c>
      <c r="S246" s="236">
        <v>0</v>
      </c>
      <c r="T246" s="237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8" t="s">
        <v>159</v>
      </c>
      <c r="AT246" s="238" t="s">
        <v>154</v>
      </c>
      <c r="AU246" s="238" t="s">
        <v>87</v>
      </c>
      <c r="AY246" s="18" t="s">
        <v>152</v>
      </c>
      <c r="BE246" s="239">
        <f>IF(N246="základní",J246,0)</f>
        <v>0</v>
      </c>
      <c r="BF246" s="239">
        <f>IF(N246="snížená",J246,0)</f>
        <v>0</v>
      </c>
      <c r="BG246" s="239">
        <f>IF(N246="zákl. přenesená",J246,0)</f>
        <v>0</v>
      </c>
      <c r="BH246" s="239">
        <f>IF(N246="sníž. přenesená",J246,0)</f>
        <v>0</v>
      </c>
      <c r="BI246" s="239">
        <f>IF(N246="nulová",J246,0)</f>
        <v>0</v>
      </c>
      <c r="BJ246" s="18" t="s">
        <v>21</v>
      </c>
      <c r="BK246" s="239">
        <f>ROUND(I246*H246,2)</f>
        <v>0</v>
      </c>
      <c r="BL246" s="18" t="s">
        <v>159</v>
      </c>
      <c r="BM246" s="238" t="s">
        <v>1092</v>
      </c>
    </row>
    <row r="247" s="2" customFormat="1">
      <c r="A247" s="39"/>
      <c r="B247" s="40"/>
      <c r="C247" s="41"/>
      <c r="D247" s="240" t="s">
        <v>161</v>
      </c>
      <c r="E247" s="41"/>
      <c r="F247" s="241" t="s">
        <v>826</v>
      </c>
      <c r="G247" s="41"/>
      <c r="H247" s="41"/>
      <c r="I247" s="242"/>
      <c r="J247" s="41"/>
      <c r="K247" s="41"/>
      <c r="L247" s="45"/>
      <c r="M247" s="243"/>
      <c r="N247" s="244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161</v>
      </c>
      <c r="AU247" s="18" t="s">
        <v>87</v>
      </c>
    </row>
    <row r="248" s="12" customFormat="1" ht="22.8" customHeight="1">
      <c r="A248" s="12"/>
      <c r="B248" s="211"/>
      <c r="C248" s="212"/>
      <c r="D248" s="213" t="s">
        <v>78</v>
      </c>
      <c r="E248" s="225" t="s">
        <v>828</v>
      </c>
      <c r="F248" s="225" t="s">
        <v>829</v>
      </c>
      <c r="G248" s="212"/>
      <c r="H248" s="212"/>
      <c r="I248" s="215"/>
      <c r="J248" s="226">
        <f>BK248</f>
        <v>0</v>
      </c>
      <c r="K248" s="212"/>
      <c r="L248" s="217"/>
      <c r="M248" s="218"/>
      <c r="N248" s="219"/>
      <c r="O248" s="219"/>
      <c r="P248" s="220">
        <f>SUM(P249:P250)</f>
        <v>0</v>
      </c>
      <c r="Q248" s="219"/>
      <c r="R248" s="220">
        <f>SUM(R249:R250)</f>
        <v>0</v>
      </c>
      <c r="S248" s="219"/>
      <c r="T248" s="221">
        <f>SUM(T249:T250)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2" t="s">
        <v>21</v>
      </c>
      <c r="AT248" s="223" t="s">
        <v>78</v>
      </c>
      <c r="AU248" s="223" t="s">
        <v>21</v>
      </c>
      <c r="AY248" s="222" t="s">
        <v>152</v>
      </c>
      <c r="BK248" s="224">
        <f>SUM(BK249:BK250)</f>
        <v>0</v>
      </c>
    </row>
    <row r="249" s="2" customFormat="1" ht="24.15" customHeight="1">
      <c r="A249" s="39"/>
      <c r="B249" s="40"/>
      <c r="C249" s="227" t="s">
        <v>388</v>
      </c>
      <c r="D249" s="227" t="s">
        <v>154</v>
      </c>
      <c r="E249" s="228" t="s">
        <v>831</v>
      </c>
      <c r="F249" s="229" t="s">
        <v>832</v>
      </c>
      <c r="G249" s="230" t="s">
        <v>302</v>
      </c>
      <c r="H249" s="231">
        <v>58.954000000000001</v>
      </c>
      <c r="I249" s="232"/>
      <c r="J249" s="233">
        <f>ROUND(I249*H249,2)</f>
        <v>0</v>
      </c>
      <c r="K249" s="229" t="s">
        <v>158</v>
      </c>
      <c r="L249" s="45"/>
      <c r="M249" s="234" t="s">
        <v>1</v>
      </c>
      <c r="N249" s="235" t="s">
        <v>44</v>
      </c>
      <c r="O249" s="92"/>
      <c r="P249" s="236">
        <f>O249*H249</f>
        <v>0</v>
      </c>
      <c r="Q249" s="236">
        <v>0</v>
      </c>
      <c r="R249" s="236">
        <f>Q249*H249</f>
        <v>0</v>
      </c>
      <c r="S249" s="236">
        <v>0</v>
      </c>
      <c r="T249" s="237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8" t="s">
        <v>159</v>
      </c>
      <c r="AT249" s="238" t="s">
        <v>154</v>
      </c>
      <c r="AU249" s="238" t="s">
        <v>87</v>
      </c>
      <c r="AY249" s="18" t="s">
        <v>152</v>
      </c>
      <c r="BE249" s="239">
        <f>IF(N249="základní",J249,0)</f>
        <v>0</v>
      </c>
      <c r="BF249" s="239">
        <f>IF(N249="snížená",J249,0)</f>
        <v>0</v>
      </c>
      <c r="BG249" s="239">
        <f>IF(N249="zákl. přenesená",J249,0)</f>
        <v>0</v>
      </c>
      <c r="BH249" s="239">
        <f>IF(N249="sníž. přenesená",J249,0)</f>
        <v>0</v>
      </c>
      <c r="BI249" s="239">
        <f>IF(N249="nulová",J249,0)</f>
        <v>0</v>
      </c>
      <c r="BJ249" s="18" t="s">
        <v>21</v>
      </c>
      <c r="BK249" s="239">
        <f>ROUND(I249*H249,2)</f>
        <v>0</v>
      </c>
      <c r="BL249" s="18" t="s">
        <v>159</v>
      </c>
      <c r="BM249" s="238" t="s">
        <v>1093</v>
      </c>
    </row>
    <row r="250" s="2" customFormat="1">
      <c r="A250" s="39"/>
      <c r="B250" s="40"/>
      <c r="C250" s="41"/>
      <c r="D250" s="240" t="s">
        <v>161</v>
      </c>
      <c r="E250" s="41"/>
      <c r="F250" s="241" t="s">
        <v>834</v>
      </c>
      <c r="G250" s="41"/>
      <c r="H250" s="41"/>
      <c r="I250" s="242"/>
      <c r="J250" s="41"/>
      <c r="K250" s="41"/>
      <c r="L250" s="45"/>
      <c r="M250" s="301"/>
      <c r="N250" s="302"/>
      <c r="O250" s="303"/>
      <c r="P250" s="303"/>
      <c r="Q250" s="303"/>
      <c r="R250" s="303"/>
      <c r="S250" s="303"/>
      <c r="T250" s="304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161</v>
      </c>
      <c r="AU250" s="18" t="s">
        <v>87</v>
      </c>
    </row>
    <row r="251" s="2" customFormat="1" ht="6.96" customHeight="1">
      <c r="A251" s="39"/>
      <c r="B251" s="67"/>
      <c r="C251" s="68"/>
      <c r="D251" s="68"/>
      <c r="E251" s="68"/>
      <c r="F251" s="68"/>
      <c r="G251" s="68"/>
      <c r="H251" s="68"/>
      <c r="I251" s="68"/>
      <c r="J251" s="68"/>
      <c r="K251" s="68"/>
      <c r="L251" s="45"/>
      <c r="M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</row>
  </sheetData>
  <sheetProtection sheet="1" autoFilter="0" formatColumns="0" formatRows="0" objects="1" scenarios="1" spinCount="100000" saltValue="eZVmzkUYXYAFGOeonpHFiDlT90XV7Pm2x7wUv8azKZ3/HdxrnKINdHr6dSv8rNEStmOLQWlIgLSY6n0I9VsgXA==" hashValue="gWcGGpSvrGjNBFExoL+4lF0+12l0Au7i7LJ2Jd+bWOAaQXEh8pAX70/2vjLeld9Lmw+jyTq0WzIhmhJ1VVaMXw==" algorithmName="SHA-512" password="CA9C"/>
  <autoFilter ref="C125:K25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87</v>
      </c>
    </row>
    <row r="4" s="1" customFormat="1" ht="24.96" customHeight="1">
      <c r="B4" s="21"/>
      <c r="D4" s="149" t="s">
        <v>115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Nový Bor - BUS zastávky, parkování - ulice Liberecká</v>
      </c>
      <c r="F7" s="151"/>
      <c r="G7" s="151"/>
      <c r="H7" s="151"/>
      <c r="L7" s="21"/>
    </row>
    <row r="8" s="1" customFormat="1" ht="12" customHeight="1">
      <c r="B8" s="21"/>
      <c r="D8" s="151" t="s">
        <v>116</v>
      </c>
      <c r="L8" s="21"/>
    </row>
    <row r="9" s="2" customFormat="1" ht="16.5" customHeight="1">
      <c r="A9" s="39"/>
      <c r="B9" s="45"/>
      <c r="C9" s="39"/>
      <c r="D9" s="39"/>
      <c r="E9" s="152" t="s">
        <v>1018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118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1094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19</v>
      </c>
      <c r="E13" s="39"/>
      <c r="F13" s="142" t="s">
        <v>1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23</v>
      </c>
      <c r="G14" s="39"/>
      <c r="H14" s="39"/>
      <c r="I14" s="151" t="s">
        <v>24</v>
      </c>
      <c r="J14" s="154" t="str">
        <f>'Rekapitulace stavby'!AN8</f>
        <v>16. 4. 2024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28</v>
      </c>
      <c r="E16" s="39"/>
      <c r="F16" s="39"/>
      <c r="G16" s="39"/>
      <c r="H16" s="39"/>
      <c r="I16" s="151" t="s">
        <v>29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31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32</v>
      </c>
      <c r="E19" s="39"/>
      <c r="F19" s="39"/>
      <c r="G19" s="39"/>
      <c r="H19" s="39"/>
      <c r="I19" s="151" t="s">
        <v>29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31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34</v>
      </c>
      <c r="E22" s="39"/>
      <c r="F22" s="39"/>
      <c r="G22" s="39"/>
      <c r="H22" s="39"/>
      <c r="I22" s="151" t="s">
        <v>29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35</v>
      </c>
      <c r="F23" s="39"/>
      <c r="G23" s="39"/>
      <c r="H23" s="39"/>
      <c r="I23" s="151" t="s">
        <v>31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29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31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38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39</v>
      </c>
      <c r="E32" s="39"/>
      <c r="F32" s="39"/>
      <c r="G32" s="39"/>
      <c r="H32" s="39"/>
      <c r="I32" s="39"/>
      <c r="J32" s="161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41</v>
      </c>
      <c r="G34" s="39"/>
      <c r="H34" s="39"/>
      <c r="I34" s="162" t="s">
        <v>40</v>
      </c>
      <c r="J34" s="162" t="s">
        <v>42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43</v>
      </c>
      <c r="E35" s="151" t="s">
        <v>44</v>
      </c>
      <c r="F35" s="164">
        <f>ROUND((SUM(BE127:BE284)),  2)</f>
        <v>0</v>
      </c>
      <c r="G35" s="39"/>
      <c r="H35" s="39"/>
      <c r="I35" s="165">
        <v>0.20999999999999999</v>
      </c>
      <c r="J35" s="164">
        <f>ROUND(((SUM(BE127:BE284))*I35),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45</v>
      </c>
      <c r="F36" s="164">
        <f>ROUND((SUM(BF127:BF284)),  2)</f>
        <v>0</v>
      </c>
      <c r="G36" s="39"/>
      <c r="H36" s="39"/>
      <c r="I36" s="165">
        <v>0.12</v>
      </c>
      <c r="J36" s="164">
        <f>ROUND(((SUM(BF127:BF284))*I36),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46</v>
      </c>
      <c r="F37" s="164">
        <f>ROUND((SUM(BG127:BG284)),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47</v>
      </c>
      <c r="F38" s="164">
        <f>ROUND((SUM(BH127:BH284)),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48</v>
      </c>
      <c r="F39" s="164">
        <f>ROUND((SUM(BI127:BI284)),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49</v>
      </c>
      <c r="E41" s="168"/>
      <c r="F41" s="168"/>
      <c r="G41" s="169" t="s">
        <v>50</v>
      </c>
      <c r="H41" s="170" t="s">
        <v>51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Nový Bor - BUS zastávky, parkování - ulice Liberecká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1018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118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102 B - Parkoviště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Nový Bor</v>
      </c>
      <c r="G91" s="41"/>
      <c r="H91" s="41"/>
      <c r="I91" s="33" t="s">
        <v>24</v>
      </c>
      <c r="J91" s="80" t="str">
        <f>IF(J14="","",J14)</f>
        <v>16. 4. 2024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28</v>
      </c>
      <c r="D93" s="41"/>
      <c r="E93" s="41"/>
      <c r="F93" s="28" t="str">
        <f>E17</f>
        <v xml:space="preserve"> </v>
      </c>
      <c r="G93" s="41"/>
      <c r="H93" s="41"/>
      <c r="I93" s="33" t="s">
        <v>34</v>
      </c>
      <c r="J93" s="37" t="str">
        <f>E23</f>
        <v>Ing. Martina Hřebřinová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32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121</v>
      </c>
      <c r="D96" s="186"/>
      <c r="E96" s="186"/>
      <c r="F96" s="186"/>
      <c r="G96" s="186"/>
      <c r="H96" s="186"/>
      <c r="I96" s="186"/>
      <c r="J96" s="187" t="s">
        <v>122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123</v>
      </c>
      <c r="D98" s="41"/>
      <c r="E98" s="41"/>
      <c r="F98" s="41"/>
      <c r="G98" s="41"/>
      <c r="H98" s="41"/>
      <c r="I98" s="41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124</v>
      </c>
    </row>
    <row r="99" s="9" customFormat="1" ht="24.96" customHeight="1">
      <c r="A99" s="9"/>
      <c r="B99" s="189"/>
      <c r="C99" s="190"/>
      <c r="D99" s="191" t="s">
        <v>125</v>
      </c>
      <c r="E99" s="192"/>
      <c r="F99" s="192"/>
      <c r="G99" s="192"/>
      <c r="H99" s="192"/>
      <c r="I99" s="192"/>
      <c r="J99" s="193">
        <f>J128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126</v>
      </c>
      <c r="E100" s="197"/>
      <c r="F100" s="197"/>
      <c r="G100" s="197"/>
      <c r="H100" s="197"/>
      <c r="I100" s="197"/>
      <c r="J100" s="198">
        <f>J129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1095</v>
      </c>
      <c r="E101" s="197"/>
      <c r="F101" s="197"/>
      <c r="G101" s="197"/>
      <c r="H101" s="197"/>
      <c r="I101" s="197"/>
      <c r="J101" s="198">
        <f>J190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129</v>
      </c>
      <c r="E102" s="197"/>
      <c r="F102" s="197"/>
      <c r="G102" s="197"/>
      <c r="H102" s="197"/>
      <c r="I102" s="197"/>
      <c r="J102" s="198">
        <f>J212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131</v>
      </c>
      <c r="E103" s="197"/>
      <c r="F103" s="197"/>
      <c r="G103" s="197"/>
      <c r="H103" s="197"/>
      <c r="I103" s="197"/>
      <c r="J103" s="198">
        <f>J235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132</v>
      </c>
      <c r="E104" s="197"/>
      <c r="F104" s="197"/>
      <c r="G104" s="197"/>
      <c r="H104" s="197"/>
      <c r="I104" s="197"/>
      <c r="J104" s="198">
        <f>J273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133</v>
      </c>
      <c r="E105" s="197"/>
      <c r="F105" s="197"/>
      <c r="G105" s="197"/>
      <c r="H105" s="197"/>
      <c r="I105" s="197"/>
      <c r="J105" s="198">
        <f>J282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137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4" t="str">
        <f>E7</f>
        <v>Nový Bor - BUS zastávky, parkování - ulice Liberecká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116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4" t="s">
        <v>1018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118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>SO 102 B - Parkoviště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22</v>
      </c>
      <c r="D121" s="41"/>
      <c r="E121" s="41"/>
      <c r="F121" s="28" t="str">
        <f>F14</f>
        <v>Nový Bor</v>
      </c>
      <c r="G121" s="41"/>
      <c r="H121" s="41"/>
      <c r="I121" s="33" t="s">
        <v>24</v>
      </c>
      <c r="J121" s="80" t="str">
        <f>IF(J14="","",J14)</f>
        <v>16. 4. 2024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5.65" customHeight="1">
      <c r="A123" s="39"/>
      <c r="B123" s="40"/>
      <c r="C123" s="33" t="s">
        <v>28</v>
      </c>
      <c r="D123" s="41"/>
      <c r="E123" s="41"/>
      <c r="F123" s="28" t="str">
        <f>E17</f>
        <v xml:space="preserve"> </v>
      </c>
      <c r="G123" s="41"/>
      <c r="H123" s="41"/>
      <c r="I123" s="33" t="s">
        <v>34</v>
      </c>
      <c r="J123" s="37" t="str">
        <f>E23</f>
        <v>Ing. Martina Hřebřinová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32</v>
      </c>
      <c r="D124" s="41"/>
      <c r="E124" s="41"/>
      <c r="F124" s="28" t="str">
        <f>IF(E20="","",E20)</f>
        <v>Vyplň údaj</v>
      </c>
      <c r="G124" s="41"/>
      <c r="H124" s="41"/>
      <c r="I124" s="33" t="s">
        <v>37</v>
      </c>
      <c r="J124" s="37" t="str">
        <f>E26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0"/>
      <c r="B126" s="201"/>
      <c r="C126" s="202" t="s">
        <v>138</v>
      </c>
      <c r="D126" s="203" t="s">
        <v>64</v>
      </c>
      <c r="E126" s="203" t="s">
        <v>60</v>
      </c>
      <c r="F126" s="203" t="s">
        <v>61</v>
      </c>
      <c r="G126" s="203" t="s">
        <v>139</v>
      </c>
      <c r="H126" s="203" t="s">
        <v>140</v>
      </c>
      <c r="I126" s="203" t="s">
        <v>141</v>
      </c>
      <c r="J126" s="203" t="s">
        <v>122</v>
      </c>
      <c r="K126" s="204" t="s">
        <v>142</v>
      </c>
      <c r="L126" s="205"/>
      <c r="M126" s="101" t="s">
        <v>1</v>
      </c>
      <c r="N126" s="102" t="s">
        <v>43</v>
      </c>
      <c r="O126" s="102" t="s">
        <v>143</v>
      </c>
      <c r="P126" s="102" t="s">
        <v>144</v>
      </c>
      <c r="Q126" s="102" t="s">
        <v>145</v>
      </c>
      <c r="R126" s="102" t="s">
        <v>146</v>
      </c>
      <c r="S126" s="102" t="s">
        <v>147</v>
      </c>
      <c r="T126" s="103" t="s">
        <v>148</v>
      </c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</row>
    <row r="127" s="2" customFormat="1" ht="22.8" customHeight="1">
      <c r="A127" s="39"/>
      <c r="B127" s="40"/>
      <c r="C127" s="108" t="s">
        <v>149</v>
      </c>
      <c r="D127" s="41"/>
      <c r="E127" s="41"/>
      <c r="F127" s="41"/>
      <c r="G127" s="41"/>
      <c r="H127" s="41"/>
      <c r="I127" s="41"/>
      <c r="J127" s="206">
        <f>BK127</f>
        <v>0</v>
      </c>
      <c r="K127" s="41"/>
      <c r="L127" s="45"/>
      <c r="M127" s="104"/>
      <c r="N127" s="207"/>
      <c r="O127" s="105"/>
      <c r="P127" s="208">
        <f>P128</f>
        <v>0</v>
      </c>
      <c r="Q127" s="105"/>
      <c r="R127" s="208">
        <f>R128</f>
        <v>343.79110589999999</v>
      </c>
      <c r="S127" s="105"/>
      <c r="T127" s="209">
        <f>T128</f>
        <v>49.494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78</v>
      </c>
      <c r="AU127" s="18" t="s">
        <v>124</v>
      </c>
      <c r="BK127" s="210">
        <f>BK128</f>
        <v>0</v>
      </c>
    </row>
    <row r="128" s="12" customFormat="1" ht="25.92" customHeight="1">
      <c r="A128" s="12"/>
      <c r="B128" s="211"/>
      <c r="C128" s="212"/>
      <c r="D128" s="213" t="s">
        <v>78</v>
      </c>
      <c r="E128" s="214" t="s">
        <v>150</v>
      </c>
      <c r="F128" s="214" t="s">
        <v>151</v>
      </c>
      <c r="G128" s="212"/>
      <c r="H128" s="212"/>
      <c r="I128" s="215"/>
      <c r="J128" s="216">
        <f>BK128</f>
        <v>0</v>
      </c>
      <c r="K128" s="212"/>
      <c r="L128" s="217"/>
      <c r="M128" s="218"/>
      <c r="N128" s="219"/>
      <c r="O128" s="219"/>
      <c r="P128" s="220">
        <f>P129+P190+P212+P235+P273+P282</f>
        <v>0</v>
      </c>
      <c r="Q128" s="219"/>
      <c r="R128" s="220">
        <f>R129+R190+R212+R235+R273+R282</f>
        <v>343.79110589999999</v>
      </c>
      <c r="S128" s="219"/>
      <c r="T128" s="221">
        <f>T129+T190+T212+T235+T273+T282</f>
        <v>49.494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21</v>
      </c>
      <c r="AT128" s="223" t="s">
        <v>78</v>
      </c>
      <c r="AU128" s="223" t="s">
        <v>79</v>
      </c>
      <c r="AY128" s="222" t="s">
        <v>152</v>
      </c>
      <c r="BK128" s="224">
        <f>BK129+BK190+BK212+BK235+BK273+BK282</f>
        <v>0</v>
      </c>
    </row>
    <row r="129" s="12" customFormat="1" ht="22.8" customHeight="1">
      <c r="A129" s="12"/>
      <c r="B129" s="211"/>
      <c r="C129" s="212"/>
      <c r="D129" s="213" t="s">
        <v>78</v>
      </c>
      <c r="E129" s="225" t="s">
        <v>21</v>
      </c>
      <c r="F129" s="225" t="s">
        <v>153</v>
      </c>
      <c r="G129" s="212"/>
      <c r="H129" s="212"/>
      <c r="I129" s="215"/>
      <c r="J129" s="226">
        <f>BK129</f>
        <v>0</v>
      </c>
      <c r="K129" s="212"/>
      <c r="L129" s="217"/>
      <c r="M129" s="218"/>
      <c r="N129" s="219"/>
      <c r="O129" s="219"/>
      <c r="P129" s="220">
        <f>SUM(P130:P189)</f>
        <v>0</v>
      </c>
      <c r="Q129" s="219"/>
      <c r="R129" s="220">
        <f>SUM(R130:R189)</f>
        <v>0.66816000000000009</v>
      </c>
      <c r="S129" s="219"/>
      <c r="T129" s="221">
        <f>SUM(T130:T189)</f>
        <v>49.494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2" t="s">
        <v>21</v>
      </c>
      <c r="AT129" s="223" t="s">
        <v>78</v>
      </c>
      <c r="AU129" s="223" t="s">
        <v>21</v>
      </c>
      <c r="AY129" s="222" t="s">
        <v>152</v>
      </c>
      <c r="BK129" s="224">
        <f>SUM(BK130:BK189)</f>
        <v>0</v>
      </c>
    </row>
    <row r="130" s="2" customFormat="1" ht="24.15" customHeight="1">
      <c r="A130" s="39"/>
      <c r="B130" s="40"/>
      <c r="C130" s="227" t="s">
        <v>21</v>
      </c>
      <c r="D130" s="227" t="s">
        <v>154</v>
      </c>
      <c r="E130" s="228" t="s">
        <v>1096</v>
      </c>
      <c r="F130" s="229" t="s">
        <v>1097</v>
      </c>
      <c r="G130" s="230" t="s">
        <v>157</v>
      </c>
      <c r="H130" s="231">
        <v>73</v>
      </c>
      <c r="I130" s="232"/>
      <c r="J130" s="233">
        <f>ROUND(I130*H130,2)</f>
        <v>0</v>
      </c>
      <c r="K130" s="229" t="s">
        <v>158</v>
      </c>
      <c r="L130" s="45"/>
      <c r="M130" s="234" t="s">
        <v>1</v>
      </c>
      <c r="N130" s="235" t="s">
        <v>44</v>
      </c>
      <c r="O130" s="92"/>
      <c r="P130" s="236">
        <f>O130*H130</f>
        <v>0</v>
      </c>
      <c r="Q130" s="236">
        <v>0</v>
      </c>
      <c r="R130" s="236">
        <f>Q130*H130</f>
        <v>0</v>
      </c>
      <c r="S130" s="236">
        <v>0.57999999999999996</v>
      </c>
      <c r="T130" s="237">
        <f>S130*H130</f>
        <v>42.339999999999996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159</v>
      </c>
      <c r="AT130" s="238" t="s">
        <v>154</v>
      </c>
      <c r="AU130" s="238" t="s">
        <v>87</v>
      </c>
      <c r="AY130" s="18" t="s">
        <v>152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21</v>
      </c>
      <c r="BK130" s="239">
        <f>ROUND(I130*H130,2)</f>
        <v>0</v>
      </c>
      <c r="BL130" s="18" t="s">
        <v>159</v>
      </c>
      <c r="BM130" s="238" t="s">
        <v>1098</v>
      </c>
    </row>
    <row r="131" s="2" customFormat="1">
      <c r="A131" s="39"/>
      <c r="B131" s="40"/>
      <c r="C131" s="41"/>
      <c r="D131" s="240" t="s">
        <v>161</v>
      </c>
      <c r="E131" s="41"/>
      <c r="F131" s="241" t="s">
        <v>1099</v>
      </c>
      <c r="G131" s="41"/>
      <c r="H131" s="41"/>
      <c r="I131" s="242"/>
      <c r="J131" s="41"/>
      <c r="K131" s="41"/>
      <c r="L131" s="45"/>
      <c r="M131" s="243"/>
      <c r="N131" s="244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161</v>
      </c>
      <c r="AU131" s="18" t="s">
        <v>87</v>
      </c>
    </row>
    <row r="132" s="13" customFormat="1">
      <c r="A132" s="13"/>
      <c r="B132" s="245"/>
      <c r="C132" s="246"/>
      <c r="D132" s="240" t="s">
        <v>163</v>
      </c>
      <c r="E132" s="247" t="s">
        <v>1</v>
      </c>
      <c r="F132" s="248" t="s">
        <v>1100</v>
      </c>
      <c r="G132" s="246"/>
      <c r="H132" s="247" t="s">
        <v>1</v>
      </c>
      <c r="I132" s="249"/>
      <c r="J132" s="246"/>
      <c r="K132" s="246"/>
      <c r="L132" s="250"/>
      <c r="M132" s="251"/>
      <c r="N132" s="252"/>
      <c r="O132" s="252"/>
      <c r="P132" s="252"/>
      <c r="Q132" s="252"/>
      <c r="R132" s="252"/>
      <c r="S132" s="252"/>
      <c r="T132" s="25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4" t="s">
        <v>163</v>
      </c>
      <c r="AU132" s="254" t="s">
        <v>87</v>
      </c>
      <c r="AV132" s="13" t="s">
        <v>21</v>
      </c>
      <c r="AW132" s="13" t="s">
        <v>36</v>
      </c>
      <c r="AX132" s="13" t="s">
        <v>79</v>
      </c>
      <c r="AY132" s="254" t="s">
        <v>152</v>
      </c>
    </row>
    <row r="133" s="14" customFormat="1">
      <c r="A133" s="14"/>
      <c r="B133" s="255"/>
      <c r="C133" s="256"/>
      <c r="D133" s="240" t="s">
        <v>163</v>
      </c>
      <c r="E133" s="257" t="s">
        <v>1</v>
      </c>
      <c r="F133" s="258" t="s">
        <v>1101</v>
      </c>
      <c r="G133" s="256"/>
      <c r="H133" s="259">
        <v>73</v>
      </c>
      <c r="I133" s="260"/>
      <c r="J133" s="256"/>
      <c r="K133" s="256"/>
      <c r="L133" s="261"/>
      <c r="M133" s="262"/>
      <c r="N133" s="263"/>
      <c r="O133" s="263"/>
      <c r="P133" s="263"/>
      <c r="Q133" s="263"/>
      <c r="R133" s="263"/>
      <c r="S133" s="263"/>
      <c r="T133" s="26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5" t="s">
        <v>163</v>
      </c>
      <c r="AU133" s="265" t="s">
        <v>87</v>
      </c>
      <c r="AV133" s="14" t="s">
        <v>87</v>
      </c>
      <c r="AW133" s="14" t="s">
        <v>36</v>
      </c>
      <c r="AX133" s="14" t="s">
        <v>21</v>
      </c>
      <c r="AY133" s="265" t="s">
        <v>152</v>
      </c>
    </row>
    <row r="134" s="2" customFormat="1" ht="24.15" customHeight="1">
      <c r="A134" s="39"/>
      <c r="B134" s="40"/>
      <c r="C134" s="227" t="s">
        <v>87</v>
      </c>
      <c r="D134" s="227" t="s">
        <v>154</v>
      </c>
      <c r="E134" s="228" t="s">
        <v>895</v>
      </c>
      <c r="F134" s="229" t="s">
        <v>896</v>
      </c>
      <c r="G134" s="230" t="s">
        <v>157</v>
      </c>
      <c r="H134" s="231">
        <v>73</v>
      </c>
      <c r="I134" s="232"/>
      <c r="J134" s="233">
        <f>ROUND(I134*H134,2)</f>
        <v>0</v>
      </c>
      <c r="K134" s="229" t="s">
        <v>158</v>
      </c>
      <c r="L134" s="45"/>
      <c r="M134" s="234" t="s">
        <v>1</v>
      </c>
      <c r="N134" s="235" t="s">
        <v>44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0.098000000000000004</v>
      </c>
      <c r="T134" s="237">
        <f>S134*H134</f>
        <v>7.1539999999999999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159</v>
      </c>
      <c r="AT134" s="238" t="s">
        <v>154</v>
      </c>
      <c r="AU134" s="238" t="s">
        <v>87</v>
      </c>
      <c r="AY134" s="18" t="s">
        <v>152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21</v>
      </c>
      <c r="BK134" s="239">
        <f>ROUND(I134*H134,2)</f>
        <v>0</v>
      </c>
      <c r="BL134" s="18" t="s">
        <v>159</v>
      </c>
      <c r="BM134" s="238" t="s">
        <v>1102</v>
      </c>
    </row>
    <row r="135" s="2" customFormat="1">
      <c r="A135" s="39"/>
      <c r="B135" s="40"/>
      <c r="C135" s="41"/>
      <c r="D135" s="240" t="s">
        <v>161</v>
      </c>
      <c r="E135" s="41"/>
      <c r="F135" s="241" t="s">
        <v>898</v>
      </c>
      <c r="G135" s="41"/>
      <c r="H135" s="41"/>
      <c r="I135" s="242"/>
      <c r="J135" s="41"/>
      <c r="K135" s="41"/>
      <c r="L135" s="45"/>
      <c r="M135" s="243"/>
      <c r="N135" s="244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161</v>
      </c>
      <c r="AU135" s="18" t="s">
        <v>87</v>
      </c>
    </row>
    <row r="136" s="13" customFormat="1">
      <c r="A136" s="13"/>
      <c r="B136" s="245"/>
      <c r="C136" s="246"/>
      <c r="D136" s="240" t="s">
        <v>163</v>
      </c>
      <c r="E136" s="247" t="s">
        <v>1</v>
      </c>
      <c r="F136" s="248" t="s">
        <v>208</v>
      </c>
      <c r="G136" s="246"/>
      <c r="H136" s="247" t="s">
        <v>1</v>
      </c>
      <c r="I136" s="249"/>
      <c r="J136" s="246"/>
      <c r="K136" s="246"/>
      <c r="L136" s="250"/>
      <c r="M136" s="251"/>
      <c r="N136" s="252"/>
      <c r="O136" s="252"/>
      <c r="P136" s="252"/>
      <c r="Q136" s="252"/>
      <c r="R136" s="252"/>
      <c r="S136" s="252"/>
      <c r="T136" s="25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4" t="s">
        <v>163</v>
      </c>
      <c r="AU136" s="254" t="s">
        <v>87</v>
      </c>
      <c r="AV136" s="13" t="s">
        <v>21</v>
      </c>
      <c r="AW136" s="13" t="s">
        <v>36</v>
      </c>
      <c r="AX136" s="13" t="s">
        <v>79</v>
      </c>
      <c r="AY136" s="254" t="s">
        <v>152</v>
      </c>
    </row>
    <row r="137" s="14" customFormat="1">
      <c r="A137" s="14"/>
      <c r="B137" s="255"/>
      <c r="C137" s="256"/>
      <c r="D137" s="240" t="s">
        <v>163</v>
      </c>
      <c r="E137" s="257" t="s">
        <v>1</v>
      </c>
      <c r="F137" s="258" t="s">
        <v>1101</v>
      </c>
      <c r="G137" s="256"/>
      <c r="H137" s="259">
        <v>73</v>
      </c>
      <c r="I137" s="260"/>
      <c r="J137" s="256"/>
      <c r="K137" s="256"/>
      <c r="L137" s="261"/>
      <c r="M137" s="262"/>
      <c r="N137" s="263"/>
      <c r="O137" s="263"/>
      <c r="P137" s="263"/>
      <c r="Q137" s="263"/>
      <c r="R137" s="263"/>
      <c r="S137" s="263"/>
      <c r="T137" s="26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5" t="s">
        <v>163</v>
      </c>
      <c r="AU137" s="265" t="s">
        <v>87</v>
      </c>
      <c r="AV137" s="14" t="s">
        <v>87</v>
      </c>
      <c r="AW137" s="14" t="s">
        <v>36</v>
      </c>
      <c r="AX137" s="14" t="s">
        <v>21</v>
      </c>
      <c r="AY137" s="265" t="s">
        <v>152</v>
      </c>
    </row>
    <row r="138" s="2" customFormat="1" ht="37.8" customHeight="1">
      <c r="A138" s="39"/>
      <c r="B138" s="40"/>
      <c r="C138" s="227" t="s">
        <v>172</v>
      </c>
      <c r="D138" s="227" t="s">
        <v>154</v>
      </c>
      <c r="E138" s="228" t="s">
        <v>1103</v>
      </c>
      <c r="F138" s="229" t="s">
        <v>1104</v>
      </c>
      <c r="G138" s="230" t="s">
        <v>238</v>
      </c>
      <c r="H138" s="231">
        <v>379.69</v>
      </c>
      <c r="I138" s="232"/>
      <c r="J138" s="233">
        <f>ROUND(I138*H138,2)</f>
        <v>0</v>
      </c>
      <c r="K138" s="229" t="s">
        <v>158</v>
      </c>
      <c r="L138" s="45"/>
      <c r="M138" s="234" t="s">
        <v>1</v>
      </c>
      <c r="N138" s="235" t="s">
        <v>44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159</v>
      </c>
      <c r="AT138" s="238" t="s">
        <v>154</v>
      </c>
      <c r="AU138" s="238" t="s">
        <v>87</v>
      </c>
      <c r="AY138" s="18" t="s">
        <v>152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21</v>
      </c>
      <c r="BK138" s="239">
        <f>ROUND(I138*H138,2)</f>
        <v>0</v>
      </c>
      <c r="BL138" s="18" t="s">
        <v>159</v>
      </c>
      <c r="BM138" s="238" t="s">
        <v>1105</v>
      </c>
    </row>
    <row r="139" s="2" customFormat="1">
      <c r="A139" s="39"/>
      <c r="B139" s="40"/>
      <c r="C139" s="41"/>
      <c r="D139" s="240" t="s">
        <v>161</v>
      </c>
      <c r="E139" s="41"/>
      <c r="F139" s="241" t="s">
        <v>1106</v>
      </c>
      <c r="G139" s="41"/>
      <c r="H139" s="41"/>
      <c r="I139" s="242"/>
      <c r="J139" s="41"/>
      <c r="K139" s="41"/>
      <c r="L139" s="45"/>
      <c r="M139" s="243"/>
      <c r="N139" s="244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161</v>
      </c>
      <c r="AU139" s="18" t="s">
        <v>87</v>
      </c>
    </row>
    <row r="140" s="13" customFormat="1">
      <c r="A140" s="13"/>
      <c r="B140" s="245"/>
      <c r="C140" s="246"/>
      <c r="D140" s="240" t="s">
        <v>163</v>
      </c>
      <c r="E140" s="247" t="s">
        <v>1</v>
      </c>
      <c r="F140" s="248" t="s">
        <v>241</v>
      </c>
      <c r="G140" s="246"/>
      <c r="H140" s="247" t="s">
        <v>1</v>
      </c>
      <c r="I140" s="249"/>
      <c r="J140" s="246"/>
      <c r="K140" s="246"/>
      <c r="L140" s="250"/>
      <c r="M140" s="251"/>
      <c r="N140" s="252"/>
      <c r="O140" s="252"/>
      <c r="P140" s="252"/>
      <c r="Q140" s="252"/>
      <c r="R140" s="252"/>
      <c r="S140" s="252"/>
      <c r="T140" s="25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4" t="s">
        <v>163</v>
      </c>
      <c r="AU140" s="254" t="s">
        <v>87</v>
      </c>
      <c r="AV140" s="13" t="s">
        <v>21</v>
      </c>
      <c r="AW140" s="13" t="s">
        <v>36</v>
      </c>
      <c r="AX140" s="13" t="s">
        <v>79</v>
      </c>
      <c r="AY140" s="254" t="s">
        <v>152</v>
      </c>
    </row>
    <row r="141" s="14" customFormat="1">
      <c r="A141" s="14"/>
      <c r="B141" s="255"/>
      <c r="C141" s="256"/>
      <c r="D141" s="240" t="s">
        <v>163</v>
      </c>
      <c r="E141" s="257" t="s">
        <v>1</v>
      </c>
      <c r="F141" s="258" t="s">
        <v>1107</v>
      </c>
      <c r="G141" s="256"/>
      <c r="H141" s="259">
        <v>379.69</v>
      </c>
      <c r="I141" s="260"/>
      <c r="J141" s="256"/>
      <c r="K141" s="256"/>
      <c r="L141" s="261"/>
      <c r="M141" s="262"/>
      <c r="N141" s="263"/>
      <c r="O141" s="263"/>
      <c r="P141" s="263"/>
      <c r="Q141" s="263"/>
      <c r="R141" s="263"/>
      <c r="S141" s="263"/>
      <c r="T141" s="26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5" t="s">
        <v>163</v>
      </c>
      <c r="AU141" s="265" t="s">
        <v>87</v>
      </c>
      <c r="AV141" s="14" t="s">
        <v>87</v>
      </c>
      <c r="AW141" s="14" t="s">
        <v>36</v>
      </c>
      <c r="AX141" s="14" t="s">
        <v>21</v>
      </c>
      <c r="AY141" s="265" t="s">
        <v>152</v>
      </c>
    </row>
    <row r="142" s="2" customFormat="1" ht="33" customHeight="1">
      <c r="A142" s="39"/>
      <c r="B142" s="40"/>
      <c r="C142" s="227" t="s">
        <v>159</v>
      </c>
      <c r="D142" s="227" t="s">
        <v>154</v>
      </c>
      <c r="E142" s="228" t="s">
        <v>281</v>
      </c>
      <c r="F142" s="229" t="s">
        <v>282</v>
      </c>
      <c r="G142" s="230" t="s">
        <v>238</v>
      </c>
      <c r="H142" s="231">
        <v>382.69</v>
      </c>
      <c r="I142" s="232"/>
      <c r="J142" s="233">
        <f>ROUND(I142*H142,2)</f>
        <v>0</v>
      </c>
      <c r="K142" s="229" t="s">
        <v>1</v>
      </c>
      <c r="L142" s="45"/>
      <c r="M142" s="234" t="s">
        <v>1</v>
      </c>
      <c r="N142" s="235" t="s">
        <v>44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159</v>
      </c>
      <c r="AT142" s="238" t="s">
        <v>154</v>
      </c>
      <c r="AU142" s="238" t="s">
        <v>87</v>
      </c>
      <c r="AY142" s="18" t="s">
        <v>152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21</v>
      </c>
      <c r="BK142" s="239">
        <f>ROUND(I142*H142,2)</f>
        <v>0</v>
      </c>
      <c r="BL142" s="18" t="s">
        <v>159</v>
      </c>
      <c r="BM142" s="238" t="s">
        <v>1108</v>
      </c>
    </row>
    <row r="143" s="2" customFormat="1">
      <c r="A143" s="39"/>
      <c r="B143" s="40"/>
      <c r="C143" s="41"/>
      <c r="D143" s="240" t="s">
        <v>161</v>
      </c>
      <c r="E143" s="41"/>
      <c r="F143" s="241" t="s">
        <v>282</v>
      </c>
      <c r="G143" s="41"/>
      <c r="H143" s="41"/>
      <c r="I143" s="242"/>
      <c r="J143" s="41"/>
      <c r="K143" s="41"/>
      <c r="L143" s="45"/>
      <c r="M143" s="243"/>
      <c r="N143" s="244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161</v>
      </c>
      <c r="AU143" s="18" t="s">
        <v>87</v>
      </c>
    </row>
    <row r="144" s="13" customFormat="1">
      <c r="A144" s="13"/>
      <c r="B144" s="245"/>
      <c r="C144" s="246"/>
      <c r="D144" s="240" t="s">
        <v>163</v>
      </c>
      <c r="E144" s="247" t="s">
        <v>1</v>
      </c>
      <c r="F144" s="248" t="s">
        <v>904</v>
      </c>
      <c r="G144" s="246"/>
      <c r="H144" s="247" t="s">
        <v>1</v>
      </c>
      <c r="I144" s="249"/>
      <c r="J144" s="246"/>
      <c r="K144" s="246"/>
      <c r="L144" s="250"/>
      <c r="M144" s="251"/>
      <c r="N144" s="252"/>
      <c r="O144" s="252"/>
      <c r="P144" s="252"/>
      <c r="Q144" s="252"/>
      <c r="R144" s="252"/>
      <c r="S144" s="252"/>
      <c r="T144" s="25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4" t="s">
        <v>163</v>
      </c>
      <c r="AU144" s="254" t="s">
        <v>87</v>
      </c>
      <c r="AV144" s="13" t="s">
        <v>21</v>
      </c>
      <c r="AW144" s="13" t="s">
        <v>36</v>
      </c>
      <c r="AX144" s="13" t="s">
        <v>79</v>
      </c>
      <c r="AY144" s="254" t="s">
        <v>152</v>
      </c>
    </row>
    <row r="145" s="14" customFormat="1">
      <c r="A145" s="14"/>
      <c r="B145" s="255"/>
      <c r="C145" s="256"/>
      <c r="D145" s="240" t="s">
        <v>163</v>
      </c>
      <c r="E145" s="257" t="s">
        <v>1</v>
      </c>
      <c r="F145" s="258" t="s">
        <v>1109</v>
      </c>
      <c r="G145" s="256"/>
      <c r="H145" s="259">
        <v>3</v>
      </c>
      <c r="I145" s="260"/>
      <c r="J145" s="256"/>
      <c r="K145" s="256"/>
      <c r="L145" s="261"/>
      <c r="M145" s="262"/>
      <c r="N145" s="263"/>
      <c r="O145" s="263"/>
      <c r="P145" s="263"/>
      <c r="Q145" s="263"/>
      <c r="R145" s="263"/>
      <c r="S145" s="263"/>
      <c r="T145" s="26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5" t="s">
        <v>163</v>
      </c>
      <c r="AU145" s="265" t="s">
        <v>87</v>
      </c>
      <c r="AV145" s="14" t="s">
        <v>87</v>
      </c>
      <c r="AW145" s="14" t="s">
        <v>36</v>
      </c>
      <c r="AX145" s="14" t="s">
        <v>79</v>
      </c>
      <c r="AY145" s="265" t="s">
        <v>152</v>
      </c>
    </row>
    <row r="146" s="13" customFormat="1">
      <c r="A146" s="13"/>
      <c r="B146" s="245"/>
      <c r="C146" s="246"/>
      <c r="D146" s="240" t="s">
        <v>163</v>
      </c>
      <c r="E146" s="247" t="s">
        <v>1</v>
      </c>
      <c r="F146" s="248" t="s">
        <v>905</v>
      </c>
      <c r="G146" s="246"/>
      <c r="H146" s="247" t="s">
        <v>1</v>
      </c>
      <c r="I146" s="249"/>
      <c r="J146" s="246"/>
      <c r="K146" s="246"/>
      <c r="L146" s="250"/>
      <c r="M146" s="251"/>
      <c r="N146" s="252"/>
      <c r="O146" s="252"/>
      <c r="P146" s="252"/>
      <c r="Q146" s="252"/>
      <c r="R146" s="252"/>
      <c r="S146" s="252"/>
      <c r="T146" s="25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4" t="s">
        <v>163</v>
      </c>
      <c r="AU146" s="254" t="s">
        <v>87</v>
      </c>
      <c r="AV146" s="13" t="s">
        <v>21</v>
      </c>
      <c r="AW146" s="13" t="s">
        <v>36</v>
      </c>
      <c r="AX146" s="13" t="s">
        <v>79</v>
      </c>
      <c r="AY146" s="254" t="s">
        <v>152</v>
      </c>
    </row>
    <row r="147" s="14" customFormat="1">
      <c r="A147" s="14"/>
      <c r="B147" s="255"/>
      <c r="C147" s="256"/>
      <c r="D147" s="240" t="s">
        <v>163</v>
      </c>
      <c r="E147" s="257" t="s">
        <v>1</v>
      </c>
      <c r="F147" s="258" t="s">
        <v>1110</v>
      </c>
      <c r="G147" s="256"/>
      <c r="H147" s="259">
        <v>379.69</v>
      </c>
      <c r="I147" s="260"/>
      <c r="J147" s="256"/>
      <c r="K147" s="256"/>
      <c r="L147" s="261"/>
      <c r="M147" s="262"/>
      <c r="N147" s="263"/>
      <c r="O147" s="263"/>
      <c r="P147" s="263"/>
      <c r="Q147" s="263"/>
      <c r="R147" s="263"/>
      <c r="S147" s="263"/>
      <c r="T147" s="26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5" t="s">
        <v>163</v>
      </c>
      <c r="AU147" s="265" t="s">
        <v>87</v>
      </c>
      <c r="AV147" s="14" t="s">
        <v>87</v>
      </c>
      <c r="AW147" s="14" t="s">
        <v>36</v>
      </c>
      <c r="AX147" s="14" t="s">
        <v>79</v>
      </c>
      <c r="AY147" s="265" t="s">
        <v>152</v>
      </c>
    </row>
    <row r="148" s="15" customFormat="1">
      <c r="A148" s="15"/>
      <c r="B148" s="266"/>
      <c r="C148" s="267"/>
      <c r="D148" s="240" t="s">
        <v>163</v>
      </c>
      <c r="E148" s="268" t="s">
        <v>1</v>
      </c>
      <c r="F148" s="269" t="s">
        <v>187</v>
      </c>
      <c r="G148" s="267"/>
      <c r="H148" s="270">
        <v>382.69</v>
      </c>
      <c r="I148" s="271"/>
      <c r="J148" s="267"/>
      <c r="K148" s="267"/>
      <c r="L148" s="272"/>
      <c r="M148" s="273"/>
      <c r="N148" s="274"/>
      <c r="O148" s="274"/>
      <c r="P148" s="274"/>
      <c r="Q148" s="274"/>
      <c r="R148" s="274"/>
      <c r="S148" s="274"/>
      <c r="T148" s="27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6" t="s">
        <v>163</v>
      </c>
      <c r="AU148" s="276" t="s">
        <v>87</v>
      </c>
      <c r="AV148" s="15" t="s">
        <v>159</v>
      </c>
      <c r="AW148" s="15" t="s">
        <v>36</v>
      </c>
      <c r="AX148" s="15" t="s">
        <v>21</v>
      </c>
      <c r="AY148" s="276" t="s">
        <v>152</v>
      </c>
    </row>
    <row r="149" s="2" customFormat="1" ht="24.15" customHeight="1">
      <c r="A149" s="39"/>
      <c r="B149" s="40"/>
      <c r="C149" s="227" t="s">
        <v>188</v>
      </c>
      <c r="D149" s="227" t="s">
        <v>154</v>
      </c>
      <c r="E149" s="228" t="s">
        <v>291</v>
      </c>
      <c r="F149" s="229" t="s">
        <v>292</v>
      </c>
      <c r="G149" s="230" t="s">
        <v>238</v>
      </c>
      <c r="H149" s="231">
        <v>382.69</v>
      </c>
      <c r="I149" s="232"/>
      <c r="J149" s="233">
        <f>ROUND(I149*H149,2)</f>
        <v>0</v>
      </c>
      <c r="K149" s="229" t="s">
        <v>158</v>
      </c>
      <c r="L149" s="45"/>
      <c r="M149" s="234" t="s">
        <v>1</v>
      </c>
      <c r="N149" s="235" t="s">
        <v>44</v>
      </c>
      <c r="O149" s="92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159</v>
      </c>
      <c r="AT149" s="238" t="s">
        <v>154</v>
      </c>
      <c r="AU149" s="238" t="s">
        <v>87</v>
      </c>
      <c r="AY149" s="18" t="s">
        <v>152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21</v>
      </c>
      <c r="BK149" s="239">
        <f>ROUND(I149*H149,2)</f>
        <v>0</v>
      </c>
      <c r="BL149" s="18" t="s">
        <v>159</v>
      </c>
      <c r="BM149" s="238" t="s">
        <v>1111</v>
      </c>
    </row>
    <row r="150" s="2" customFormat="1">
      <c r="A150" s="39"/>
      <c r="B150" s="40"/>
      <c r="C150" s="41"/>
      <c r="D150" s="240" t="s">
        <v>161</v>
      </c>
      <c r="E150" s="41"/>
      <c r="F150" s="241" t="s">
        <v>294</v>
      </c>
      <c r="G150" s="41"/>
      <c r="H150" s="41"/>
      <c r="I150" s="242"/>
      <c r="J150" s="41"/>
      <c r="K150" s="41"/>
      <c r="L150" s="45"/>
      <c r="M150" s="243"/>
      <c r="N150" s="244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161</v>
      </c>
      <c r="AU150" s="18" t="s">
        <v>87</v>
      </c>
    </row>
    <row r="151" s="2" customFormat="1" ht="16.5" customHeight="1">
      <c r="A151" s="39"/>
      <c r="B151" s="40"/>
      <c r="C151" s="227" t="s">
        <v>195</v>
      </c>
      <c r="D151" s="227" t="s">
        <v>154</v>
      </c>
      <c r="E151" s="228" t="s">
        <v>295</v>
      </c>
      <c r="F151" s="229" t="s">
        <v>296</v>
      </c>
      <c r="G151" s="230" t="s">
        <v>238</v>
      </c>
      <c r="H151" s="231">
        <v>382.69</v>
      </c>
      <c r="I151" s="232"/>
      <c r="J151" s="233">
        <f>ROUND(I151*H151,2)</f>
        <v>0</v>
      </c>
      <c r="K151" s="229" t="s">
        <v>158</v>
      </c>
      <c r="L151" s="45"/>
      <c r="M151" s="234" t="s">
        <v>1</v>
      </c>
      <c r="N151" s="235" t="s">
        <v>44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159</v>
      </c>
      <c r="AT151" s="238" t="s">
        <v>154</v>
      </c>
      <c r="AU151" s="238" t="s">
        <v>87</v>
      </c>
      <c r="AY151" s="18" t="s">
        <v>152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21</v>
      </c>
      <c r="BK151" s="239">
        <f>ROUND(I151*H151,2)</f>
        <v>0</v>
      </c>
      <c r="BL151" s="18" t="s">
        <v>159</v>
      </c>
      <c r="BM151" s="238" t="s">
        <v>1112</v>
      </c>
    </row>
    <row r="152" s="2" customFormat="1">
      <c r="A152" s="39"/>
      <c r="B152" s="40"/>
      <c r="C152" s="41"/>
      <c r="D152" s="240" t="s">
        <v>161</v>
      </c>
      <c r="E152" s="41"/>
      <c r="F152" s="241" t="s">
        <v>298</v>
      </c>
      <c r="G152" s="41"/>
      <c r="H152" s="41"/>
      <c r="I152" s="242"/>
      <c r="J152" s="41"/>
      <c r="K152" s="41"/>
      <c r="L152" s="45"/>
      <c r="M152" s="243"/>
      <c r="N152" s="244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161</v>
      </c>
      <c r="AU152" s="18" t="s">
        <v>87</v>
      </c>
    </row>
    <row r="153" s="13" customFormat="1">
      <c r="A153" s="13"/>
      <c r="B153" s="245"/>
      <c r="C153" s="246"/>
      <c r="D153" s="240" t="s">
        <v>163</v>
      </c>
      <c r="E153" s="247" t="s">
        <v>1</v>
      </c>
      <c r="F153" s="248" t="s">
        <v>904</v>
      </c>
      <c r="G153" s="246"/>
      <c r="H153" s="247" t="s">
        <v>1</v>
      </c>
      <c r="I153" s="249"/>
      <c r="J153" s="246"/>
      <c r="K153" s="246"/>
      <c r="L153" s="250"/>
      <c r="M153" s="251"/>
      <c r="N153" s="252"/>
      <c r="O153" s="252"/>
      <c r="P153" s="252"/>
      <c r="Q153" s="252"/>
      <c r="R153" s="252"/>
      <c r="S153" s="252"/>
      <c r="T153" s="25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4" t="s">
        <v>163</v>
      </c>
      <c r="AU153" s="254" t="s">
        <v>87</v>
      </c>
      <c r="AV153" s="13" t="s">
        <v>21</v>
      </c>
      <c r="AW153" s="13" t="s">
        <v>36</v>
      </c>
      <c r="AX153" s="13" t="s">
        <v>79</v>
      </c>
      <c r="AY153" s="254" t="s">
        <v>152</v>
      </c>
    </row>
    <row r="154" s="14" customFormat="1">
      <c r="A154" s="14"/>
      <c r="B154" s="255"/>
      <c r="C154" s="256"/>
      <c r="D154" s="240" t="s">
        <v>163</v>
      </c>
      <c r="E154" s="257" t="s">
        <v>1</v>
      </c>
      <c r="F154" s="258" t="s">
        <v>1109</v>
      </c>
      <c r="G154" s="256"/>
      <c r="H154" s="259">
        <v>3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5" t="s">
        <v>163</v>
      </c>
      <c r="AU154" s="265" t="s">
        <v>87</v>
      </c>
      <c r="AV154" s="14" t="s">
        <v>87</v>
      </c>
      <c r="AW154" s="14" t="s">
        <v>36</v>
      </c>
      <c r="AX154" s="14" t="s">
        <v>79</v>
      </c>
      <c r="AY154" s="265" t="s">
        <v>152</v>
      </c>
    </row>
    <row r="155" s="13" customFormat="1">
      <c r="A155" s="13"/>
      <c r="B155" s="245"/>
      <c r="C155" s="246"/>
      <c r="D155" s="240" t="s">
        <v>163</v>
      </c>
      <c r="E155" s="247" t="s">
        <v>1</v>
      </c>
      <c r="F155" s="248" t="s">
        <v>905</v>
      </c>
      <c r="G155" s="246"/>
      <c r="H155" s="247" t="s">
        <v>1</v>
      </c>
      <c r="I155" s="249"/>
      <c r="J155" s="246"/>
      <c r="K155" s="246"/>
      <c r="L155" s="250"/>
      <c r="M155" s="251"/>
      <c r="N155" s="252"/>
      <c r="O155" s="252"/>
      <c r="P155" s="252"/>
      <c r="Q155" s="252"/>
      <c r="R155" s="252"/>
      <c r="S155" s="252"/>
      <c r="T155" s="25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4" t="s">
        <v>163</v>
      </c>
      <c r="AU155" s="254" t="s">
        <v>87</v>
      </c>
      <c r="AV155" s="13" t="s">
        <v>21</v>
      </c>
      <c r="AW155" s="13" t="s">
        <v>36</v>
      </c>
      <c r="AX155" s="13" t="s">
        <v>79</v>
      </c>
      <c r="AY155" s="254" t="s">
        <v>152</v>
      </c>
    </row>
    <row r="156" s="14" customFormat="1">
      <c r="A156" s="14"/>
      <c r="B156" s="255"/>
      <c r="C156" s="256"/>
      <c r="D156" s="240" t="s">
        <v>163</v>
      </c>
      <c r="E156" s="257" t="s">
        <v>1</v>
      </c>
      <c r="F156" s="258" t="s">
        <v>1110</v>
      </c>
      <c r="G156" s="256"/>
      <c r="H156" s="259">
        <v>379.69</v>
      </c>
      <c r="I156" s="260"/>
      <c r="J156" s="256"/>
      <c r="K156" s="256"/>
      <c r="L156" s="261"/>
      <c r="M156" s="262"/>
      <c r="N156" s="263"/>
      <c r="O156" s="263"/>
      <c r="P156" s="263"/>
      <c r="Q156" s="263"/>
      <c r="R156" s="263"/>
      <c r="S156" s="263"/>
      <c r="T156" s="26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5" t="s">
        <v>163</v>
      </c>
      <c r="AU156" s="265" t="s">
        <v>87</v>
      </c>
      <c r="AV156" s="14" t="s">
        <v>87</v>
      </c>
      <c r="AW156" s="14" t="s">
        <v>36</v>
      </c>
      <c r="AX156" s="14" t="s">
        <v>79</v>
      </c>
      <c r="AY156" s="265" t="s">
        <v>152</v>
      </c>
    </row>
    <row r="157" s="15" customFormat="1">
      <c r="A157" s="15"/>
      <c r="B157" s="266"/>
      <c r="C157" s="267"/>
      <c r="D157" s="240" t="s">
        <v>163</v>
      </c>
      <c r="E157" s="268" t="s">
        <v>1</v>
      </c>
      <c r="F157" s="269" t="s">
        <v>187</v>
      </c>
      <c r="G157" s="267"/>
      <c r="H157" s="270">
        <v>382.69</v>
      </c>
      <c r="I157" s="271"/>
      <c r="J157" s="267"/>
      <c r="K157" s="267"/>
      <c r="L157" s="272"/>
      <c r="M157" s="273"/>
      <c r="N157" s="274"/>
      <c r="O157" s="274"/>
      <c r="P157" s="274"/>
      <c r="Q157" s="274"/>
      <c r="R157" s="274"/>
      <c r="S157" s="274"/>
      <c r="T157" s="27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6" t="s">
        <v>163</v>
      </c>
      <c r="AU157" s="276" t="s">
        <v>87</v>
      </c>
      <c r="AV157" s="15" t="s">
        <v>159</v>
      </c>
      <c r="AW157" s="15" t="s">
        <v>36</v>
      </c>
      <c r="AX157" s="15" t="s">
        <v>21</v>
      </c>
      <c r="AY157" s="276" t="s">
        <v>152</v>
      </c>
    </row>
    <row r="158" s="2" customFormat="1" ht="33" customHeight="1">
      <c r="A158" s="39"/>
      <c r="B158" s="40"/>
      <c r="C158" s="227" t="s">
        <v>202</v>
      </c>
      <c r="D158" s="227" t="s">
        <v>154</v>
      </c>
      <c r="E158" s="228" t="s">
        <v>300</v>
      </c>
      <c r="F158" s="229" t="s">
        <v>301</v>
      </c>
      <c r="G158" s="230" t="s">
        <v>302</v>
      </c>
      <c r="H158" s="231">
        <v>688.84199999999998</v>
      </c>
      <c r="I158" s="232"/>
      <c r="J158" s="233">
        <f>ROUND(I158*H158,2)</f>
        <v>0</v>
      </c>
      <c r="K158" s="229" t="s">
        <v>158</v>
      </c>
      <c r="L158" s="45"/>
      <c r="M158" s="234" t="s">
        <v>1</v>
      </c>
      <c r="N158" s="235" t="s">
        <v>44</v>
      </c>
      <c r="O158" s="92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8" t="s">
        <v>159</v>
      </c>
      <c r="AT158" s="238" t="s">
        <v>154</v>
      </c>
      <c r="AU158" s="238" t="s">
        <v>87</v>
      </c>
      <c r="AY158" s="18" t="s">
        <v>152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8" t="s">
        <v>21</v>
      </c>
      <c r="BK158" s="239">
        <f>ROUND(I158*H158,2)</f>
        <v>0</v>
      </c>
      <c r="BL158" s="18" t="s">
        <v>159</v>
      </c>
      <c r="BM158" s="238" t="s">
        <v>1113</v>
      </c>
    </row>
    <row r="159" s="2" customFormat="1">
      <c r="A159" s="39"/>
      <c r="B159" s="40"/>
      <c r="C159" s="41"/>
      <c r="D159" s="240" t="s">
        <v>161</v>
      </c>
      <c r="E159" s="41"/>
      <c r="F159" s="241" t="s">
        <v>304</v>
      </c>
      <c r="G159" s="41"/>
      <c r="H159" s="41"/>
      <c r="I159" s="242"/>
      <c r="J159" s="41"/>
      <c r="K159" s="41"/>
      <c r="L159" s="45"/>
      <c r="M159" s="243"/>
      <c r="N159" s="244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161</v>
      </c>
      <c r="AU159" s="18" t="s">
        <v>87</v>
      </c>
    </row>
    <row r="160" s="14" customFormat="1">
      <c r="A160" s="14"/>
      <c r="B160" s="255"/>
      <c r="C160" s="256"/>
      <c r="D160" s="240" t="s">
        <v>163</v>
      </c>
      <c r="E160" s="257" t="s">
        <v>1</v>
      </c>
      <c r="F160" s="258" t="s">
        <v>1114</v>
      </c>
      <c r="G160" s="256"/>
      <c r="H160" s="259">
        <v>688.84199999999998</v>
      </c>
      <c r="I160" s="260"/>
      <c r="J160" s="256"/>
      <c r="K160" s="256"/>
      <c r="L160" s="261"/>
      <c r="M160" s="262"/>
      <c r="N160" s="263"/>
      <c r="O160" s="263"/>
      <c r="P160" s="263"/>
      <c r="Q160" s="263"/>
      <c r="R160" s="263"/>
      <c r="S160" s="263"/>
      <c r="T160" s="26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5" t="s">
        <v>163</v>
      </c>
      <c r="AU160" s="265" t="s">
        <v>87</v>
      </c>
      <c r="AV160" s="14" t="s">
        <v>87</v>
      </c>
      <c r="AW160" s="14" t="s">
        <v>36</v>
      </c>
      <c r="AX160" s="14" t="s">
        <v>21</v>
      </c>
      <c r="AY160" s="265" t="s">
        <v>152</v>
      </c>
    </row>
    <row r="161" s="2" customFormat="1" ht="24.15" customHeight="1">
      <c r="A161" s="39"/>
      <c r="B161" s="40"/>
      <c r="C161" s="227" t="s">
        <v>209</v>
      </c>
      <c r="D161" s="227" t="s">
        <v>154</v>
      </c>
      <c r="E161" s="228" t="s">
        <v>1115</v>
      </c>
      <c r="F161" s="229" t="s">
        <v>1116</v>
      </c>
      <c r="G161" s="230" t="s">
        <v>157</v>
      </c>
      <c r="H161" s="231">
        <v>84</v>
      </c>
      <c r="I161" s="232"/>
      <c r="J161" s="233">
        <f>ROUND(I161*H161,2)</f>
        <v>0</v>
      </c>
      <c r="K161" s="229" t="s">
        <v>158</v>
      </c>
      <c r="L161" s="45"/>
      <c r="M161" s="234" t="s">
        <v>1</v>
      </c>
      <c r="N161" s="235" t="s">
        <v>44</v>
      </c>
      <c r="O161" s="92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159</v>
      </c>
      <c r="AT161" s="238" t="s">
        <v>154</v>
      </c>
      <c r="AU161" s="238" t="s">
        <v>87</v>
      </c>
      <c r="AY161" s="18" t="s">
        <v>152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21</v>
      </c>
      <c r="BK161" s="239">
        <f>ROUND(I161*H161,2)</f>
        <v>0</v>
      </c>
      <c r="BL161" s="18" t="s">
        <v>159</v>
      </c>
      <c r="BM161" s="238" t="s">
        <v>1117</v>
      </c>
    </row>
    <row r="162" s="2" customFormat="1">
      <c r="A162" s="39"/>
      <c r="B162" s="40"/>
      <c r="C162" s="41"/>
      <c r="D162" s="240" t="s">
        <v>161</v>
      </c>
      <c r="E162" s="41"/>
      <c r="F162" s="241" t="s">
        <v>1118</v>
      </c>
      <c r="G162" s="41"/>
      <c r="H162" s="41"/>
      <c r="I162" s="242"/>
      <c r="J162" s="41"/>
      <c r="K162" s="41"/>
      <c r="L162" s="45"/>
      <c r="M162" s="243"/>
      <c r="N162" s="244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161</v>
      </c>
      <c r="AU162" s="18" t="s">
        <v>87</v>
      </c>
    </row>
    <row r="163" s="13" customFormat="1">
      <c r="A163" s="13"/>
      <c r="B163" s="245"/>
      <c r="C163" s="246"/>
      <c r="D163" s="240" t="s">
        <v>163</v>
      </c>
      <c r="E163" s="247" t="s">
        <v>1</v>
      </c>
      <c r="F163" s="248" t="s">
        <v>1119</v>
      </c>
      <c r="G163" s="246"/>
      <c r="H163" s="247" t="s">
        <v>1</v>
      </c>
      <c r="I163" s="249"/>
      <c r="J163" s="246"/>
      <c r="K163" s="246"/>
      <c r="L163" s="250"/>
      <c r="M163" s="251"/>
      <c r="N163" s="252"/>
      <c r="O163" s="252"/>
      <c r="P163" s="252"/>
      <c r="Q163" s="252"/>
      <c r="R163" s="252"/>
      <c r="S163" s="252"/>
      <c r="T163" s="25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4" t="s">
        <v>163</v>
      </c>
      <c r="AU163" s="254" t="s">
        <v>87</v>
      </c>
      <c r="AV163" s="13" t="s">
        <v>21</v>
      </c>
      <c r="AW163" s="13" t="s">
        <v>36</v>
      </c>
      <c r="AX163" s="13" t="s">
        <v>79</v>
      </c>
      <c r="AY163" s="254" t="s">
        <v>152</v>
      </c>
    </row>
    <row r="164" s="14" customFormat="1">
      <c r="A164" s="14"/>
      <c r="B164" s="255"/>
      <c r="C164" s="256"/>
      <c r="D164" s="240" t="s">
        <v>163</v>
      </c>
      <c r="E164" s="257" t="s">
        <v>1</v>
      </c>
      <c r="F164" s="258" t="s">
        <v>1120</v>
      </c>
      <c r="G164" s="256"/>
      <c r="H164" s="259">
        <v>84</v>
      </c>
      <c r="I164" s="260"/>
      <c r="J164" s="256"/>
      <c r="K164" s="256"/>
      <c r="L164" s="261"/>
      <c r="M164" s="262"/>
      <c r="N164" s="263"/>
      <c r="O164" s="263"/>
      <c r="P164" s="263"/>
      <c r="Q164" s="263"/>
      <c r="R164" s="263"/>
      <c r="S164" s="263"/>
      <c r="T164" s="26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5" t="s">
        <v>163</v>
      </c>
      <c r="AU164" s="265" t="s">
        <v>87</v>
      </c>
      <c r="AV164" s="14" t="s">
        <v>87</v>
      </c>
      <c r="AW164" s="14" t="s">
        <v>36</v>
      </c>
      <c r="AX164" s="14" t="s">
        <v>21</v>
      </c>
      <c r="AY164" s="265" t="s">
        <v>152</v>
      </c>
    </row>
    <row r="165" s="2" customFormat="1" ht="21.75" customHeight="1">
      <c r="A165" s="39"/>
      <c r="B165" s="40"/>
      <c r="C165" s="277" t="s">
        <v>215</v>
      </c>
      <c r="D165" s="277" t="s">
        <v>314</v>
      </c>
      <c r="E165" s="278" t="s">
        <v>917</v>
      </c>
      <c r="F165" s="279" t="s">
        <v>1121</v>
      </c>
      <c r="G165" s="280" t="s">
        <v>302</v>
      </c>
      <c r="H165" s="281">
        <v>14.279999999999999</v>
      </c>
      <c r="I165" s="282"/>
      <c r="J165" s="283">
        <f>ROUND(I165*H165,2)</f>
        <v>0</v>
      </c>
      <c r="K165" s="279" t="s">
        <v>158</v>
      </c>
      <c r="L165" s="284"/>
      <c r="M165" s="285" t="s">
        <v>1</v>
      </c>
      <c r="N165" s="286" t="s">
        <v>44</v>
      </c>
      <c r="O165" s="92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8" t="s">
        <v>209</v>
      </c>
      <c r="AT165" s="238" t="s">
        <v>314</v>
      </c>
      <c r="AU165" s="238" t="s">
        <v>87</v>
      </c>
      <c r="AY165" s="18" t="s">
        <v>152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8" t="s">
        <v>21</v>
      </c>
      <c r="BK165" s="239">
        <f>ROUND(I165*H165,2)</f>
        <v>0</v>
      </c>
      <c r="BL165" s="18" t="s">
        <v>159</v>
      </c>
      <c r="BM165" s="238" t="s">
        <v>1122</v>
      </c>
    </row>
    <row r="166" s="2" customFormat="1">
      <c r="A166" s="39"/>
      <c r="B166" s="40"/>
      <c r="C166" s="41"/>
      <c r="D166" s="240" t="s">
        <v>161</v>
      </c>
      <c r="E166" s="41"/>
      <c r="F166" s="241" t="s">
        <v>918</v>
      </c>
      <c r="G166" s="41"/>
      <c r="H166" s="41"/>
      <c r="I166" s="242"/>
      <c r="J166" s="41"/>
      <c r="K166" s="41"/>
      <c r="L166" s="45"/>
      <c r="M166" s="243"/>
      <c r="N166" s="244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161</v>
      </c>
      <c r="AU166" s="18" t="s">
        <v>87</v>
      </c>
    </row>
    <row r="167" s="14" customFormat="1">
      <c r="A167" s="14"/>
      <c r="B167" s="255"/>
      <c r="C167" s="256"/>
      <c r="D167" s="240" t="s">
        <v>163</v>
      </c>
      <c r="E167" s="257" t="s">
        <v>1</v>
      </c>
      <c r="F167" s="258" t="s">
        <v>1123</v>
      </c>
      <c r="G167" s="256"/>
      <c r="H167" s="259">
        <v>14.279999999999999</v>
      </c>
      <c r="I167" s="260"/>
      <c r="J167" s="256"/>
      <c r="K167" s="256"/>
      <c r="L167" s="261"/>
      <c r="M167" s="262"/>
      <c r="N167" s="263"/>
      <c r="O167" s="263"/>
      <c r="P167" s="263"/>
      <c r="Q167" s="263"/>
      <c r="R167" s="263"/>
      <c r="S167" s="263"/>
      <c r="T167" s="26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5" t="s">
        <v>163</v>
      </c>
      <c r="AU167" s="265" t="s">
        <v>87</v>
      </c>
      <c r="AV167" s="14" t="s">
        <v>87</v>
      </c>
      <c r="AW167" s="14" t="s">
        <v>36</v>
      </c>
      <c r="AX167" s="14" t="s">
        <v>21</v>
      </c>
      <c r="AY167" s="265" t="s">
        <v>152</v>
      </c>
    </row>
    <row r="168" s="2" customFormat="1" ht="37.8" customHeight="1">
      <c r="A168" s="39"/>
      <c r="B168" s="40"/>
      <c r="C168" s="227" t="s">
        <v>26</v>
      </c>
      <c r="D168" s="227" t="s">
        <v>154</v>
      </c>
      <c r="E168" s="228" t="s">
        <v>1124</v>
      </c>
      <c r="F168" s="229" t="s">
        <v>1125</v>
      </c>
      <c r="G168" s="230" t="s">
        <v>157</v>
      </c>
      <c r="H168" s="231">
        <v>84</v>
      </c>
      <c r="I168" s="232"/>
      <c r="J168" s="233">
        <f>ROUND(I168*H168,2)</f>
        <v>0</v>
      </c>
      <c r="K168" s="229" t="s">
        <v>1</v>
      </c>
      <c r="L168" s="45"/>
      <c r="M168" s="234" t="s">
        <v>1</v>
      </c>
      <c r="N168" s="235" t="s">
        <v>44</v>
      </c>
      <c r="O168" s="92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159</v>
      </c>
      <c r="AT168" s="238" t="s">
        <v>154</v>
      </c>
      <c r="AU168" s="238" t="s">
        <v>87</v>
      </c>
      <c r="AY168" s="18" t="s">
        <v>152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21</v>
      </c>
      <c r="BK168" s="239">
        <f>ROUND(I168*H168,2)</f>
        <v>0</v>
      </c>
      <c r="BL168" s="18" t="s">
        <v>159</v>
      </c>
      <c r="BM168" s="238" t="s">
        <v>1126</v>
      </c>
    </row>
    <row r="169" s="2" customFormat="1">
      <c r="A169" s="39"/>
      <c r="B169" s="40"/>
      <c r="C169" s="41"/>
      <c r="D169" s="240" t="s">
        <v>161</v>
      </c>
      <c r="E169" s="41"/>
      <c r="F169" s="241" t="s">
        <v>924</v>
      </c>
      <c r="G169" s="41"/>
      <c r="H169" s="41"/>
      <c r="I169" s="242"/>
      <c r="J169" s="41"/>
      <c r="K169" s="41"/>
      <c r="L169" s="45"/>
      <c r="M169" s="243"/>
      <c r="N169" s="244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161</v>
      </c>
      <c r="AU169" s="18" t="s">
        <v>87</v>
      </c>
    </row>
    <row r="170" s="13" customFormat="1">
      <c r="A170" s="13"/>
      <c r="B170" s="245"/>
      <c r="C170" s="246"/>
      <c r="D170" s="240" t="s">
        <v>163</v>
      </c>
      <c r="E170" s="247" t="s">
        <v>1</v>
      </c>
      <c r="F170" s="248" t="s">
        <v>1127</v>
      </c>
      <c r="G170" s="246"/>
      <c r="H170" s="247" t="s">
        <v>1</v>
      </c>
      <c r="I170" s="249"/>
      <c r="J170" s="246"/>
      <c r="K170" s="246"/>
      <c r="L170" s="250"/>
      <c r="M170" s="251"/>
      <c r="N170" s="252"/>
      <c r="O170" s="252"/>
      <c r="P170" s="252"/>
      <c r="Q170" s="252"/>
      <c r="R170" s="252"/>
      <c r="S170" s="252"/>
      <c r="T170" s="25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4" t="s">
        <v>163</v>
      </c>
      <c r="AU170" s="254" t="s">
        <v>87</v>
      </c>
      <c r="AV170" s="13" t="s">
        <v>21</v>
      </c>
      <c r="AW170" s="13" t="s">
        <v>36</v>
      </c>
      <c r="AX170" s="13" t="s">
        <v>79</v>
      </c>
      <c r="AY170" s="254" t="s">
        <v>152</v>
      </c>
    </row>
    <row r="171" s="14" customFormat="1">
      <c r="A171" s="14"/>
      <c r="B171" s="255"/>
      <c r="C171" s="256"/>
      <c r="D171" s="240" t="s">
        <v>163</v>
      </c>
      <c r="E171" s="257" t="s">
        <v>1</v>
      </c>
      <c r="F171" s="258" t="s">
        <v>1120</v>
      </c>
      <c r="G171" s="256"/>
      <c r="H171" s="259">
        <v>84</v>
      </c>
      <c r="I171" s="260"/>
      <c r="J171" s="256"/>
      <c r="K171" s="256"/>
      <c r="L171" s="261"/>
      <c r="M171" s="262"/>
      <c r="N171" s="263"/>
      <c r="O171" s="263"/>
      <c r="P171" s="263"/>
      <c r="Q171" s="263"/>
      <c r="R171" s="263"/>
      <c r="S171" s="263"/>
      <c r="T171" s="26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5" t="s">
        <v>163</v>
      </c>
      <c r="AU171" s="265" t="s">
        <v>87</v>
      </c>
      <c r="AV171" s="14" t="s">
        <v>87</v>
      </c>
      <c r="AW171" s="14" t="s">
        <v>36</v>
      </c>
      <c r="AX171" s="14" t="s">
        <v>21</v>
      </c>
      <c r="AY171" s="265" t="s">
        <v>152</v>
      </c>
    </row>
    <row r="172" s="2" customFormat="1" ht="16.5" customHeight="1">
      <c r="A172" s="39"/>
      <c r="B172" s="40"/>
      <c r="C172" s="277" t="s">
        <v>229</v>
      </c>
      <c r="D172" s="277" t="s">
        <v>314</v>
      </c>
      <c r="E172" s="278" t="s">
        <v>925</v>
      </c>
      <c r="F172" s="279" t="s">
        <v>926</v>
      </c>
      <c r="G172" s="280" t="s">
        <v>927</v>
      </c>
      <c r="H172" s="281">
        <v>1.26</v>
      </c>
      <c r="I172" s="282"/>
      <c r="J172" s="283">
        <f>ROUND(I172*H172,2)</f>
        <v>0</v>
      </c>
      <c r="K172" s="279" t="s">
        <v>158</v>
      </c>
      <c r="L172" s="284"/>
      <c r="M172" s="285" t="s">
        <v>1</v>
      </c>
      <c r="N172" s="286" t="s">
        <v>44</v>
      </c>
      <c r="O172" s="92"/>
      <c r="P172" s="236">
        <f>O172*H172</f>
        <v>0</v>
      </c>
      <c r="Q172" s="236">
        <v>0.001</v>
      </c>
      <c r="R172" s="236">
        <f>Q172*H172</f>
        <v>0.0012600000000000001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209</v>
      </c>
      <c r="AT172" s="238" t="s">
        <v>314</v>
      </c>
      <c r="AU172" s="238" t="s">
        <v>87</v>
      </c>
      <c r="AY172" s="18" t="s">
        <v>152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21</v>
      </c>
      <c r="BK172" s="239">
        <f>ROUND(I172*H172,2)</f>
        <v>0</v>
      </c>
      <c r="BL172" s="18" t="s">
        <v>159</v>
      </c>
      <c r="BM172" s="238" t="s">
        <v>1128</v>
      </c>
    </row>
    <row r="173" s="2" customFormat="1">
      <c r="A173" s="39"/>
      <c r="B173" s="40"/>
      <c r="C173" s="41"/>
      <c r="D173" s="240" t="s">
        <v>161</v>
      </c>
      <c r="E173" s="41"/>
      <c r="F173" s="241" t="s">
        <v>926</v>
      </c>
      <c r="G173" s="41"/>
      <c r="H173" s="41"/>
      <c r="I173" s="242"/>
      <c r="J173" s="41"/>
      <c r="K173" s="41"/>
      <c r="L173" s="45"/>
      <c r="M173" s="243"/>
      <c r="N173" s="244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161</v>
      </c>
      <c r="AU173" s="18" t="s">
        <v>87</v>
      </c>
    </row>
    <row r="174" s="14" customFormat="1">
      <c r="A174" s="14"/>
      <c r="B174" s="255"/>
      <c r="C174" s="256"/>
      <c r="D174" s="240" t="s">
        <v>163</v>
      </c>
      <c r="E174" s="256"/>
      <c r="F174" s="258" t="s">
        <v>1129</v>
      </c>
      <c r="G174" s="256"/>
      <c r="H174" s="259">
        <v>1.26</v>
      </c>
      <c r="I174" s="260"/>
      <c r="J174" s="256"/>
      <c r="K174" s="256"/>
      <c r="L174" s="261"/>
      <c r="M174" s="262"/>
      <c r="N174" s="263"/>
      <c r="O174" s="263"/>
      <c r="P174" s="263"/>
      <c r="Q174" s="263"/>
      <c r="R174" s="263"/>
      <c r="S174" s="263"/>
      <c r="T174" s="26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5" t="s">
        <v>163</v>
      </c>
      <c r="AU174" s="265" t="s">
        <v>87</v>
      </c>
      <c r="AV174" s="14" t="s">
        <v>87</v>
      </c>
      <c r="AW174" s="14" t="s">
        <v>4</v>
      </c>
      <c r="AX174" s="14" t="s">
        <v>21</v>
      </c>
      <c r="AY174" s="265" t="s">
        <v>152</v>
      </c>
    </row>
    <row r="175" s="2" customFormat="1" ht="24.15" customHeight="1">
      <c r="A175" s="39"/>
      <c r="B175" s="40"/>
      <c r="C175" s="227" t="s">
        <v>8</v>
      </c>
      <c r="D175" s="227" t="s">
        <v>154</v>
      </c>
      <c r="E175" s="228" t="s">
        <v>930</v>
      </c>
      <c r="F175" s="229" t="s">
        <v>931</v>
      </c>
      <c r="G175" s="230" t="s">
        <v>157</v>
      </c>
      <c r="H175" s="231">
        <v>84</v>
      </c>
      <c r="I175" s="232"/>
      <c r="J175" s="233">
        <f>ROUND(I175*H175,2)</f>
        <v>0</v>
      </c>
      <c r="K175" s="229" t="s">
        <v>158</v>
      </c>
      <c r="L175" s="45"/>
      <c r="M175" s="234" t="s">
        <v>1</v>
      </c>
      <c r="N175" s="235" t="s">
        <v>44</v>
      </c>
      <c r="O175" s="92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8" t="s">
        <v>159</v>
      </c>
      <c r="AT175" s="238" t="s">
        <v>154</v>
      </c>
      <c r="AU175" s="238" t="s">
        <v>87</v>
      </c>
      <c r="AY175" s="18" t="s">
        <v>152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8" t="s">
        <v>21</v>
      </c>
      <c r="BK175" s="239">
        <f>ROUND(I175*H175,2)</f>
        <v>0</v>
      </c>
      <c r="BL175" s="18" t="s">
        <v>159</v>
      </c>
      <c r="BM175" s="238" t="s">
        <v>1130</v>
      </c>
    </row>
    <row r="176" s="2" customFormat="1">
      <c r="A176" s="39"/>
      <c r="B176" s="40"/>
      <c r="C176" s="41"/>
      <c r="D176" s="240" t="s">
        <v>161</v>
      </c>
      <c r="E176" s="41"/>
      <c r="F176" s="241" t="s">
        <v>933</v>
      </c>
      <c r="G176" s="41"/>
      <c r="H176" s="41"/>
      <c r="I176" s="242"/>
      <c r="J176" s="41"/>
      <c r="K176" s="41"/>
      <c r="L176" s="45"/>
      <c r="M176" s="243"/>
      <c r="N176" s="244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161</v>
      </c>
      <c r="AU176" s="18" t="s">
        <v>87</v>
      </c>
    </row>
    <row r="177" s="13" customFormat="1">
      <c r="A177" s="13"/>
      <c r="B177" s="245"/>
      <c r="C177" s="246"/>
      <c r="D177" s="240" t="s">
        <v>163</v>
      </c>
      <c r="E177" s="247" t="s">
        <v>1</v>
      </c>
      <c r="F177" s="248" t="s">
        <v>1127</v>
      </c>
      <c r="G177" s="246"/>
      <c r="H177" s="247" t="s">
        <v>1</v>
      </c>
      <c r="I177" s="249"/>
      <c r="J177" s="246"/>
      <c r="K177" s="246"/>
      <c r="L177" s="250"/>
      <c r="M177" s="251"/>
      <c r="N177" s="252"/>
      <c r="O177" s="252"/>
      <c r="P177" s="252"/>
      <c r="Q177" s="252"/>
      <c r="R177" s="252"/>
      <c r="S177" s="252"/>
      <c r="T177" s="25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4" t="s">
        <v>163</v>
      </c>
      <c r="AU177" s="254" t="s">
        <v>87</v>
      </c>
      <c r="AV177" s="13" t="s">
        <v>21</v>
      </c>
      <c r="AW177" s="13" t="s">
        <v>36</v>
      </c>
      <c r="AX177" s="13" t="s">
        <v>79</v>
      </c>
      <c r="AY177" s="254" t="s">
        <v>152</v>
      </c>
    </row>
    <row r="178" s="14" customFormat="1">
      <c r="A178" s="14"/>
      <c r="B178" s="255"/>
      <c r="C178" s="256"/>
      <c r="D178" s="240" t="s">
        <v>163</v>
      </c>
      <c r="E178" s="257" t="s">
        <v>1</v>
      </c>
      <c r="F178" s="258" t="s">
        <v>1120</v>
      </c>
      <c r="G178" s="256"/>
      <c r="H178" s="259">
        <v>84</v>
      </c>
      <c r="I178" s="260"/>
      <c r="J178" s="256"/>
      <c r="K178" s="256"/>
      <c r="L178" s="261"/>
      <c r="M178" s="262"/>
      <c r="N178" s="263"/>
      <c r="O178" s="263"/>
      <c r="P178" s="263"/>
      <c r="Q178" s="263"/>
      <c r="R178" s="263"/>
      <c r="S178" s="263"/>
      <c r="T178" s="26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5" t="s">
        <v>163</v>
      </c>
      <c r="AU178" s="265" t="s">
        <v>87</v>
      </c>
      <c r="AV178" s="14" t="s">
        <v>87</v>
      </c>
      <c r="AW178" s="14" t="s">
        <v>36</v>
      </c>
      <c r="AX178" s="14" t="s">
        <v>21</v>
      </c>
      <c r="AY178" s="265" t="s">
        <v>152</v>
      </c>
    </row>
    <row r="179" s="2" customFormat="1" ht="24.15" customHeight="1">
      <c r="A179" s="39"/>
      <c r="B179" s="40"/>
      <c r="C179" s="227" t="s">
        <v>243</v>
      </c>
      <c r="D179" s="227" t="s">
        <v>154</v>
      </c>
      <c r="E179" s="228" t="s">
        <v>329</v>
      </c>
      <c r="F179" s="229" t="s">
        <v>330</v>
      </c>
      <c r="G179" s="230" t="s">
        <v>157</v>
      </c>
      <c r="H179" s="231">
        <v>1000.61</v>
      </c>
      <c r="I179" s="232"/>
      <c r="J179" s="233">
        <f>ROUND(I179*H179,2)</f>
        <v>0</v>
      </c>
      <c r="K179" s="229" t="s">
        <v>158</v>
      </c>
      <c r="L179" s="45"/>
      <c r="M179" s="234" t="s">
        <v>1</v>
      </c>
      <c r="N179" s="235" t="s">
        <v>44</v>
      </c>
      <c r="O179" s="92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159</v>
      </c>
      <c r="AT179" s="238" t="s">
        <v>154</v>
      </c>
      <c r="AU179" s="238" t="s">
        <v>87</v>
      </c>
      <c r="AY179" s="18" t="s">
        <v>152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21</v>
      </c>
      <c r="BK179" s="239">
        <f>ROUND(I179*H179,2)</f>
        <v>0</v>
      </c>
      <c r="BL179" s="18" t="s">
        <v>159</v>
      </c>
      <c r="BM179" s="238" t="s">
        <v>1131</v>
      </c>
    </row>
    <row r="180" s="2" customFormat="1">
      <c r="A180" s="39"/>
      <c r="B180" s="40"/>
      <c r="C180" s="41"/>
      <c r="D180" s="240" t="s">
        <v>161</v>
      </c>
      <c r="E180" s="41"/>
      <c r="F180" s="241" t="s">
        <v>332</v>
      </c>
      <c r="G180" s="41"/>
      <c r="H180" s="41"/>
      <c r="I180" s="242"/>
      <c r="J180" s="41"/>
      <c r="K180" s="41"/>
      <c r="L180" s="45"/>
      <c r="M180" s="243"/>
      <c r="N180" s="244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161</v>
      </c>
      <c r="AU180" s="18" t="s">
        <v>87</v>
      </c>
    </row>
    <row r="181" s="14" customFormat="1">
      <c r="A181" s="14"/>
      <c r="B181" s="255"/>
      <c r="C181" s="256"/>
      <c r="D181" s="240" t="s">
        <v>163</v>
      </c>
      <c r="E181" s="257" t="s">
        <v>1</v>
      </c>
      <c r="F181" s="258" t="s">
        <v>1132</v>
      </c>
      <c r="G181" s="256"/>
      <c r="H181" s="259">
        <v>1000.61</v>
      </c>
      <c r="I181" s="260"/>
      <c r="J181" s="256"/>
      <c r="K181" s="256"/>
      <c r="L181" s="261"/>
      <c r="M181" s="262"/>
      <c r="N181" s="263"/>
      <c r="O181" s="263"/>
      <c r="P181" s="263"/>
      <c r="Q181" s="263"/>
      <c r="R181" s="263"/>
      <c r="S181" s="263"/>
      <c r="T181" s="26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5" t="s">
        <v>163</v>
      </c>
      <c r="AU181" s="265" t="s">
        <v>87</v>
      </c>
      <c r="AV181" s="14" t="s">
        <v>87</v>
      </c>
      <c r="AW181" s="14" t="s">
        <v>36</v>
      </c>
      <c r="AX181" s="14" t="s">
        <v>21</v>
      </c>
      <c r="AY181" s="265" t="s">
        <v>152</v>
      </c>
    </row>
    <row r="182" s="2" customFormat="1" ht="37.8" customHeight="1">
      <c r="A182" s="39"/>
      <c r="B182" s="40"/>
      <c r="C182" s="227" t="s">
        <v>250</v>
      </c>
      <c r="D182" s="227" t="s">
        <v>154</v>
      </c>
      <c r="E182" s="228" t="s">
        <v>937</v>
      </c>
      <c r="F182" s="229" t="s">
        <v>938</v>
      </c>
      <c r="G182" s="230" t="s">
        <v>580</v>
      </c>
      <c r="H182" s="231">
        <v>3</v>
      </c>
      <c r="I182" s="232"/>
      <c r="J182" s="233">
        <f>ROUND(I182*H182,2)</f>
        <v>0</v>
      </c>
      <c r="K182" s="229" t="s">
        <v>158</v>
      </c>
      <c r="L182" s="45"/>
      <c r="M182" s="234" t="s">
        <v>1</v>
      </c>
      <c r="N182" s="235" t="s">
        <v>44</v>
      </c>
      <c r="O182" s="92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159</v>
      </c>
      <c r="AT182" s="238" t="s">
        <v>154</v>
      </c>
      <c r="AU182" s="238" t="s">
        <v>87</v>
      </c>
      <c r="AY182" s="18" t="s">
        <v>152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21</v>
      </c>
      <c r="BK182" s="239">
        <f>ROUND(I182*H182,2)</f>
        <v>0</v>
      </c>
      <c r="BL182" s="18" t="s">
        <v>159</v>
      </c>
      <c r="BM182" s="238" t="s">
        <v>1133</v>
      </c>
    </row>
    <row r="183" s="2" customFormat="1">
      <c r="A183" s="39"/>
      <c r="B183" s="40"/>
      <c r="C183" s="41"/>
      <c r="D183" s="240" t="s">
        <v>161</v>
      </c>
      <c r="E183" s="41"/>
      <c r="F183" s="241" t="s">
        <v>940</v>
      </c>
      <c r="G183" s="41"/>
      <c r="H183" s="41"/>
      <c r="I183" s="242"/>
      <c r="J183" s="41"/>
      <c r="K183" s="41"/>
      <c r="L183" s="45"/>
      <c r="M183" s="243"/>
      <c r="N183" s="244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161</v>
      </c>
      <c r="AU183" s="18" t="s">
        <v>87</v>
      </c>
    </row>
    <row r="184" s="2" customFormat="1" ht="16.5" customHeight="1">
      <c r="A184" s="39"/>
      <c r="B184" s="40"/>
      <c r="C184" s="277" t="s">
        <v>258</v>
      </c>
      <c r="D184" s="277" t="s">
        <v>314</v>
      </c>
      <c r="E184" s="278" t="s">
        <v>941</v>
      </c>
      <c r="F184" s="279" t="s">
        <v>942</v>
      </c>
      <c r="G184" s="280" t="s">
        <v>238</v>
      </c>
      <c r="H184" s="281">
        <v>3</v>
      </c>
      <c r="I184" s="282"/>
      <c r="J184" s="283">
        <f>ROUND(I184*H184,2)</f>
        <v>0</v>
      </c>
      <c r="K184" s="279" t="s">
        <v>158</v>
      </c>
      <c r="L184" s="284"/>
      <c r="M184" s="285" t="s">
        <v>1</v>
      </c>
      <c r="N184" s="286" t="s">
        <v>44</v>
      </c>
      <c r="O184" s="92"/>
      <c r="P184" s="236">
        <f>O184*H184</f>
        <v>0</v>
      </c>
      <c r="Q184" s="236">
        <v>0.22</v>
      </c>
      <c r="R184" s="236">
        <f>Q184*H184</f>
        <v>0.66000000000000003</v>
      </c>
      <c r="S184" s="236">
        <v>0</v>
      </c>
      <c r="T184" s="23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8" t="s">
        <v>209</v>
      </c>
      <c r="AT184" s="238" t="s">
        <v>314</v>
      </c>
      <c r="AU184" s="238" t="s">
        <v>87</v>
      </c>
      <c r="AY184" s="18" t="s">
        <v>152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8" t="s">
        <v>21</v>
      </c>
      <c r="BK184" s="239">
        <f>ROUND(I184*H184,2)</f>
        <v>0</v>
      </c>
      <c r="BL184" s="18" t="s">
        <v>159</v>
      </c>
      <c r="BM184" s="238" t="s">
        <v>1134</v>
      </c>
    </row>
    <row r="185" s="2" customFormat="1">
      <c r="A185" s="39"/>
      <c r="B185" s="40"/>
      <c r="C185" s="41"/>
      <c r="D185" s="240" t="s">
        <v>161</v>
      </c>
      <c r="E185" s="41"/>
      <c r="F185" s="241" t="s">
        <v>942</v>
      </c>
      <c r="G185" s="41"/>
      <c r="H185" s="41"/>
      <c r="I185" s="242"/>
      <c r="J185" s="41"/>
      <c r="K185" s="41"/>
      <c r="L185" s="45"/>
      <c r="M185" s="243"/>
      <c r="N185" s="244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161</v>
      </c>
      <c r="AU185" s="18" t="s">
        <v>87</v>
      </c>
    </row>
    <row r="186" s="2" customFormat="1" ht="24.15" customHeight="1">
      <c r="A186" s="39"/>
      <c r="B186" s="40"/>
      <c r="C186" s="227" t="s">
        <v>265</v>
      </c>
      <c r="D186" s="227" t="s">
        <v>154</v>
      </c>
      <c r="E186" s="228" t="s">
        <v>944</v>
      </c>
      <c r="F186" s="229" t="s">
        <v>945</v>
      </c>
      <c r="G186" s="230" t="s">
        <v>580</v>
      </c>
      <c r="H186" s="231">
        <v>3</v>
      </c>
      <c r="I186" s="232"/>
      <c r="J186" s="233">
        <f>ROUND(I186*H186,2)</f>
        <v>0</v>
      </c>
      <c r="K186" s="229" t="s">
        <v>158</v>
      </c>
      <c r="L186" s="45"/>
      <c r="M186" s="234" t="s">
        <v>1</v>
      </c>
      <c r="N186" s="235" t="s">
        <v>44</v>
      </c>
      <c r="O186" s="92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8" t="s">
        <v>159</v>
      </c>
      <c r="AT186" s="238" t="s">
        <v>154</v>
      </c>
      <c r="AU186" s="238" t="s">
        <v>87</v>
      </c>
      <c r="AY186" s="18" t="s">
        <v>152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8" t="s">
        <v>21</v>
      </c>
      <c r="BK186" s="239">
        <f>ROUND(I186*H186,2)</f>
        <v>0</v>
      </c>
      <c r="BL186" s="18" t="s">
        <v>159</v>
      </c>
      <c r="BM186" s="238" t="s">
        <v>1135</v>
      </c>
    </row>
    <row r="187" s="2" customFormat="1">
      <c r="A187" s="39"/>
      <c r="B187" s="40"/>
      <c r="C187" s="41"/>
      <c r="D187" s="240" t="s">
        <v>161</v>
      </c>
      <c r="E187" s="41"/>
      <c r="F187" s="241" t="s">
        <v>947</v>
      </c>
      <c r="G187" s="41"/>
      <c r="H187" s="41"/>
      <c r="I187" s="242"/>
      <c r="J187" s="41"/>
      <c r="K187" s="41"/>
      <c r="L187" s="45"/>
      <c r="M187" s="243"/>
      <c r="N187" s="244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161</v>
      </c>
      <c r="AU187" s="18" t="s">
        <v>87</v>
      </c>
    </row>
    <row r="188" s="2" customFormat="1" ht="16.5" customHeight="1">
      <c r="A188" s="39"/>
      <c r="B188" s="40"/>
      <c r="C188" s="277" t="s">
        <v>270</v>
      </c>
      <c r="D188" s="277" t="s">
        <v>314</v>
      </c>
      <c r="E188" s="278" t="s">
        <v>948</v>
      </c>
      <c r="F188" s="279" t="s">
        <v>949</v>
      </c>
      <c r="G188" s="280" t="s">
        <v>580</v>
      </c>
      <c r="H188" s="281">
        <v>3</v>
      </c>
      <c r="I188" s="282"/>
      <c r="J188" s="283">
        <f>ROUND(I188*H188,2)</f>
        <v>0</v>
      </c>
      <c r="K188" s="279" t="s">
        <v>1</v>
      </c>
      <c r="L188" s="284"/>
      <c r="M188" s="285" t="s">
        <v>1</v>
      </c>
      <c r="N188" s="286" t="s">
        <v>44</v>
      </c>
      <c r="O188" s="92"/>
      <c r="P188" s="236">
        <f>O188*H188</f>
        <v>0</v>
      </c>
      <c r="Q188" s="236">
        <v>0.0023</v>
      </c>
      <c r="R188" s="236">
        <f>Q188*H188</f>
        <v>0.0068999999999999999</v>
      </c>
      <c r="S188" s="236">
        <v>0</v>
      </c>
      <c r="T188" s="23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8" t="s">
        <v>209</v>
      </c>
      <c r="AT188" s="238" t="s">
        <v>314</v>
      </c>
      <c r="AU188" s="238" t="s">
        <v>87</v>
      </c>
      <c r="AY188" s="18" t="s">
        <v>152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8" t="s">
        <v>21</v>
      </c>
      <c r="BK188" s="239">
        <f>ROUND(I188*H188,2)</f>
        <v>0</v>
      </c>
      <c r="BL188" s="18" t="s">
        <v>159</v>
      </c>
      <c r="BM188" s="238" t="s">
        <v>1136</v>
      </c>
    </row>
    <row r="189" s="2" customFormat="1">
      <c r="A189" s="39"/>
      <c r="B189" s="40"/>
      <c r="C189" s="41"/>
      <c r="D189" s="240" t="s">
        <v>161</v>
      </c>
      <c r="E189" s="41"/>
      <c r="F189" s="241" t="s">
        <v>951</v>
      </c>
      <c r="G189" s="41"/>
      <c r="H189" s="41"/>
      <c r="I189" s="242"/>
      <c r="J189" s="41"/>
      <c r="K189" s="41"/>
      <c r="L189" s="45"/>
      <c r="M189" s="243"/>
      <c r="N189" s="244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161</v>
      </c>
      <c r="AU189" s="18" t="s">
        <v>87</v>
      </c>
    </row>
    <row r="190" s="12" customFormat="1" ht="22.8" customHeight="1">
      <c r="A190" s="12"/>
      <c r="B190" s="211"/>
      <c r="C190" s="212"/>
      <c r="D190" s="213" t="s">
        <v>78</v>
      </c>
      <c r="E190" s="225" t="s">
        <v>159</v>
      </c>
      <c r="F190" s="225" t="s">
        <v>1137</v>
      </c>
      <c r="G190" s="212"/>
      <c r="H190" s="212"/>
      <c r="I190" s="215"/>
      <c r="J190" s="226">
        <f>BK190</f>
        <v>0</v>
      </c>
      <c r="K190" s="212"/>
      <c r="L190" s="217"/>
      <c r="M190" s="218"/>
      <c r="N190" s="219"/>
      <c r="O190" s="219"/>
      <c r="P190" s="220">
        <f>SUM(P191:P211)</f>
        <v>0</v>
      </c>
      <c r="Q190" s="219"/>
      <c r="R190" s="220">
        <f>SUM(R191:R211)</f>
        <v>2.2416067000000002</v>
      </c>
      <c r="S190" s="219"/>
      <c r="T190" s="221">
        <f>SUM(T191:T211)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2" t="s">
        <v>21</v>
      </c>
      <c r="AT190" s="223" t="s">
        <v>78</v>
      </c>
      <c r="AU190" s="223" t="s">
        <v>21</v>
      </c>
      <c r="AY190" s="222" t="s">
        <v>152</v>
      </c>
      <c r="BK190" s="224">
        <f>SUM(BK191:BK211)</f>
        <v>0</v>
      </c>
    </row>
    <row r="191" s="2" customFormat="1" ht="21.75" customHeight="1">
      <c r="A191" s="39"/>
      <c r="B191" s="40"/>
      <c r="C191" s="227" t="s">
        <v>275</v>
      </c>
      <c r="D191" s="227" t="s">
        <v>154</v>
      </c>
      <c r="E191" s="228" t="s">
        <v>1138</v>
      </c>
      <c r="F191" s="229" t="s">
        <v>1139</v>
      </c>
      <c r="G191" s="230" t="s">
        <v>157</v>
      </c>
      <c r="H191" s="231">
        <v>924.20000000000005</v>
      </c>
      <c r="I191" s="232"/>
      <c r="J191" s="233">
        <f>ROUND(I191*H191,2)</f>
        <v>0</v>
      </c>
      <c r="K191" s="229" t="s">
        <v>1</v>
      </c>
      <c r="L191" s="45"/>
      <c r="M191" s="234" t="s">
        <v>1</v>
      </c>
      <c r="N191" s="235" t="s">
        <v>44</v>
      </c>
      <c r="O191" s="92"/>
      <c r="P191" s="236">
        <f>O191*H191</f>
        <v>0</v>
      </c>
      <c r="Q191" s="236">
        <v>0.00021000000000000001</v>
      </c>
      <c r="R191" s="236">
        <f>Q191*H191</f>
        <v>0.19408200000000001</v>
      </c>
      <c r="S191" s="236">
        <v>0</v>
      </c>
      <c r="T191" s="23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8" t="s">
        <v>159</v>
      </c>
      <c r="AT191" s="238" t="s">
        <v>154</v>
      </c>
      <c r="AU191" s="238" t="s">
        <v>87</v>
      </c>
      <c r="AY191" s="18" t="s">
        <v>152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8" t="s">
        <v>21</v>
      </c>
      <c r="BK191" s="239">
        <f>ROUND(I191*H191,2)</f>
        <v>0</v>
      </c>
      <c r="BL191" s="18" t="s">
        <v>159</v>
      </c>
      <c r="BM191" s="238" t="s">
        <v>1140</v>
      </c>
    </row>
    <row r="192" s="2" customFormat="1">
      <c r="A192" s="39"/>
      <c r="B192" s="40"/>
      <c r="C192" s="41"/>
      <c r="D192" s="240" t="s">
        <v>161</v>
      </c>
      <c r="E192" s="41"/>
      <c r="F192" s="241" t="s">
        <v>1139</v>
      </c>
      <c r="G192" s="41"/>
      <c r="H192" s="41"/>
      <c r="I192" s="242"/>
      <c r="J192" s="41"/>
      <c r="K192" s="41"/>
      <c r="L192" s="45"/>
      <c r="M192" s="243"/>
      <c r="N192" s="244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161</v>
      </c>
      <c r="AU192" s="18" t="s">
        <v>87</v>
      </c>
    </row>
    <row r="193" s="13" customFormat="1">
      <c r="A193" s="13"/>
      <c r="B193" s="245"/>
      <c r="C193" s="246"/>
      <c r="D193" s="240" t="s">
        <v>163</v>
      </c>
      <c r="E193" s="247" t="s">
        <v>1</v>
      </c>
      <c r="F193" s="248" t="s">
        <v>1141</v>
      </c>
      <c r="G193" s="246"/>
      <c r="H193" s="247" t="s">
        <v>1</v>
      </c>
      <c r="I193" s="249"/>
      <c r="J193" s="246"/>
      <c r="K193" s="246"/>
      <c r="L193" s="250"/>
      <c r="M193" s="251"/>
      <c r="N193" s="252"/>
      <c r="O193" s="252"/>
      <c r="P193" s="252"/>
      <c r="Q193" s="252"/>
      <c r="R193" s="252"/>
      <c r="S193" s="252"/>
      <c r="T193" s="25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4" t="s">
        <v>163</v>
      </c>
      <c r="AU193" s="254" t="s">
        <v>87</v>
      </c>
      <c r="AV193" s="13" t="s">
        <v>21</v>
      </c>
      <c r="AW193" s="13" t="s">
        <v>36</v>
      </c>
      <c r="AX193" s="13" t="s">
        <v>79</v>
      </c>
      <c r="AY193" s="254" t="s">
        <v>152</v>
      </c>
    </row>
    <row r="194" s="14" customFormat="1">
      <c r="A194" s="14"/>
      <c r="B194" s="255"/>
      <c r="C194" s="256"/>
      <c r="D194" s="240" t="s">
        <v>163</v>
      </c>
      <c r="E194" s="257" t="s">
        <v>1</v>
      </c>
      <c r="F194" s="258" t="s">
        <v>1142</v>
      </c>
      <c r="G194" s="256"/>
      <c r="H194" s="259">
        <v>924.20000000000005</v>
      </c>
      <c r="I194" s="260"/>
      <c r="J194" s="256"/>
      <c r="K194" s="256"/>
      <c r="L194" s="261"/>
      <c r="M194" s="262"/>
      <c r="N194" s="263"/>
      <c r="O194" s="263"/>
      <c r="P194" s="263"/>
      <c r="Q194" s="263"/>
      <c r="R194" s="263"/>
      <c r="S194" s="263"/>
      <c r="T194" s="26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5" t="s">
        <v>163</v>
      </c>
      <c r="AU194" s="265" t="s">
        <v>87</v>
      </c>
      <c r="AV194" s="14" t="s">
        <v>87</v>
      </c>
      <c r="AW194" s="14" t="s">
        <v>36</v>
      </c>
      <c r="AX194" s="14" t="s">
        <v>21</v>
      </c>
      <c r="AY194" s="265" t="s">
        <v>152</v>
      </c>
    </row>
    <row r="195" s="2" customFormat="1" ht="24.15" customHeight="1">
      <c r="A195" s="39"/>
      <c r="B195" s="40"/>
      <c r="C195" s="277" t="s">
        <v>280</v>
      </c>
      <c r="D195" s="277" t="s">
        <v>314</v>
      </c>
      <c r="E195" s="278" t="s">
        <v>1143</v>
      </c>
      <c r="F195" s="279" t="s">
        <v>1144</v>
      </c>
      <c r="G195" s="280" t="s">
        <v>157</v>
      </c>
      <c r="H195" s="281">
        <v>970.40999999999997</v>
      </c>
      <c r="I195" s="282"/>
      <c r="J195" s="283">
        <f>ROUND(I195*H195,2)</f>
        <v>0</v>
      </c>
      <c r="K195" s="279" t="s">
        <v>1</v>
      </c>
      <c r="L195" s="284"/>
      <c r="M195" s="285" t="s">
        <v>1</v>
      </c>
      <c r="N195" s="286" t="s">
        <v>44</v>
      </c>
      <c r="O195" s="92"/>
      <c r="P195" s="236">
        <f>O195*H195</f>
        <v>0</v>
      </c>
      <c r="Q195" s="236">
        <v>0.00050000000000000001</v>
      </c>
      <c r="R195" s="236">
        <f>Q195*H195</f>
        <v>0.485205</v>
      </c>
      <c r="S195" s="236">
        <v>0</v>
      </c>
      <c r="T195" s="23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8" t="s">
        <v>558</v>
      </c>
      <c r="AT195" s="238" t="s">
        <v>314</v>
      </c>
      <c r="AU195" s="238" t="s">
        <v>87</v>
      </c>
      <c r="AY195" s="18" t="s">
        <v>152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8" t="s">
        <v>21</v>
      </c>
      <c r="BK195" s="239">
        <f>ROUND(I195*H195,2)</f>
        <v>0</v>
      </c>
      <c r="BL195" s="18" t="s">
        <v>558</v>
      </c>
      <c r="BM195" s="238" t="s">
        <v>1145</v>
      </c>
    </row>
    <row r="196" s="2" customFormat="1">
      <c r="A196" s="39"/>
      <c r="B196" s="40"/>
      <c r="C196" s="41"/>
      <c r="D196" s="240" t="s">
        <v>161</v>
      </c>
      <c r="E196" s="41"/>
      <c r="F196" s="241" t="s">
        <v>1144</v>
      </c>
      <c r="G196" s="41"/>
      <c r="H196" s="41"/>
      <c r="I196" s="242"/>
      <c r="J196" s="41"/>
      <c r="K196" s="41"/>
      <c r="L196" s="45"/>
      <c r="M196" s="243"/>
      <c r="N196" s="244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161</v>
      </c>
      <c r="AU196" s="18" t="s">
        <v>87</v>
      </c>
    </row>
    <row r="197" s="14" customFormat="1">
      <c r="A197" s="14"/>
      <c r="B197" s="255"/>
      <c r="C197" s="256"/>
      <c r="D197" s="240" t="s">
        <v>163</v>
      </c>
      <c r="E197" s="256"/>
      <c r="F197" s="258" t="s">
        <v>1146</v>
      </c>
      <c r="G197" s="256"/>
      <c r="H197" s="259">
        <v>970.40999999999997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5" t="s">
        <v>163</v>
      </c>
      <c r="AU197" s="265" t="s">
        <v>87</v>
      </c>
      <c r="AV197" s="14" t="s">
        <v>87</v>
      </c>
      <c r="AW197" s="14" t="s">
        <v>4</v>
      </c>
      <c r="AX197" s="14" t="s">
        <v>21</v>
      </c>
      <c r="AY197" s="265" t="s">
        <v>152</v>
      </c>
    </row>
    <row r="198" s="2" customFormat="1" ht="21.75" customHeight="1">
      <c r="A198" s="39"/>
      <c r="B198" s="40"/>
      <c r="C198" s="227" t="s">
        <v>290</v>
      </c>
      <c r="D198" s="227" t="s">
        <v>154</v>
      </c>
      <c r="E198" s="228" t="s">
        <v>1147</v>
      </c>
      <c r="F198" s="229" t="s">
        <v>1139</v>
      </c>
      <c r="G198" s="230" t="s">
        <v>157</v>
      </c>
      <c r="H198" s="231">
        <v>921.5</v>
      </c>
      <c r="I198" s="232"/>
      <c r="J198" s="233">
        <f>ROUND(I198*H198,2)</f>
        <v>0</v>
      </c>
      <c r="K198" s="229" t="s">
        <v>1</v>
      </c>
      <c r="L198" s="45"/>
      <c r="M198" s="234" t="s">
        <v>1</v>
      </c>
      <c r="N198" s="235" t="s">
        <v>44</v>
      </c>
      <c r="O198" s="92"/>
      <c r="P198" s="236">
        <f>O198*H198</f>
        <v>0</v>
      </c>
      <c r="Q198" s="236">
        <v>0.00021000000000000001</v>
      </c>
      <c r="R198" s="236">
        <f>Q198*H198</f>
        <v>0.19351500000000002</v>
      </c>
      <c r="S198" s="236">
        <v>0</v>
      </c>
      <c r="T198" s="23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8" t="s">
        <v>159</v>
      </c>
      <c r="AT198" s="238" t="s">
        <v>154</v>
      </c>
      <c r="AU198" s="238" t="s">
        <v>87</v>
      </c>
      <c r="AY198" s="18" t="s">
        <v>152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8" t="s">
        <v>21</v>
      </c>
      <c r="BK198" s="239">
        <f>ROUND(I198*H198,2)</f>
        <v>0</v>
      </c>
      <c r="BL198" s="18" t="s">
        <v>159</v>
      </c>
      <c r="BM198" s="238" t="s">
        <v>1148</v>
      </c>
    </row>
    <row r="199" s="2" customFormat="1">
      <c r="A199" s="39"/>
      <c r="B199" s="40"/>
      <c r="C199" s="41"/>
      <c r="D199" s="240" t="s">
        <v>161</v>
      </c>
      <c r="E199" s="41"/>
      <c r="F199" s="241" t="s">
        <v>1139</v>
      </c>
      <c r="G199" s="41"/>
      <c r="H199" s="41"/>
      <c r="I199" s="242"/>
      <c r="J199" s="41"/>
      <c r="K199" s="41"/>
      <c r="L199" s="45"/>
      <c r="M199" s="243"/>
      <c r="N199" s="244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161</v>
      </c>
      <c r="AU199" s="18" t="s">
        <v>87</v>
      </c>
    </row>
    <row r="200" s="13" customFormat="1">
      <c r="A200" s="13"/>
      <c r="B200" s="245"/>
      <c r="C200" s="246"/>
      <c r="D200" s="240" t="s">
        <v>163</v>
      </c>
      <c r="E200" s="247" t="s">
        <v>1</v>
      </c>
      <c r="F200" s="248" t="s">
        <v>1149</v>
      </c>
      <c r="G200" s="246"/>
      <c r="H200" s="247" t="s">
        <v>1</v>
      </c>
      <c r="I200" s="249"/>
      <c r="J200" s="246"/>
      <c r="K200" s="246"/>
      <c r="L200" s="250"/>
      <c r="M200" s="251"/>
      <c r="N200" s="252"/>
      <c r="O200" s="252"/>
      <c r="P200" s="252"/>
      <c r="Q200" s="252"/>
      <c r="R200" s="252"/>
      <c r="S200" s="252"/>
      <c r="T200" s="25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4" t="s">
        <v>163</v>
      </c>
      <c r="AU200" s="254" t="s">
        <v>87</v>
      </c>
      <c r="AV200" s="13" t="s">
        <v>21</v>
      </c>
      <c r="AW200" s="13" t="s">
        <v>36</v>
      </c>
      <c r="AX200" s="13" t="s">
        <v>79</v>
      </c>
      <c r="AY200" s="254" t="s">
        <v>152</v>
      </c>
    </row>
    <row r="201" s="14" customFormat="1">
      <c r="A201" s="14"/>
      <c r="B201" s="255"/>
      <c r="C201" s="256"/>
      <c r="D201" s="240" t="s">
        <v>163</v>
      </c>
      <c r="E201" s="257" t="s">
        <v>1</v>
      </c>
      <c r="F201" s="258" t="s">
        <v>1150</v>
      </c>
      <c r="G201" s="256"/>
      <c r="H201" s="259">
        <v>921.5</v>
      </c>
      <c r="I201" s="260"/>
      <c r="J201" s="256"/>
      <c r="K201" s="256"/>
      <c r="L201" s="261"/>
      <c r="M201" s="262"/>
      <c r="N201" s="263"/>
      <c r="O201" s="263"/>
      <c r="P201" s="263"/>
      <c r="Q201" s="263"/>
      <c r="R201" s="263"/>
      <c r="S201" s="263"/>
      <c r="T201" s="26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5" t="s">
        <v>163</v>
      </c>
      <c r="AU201" s="265" t="s">
        <v>87</v>
      </c>
      <c r="AV201" s="14" t="s">
        <v>87</v>
      </c>
      <c r="AW201" s="14" t="s">
        <v>36</v>
      </c>
      <c r="AX201" s="14" t="s">
        <v>21</v>
      </c>
      <c r="AY201" s="265" t="s">
        <v>152</v>
      </c>
    </row>
    <row r="202" s="2" customFormat="1" ht="24.15" customHeight="1">
      <c r="A202" s="39"/>
      <c r="B202" s="40"/>
      <c r="C202" s="277" t="s">
        <v>7</v>
      </c>
      <c r="D202" s="277" t="s">
        <v>314</v>
      </c>
      <c r="E202" s="278" t="s">
        <v>366</v>
      </c>
      <c r="F202" s="279" t="s">
        <v>367</v>
      </c>
      <c r="G202" s="280" t="s">
        <v>157</v>
      </c>
      <c r="H202" s="281">
        <v>146.87799999999999</v>
      </c>
      <c r="I202" s="282"/>
      <c r="J202" s="283">
        <f>ROUND(I202*H202,2)</f>
        <v>0</v>
      </c>
      <c r="K202" s="279" t="s">
        <v>158</v>
      </c>
      <c r="L202" s="284"/>
      <c r="M202" s="285" t="s">
        <v>1</v>
      </c>
      <c r="N202" s="286" t="s">
        <v>44</v>
      </c>
      <c r="O202" s="92"/>
      <c r="P202" s="236">
        <f>O202*H202</f>
        <v>0</v>
      </c>
      <c r="Q202" s="236">
        <v>0.00040000000000000002</v>
      </c>
      <c r="R202" s="236">
        <f>Q202*H202</f>
        <v>0.058751199999999996</v>
      </c>
      <c r="S202" s="236">
        <v>0</v>
      </c>
      <c r="T202" s="23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8" t="s">
        <v>209</v>
      </c>
      <c r="AT202" s="238" t="s">
        <v>314</v>
      </c>
      <c r="AU202" s="238" t="s">
        <v>87</v>
      </c>
      <c r="AY202" s="18" t="s">
        <v>152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8" t="s">
        <v>21</v>
      </c>
      <c r="BK202" s="239">
        <f>ROUND(I202*H202,2)</f>
        <v>0</v>
      </c>
      <c r="BL202" s="18" t="s">
        <v>159</v>
      </c>
      <c r="BM202" s="238" t="s">
        <v>1151</v>
      </c>
    </row>
    <row r="203" s="2" customFormat="1">
      <c r="A203" s="39"/>
      <c r="B203" s="40"/>
      <c r="C203" s="41"/>
      <c r="D203" s="240" t="s">
        <v>161</v>
      </c>
      <c r="E203" s="41"/>
      <c r="F203" s="241" t="s">
        <v>367</v>
      </c>
      <c r="G203" s="41"/>
      <c r="H203" s="41"/>
      <c r="I203" s="242"/>
      <c r="J203" s="41"/>
      <c r="K203" s="41"/>
      <c r="L203" s="45"/>
      <c r="M203" s="243"/>
      <c r="N203" s="244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161</v>
      </c>
      <c r="AU203" s="18" t="s">
        <v>87</v>
      </c>
    </row>
    <row r="204" s="14" customFormat="1">
      <c r="A204" s="14"/>
      <c r="B204" s="255"/>
      <c r="C204" s="256"/>
      <c r="D204" s="240" t="s">
        <v>163</v>
      </c>
      <c r="E204" s="256"/>
      <c r="F204" s="258" t="s">
        <v>369</v>
      </c>
      <c r="G204" s="256"/>
      <c r="H204" s="259">
        <v>146.87799999999999</v>
      </c>
      <c r="I204" s="260"/>
      <c r="J204" s="256"/>
      <c r="K204" s="256"/>
      <c r="L204" s="261"/>
      <c r="M204" s="262"/>
      <c r="N204" s="263"/>
      <c r="O204" s="263"/>
      <c r="P204" s="263"/>
      <c r="Q204" s="263"/>
      <c r="R204" s="263"/>
      <c r="S204" s="263"/>
      <c r="T204" s="26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5" t="s">
        <v>163</v>
      </c>
      <c r="AU204" s="265" t="s">
        <v>87</v>
      </c>
      <c r="AV204" s="14" t="s">
        <v>87</v>
      </c>
      <c r="AW204" s="14" t="s">
        <v>4</v>
      </c>
      <c r="AX204" s="14" t="s">
        <v>21</v>
      </c>
      <c r="AY204" s="265" t="s">
        <v>152</v>
      </c>
    </row>
    <row r="205" s="2" customFormat="1" ht="16.5" customHeight="1">
      <c r="A205" s="39"/>
      <c r="B205" s="40"/>
      <c r="C205" s="227" t="s">
        <v>299</v>
      </c>
      <c r="D205" s="227" t="s">
        <v>154</v>
      </c>
      <c r="E205" s="228" t="s">
        <v>1152</v>
      </c>
      <c r="F205" s="229" t="s">
        <v>1153</v>
      </c>
      <c r="G205" s="230" t="s">
        <v>157</v>
      </c>
      <c r="H205" s="231">
        <v>462.10000000000002</v>
      </c>
      <c r="I205" s="232"/>
      <c r="J205" s="233">
        <f>ROUND(I205*H205,2)</f>
        <v>0</v>
      </c>
      <c r="K205" s="229" t="s">
        <v>1</v>
      </c>
      <c r="L205" s="45"/>
      <c r="M205" s="234" t="s">
        <v>1</v>
      </c>
      <c r="N205" s="235" t="s">
        <v>44</v>
      </c>
      <c r="O205" s="92"/>
      <c r="P205" s="236">
        <f>O205*H205</f>
        <v>0</v>
      </c>
      <c r="Q205" s="236">
        <v>0.00021000000000000001</v>
      </c>
      <c r="R205" s="236">
        <f>Q205*H205</f>
        <v>0.097041000000000002</v>
      </c>
      <c r="S205" s="236">
        <v>0</v>
      </c>
      <c r="T205" s="23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8" t="s">
        <v>159</v>
      </c>
      <c r="AT205" s="238" t="s">
        <v>154</v>
      </c>
      <c r="AU205" s="238" t="s">
        <v>87</v>
      </c>
      <c r="AY205" s="18" t="s">
        <v>152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8" t="s">
        <v>21</v>
      </c>
      <c r="BK205" s="239">
        <f>ROUND(I205*H205,2)</f>
        <v>0</v>
      </c>
      <c r="BL205" s="18" t="s">
        <v>159</v>
      </c>
      <c r="BM205" s="238" t="s">
        <v>1154</v>
      </c>
    </row>
    <row r="206" s="2" customFormat="1">
      <c r="A206" s="39"/>
      <c r="B206" s="40"/>
      <c r="C206" s="41"/>
      <c r="D206" s="240" t="s">
        <v>161</v>
      </c>
      <c r="E206" s="41"/>
      <c r="F206" s="241" t="s">
        <v>1155</v>
      </c>
      <c r="G206" s="41"/>
      <c r="H206" s="41"/>
      <c r="I206" s="242"/>
      <c r="J206" s="41"/>
      <c r="K206" s="41"/>
      <c r="L206" s="45"/>
      <c r="M206" s="243"/>
      <c r="N206" s="244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161</v>
      </c>
      <c r="AU206" s="18" t="s">
        <v>87</v>
      </c>
    </row>
    <row r="207" s="13" customFormat="1">
      <c r="A207" s="13"/>
      <c r="B207" s="245"/>
      <c r="C207" s="246"/>
      <c r="D207" s="240" t="s">
        <v>163</v>
      </c>
      <c r="E207" s="247" t="s">
        <v>1</v>
      </c>
      <c r="F207" s="248" t="s">
        <v>1156</v>
      </c>
      <c r="G207" s="246"/>
      <c r="H207" s="247" t="s">
        <v>1</v>
      </c>
      <c r="I207" s="249"/>
      <c r="J207" s="246"/>
      <c r="K207" s="246"/>
      <c r="L207" s="250"/>
      <c r="M207" s="251"/>
      <c r="N207" s="252"/>
      <c r="O207" s="252"/>
      <c r="P207" s="252"/>
      <c r="Q207" s="252"/>
      <c r="R207" s="252"/>
      <c r="S207" s="252"/>
      <c r="T207" s="25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4" t="s">
        <v>163</v>
      </c>
      <c r="AU207" s="254" t="s">
        <v>87</v>
      </c>
      <c r="AV207" s="13" t="s">
        <v>21</v>
      </c>
      <c r="AW207" s="13" t="s">
        <v>36</v>
      </c>
      <c r="AX207" s="13" t="s">
        <v>79</v>
      </c>
      <c r="AY207" s="254" t="s">
        <v>152</v>
      </c>
    </row>
    <row r="208" s="14" customFormat="1">
      <c r="A208" s="14"/>
      <c r="B208" s="255"/>
      <c r="C208" s="256"/>
      <c r="D208" s="240" t="s">
        <v>163</v>
      </c>
      <c r="E208" s="257" t="s">
        <v>1</v>
      </c>
      <c r="F208" s="258" t="s">
        <v>1157</v>
      </c>
      <c r="G208" s="256"/>
      <c r="H208" s="259">
        <v>462.10000000000002</v>
      </c>
      <c r="I208" s="260"/>
      <c r="J208" s="256"/>
      <c r="K208" s="256"/>
      <c r="L208" s="261"/>
      <c r="M208" s="262"/>
      <c r="N208" s="263"/>
      <c r="O208" s="263"/>
      <c r="P208" s="263"/>
      <c r="Q208" s="263"/>
      <c r="R208" s="263"/>
      <c r="S208" s="263"/>
      <c r="T208" s="26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5" t="s">
        <v>163</v>
      </c>
      <c r="AU208" s="265" t="s">
        <v>87</v>
      </c>
      <c r="AV208" s="14" t="s">
        <v>87</v>
      </c>
      <c r="AW208" s="14" t="s">
        <v>36</v>
      </c>
      <c r="AX208" s="14" t="s">
        <v>21</v>
      </c>
      <c r="AY208" s="265" t="s">
        <v>152</v>
      </c>
    </row>
    <row r="209" s="2" customFormat="1" ht="37.8" customHeight="1">
      <c r="A209" s="39"/>
      <c r="B209" s="40"/>
      <c r="C209" s="277" t="s">
        <v>306</v>
      </c>
      <c r="D209" s="277" t="s">
        <v>314</v>
      </c>
      <c r="E209" s="278" t="s">
        <v>1158</v>
      </c>
      <c r="F209" s="279" t="s">
        <v>1159</v>
      </c>
      <c r="G209" s="280" t="s">
        <v>157</v>
      </c>
      <c r="H209" s="281">
        <v>485.20499999999998</v>
      </c>
      <c r="I209" s="282"/>
      <c r="J209" s="283">
        <f>ROUND(I209*H209,2)</f>
        <v>0</v>
      </c>
      <c r="K209" s="279" t="s">
        <v>158</v>
      </c>
      <c r="L209" s="284"/>
      <c r="M209" s="285" t="s">
        <v>1</v>
      </c>
      <c r="N209" s="286" t="s">
        <v>44</v>
      </c>
      <c r="O209" s="92"/>
      <c r="P209" s="236">
        <f>O209*H209</f>
        <v>0</v>
      </c>
      <c r="Q209" s="236">
        <v>0.0025000000000000001</v>
      </c>
      <c r="R209" s="236">
        <f>Q209*H209</f>
        <v>1.2130125000000001</v>
      </c>
      <c r="S209" s="236">
        <v>0</v>
      </c>
      <c r="T209" s="237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8" t="s">
        <v>558</v>
      </c>
      <c r="AT209" s="238" t="s">
        <v>314</v>
      </c>
      <c r="AU209" s="238" t="s">
        <v>87</v>
      </c>
      <c r="AY209" s="18" t="s">
        <v>152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8" t="s">
        <v>21</v>
      </c>
      <c r="BK209" s="239">
        <f>ROUND(I209*H209,2)</f>
        <v>0</v>
      </c>
      <c r="BL209" s="18" t="s">
        <v>558</v>
      </c>
      <c r="BM209" s="238" t="s">
        <v>1160</v>
      </c>
    </row>
    <row r="210" s="2" customFormat="1">
      <c r="A210" s="39"/>
      <c r="B210" s="40"/>
      <c r="C210" s="41"/>
      <c r="D210" s="240" t="s">
        <v>161</v>
      </c>
      <c r="E210" s="41"/>
      <c r="F210" s="241" t="s">
        <v>1159</v>
      </c>
      <c r="G210" s="41"/>
      <c r="H210" s="41"/>
      <c r="I210" s="242"/>
      <c r="J210" s="41"/>
      <c r="K210" s="41"/>
      <c r="L210" s="45"/>
      <c r="M210" s="243"/>
      <c r="N210" s="244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161</v>
      </c>
      <c r="AU210" s="18" t="s">
        <v>87</v>
      </c>
    </row>
    <row r="211" s="14" customFormat="1">
      <c r="A211" s="14"/>
      <c r="B211" s="255"/>
      <c r="C211" s="256"/>
      <c r="D211" s="240" t="s">
        <v>163</v>
      </c>
      <c r="E211" s="256"/>
      <c r="F211" s="258" t="s">
        <v>1161</v>
      </c>
      <c r="G211" s="256"/>
      <c r="H211" s="259">
        <v>485.20499999999998</v>
      </c>
      <c r="I211" s="260"/>
      <c r="J211" s="256"/>
      <c r="K211" s="256"/>
      <c r="L211" s="261"/>
      <c r="M211" s="262"/>
      <c r="N211" s="263"/>
      <c r="O211" s="263"/>
      <c r="P211" s="263"/>
      <c r="Q211" s="263"/>
      <c r="R211" s="263"/>
      <c r="S211" s="263"/>
      <c r="T211" s="26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5" t="s">
        <v>163</v>
      </c>
      <c r="AU211" s="265" t="s">
        <v>87</v>
      </c>
      <c r="AV211" s="14" t="s">
        <v>87</v>
      </c>
      <c r="AW211" s="14" t="s">
        <v>4</v>
      </c>
      <c r="AX211" s="14" t="s">
        <v>21</v>
      </c>
      <c r="AY211" s="265" t="s">
        <v>152</v>
      </c>
    </row>
    <row r="212" s="12" customFormat="1" ht="22.8" customHeight="1">
      <c r="A212" s="12"/>
      <c r="B212" s="211"/>
      <c r="C212" s="212"/>
      <c r="D212" s="213" t="s">
        <v>78</v>
      </c>
      <c r="E212" s="225" t="s">
        <v>188</v>
      </c>
      <c r="F212" s="225" t="s">
        <v>420</v>
      </c>
      <c r="G212" s="212"/>
      <c r="H212" s="212"/>
      <c r="I212" s="215"/>
      <c r="J212" s="226">
        <f>BK212</f>
        <v>0</v>
      </c>
      <c r="K212" s="212"/>
      <c r="L212" s="217"/>
      <c r="M212" s="218"/>
      <c r="N212" s="219"/>
      <c r="O212" s="219"/>
      <c r="P212" s="220">
        <f>SUM(P213:P234)</f>
        <v>0</v>
      </c>
      <c r="Q212" s="219"/>
      <c r="R212" s="220">
        <f>SUM(R213:R234)</f>
        <v>302.76030200000002</v>
      </c>
      <c r="S212" s="219"/>
      <c r="T212" s="221">
        <f>SUM(T213:T234)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2" t="s">
        <v>21</v>
      </c>
      <c r="AT212" s="223" t="s">
        <v>78</v>
      </c>
      <c r="AU212" s="223" t="s">
        <v>21</v>
      </c>
      <c r="AY212" s="222" t="s">
        <v>152</v>
      </c>
      <c r="BK212" s="224">
        <f>SUM(BK213:BK234)</f>
        <v>0</v>
      </c>
    </row>
    <row r="213" s="2" customFormat="1" ht="24.15" customHeight="1">
      <c r="A213" s="39"/>
      <c r="B213" s="40"/>
      <c r="C213" s="227" t="s">
        <v>313</v>
      </c>
      <c r="D213" s="227" t="s">
        <v>154</v>
      </c>
      <c r="E213" s="228" t="s">
        <v>1162</v>
      </c>
      <c r="F213" s="229" t="s">
        <v>1163</v>
      </c>
      <c r="G213" s="230" t="s">
        <v>157</v>
      </c>
      <c r="H213" s="231">
        <v>921.5</v>
      </c>
      <c r="I213" s="232"/>
      <c r="J213" s="233">
        <f>ROUND(I213*H213,2)</f>
        <v>0</v>
      </c>
      <c r="K213" s="229" t="s">
        <v>1</v>
      </c>
      <c r="L213" s="45"/>
      <c r="M213" s="234" t="s">
        <v>1</v>
      </c>
      <c r="N213" s="235" t="s">
        <v>44</v>
      </c>
      <c r="O213" s="92"/>
      <c r="P213" s="236">
        <f>O213*H213</f>
        <v>0</v>
      </c>
      <c r="Q213" s="236">
        <v>0</v>
      </c>
      <c r="R213" s="236">
        <f>Q213*H213</f>
        <v>0</v>
      </c>
      <c r="S213" s="236">
        <v>0</v>
      </c>
      <c r="T213" s="237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8" t="s">
        <v>159</v>
      </c>
      <c r="AT213" s="238" t="s">
        <v>154</v>
      </c>
      <c r="AU213" s="238" t="s">
        <v>87</v>
      </c>
      <c r="AY213" s="18" t="s">
        <v>152</v>
      </c>
      <c r="BE213" s="239">
        <f>IF(N213="základní",J213,0)</f>
        <v>0</v>
      </c>
      <c r="BF213" s="239">
        <f>IF(N213="snížená",J213,0)</f>
        <v>0</v>
      </c>
      <c r="BG213" s="239">
        <f>IF(N213="zákl. přenesená",J213,0)</f>
        <v>0</v>
      </c>
      <c r="BH213" s="239">
        <f>IF(N213="sníž. přenesená",J213,0)</f>
        <v>0</v>
      </c>
      <c r="BI213" s="239">
        <f>IF(N213="nulová",J213,0)</f>
        <v>0</v>
      </c>
      <c r="BJ213" s="18" t="s">
        <v>21</v>
      </c>
      <c r="BK213" s="239">
        <f>ROUND(I213*H213,2)</f>
        <v>0</v>
      </c>
      <c r="BL213" s="18" t="s">
        <v>159</v>
      </c>
      <c r="BM213" s="238" t="s">
        <v>1164</v>
      </c>
    </row>
    <row r="214" s="2" customFormat="1">
      <c r="A214" s="39"/>
      <c r="B214" s="40"/>
      <c r="C214" s="41"/>
      <c r="D214" s="240" t="s">
        <v>161</v>
      </c>
      <c r="E214" s="41"/>
      <c r="F214" s="241" t="s">
        <v>1165</v>
      </c>
      <c r="G214" s="41"/>
      <c r="H214" s="41"/>
      <c r="I214" s="242"/>
      <c r="J214" s="41"/>
      <c r="K214" s="41"/>
      <c r="L214" s="45"/>
      <c r="M214" s="243"/>
      <c r="N214" s="244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161</v>
      </c>
      <c r="AU214" s="18" t="s">
        <v>87</v>
      </c>
    </row>
    <row r="215" s="14" customFormat="1">
      <c r="A215" s="14"/>
      <c r="B215" s="255"/>
      <c r="C215" s="256"/>
      <c r="D215" s="240" t="s">
        <v>163</v>
      </c>
      <c r="E215" s="257" t="s">
        <v>1</v>
      </c>
      <c r="F215" s="258" t="s">
        <v>1150</v>
      </c>
      <c r="G215" s="256"/>
      <c r="H215" s="259">
        <v>921.5</v>
      </c>
      <c r="I215" s="260"/>
      <c r="J215" s="256"/>
      <c r="K215" s="256"/>
      <c r="L215" s="261"/>
      <c r="M215" s="262"/>
      <c r="N215" s="263"/>
      <c r="O215" s="263"/>
      <c r="P215" s="263"/>
      <c r="Q215" s="263"/>
      <c r="R215" s="263"/>
      <c r="S215" s="263"/>
      <c r="T215" s="26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5" t="s">
        <v>163</v>
      </c>
      <c r="AU215" s="265" t="s">
        <v>87</v>
      </c>
      <c r="AV215" s="14" t="s">
        <v>87</v>
      </c>
      <c r="AW215" s="14" t="s">
        <v>36</v>
      </c>
      <c r="AX215" s="14" t="s">
        <v>21</v>
      </c>
      <c r="AY215" s="265" t="s">
        <v>152</v>
      </c>
    </row>
    <row r="216" s="2" customFormat="1" ht="24.15" customHeight="1">
      <c r="A216" s="39"/>
      <c r="B216" s="40"/>
      <c r="C216" s="227" t="s">
        <v>320</v>
      </c>
      <c r="D216" s="227" t="s">
        <v>154</v>
      </c>
      <c r="E216" s="228" t="s">
        <v>422</v>
      </c>
      <c r="F216" s="229" t="s">
        <v>1166</v>
      </c>
      <c r="G216" s="230" t="s">
        <v>157</v>
      </c>
      <c r="H216" s="231">
        <v>921.5</v>
      </c>
      <c r="I216" s="232"/>
      <c r="J216" s="233">
        <f>ROUND(I216*H216,2)</f>
        <v>0</v>
      </c>
      <c r="K216" s="229" t="s">
        <v>158</v>
      </c>
      <c r="L216" s="45"/>
      <c r="M216" s="234" t="s">
        <v>1</v>
      </c>
      <c r="N216" s="235" t="s">
        <v>44</v>
      </c>
      <c r="O216" s="92"/>
      <c r="P216" s="236">
        <f>O216*H216</f>
        <v>0</v>
      </c>
      <c r="Q216" s="236">
        <v>0</v>
      </c>
      <c r="R216" s="236">
        <f>Q216*H216</f>
        <v>0</v>
      </c>
      <c r="S216" s="236">
        <v>0</v>
      </c>
      <c r="T216" s="237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8" t="s">
        <v>159</v>
      </c>
      <c r="AT216" s="238" t="s">
        <v>154</v>
      </c>
      <c r="AU216" s="238" t="s">
        <v>87</v>
      </c>
      <c r="AY216" s="18" t="s">
        <v>152</v>
      </c>
      <c r="BE216" s="239">
        <f>IF(N216="základní",J216,0)</f>
        <v>0</v>
      </c>
      <c r="BF216" s="239">
        <f>IF(N216="snížená",J216,0)</f>
        <v>0</v>
      </c>
      <c r="BG216" s="239">
        <f>IF(N216="zákl. přenesená",J216,0)</f>
        <v>0</v>
      </c>
      <c r="BH216" s="239">
        <f>IF(N216="sníž. přenesená",J216,0)</f>
        <v>0</v>
      </c>
      <c r="BI216" s="239">
        <f>IF(N216="nulová",J216,0)</f>
        <v>0</v>
      </c>
      <c r="BJ216" s="18" t="s">
        <v>21</v>
      </c>
      <c r="BK216" s="239">
        <f>ROUND(I216*H216,2)</f>
        <v>0</v>
      </c>
      <c r="BL216" s="18" t="s">
        <v>159</v>
      </c>
      <c r="BM216" s="238" t="s">
        <v>1167</v>
      </c>
    </row>
    <row r="217" s="2" customFormat="1">
      <c r="A217" s="39"/>
      <c r="B217" s="40"/>
      <c r="C217" s="41"/>
      <c r="D217" s="240" t="s">
        <v>161</v>
      </c>
      <c r="E217" s="41"/>
      <c r="F217" s="241" t="s">
        <v>1168</v>
      </c>
      <c r="G217" s="41"/>
      <c r="H217" s="41"/>
      <c r="I217" s="242"/>
      <c r="J217" s="41"/>
      <c r="K217" s="41"/>
      <c r="L217" s="45"/>
      <c r="M217" s="243"/>
      <c r="N217" s="244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161</v>
      </c>
      <c r="AU217" s="18" t="s">
        <v>87</v>
      </c>
    </row>
    <row r="218" s="14" customFormat="1">
      <c r="A218" s="14"/>
      <c r="B218" s="255"/>
      <c r="C218" s="256"/>
      <c r="D218" s="240" t="s">
        <v>163</v>
      </c>
      <c r="E218" s="257" t="s">
        <v>1</v>
      </c>
      <c r="F218" s="258" t="s">
        <v>1150</v>
      </c>
      <c r="G218" s="256"/>
      <c r="H218" s="259">
        <v>921.5</v>
      </c>
      <c r="I218" s="260"/>
      <c r="J218" s="256"/>
      <c r="K218" s="256"/>
      <c r="L218" s="261"/>
      <c r="M218" s="262"/>
      <c r="N218" s="263"/>
      <c r="O218" s="263"/>
      <c r="P218" s="263"/>
      <c r="Q218" s="263"/>
      <c r="R218" s="263"/>
      <c r="S218" s="263"/>
      <c r="T218" s="26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5" t="s">
        <v>163</v>
      </c>
      <c r="AU218" s="265" t="s">
        <v>87</v>
      </c>
      <c r="AV218" s="14" t="s">
        <v>87</v>
      </c>
      <c r="AW218" s="14" t="s">
        <v>36</v>
      </c>
      <c r="AX218" s="14" t="s">
        <v>21</v>
      </c>
      <c r="AY218" s="265" t="s">
        <v>152</v>
      </c>
    </row>
    <row r="219" s="2" customFormat="1" ht="33" customHeight="1">
      <c r="A219" s="39"/>
      <c r="B219" s="40"/>
      <c r="C219" s="227" t="s">
        <v>328</v>
      </c>
      <c r="D219" s="227" t="s">
        <v>154</v>
      </c>
      <c r="E219" s="228" t="s">
        <v>1169</v>
      </c>
      <c r="F219" s="229" t="s">
        <v>1170</v>
      </c>
      <c r="G219" s="230" t="s">
        <v>157</v>
      </c>
      <c r="H219" s="231">
        <v>53.799999999999997</v>
      </c>
      <c r="I219" s="232"/>
      <c r="J219" s="233">
        <f>ROUND(I219*H219,2)</f>
        <v>0</v>
      </c>
      <c r="K219" s="229" t="s">
        <v>158</v>
      </c>
      <c r="L219" s="45"/>
      <c r="M219" s="234" t="s">
        <v>1</v>
      </c>
      <c r="N219" s="235" t="s">
        <v>44</v>
      </c>
      <c r="O219" s="92"/>
      <c r="P219" s="236">
        <f>O219*H219</f>
        <v>0</v>
      </c>
      <c r="Q219" s="236">
        <v>0.090620000000000006</v>
      </c>
      <c r="R219" s="236">
        <f>Q219*H219</f>
        <v>4.875356</v>
      </c>
      <c r="S219" s="236">
        <v>0</v>
      </c>
      <c r="T219" s="237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8" t="s">
        <v>159</v>
      </c>
      <c r="AT219" s="238" t="s">
        <v>154</v>
      </c>
      <c r="AU219" s="238" t="s">
        <v>87</v>
      </c>
      <c r="AY219" s="18" t="s">
        <v>152</v>
      </c>
      <c r="BE219" s="239">
        <f>IF(N219="základní",J219,0)</f>
        <v>0</v>
      </c>
      <c r="BF219" s="239">
        <f>IF(N219="snížená",J219,0)</f>
        <v>0</v>
      </c>
      <c r="BG219" s="239">
        <f>IF(N219="zákl. přenesená",J219,0)</f>
        <v>0</v>
      </c>
      <c r="BH219" s="239">
        <f>IF(N219="sníž. přenesená",J219,0)</f>
        <v>0</v>
      </c>
      <c r="BI219" s="239">
        <f>IF(N219="nulová",J219,0)</f>
        <v>0</v>
      </c>
      <c r="BJ219" s="18" t="s">
        <v>21</v>
      </c>
      <c r="BK219" s="239">
        <f>ROUND(I219*H219,2)</f>
        <v>0</v>
      </c>
      <c r="BL219" s="18" t="s">
        <v>159</v>
      </c>
      <c r="BM219" s="238" t="s">
        <v>1171</v>
      </c>
    </row>
    <row r="220" s="2" customFormat="1">
      <c r="A220" s="39"/>
      <c r="B220" s="40"/>
      <c r="C220" s="41"/>
      <c r="D220" s="240" t="s">
        <v>161</v>
      </c>
      <c r="E220" s="41"/>
      <c r="F220" s="241" t="s">
        <v>1172</v>
      </c>
      <c r="G220" s="41"/>
      <c r="H220" s="41"/>
      <c r="I220" s="242"/>
      <c r="J220" s="41"/>
      <c r="K220" s="41"/>
      <c r="L220" s="45"/>
      <c r="M220" s="243"/>
      <c r="N220" s="244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161</v>
      </c>
      <c r="AU220" s="18" t="s">
        <v>87</v>
      </c>
    </row>
    <row r="221" s="13" customFormat="1">
      <c r="A221" s="13"/>
      <c r="B221" s="245"/>
      <c r="C221" s="246"/>
      <c r="D221" s="240" t="s">
        <v>163</v>
      </c>
      <c r="E221" s="247" t="s">
        <v>1</v>
      </c>
      <c r="F221" s="248" t="s">
        <v>1053</v>
      </c>
      <c r="G221" s="246"/>
      <c r="H221" s="247" t="s">
        <v>1</v>
      </c>
      <c r="I221" s="249"/>
      <c r="J221" s="246"/>
      <c r="K221" s="246"/>
      <c r="L221" s="250"/>
      <c r="M221" s="251"/>
      <c r="N221" s="252"/>
      <c r="O221" s="252"/>
      <c r="P221" s="252"/>
      <c r="Q221" s="252"/>
      <c r="R221" s="252"/>
      <c r="S221" s="252"/>
      <c r="T221" s="25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4" t="s">
        <v>163</v>
      </c>
      <c r="AU221" s="254" t="s">
        <v>87</v>
      </c>
      <c r="AV221" s="13" t="s">
        <v>21</v>
      </c>
      <c r="AW221" s="13" t="s">
        <v>36</v>
      </c>
      <c r="AX221" s="13" t="s">
        <v>79</v>
      </c>
      <c r="AY221" s="254" t="s">
        <v>152</v>
      </c>
    </row>
    <row r="222" s="14" customFormat="1">
      <c r="A222" s="14"/>
      <c r="B222" s="255"/>
      <c r="C222" s="256"/>
      <c r="D222" s="240" t="s">
        <v>163</v>
      </c>
      <c r="E222" s="257" t="s">
        <v>1</v>
      </c>
      <c r="F222" s="258" t="s">
        <v>1173</v>
      </c>
      <c r="G222" s="256"/>
      <c r="H222" s="259">
        <v>53.799999999999997</v>
      </c>
      <c r="I222" s="260"/>
      <c r="J222" s="256"/>
      <c r="K222" s="256"/>
      <c r="L222" s="261"/>
      <c r="M222" s="262"/>
      <c r="N222" s="263"/>
      <c r="O222" s="263"/>
      <c r="P222" s="263"/>
      <c r="Q222" s="263"/>
      <c r="R222" s="263"/>
      <c r="S222" s="263"/>
      <c r="T222" s="26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5" t="s">
        <v>163</v>
      </c>
      <c r="AU222" s="265" t="s">
        <v>87</v>
      </c>
      <c r="AV222" s="14" t="s">
        <v>87</v>
      </c>
      <c r="AW222" s="14" t="s">
        <v>36</v>
      </c>
      <c r="AX222" s="14" t="s">
        <v>21</v>
      </c>
      <c r="AY222" s="265" t="s">
        <v>152</v>
      </c>
    </row>
    <row r="223" s="2" customFormat="1" ht="24.15" customHeight="1">
      <c r="A223" s="39"/>
      <c r="B223" s="40"/>
      <c r="C223" s="277" t="s">
        <v>335</v>
      </c>
      <c r="D223" s="277" t="s">
        <v>314</v>
      </c>
      <c r="E223" s="278" t="s">
        <v>527</v>
      </c>
      <c r="F223" s="279" t="s">
        <v>528</v>
      </c>
      <c r="G223" s="280" t="s">
        <v>157</v>
      </c>
      <c r="H223" s="281">
        <v>54.875999999999998</v>
      </c>
      <c r="I223" s="282"/>
      <c r="J223" s="283">
        <f>ROUND(I223*H223,2)</f>
        <v>0</v>
      </c>
      <c r="K223" s="279" t="s">
        <v>158</v>
      </c>
      <c r="L223" s="284"/>
      <c r="M223" s="285" t="s">
        <v>1</v>
      </c>
      <c r="N223" s="286" t="s">
        <v>44</v>
      </c>
      <c r="O223" s="92"/>
      <c r="P223" s="236">
        <f>O223*H223</f>
        <v>0</v>
      </c>
      <c r="Q223" s="236">
        <v>0.17599999999999999</v>
      </c>
      <c r="R223" s="236">
        <f>Q223*H223</f>
        <v>9.6581759999999992</v>
      </c>
      <c r="S223" s="236">
        <v>0</v>
      </c>
      <c r="T223" s="237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8" t="s">
        <v>209</v>
      </c>
      <c r="AT223" s="238" t="s">
        <v>314</v>
      </c>
      <c r="AU223" s="238" t="s">
        <v>87</v>
      </c>
      <c r="AY223" s="18" t="s">
        <v>152</v>
      </c>
      <c r="BE223" s="239">
        <f>IF(N223="základní",J223,0)</f>
        <v>0</v>
      </c>
      <c r="BF223" s="239">
        <f>IF(N223="snížená",J223,0)</f>
        <v>0</v>
      </c>
      <c r="BG223" s="239">
        <f>IF(N223="zákl. přenesená",J223,0)</f>
        <v>0</v>
      </c>
      <c r="BH223" s="239">
        <f>IF(N223="sníž. přenesená",J223,0)</f>
        <v>0</v>
      </c>
      <c r="BI223" s="239">
        <f>IF(N223="nulová",J223,0)</f>
        <v>0</v>
      </c>
      <c r="BJ223" s="18" t="s">
        <v>21</v>
      </c>
      <c r="BK223" s="239">
        <f>ROUND(I223*H223,2)</f>
        <v>0</v>
      </c>
      <c r="BL223" s="18" t="s">
        <v>159</v>
      </c>
      <c r="BM223" s="238" t="s">
        <v>1174</v>
      </c>
    </row>
    <row r="224" s="2" customFormat="1">
      <c r="A224" s="39"/>
      <c r="B224" s="40"/>
      <c r="C224" s="41"/>
      <c r="D224" s="240" t="s">
        <v>161</v>
      </c>
      <c r="E224" s="41"/>
      <c r="F224" s="241" t="s">
        <v>530</v>
      </c>
      <c r="G224" s="41"/>
      <c r="H224" s="41"/>
      <c r="I224" s="242"/>
      <c r="J224" s="41"/>
      <c r="K224" s="41"/>
      <c r="L224" s="45"/>
      <c r="M224" s="243"/>
      <c r="N224" s="244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161</v>
      </c>
      <c r="AU224" s="18" t="s">
        <v>87</v>
      </c>
    </row>
    <row r="225" s="14" customFormat="1">
      <c r="A225" s="14"/>
      <c r="B225" s="255"/>
      <c r="C225" s="256"/>
      <c r="D225" s="240" t="s">
        <v>163</v>
      </c>
      <c r="E225" s="256"/>
      <c r="F225" s="258" t="s">
        <v>1175</v>
      </c>
      <c r="G225" s="256"/>
      <c r="H225" s="259">
        <v>54.875999999999998</v>
      </c>
      <c r="I225" s="260"/>
      <c r="J225" s="256"/>
      <c r="K225" s="256"/>
      <c r="L225" s="261"/>
      <c r="M225" s="262"/>
      <c r="N225" s="263"/>
      <c r="O225" s="263"/>
      <c r="P225" s="263"/>
      <c r="Q225" s="263"/>
      <c r="R225" s="263"/>
      <c r="S225" s="263"/>
      <c r="T225" s="26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5" t="s">
        <v>163</v>
      </c>
      <c r="AU225" s="265" t="s">
        <v>87</v>
      </c>
      <c r="AV225" s="14" t="s">
        <v>87</v>
      </c>
      <c r="AW225" s="14" t="s">
        <v>4</v>
      </c>
      <c r="AX225" s="14" t="s">
        <v>21</v>
      </c>
      <c r="AY225" s="265" t="s">
        <v>152</v>
      </c>
    </row>
    <row r="226" s="2" customFormat="1" ht="24.15" customHeight="1">
      <c r="A226" s="39"/>
      <c r="B226" s="40"/>
      <c r="C226" s="227" t="s">
        <v>341</v>
      </c>
      <c r="D226" s="227" t="s">
        <v>154</v>
      </c>
      <c r="E226" s="228" t="s">
        <v>1176</v>
      </c>
      <c r="F226" s="229" t="s">
        <v>1177</v>
      </c>
      <c r="G226" s="230" t="s">
        <v>157</v>
      </c>
      <c r="H226" s="231">
        <v>921.5</v>
      </c>
      <c r="I226" s="232"/>
      <c r="J226" s="233">
        <f>ROUND(I226*H226,2)</f>
        <v>0</v>
      </c>
      <c r="K226" s="229" t="s">
        <v>1</v>
      </c>
      <c r="L226" s="45"/>
      <c r="M226" s="234" t="s">
        <v>1</v>
      </c>
      <c r="N226" s="235" t="s">
        <v>44</v>
      </c>
      <c r="O226" s="92"/>
      <c r="P226" s="236">
        <f>O226*H226</f>
        <v>0</v>
      </c>
      <c r="Q226" s="236">
        <v>0.098000000000000004</v>
      </c>
      <c r="R226" s="236">
        <f>Q226*H226</f>
        <v>90.307000000000002</v>
      </c>
      <c r="S226" s="236">
        <v>0</v>
      </c>
      <c r="T226" s="237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8" t="s">
        <v>159</v>
      </c>
      <c r="AT226" s="238" t="s">
        <v>154</v>
      </c>
      <c r="AU226" s="238" t="s">
        <v>87</v>
      </c>
      <c r="AY226" s="18" t="s">
        <v>152</v>
      </c>
      <c r="BE226" s="239">
        <f>IF(N226="základní",J226,0)</f>
        <v>0</v>
      </c>
      <c r="BF226" s="239">
        <f>IF(N226="snížená",J226,0)</f>
        <v>0</v>
      </c>
      <c r="BG226" s="239">
        <f>IF(N226="zákl. přenesená",J226,0)</f>
        <v>0</v>
      </c>
      <c r="BH226" s="239">
        <f>IF(N226="sníž. přenesená",J226,0)</f>
        <v>0</v>
      </c>
      <c r="BI226" s="239">
        <f>IF(N226="nulová",J226,0)</f>
        <v>0</v>
      </c>
      <c r="BJ226" s="18" t="s">
        <v>21</v>
      </c>
      <c r="BK226" s="239">
        <f>ROUND(I226*H226,2)</f>
        <v>0</v>
      </c>
      <c r="BL226" s="18" t="s">
        <v>159</v>
      </c>
      <c r="BM226" s="238" t="s">
        <v>1178</v>
      </c>
    </row>
    <row r="227" s="2" customFormat="1">
      <c r="A227" s="39"/>
      <c r="B227" s="40"/>
      <c r="C227" s="41"/>
      <c r="D227" s="240" t="s">
        <v>161</v>
      </c>
      <c r="E227" s="41"/>
      <c r="F227" s="241" t="s">
        <v>1179</v>
      </c>
      <c r="G227" s="41"/>
      <c r="H227" s="41"/>
      <c r="I227" s="242"/>
      <c r="J227" s="41"/>
      <c r="K227" s="41"/>
      <c r="L227" s="45"/>
      <c r="M227" s="243"/>
      <c r="N227" s="244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161</v>
      </c>
      <c r="AU227" s="18" t="s">
        <v>87</v>
      </c>
    </row>
    <row r="228" s="13" customFormat="1">
      <c r="A228" s="13"/>
      <c r="B228" s="245"/>
      <c r="C228" s="246"/>
      <c r="D228" s="240" t="s">
        <v>163</v>
      </c>
      <c r="E228" s="247" t="s">
        <v>1</v>
      </c>
      <c r="F228" s="248" t="s">
        <v>1180</v>
      </c>
      <c r="G228" s="246"/>
      <c r="H228" s="247" t="s">
        <v>1</v>
      </c>
      <c r="I228" s="249"/>
      <c r="J228" s="246"/>
      <c r="K228" s="246"/>
      <c r="L228" s="250"/>
      <c r="M228" s="251"/>
      <c r="N228" s="252"/>
      <c r="O228" s="252"/>
      <c r="P228" s="252"/>
      <c r="Q228" s="252"/>
      <c r="R228" s="252"/>
      <c r="S228" s="252"/>
      <c r="T228" s="25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4" t="s">
        <v>163</v>
      </c>
      <c r="AU228" s="254" t="s">
        <v>87</v>
      </c>
      <c r="AV228" s="13" t="s">
        <v>21</v>
      </c>
      <c r="AW228" s="13" t="s">
        <v>36</v>
      </c>
      <c r="AX228" s="13" t="s">
        <v>79</v>
      </c>
      <c r="AY228" s="254" t="s">
        <v>152</v>
      </c>
    </row>
    <row r="229" s="14" customFormat="1">
      <c r="A229" s="14"/>
      <c r="B229" s="255"/>
      <c r="C229" s="256"/>
      <c r="D229" s="240" t="s">
        <v>163</v>
      </c>
      <c r="E229" s="257" t="s">
        <v>1</v>
      </c>
      <c r="F229" s="258" t="s">
        <v>1150</v>
      </c>
      <c r="G229" s="256"/>
      <c r="H229" s="259">
        <v>921.5</v>
      </c>
      <c r="I229" s="260"/>
      <c r="J229" s="256"/>
      <c r="K229" s="256"/>
      <c r="L229" s="261"/>
      <c r="M229" s="262"/>
      <c r="N229" s="263"/>
      <c r="O229" s="263"/>
      <c r="P229" s="263"/>
      <c r="Q229" s="263"/>
      <c r="R229" s="263"/>
      <c r="S229" s="263"/>
      <c r="T229" s="26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5" t="s">
        <v>163</v>
      </c>
      <c r="AU229" s="265" t="s">
        <v>87</v>
      </c>
      <c r="AV229" s="14" t="s">
        <v>87</v>
      </c>
      <c r="AW229" s="14" t="s">
        <v>36</v>
      </c>
      <c r="AX229" s="14" t="s">
        <v>21</v>
      </c>
      <c r="AY229" s="265" t="s">
        <v>152</v>
      </c>
    </row>
    <row r="230" s="2" customFormat="1" ht="16.5" customHeight="1">
      <c r="A230" s="39"/>
      <c r="B230" s="40"/>
      <c r="C230" s="277" t="s">
        <v>348</v>
      </c>
      <c r="D230" s="277" t="s">
        <v>314</v>
      </c>
      <c r="E230" s="278" t="s">
        <v>1181</v>
      </c>
      <c r="F230" s="279" t="s">
        <v>1182</v>
      </c>
      <c r="G230" s="280" t="s">
        <v>157</v>
      </c>
      <c r="H230" s="281">
        <v>949.14499999999998</v>
      </c>
      <c r="I230" s="282"/>
      <c r="J230" s="283">
        <f>ROUND(I230*H230,2)</f>
        <v>0</v>
      </c>
      <c r="K230" s="279" t="s">
        <v>1</v>
      </c>
      <c r="L230" s="284"/>
      <c r="M230" s="285" t="s">
        <v>1</v>
      </c>
      <c r="N230" s="286" t="s">
        <v>44</v>
      </c>
      <c r="O230" s="92"/>
      <c r="P230" s="236">
        <f>O230*H230</f>
        <v>0</v>
      </c>
      <c r="Q230" s="236">
        <v>0.108</v>
      </c>
      <c r="R230" s="236">
        <f>Q230*H230</f>
        <v>102.50766</v>
      </c>
      <c r="S230" s="236">
        <v>0</v>
      </c>
      <c r="T230" s="237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8" t="s">
        <v>209</v>
      </c>
      <c r="AT230" s="238" t="s">
        <v>314</v>
      </c>
      <c r="AU230" s="238" t="s">
        <v>87</v>
      </c>
      <c r="AY230" s="18" t="s">
        <v>152</v>
      </c>
      <c r="BE230" s="239">
        <f>IF(N230="základní",J230,0)</f>
        <v>0</v>
      </c>
      <c r="BF230" s="239">
        <f>IF(N230="snížená",J230,0)</f>
        <v>0</v>
      </c>
      <c r="BG230" s="239">
        <f>IF(N230="zákl. přenesená",J230,0)</f>
        <v>0</v>
      </c>
      <c r="BH230" s="239">
        <f>IF(N230="sníž. přenesená",J230,0)</f>
        <v>0</v>
      </c>
      <c r="BI230" s="239">
        <f>IF(N230="nulová",J230,0)</f>
        <v>0</v>
      </c>
      <c r="BJ230" s="18" t="s">
        <v>21</v>
      </c>
      <c r="BK230" s="239">
        <f>ROUND(I230*H230,2)</f>
        <v>0</v>
      </c>
      <c r="BL230" s="18" t="s">
        <v>159</v>
      </c>
      <c r="BM230" s="238" t="s">
        <v>1183</v>
      </c>
    </row>
    <row r="231" s="2" customFormat="1">
      <c r="A231" s="39"/>
      <c r="B231" s="40"/>
      <c r="C231" s="41"/>
      <c r="D231" s="240" t="s">
        <v>161</v>
      </c>
      <c r="E231" s="41"/>
      <c r="F231" s="241" t="s">
        <v>1184</v>
      </c>
      <c r="G231" s="41"/>
      <c r="H231" s="41"/>
      <c r="I231" s="242"/>
      <c r="J231" s="41"/>
      <c r="K231" s="41"/>
      <c r="L231" s="45"/>
      <c r="M231" s="243"/>
      <c r="N231" s="244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161</v>
      </c>
      <c r="AU231" s="18" t="s">
        <v>87</v>
      </c>
    </row>
    <row r="232" s="14" customFormat="1">
      <c r="A232" s="14"/>
      <c r="B232" s="255"/>
      <c r="C232" s="256"/>
      <c r="D232" s="240" t="s">
        <v>163</v>
      </c>
      <c r="E232" s="256"/>
      <c r="F232" s="258" t="s">
        <v>1185</v>
      </c>
      <c r="G232" s="256"/>
      <c r="H232" s="259">
        <v>949.14499999999998</v>
      </c>
      <c r="I232" s="260"/>
      <c r="J232" s="256"/>
      <c r="K232" s="256"/>
      <c r="L232" s="261"/>
      <c r="M232" s="262"/>
      <c r="N232" s="263"/>
      <c r="O232" s="263"/>
      <c r="P232" s="263"/>
      <c r="Q232" s="263"/>
      <c r="R232" s="263"/>
      <c r="S232" s="263"/>
      <c r="T232" s="26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5" t="s">
        <v>163</v>
      </c>
      <c r="AU232" s="265" t="s">
        <v>87</v>
      </c>
      <c r="AV232" s="14" t="s">
        <v>87</v>
      </c>
      <c r="AW232" s="14" t="s">
        <v>4</v>
      </c>
      <c r="AX232" s="14" t="s">
        <v>21</v>
      </c>
      <c r="AY232" s="265" t="s">
        <v>152</v>
      </c>
    </row>
    <row r="233" s="2" customFormat="1" ht="24.15" customHeight="1">
      <c r="A233" s="39"/>
      <c r="B233" s="40"/>
      <c r="C233" s="227" t="s">
        <v>354</v>
      </c>
      <c r="D233" s="227" t="s">
        <v>154</v>
      </c>
      <c r="E233" s="228" t="s">
        <v>1186</v>
      </c>
      <c r="F233" s="229" t="s">
        <v>1187</v>
      </c>
      <c r="G233" s="230" t="s">
        <v>157</v>
      </c>
      <c r="H233" s="231">
        <v>921.5</v>
      </c>
      <c r="I233" s="232"/>
      <c r="J233" s="233">
        <f>ROUND(I233*H233,2)</f>
        <v>0</v>
      </c>
      <c r="K233" s="229" t="s">
        <v>158</v>
      </c>
      <c r="L233" s="45"/>
      <c r="M233" s="234" t="s">
        <v>1</v>
      </c>
      <c r="N233" s="235" t="s">
        <v>44</v>
      </c>
      <c r="O233" s="92"/>
      <c r="P233" s="236">
        <f>O233*H233</f>
        <v>0</v>
      </c>
      <c r="Q233" s="236">
        <v>0.10353999999999999</v>
      </c>
      <c r="R233" s="236">
        <f>Q233*H233</f>
        <v>95.412109999999998</v>
      </c>
      <c r="S233" s="236">
        <v>0</v>
      </c>
      <c r="T233" s="237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8" t="s">
        <v>159</v>
      </c>
      <c r="AT233" s="238" t="s">
        <v>154</v>
      </c>
      <c r="AU233" s="238" t="s">
        <v>87</v>
      </c>
      <c r="AY233" s="18" t="s">
        <v>152</v>
      </c>
      <c r="BE233" s="239">
        <f>IF(N233="základní",J233,0)</f>
        <v>0</v>
      </c>
      <c r="BF233" s="239">
        <f>IF(N233="snížená",J233,0)</f>
        <v>0</v>
      </c>
      <c r="BG233" s="239">
        <f>IF(N233="zákl. přenesená",J233,0)</f>
        <v>0</v>
      </c>
      <c r="BH233" s="239">
        <f>IF(N233="sníž. přenesená",J233,0)</f>
        <v>0</v>
      </c>
      <c r="BI233" s="239">
        <f>IF(N233="nulová",J233,0)</f>
        <v>0</v>
      </c>
      <c r="BJ233" s="18" t="s">
        <v>21</v>
      </c>
      <c r="BK233" s="239">
        <f>ROUND(I233*H233,2)</f>
        <v>0</v>
      </c>
      <c r="BL233" s="18" t="s">
        <v>159</v>
      </c>
      <c r="BM233" s="238" t="s">
        <v>1188</v>
      </c>
    </row>
    <row r="234" s="2" customFormat="1">
      <c r="A234" s="39"/>
      <c r="B234" s="40"/>
      <c r="C234" s="41"/>
      <c r="D234" s="240" t="s">
        <v>161</v>
      </c>
      <c r="E234" s="41"/>
      <c r="F234" s="241" t="s">
        <v>1187</v>
      </c>
      <c r="G234" s="41"/>
      <c r="H234" s="41"/>
      <c r="I234" s="242"/>
      <c r="J234" s="41"/>
      <c r="K234" s="41"/>
      <c r="L234" s="45"/>
      <c r="M234" s="243"/>
      <c r="N234" s="244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161</v>
      </c>
      <c r="AU234" s="18" t="s">
        <v>87</v>
      </c>
    </row>
    <row r="235" s="12" customFormat="1" ht="22.8" customHeight="1">
      <c r="A235" s="12"/>
      <c r="B235" s="211"/>
      <c r="C235" s="212"/>
      <c r="D235" s="213" t="s">
        <v>78</v>
      </c>
      <c r="E235" s="225" t="s">
        <v>215</v>
      </c>
      <c r="F235" s="225" t="s">
        <v>612</v>
      </c>
      <c r="G235" s="212"/>
      <c r="H235" s="212"/>
      <c r="I235" s="215"/>
      <c r="J235" s="226">
        <f>BK235</f>
        <v>0</v>
      </c>
      <c r="K235" s="212"/>
      <c r="L235" s="217"/>
      <c r="M235" s="218"/>
      <c r="N235" s="219"/>
      <c r="O235" s="219"/>
      <c r="P235" s="220">
        <f>SUM(P236:P272)</f>
        <v>0</v>
      </c>
      <c r="Q235" s="219"/>
      <c r="R235" s="220">
        <f>SUM(R236:R272)</f>
        <v>38.121037199999996</v>
      </c>
      <c r="S235" s="219"/>
      <c r="T235" s="221">
        <f>SUM(T236:T272)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2" t="s">
        <v>21</v>
      </c>
      <c r="AT235" s="223" t="s">
        <v>78</v>
      </c>
      <c r="AU235" s="223" t="s">
        <v>21</v>
      </c>
      <c r="AY235" s="222" t="s">
        <v>152</v>
      </c>
      <c r="BK235" s="224">
        <f>SUM(BK236:BK272)</f>
        <v>0</v>
      </c>
    </row>
    <row r="236" s="2" customFormat="1" ht="24.15" customHeight="1">
      <c r="A236" s="39"/>
      <c r="B236" s="40"/>
      <c r="C236" s="227" t="s">
        <v>359</v>
      </c>
      <c r="D236" s="227" t="s">
        <v>154</v>
      </c>
      <c r="E236" s="228" t="s">
        <v>1189</v>
      </c>
      <c r="F236" s="229" t="s">
        <v>1190</v>
      </c>
      <c r="G236" s="230" t="s">
        <v>580</v>
      </c>
      <c r="H236" s="231">
        <v>2</v>
      </c>
      <c r="I236" s="232"/>
      <c r="J236" s="233">
        <f>ROUND(I236*H236,2)</f>
        <v>0</v>
      </c>
      <c r="K236" s="229" t="s">
        <v>158</v>
      </c>
      <c r="L236" s="45"/>
      <c r="M236" s="234" t="s">
        <v>1</v>
      </c>
      <c r="N236" s="235" t="s">
        <v>44</v>
      </c>
      <c r="O236" s="92"/>
      <c r="P236" s="236">
        <f>O236*H236</f>
        <v>0</v>
      </c>
      <c r="Q236" s="236">
        <v>0</v>
      </c>
      <c r="R236" s="236">
        <f>Q236*H236</f>
        <v>0</v>
      </c>
      <c r="S236" s="236">
        <v>0</v>
      </c>
      <c r="T236" s="237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8" t="s">
        <v>159</v>
      </c>
      <c r="AT236" s="238" t="s">
        <v>154</v>
      </c>
      <c r="AU236" s="238" t="s">
        <v>87</v>
      </c>
      <c r="AY236" s="18" t="s">
        <v>152</v>
      </c>
      <c r="BE236" s="239">
        <f>IF(N236="základní",J236,0)</f>
        <v>0</v>
      </c>
      <c r="BF236" s="239">
        <f>IF(N236="snížená",J236,0)</f>
        <v>0</v>
      </c>
      <c r="BG236" s="239">
        <f>IF(N236="zákl. přenesená",J236,0)</f>
        <v>0</v>
      </c>
      <c r="BH236" s="239">
        <f>IF(N236="sníž. přenesená",J236,0)</f>
        <v>0</v>
      </c>
      <c r="BI236" s="239">
        <f>IF(N236="nulová",J236,0)</f>
        <v>0</v>
      </c>
      <c r="BJ236" s="18" t="s">
        <v>21</v>
      </c>
      <c r="BK236" s="239">
        <f>ROUND(I236*H236,2)</f>
        <v>0</v>
      </c>
      <c r="BL236" s="18" t="s">
        <v>159</v>
      </c>
      <c r="BM236" s="238" t="s">
        <v>1191</v>
      </c>
    </row>
    <row r="237" s="2" customFormat="1">
      <c r="A237" s="39"/>
      <c r="B237" s="40"/>
      <c r="C237" s="41"/>
      <c r="D237" s="240" t="s">
        <v>161</v>
      </c>
      <c r="E237" s="41"/>
      <c r="F237" s="241" t="s">
        <v>1192</v>
      </c>
      <c r="G237" s="41"/>
      <c r="H237" s="41"/>
      <c r="I237" s="242"/>
      <c r="J237" s="41"/>
      <c r="K237" s="41"/>
      <c r="L237" s="45"/>
      <c r="M237" s="243"/>
      <c r="N237" s="244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161</v>
      </c>
      <c r="AU237" s="18" t="s">
        <v>87</v>
      </c>
    </row>
    <row r="238" s="2" customFormat="1" ht="21.75" customHeight="1">
      <c r="A238" s="39"/>
      <c r="B238" s="40"/>
      <c r="C238" s="277" t="s">
        <v>365</v>
      </c>
      <c r="D238" s="277" t="s">
        <v>314</v>
      </c>
      <c r="E238" s="278" t="s">
        <v>1193</v>
      </c>
      <c r="F238" s="279" t="s">
        <v>1194</v>
      </c>
      <c r="G238" s="280" t="s">
        <v>580</v>
      </c>
      <c r="H238" s="281">
        <v>2</v>
      </c>
      <c r="I238" s="282"/>
      <c r="J238" s="283">
        <f>ROUND(I238*H238,2)</f>
        <v>0</v>
      </c>
      <c r="K238" s="279" t="s">
        <v>158</v>
      </c>
      <c r="L238" s="284"/>
      <c r="M238" s="285" t="s">
        <v>1</v>
      </c>
      <c r="N238" s="286" t="s">
        <v>44</v>
      </c>
      <c r="O238" s="92"/>
      <c r="P238" s="236">
        <f>O238*H238</f>
        <v>0</v>
      </c>
      <c r="Q238" s="236">
        <v>0.0020999999999999999</v>
      </c>
      <c r="R238" s="236">
        <f>Q238*H238</f>
        <v>0.0041999999999999997</v>
      </c>
      <c r="S238" s="236">
        <v>0</v>
      </c>
      <c r="T238" s="237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8" t="s">
        <v>209</v>
      </c>
      <c r="AT238" s="238" t="s">
        <v>314</v>
      </c>
      <c r="AU238" s="238" t="s">
        <v>87</v>
      </c>
      <c r="AY238" s="18" t="s">
        <v>152</v>
      </c>
      <c r="BE238" s="239">
        <f>IF(N238="základní",J238,0)</f>
        <v>0</v>
      </c>
      <c r="BF238" s="239">
        <f>IF(N238="snížená",J238,0)</f>
        <v>0</v>
      </c>
      <c r="BG238" s="239">
        <f>IF(N238="zákl. přenesená",J238,0)</f>
        <v>0</v>
      </c>
      <c r="BH238" s="239">
        <f>IF(N238="sníž. přenesená",J238,0)</f>
        <v>0</v>
      </c>
      <c r="BI238" s="239">
        <f>IF(N238="nulová",J238,0)</f>
        <v>0</v>
      </c>
      <c r="BJ238" s="18" t="s">
        <v>21</v>
      </c>
      <c r="BK238" s="239">
        <f>ROUND(I238*H238,2)</f>
        <v>0</v>
      </c>
      <c r="BL238" s="18" t="s">
        <v>159</v>
      </c>
      <c r="BM238" s="238" t="s">
        <v>1195</v>
      </c>
    </row>
    <row r="239" s="2" customFormat="1">
      <c r="A239" s="39"/>
      <c r="B239" s="40"/>
      <c r="C239" s="41"/>
      <c r="D239" s="240" t="s">
        <v>161</v>
      </c>
      <c r="E239" s="41"/>
      <c r="F239" s="241" t="s">
        <v>1194</v>
      </c>
      <c r="G239" s="41"/>
      <c r="H239" s="41"/>
      <c r="I239" s="242"/>
      <c r="J239" s="41"/>
      <c r="K239" s="41"/>
      <c r="L239" s="45"/>
      <c r="M239" s="243"/>
      <c r="N239" s="244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161</v>
      </c>
      <c r="AU239" s="18" t="s">
        <v>87</v>
      </c>
    </row>
    <row r="240" s="2" customFormat="1" ht="24.15" customHeight="1">
      <c r="A240" s="39"/>
      <c r="B240" s="40"/>
      <c r="C240" s="227" t="s">
        <v>370</v>
      </c>
      <c r="D240" s="227" t="s">
        <v>154</v>
      </c>
      <c r="E240" s="228" t="s">
        <v>614</v>
      </c>
      <c r="F240" s="229" t="s">
        <v>1196</v>
      </c>
      <c r="G240" s="230" t="s">
        <v>580</v>
      </c>
      <c r="H240" s="231">
        <v>1</v>
      </c>
      <c r="I240" s="232"/>
      <c r="J240" s="233">
        <f>ROUND(I240*H240,2)</f>
        <v>0</v>
      </c>
      <c r="K240" s="229" t="s">
        <v>158</v>
      </c>
      <c r="L240" s="45"/>
      <c r="M240" s="234" t="s">
        <v>1</v>
      </c>
      <c r="N240" s="235" t="s">
        <v>44</v>
      </c>
      <c r="O240" s="92"/>
      <c r="P240" s="236">
        <f>O240*H240</f>
        <v>0</v>
      </c>
      <c r="Q240" s="236">
        <v>0.00069999999999999999</v>
      </c>
      <c r="R240" s="236">
        <f>Q240*H240</f>
        <v>0.00069999999999999999</v>
      </c>
      <c r="S240" s="236">
        <v>0</v>
      </c>
      <c r="T240" s="237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8" t="s">
        <v>159</v>
      </c>
      <c r="AT240" s="238" t="s">
        <v>154</v>
      </c>
      <c r="AU240" s="238" t="s">
        <v>87</v>
      </c>
      <c r="AY240" s="18" t="s">
        <v>152</v>
      </c>
      <c r="BE240" s="239">
        <f>IF(N240="základní",J240,0)</f>
        <v>0</v>
      </c>
      <c r="BF240" s="239">
        <f>IF(N240="snížená",J240,0)</f>
        <v>0</v>
      </c>
      <c r="BG240" s="239">
        <f>IF(N240="zákl. přenesená",J240,0)</f>
        <v>0</v>
      </c>
      <c r="BH240" s="239">
        <f>IF(N240="sníž. přenesená",J240,0)</f>
        <v>0</v>
      </c>
      <c r="BI240" s="239">
        <f>IF(N240="nulová",J240,0)</f>
        <v>0</v>
      </c>
      <c r="BJ240" s="18" t="s">
        <v>21</v>
      </c>
      <c r="BK240" s="239">
        <f>ROUND(I240*H240,2)</f>
        <v>0</v>
      </c>
      <c r="BL240" s="18" t="s">
        <v>159</v>
      </c>
      <c r="BM240" s="238" t="s">
        <v>1197</v>
      </c>
    </row>
    <row r="241" s="2" customFormat="1">
      <c r="A241" s="39"/>
      <c r="B241" s="40"/>
      <c r="C241" s="41"/>
      <c r="D241" s="240" t="s">
        <v>161</v>
      </c>
      <c r="E241" s="41"/>
      <c r="F241" s="241" t="s">
        <v>1196</v>
      </c>
      <c r="G241" s="41"/>
      <c r="H241" s="41"/>
      <c r="I241" s="242"/>
      <c r="J241" s="41"/>
      <c r="K241" s="41"/>
      <c r="L241" s="45"/>
      <c r="M241" s="243"/>
      <c r="N241" s="244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161</v>
      </c>
      <c r="AU241" s="18" t="s">
        <v>87</v>
      </c>
    </row>
    <row r="242" s="2" customFormat="1">
      <c r="A242" s="39"/>
      <c r="B242" s="40"/>
      <c r="C242" s="41"/>
      <c r="D242" s="240" t="s">
        <v>1198</v>
      </c>
      <c r="E242" s="41"/>
      <c r="F242" s="305" t="s">
        <v>1199</v>
      </c>
      <c r="G242" s="41"/>
      <c r="H242" s="41"/>
      <c r="I242" s="242"/>
      <c r="J242" s="41"/>
      <c r="K242" s="41"/>
      <c r="L242" s="45"/>
      <c r="M242" s="243"/>
      <c r="N242" s="244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1198</v>
      </c>
      <c r="AU242" s="18" t="s">
        <v>87</v>
      </c>
    </row>
    <row r="243" s="14" customFormat="1">
      <c r="A243" s="14"/>
      <c r="B243" s="255"/>
      <c r="C243" s="256"/>
      <c r="D243" s="240" t="s">
        <v>163</v>
      </c>
      <c r="E243" s="257" t="s">
        <v>1</v>
      </c>
      <c r="F243" s="258" t="s">
        <v>1200</v>
      </c>
      <c r="G243" s="256"/>
      <c r="H243" s="259">
        <v>1</v>
      </c>
      <c r="I243" s="260"/>
      <c r="J243" s="256"/>
      <c r="K243" s="256"/>
      <c r="L243" s="261"/>
      <c r="M243" s="262"/>
      <c r="N243" s="263"/>
      <c r="O243" s="263"/>
      <c r="P243" s="263"/>
      <c r="Q243" s="263"/>
      <c r="R243" s="263"/>
      <c r="S243" s="263"/>
      <c r="T243" s="26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5" t="s">
        <v>163</v>
      </c>
      <c r="AU243" s="265" t="s">
        <v>87</v>
      </c>
      <c r="AV243" s="14" t="s">
        <v>87</v>
      </c>
      <c r="AW243" s="14" t="s">
        <v>36</v>
      </c>
      <c r="AX243" s="14" t="s">
        <v>79</v>
      </c>
      <c r="AY243" s="265" t="s">
        <v>152</v>
      </c>
    </row>
    <row r="244" s="2" customFormat="1" ht="24.15" customHeight="1">
      <c r="A244" s="39"/>
      <c r="B244" s="40"/>
      <c r="C244" s="277" t="s">
        <v>376</v>
      </c>
      <c r="D244" s="277" t="s">
        <v>314</v>
      </c>
      <c r="E244" s="278" t="s">
        <v>626</v>
      </c>
      <c r="F244" s="279" t="s">
        <v>1201</v>
      </c>
      <c r="G244" s="280" t="s">
        <v>580</v>
      </c>
      <c r="H244" s="281">
        <v>1</v>
      </c>
      <c r="I244" s="282"/>
      <c r="J244" s="283">
        <f>ROUND(I244*H244,2)</f>
        <v>0</v>
      </c>
      <c r="K244" s="279" t="s">
        <v>158</v>
      </c>
      <c r="L244" s="284"/>
      <c r="M244" s="285" t="s">
        <v>1</v>
      </c>
      <c r="N244" s="286" t="s">
        <v>44</v>
      </c>
      <c r="O244" s="92"/>
      <c r="P244" s="236">
        <f>O244*H244</f>
        <v>0</v>
      </c>
      <c r="Q244" s="236">
        <v>0.0035000000000000001</v>
      </c>
      <c r="R244" s="236">
        <f>Q244*H244</f>
        <v>0.0035000000000000001</v>
      </c>
      <c r="S244" s="236">
        <v>0</v>
      </c>
      <c r="T244" s="237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8" t="s">
        <v>558</v>
      </c>
      <c r="AT244" s="238" t="s">
        <v>314</v>
      </c>
      <c r="AU244" s="238" t="s">
        <v>87</v>
      </c>
      <c r="AY244" s="18" t="s">
        <v>152</v>
      </c>
      <c r="BE244" s="239">
        <f>IF(N244="základní",J244,0)</f>
        <v>0</v>
      </c>
      <c r="BF244" s="239">
        <f>IF(N244="snížená",J244,0)</f>
        <v>0</v>
      </c>
      <c r="BG244" s="239">
        <f>IF(N244="zákl. přenesená",J244,0)</f>
        <v>0</v>
      </c>
      <c r="BH244" s="239">
        <f>IF(N244="sníž. přenesená",J244,0)</f>
        <v>0</v>
      </c>
      <c r="BI244" s="239">
        <f>IF(N244="nulová",J244,0)</f>
        <v>0</v>
      </c>
      <c r="BJ244" s="18" t="s">
        <v>21</v>
      </c>
      <c r="BK244" s="239">
        <f>ROUND(I244*H244,2)</f>
        <v>0</v>
      </c>
      <c r="BL244" s="18" t="s">
        <v>558</v>
      </c>
      <c r="BM244" s="238" t="s">
        <v>1202</v>
      </c>
    </row>
    <row r="245" s="2" customFormat="1">
      <c r="A245" s="39"/>
      <c r="B245" s="40"/>
      <c r="C245" s="41"/>
      <c r="D245" s="240" t="s">
        <v>161</v>
      </c>
      <c r="E245" s="41"/>
      <c r="F245" s="241" t="s">
        <v>629</v>
      </c>
      <c r="G245" s="41"/>
      <c r="H245" s="41"/>
      <c r="I245" s="242"/>
      <c r="J245" s="41"/>
      <c r="K245" s="41"/>
      <c r="L245" s="45"/>
      <c r="M245" s="243"/>
      <c r="N245" s="244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161</v>
      </c>
      <c r="AU245" s="18" t="s">
        <v>87</v>
      </c>
    </row>
    <row r="246" s="2" customFormat="1" ht="24.15" customHeight="1">
      <c r="A246" s="39"/>
      <c r="B246" s="40"/>
      <c r="C246" s="227" t="s">
        <v>382</v>
      </c>
      <c r="D246" s="227" t="s">
        <v>154</v>
      </c>
      <c r="E246" s="228" t="s">
        <v>636</v>
      </c>
      <c r="F246" s="229" t="s">
        <v>637</v>
      </c>
      <c r="G246" s="230" t="s">
        <v>580</v>
      </c>
      <c r="H246" s="231">
        <v>1</v>
      </c>
      <c r="I246" s="232"/>
      <c r="J246" s="233">
        <f>ROUND(I246*H246,2)</f>
        <v>0</v>
      </c>
      <c r="K246" s="229" t="s">
        <v>158</v>
      </c>
      <c r="L246" s="45"/>
      <c r="M246" s="234" t="s">
        <v>1</v>
      </c>
      <c r="N246" s="235" t="s">
        <v>44</v>
      </c>
      <c r="O246" s="92"/>
      <c r="P246" s="236">
        <f>O246*H246</f>
        <v>0</v>
      </c>
      <c r="Q246" s="236">
        <v>0.10940999999999999</v>
      </c>
      <c r="R246" s="236">
        <f>Q246*H246</f>
        <v>0.10940999999999999</v>
      </c>
      <c r="S246" s="236">
        <v>0</v>
      </c>
      <c r="T246" s="237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8" t="s">
        <v>159</v>
      </c>
      <c r="AT246" s="238" t="s">
        <v>154</v>
      </c>
      <c r="AU246" s="238" t="s">
        <v>87</v>
      </c>
      <c r="AY246" s="18" t="s">
        <v>152</v>
      </c>
      <c r="BE246" s="239">
        <f>IF(N246="základní",J246,0)</f>
        <v>0</v>
      </c>
      <c r="BF246" s="239">
        <f>IF(N246="snížená",J246,0)</f>
        <v>0</v>
      </c>
      <c r="BG246" s="239">
        <f>IF(N246="zákl. přenesená",J246,0)</f>
        <v>0</v>
      </c>
      <c r="BH246" s="239">
        <f>IF(N246="sníž. přenesená",J246,0)</f>
        <v>0</v>
      </c>
      <c r="BI246" s="239">
        <f>IF(N246="nulová",J246,0)</f>
        <v>0</v>
      </c>
      <c r="BJ246" s="18" t="s">
        <v>21</v>
      </c>
      <c r="BK246" s="239">
        <f>ROUND(I246*H246,2)</f>
        <v>0</v>
      </c>
      <c r="BL246" s="18" t="s">
        <v>159</v>
      </c>
      <c r="BM246" s="238" t="s">
        <v>1203</v>
      </c>
    </row>
    <row r="247" s="2" customFormat="1">
      <c r="A247" s="39"/>
      <c r="B247" s="40"/>
      <c r="C247" s="41"/>
      <c r="D247" s="240" t="s">
        <v>161</v>
      </c>
      <c r="E247" s="41"/>
      <c r="F247" s="241" t="s">
        <v>639</v>
      </c>
      <c r="G247" s="41"/>
      <c r="H247" s="41"/>
      <c r="I247" s="242"/>
      <c r="J247" s="41"/>
      <c r="K247" s="41"/>
      <c r="L247" s="45"/>
      <c r="M247" s="243"/>
      <c r="N247" s="244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161</v>
      </c>
      <c r="AU247" s="18" t="s">
        <v>87</v>
      </c>
    </row>
    <row r="248" s="14" customFormat="1">
      <c r="A248" s="14"/>
      <c r="B248" s="255"/>
      <c r="C248" s="256"/>
      <c r="D248" s="240" t="s">
        <v>163</v>
      </c>
      <c r="E248" s="257" t="s">
        <v>1</v>
      </c>
      <c r="F248" s="258" t="s">
        <v>1200</v>
      </c>
      <c r="G248" s="256"/>
      <c r="H248" s="259">
        <v>1</v>
      </c>
      <c r="I248" s="260"/>
      <c r="J248" s="256"/>
      <c r="K248" s="256"/>
      <c r="L248" s="261"/>
      <c r="M248" s="262"/>
      <c r="N248" s="263"/>
      <c r="O248" s="263"/>
      <c r="P248" s="263"/>
      <c r="Q248" s="263"/>
      <c r="R248" s="263"/>
      <c r="S248" s="263"/>
      <c r="T248" s="26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5" t="s">
        <v>163</v>
      </c>
      <c r="AU248" s="265" t="s">
        <v>87</v>
      </c>
      <c r="AV248" s="14" t="s">
        <v>87</v>
      </c>
      <c r="AW248" s="14" t="s">
        <v>36</v>
      </c>
      <c r="AX248" s="14" t="s">
        <v>21</v>
      </c>
      <c r="AY248" s="265" t="s">
        <v>152</v>
      </c>
    </row>
    <row r="249" s="2" customFormat="1" ht="21.75" customHeight="1">
      <c r="A249" s="39"/>
      <c r="B249" s="40"/>
      <c r="C249" s="277" t="s">
        <v>388</v>
      </c>
      <c r="D249" s="277" t="s">
        <v>314</v>
      </c>
      <c r="E249" s="278" t="s">
        <v>646</v>
      </c>
      <c r="F249" s="279" t="s">
        <v>647</v>
      </c>
      <c r="G249" s="280" t="s">
        <v>580</v>
      </c>
      <c r="H249" s="281">
        <v>1</v>
      </c>
      <c r="I249" s="282"/>
      <c r="J249" s="283">
        <f>ROUND(I249*H249,2)</f>
        <v>0</v>
      </c>
      <c r="K249" s="279" t="s">
        <v>158</v>
      </c>
      <c r="L249" s="284"/>
      <c r="M249" s="285" t="s">
        <v>1</v>
      </c>
      <c r="N249" s="286" t="s">
        <v>44</v>
      </c>
      <c r="O249" s="92"/>
      <c r="P249" s="236">
        <f>O249*H249</f>
        <v>0</v>
      </c>
      <c r="Q249" s="236">
        <v>0.0061000000000000004</v>
      </c>
      <c r="R249" s="236">
        <f>Q249*H249</f>
        <v>0.0061000000000000004</v>
      </c>
      <c r="S249" s="236">
        <v>0</v>
      </c>
      <c r="T249" s="237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8" t="s">
        <v>209</v>
      </c>
      <c r="AT249" s="238" t="s">
        <v>314</v>
      </c>
      <c r="AU249" s="238" t="s">
        <v>87</v>
      </c>
      <c r="AY249" s="18" t="s">
        <v>152</v>
      </c>
      <c r="BE249" s="239">
        <f>IF(N249="základní",J249,0)</f>
        <v>0</v>
      </c>
      <c r="BF249" s="239">
        <f>IF(N249="snížená",J249,0)</f>
        <v>0</v>
      </c>
      <c r="BG249" s="239">
        <f>IF(N249="zákl. přenesená",J249,0)</f>
        <v>0</v>
      </c>
      <c r="BH249" s="239">
        <f>IF(N249="sníž. přenesená",J249,0)</f>
        <v>0</v>
      </c>
      <c r="BI249" s="239">
        <f>IF(N249="nulová",J249,0)</f>
        <v>0</v>
      </c>
      <c r="BJ249" s="18" t="s">
        <v>21</v>
      </c>
      <c r="BK249" s="239">
        <f>ROUND(I249*H249,2)</f>
        <v>0</v>
      </c>
      <c r="BL249" s="18" t="s">
        <v>159</v>
      </c>
      <c r="BM249" s="238" t="s">
        <v>1204</v>
      </c>
    </row>
    <row r="250" s="2" customFormat="1">
      <c r="A250" s="39"/>
      <c r="B250" s="40"/>
      <c r="C250" s="41"/>
      <c r="D250" s="240" t="s">
        <v>161</v>
      </c>
      <c r="E250" s="41"/>
      <c r="F250" s="241" t="s">
        <v>647</v>
      </c>
      <c r="G250" s="41"/>
      <c r="H250" s="41"/>
      <c r="I250" s="242"/>
      <c r="J250" s="41"/>
      <c r="K250" s="41"/>
      <c r="L250" s="45"/>
      <c r="M250" s="243"/>
      <c r="N250" s="244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161</v>
      </c>
      <c r="AU250" s="18" t="s">
        <v>87</v>
      </c>
    </row>
    <row r="251" s="2" customFormat="1" ht="24.15" customHeight="1">
      <c r="A251" s="39"/>
      <c r="B251" s="40"/>
      <c r="C251" s="227" t="s">
        <v>394</v>
      </c>
      <c r="D251" s="227" t="s">
        <v>154</v>
      </c>
      <c r="E251" s="228" t="s">
        <v>650</v>
      </c>
      <c r="F251" s="229" t="s">
        <v>651</v>
      </c>
      <c r="G251" s="230" t="s">
        <v>157</v>
      </c>
      <c r="H251" s="231">
        <v>22</v>
      </c>
      <c r="I251" s="232"/>
      <c r="J251" s="233">
        <f>ROUND(I251*H251,2)</f>
        <v>0</v>
      </c>
      <c r="K251" s="229" t="s">
        <v>158</v>
      </c>
      <c r="L251" s="45"/>
      <c r="M251" s="234" t="s">
        <v>1</v>
      </c>
      <c r="N251" s="235" t="s">
        <v>44</v>
      </c>
      <c r="O251" s="92"/>
      <c r="P251" s="236">
        <f>O251*H251</f>
        <v>0</v>
      </c>
      <c r="Q251" s="236">
        <v>0.0011999999999999999</v>
      </c>
      <c r="R251" s="236">
        <f>Q251*H251</f>
        <v>0.026399999999999996</v>
      </c>
      <c r="S251" s="236">
        <v>0</v>
      </c>
      <c r="T251" s="237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8" t="s">
        <v>159</v>
      </c>
      <c r="AT251" s="238" t="s">
        <v>154</v>
      </c>
      <c r="AU251" s="238" t="s">
        <v>87</v>
      </c>
      <c r="AY251" s="18" t="s">
        <v>152</v>
      </c>
      <c r="BE251" s="239">
        <f>IF(N251="základní",J251,0)</f>
        <v>0</v>
      </c>
      <c r="BF251" s="239">
        <f>IF(N251="snížená",J251,0)</f>
        <v>0</v>
      </c>
      <c r="BG251" s="239">
        <f>IF(N251="zákl. přenesená",J251,0)</f>
        <v>0</v>
      </c>
      <c r="BH251" s="239">
        <f>IF(N251="sníž. přenesená",J251,0)</f>
        <v>0</v>
      </c>
      <c r="BI251" s="239">
        <f>IF(N251="nulová",J251,0)</f>
        <v>0</v>
      </c>
      <c r="BJ251" s="18" t="s">
        <v>21</v>
      </c>
      <c r="BK251" s="239">
        <f>ROUND(I251*H251,2)</f>
        <v>0</v>
      </c>
      <c r="BL251" s="18" t="s">
        <v>159</v>
      </c>
      <c r="BM251" s="238" t="s">
        <v>1205</v>
      </c>
    </row>
    <row r="252" s="2" customFormat="1">
      <c r="A252" s="39"/>
      <c r="B252" s="40"/>
      <c r="C252" s="41"/>
      <c r="D252" s="240" t="s">
        <v>161</v>
      </c>
      <c r="E252" s="41"/>
      <c r="F252" s="241" t="s">
        <v>653</v>
      </c>
      <c r="G252" s="41"/>
      <c r="H252" s="41"/>
      <c r="I252" s="242"/>
      <c r="J252" s="41"/>
      <c r="K252" s="41"/>
      <c r="L252" s="45"/>
      <c r="M252" s="243"/>
      <c r="N252" s="244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161</v>
      </c>
      <c r="AU252" s="18" t="s">
        <v>87</v>
      </c>
    </row>
    <row r="253" s="13" customFormat="1">
      <c r="A253" s="13"/>
      <c r="B253" s="245"/>
      <c r="C253" s="246"/>
      <c r="D253" s="240" t="s">
        <v>163</v>
      </c>
      <c r="E253" s="247" t="s">
        <v>1</v>
      </c>
      <c r="F253" s="248" t="s">
        <v>654</v>
      </c>
      <c r="G253" s="246"/>
      <c r="H253" s="247" t="s">
        <v>1</v>
      </c>
      <c r="I253" s="249"/>
      <c r="J253" s="246"/>
      <c r="K253" s="246"/>
      <c r="L253" s="250"/>
      <c r="M253" s="251"/>
      <c r="N253" s="252"/>
      <c r="O253" s="252"/>
      <c r="P253" s="252"/>
      <c r="Q253" s="252"/>
      <c r="R253" s="252"/>
      <c r="S253" s="252"/>
      <c r="T253" s="25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4" t="s">
        <v>163</v>
      </c>
      <c r="AU253" s="254" t="s">
        <v>87</v>
      </c>
      <c r="AV253" s="13" t="s">
        <v>21</v>
      </c>
      <c r="AW253" s="13" t="s">
        <v>36</v>
      </c>
      <c r="AX253" s="13" t="s">
        <v>79</v>
      </c>
      <c r="AY253" s="254" t="s">
        <v>152</v>
      </c>
    </row>
    <row r="254" s="14" customFormat="1">
      <c r="A254" s="14"/>
      <c r="B254" s="255"/>
      <c r="C254" s="256"/>
      <c r="D254" s="240" t="s">
        <v>163</v>
      </c>
      <c r="E254" s="257" t="s">
        <v>1</v>
      </c>
      <c r="F254" s="258" t="s">
        <v>1206</v>
      </c>
      <c r="G254" s="256"/>
      <c r="H254" s="259">
        <v>22</v>
      </c>
      <c r="I254" s="260"/>
      <c r="J254" s="256"/>
      <c r="K254" s="256"/>
      <c r="L254" s="261"/>
      <c r="M254" s="262"/>
      <c r="N254" s="263"/>
      <c r="O254" s="263"/>
      <c r="P254" s="263"/>
      <c r="Q254" s="263"/>
      <c r="R254" s="263"/>
      <c r="S254" s="263"/>
      <c r="T254" s="26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5" t="s">
        <v>163</v>
      </c>
      <c r="AU254" s="265" t="s">
        <v>87</v>
      </c>
      <c r="AV254" s="14" t="s">
        <v>87</v>
      </c>
      <c r="AW254" s="14" t="s">
        <v>36</v>
      </c>
      <c r="AX254" s="14" t="s">
        <v>21</v>
      </c>
      <c r="AY254" s="265" t="s">
        <v>152</v>
      </c>
    </row>
    <row r="255" s="2" customFormat="1" ht="16.5" customHeight="1">
      <c r="A255" s="39"/>
      <c r="B255" s="40"/>
      <c r="C255" s="227" t="s">
        <v>400</v>
      </c>
      <c r="D255" s="227" t="s">
        <v>154</v>
      </c>
      <c r="E255" s="228" t="s">
        <v>670</v>
      </c>
      <c r="F255" s="229" t="s">
        <v>671</v>
      </c>
      <c r="G255" s="230" t="s">
        <v>157</v>
      </c>
      <c r="H255" s="231">
        <v>22</v>
      </c>
      <c r="I255" s="232"/>
      <c r="J255" s="233">
        <f>ROUND(I255*H255,2)</f>
        <v>0</v>
      </c>
      <c r="K255" s="229" t="s">
        <v>158</v>
      </c>
      <c r="L255" s="45"/>
      <c r="M255" s="234" t="s">
        <v>1</v>
      </c>
      <c r="N255" s="235" t="s">
        <v>44</v>
      </c>
      <c r="O255" s="92"/>
      <c r="P255" s="236">
        <f>O255*H255</f>
        <v>0</v>
      </c>
      <c r="Q255" s="236">
        <v>1.0000000000000001E-05</v>
      </c>
      <c r="R255" s="236">
        <f>Q255*H255</f>
        <v>0.00022000000000000001</v>
      </c>
      <c r="S255" s="236">
        <v>0</v>
      </c>
      <c r="T255" s="237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8" t="s">
        <v>159</v>
      </c>
      <c r="AT255" s="238" t="s">
        <v>154</v>
      </c>
      <c r="AU255" s="238" t="s">
        <v>87</v>
      </c>
      <c r="AY255" s="18" t="s">
        <v>152</v>
      </c>
      <c r="BE255" s="239">
        <f>IF(N255="základní",J255,0)</f>
        <v>0</v>
      </c>
      <c r="BF255" s="239">
        <f>IF(N255="snížená",J255,0)</f>
        <v>0</v>
      </c>
      <c r="BG255" s="239">
        <f>IF(N255="zákl. přenesená",J255,0)</f>
        <v>0</v>
      </c>
      <c r="BH255" s="239">
        <f>IF(N255="sníž. přenesená",J255,0)</f>
        <v>0</v>
      </c>
      <c r="BI255" s="239">
        <f>IF(N255="nulová",J255,0)</f>
        <v>0</v>
      </c>
      <c r="BJ255" s="18" t="s">
        <v>21</v>
      </c>
      <c r="BK255" s="239">
        <f>ROUND(I255*H255,2)</f>
        <v>0</v>
      </c>
      <c r="BL255" s="18" t="s">
        <v>159</v>
      </c>
      <c r="BM255" s="238" t="s">
        <v>1207</v>
      </c>
    </row>
    <row r="256" s="2" customFormat="1">
      <c r="A256" s="39"/>
      <c r="B256" s="40"/>
      <c r="C256" s="41"/>
      <c r="D256" s="240" t="s">
        <v>161</v>
      </c>
      <c r="E256" s="41"/>
      <c r="F256" s="241" t="s">
        <v>673</v>
      </c>
      <c r="G256" s="41"/>
      <c r="H256" s="41"/>
      <c r="I256" s="242"/>
      <c r="J256" s="41"/>
      <c r="K256" s="41"/>
      <c r="L256" s="45"/>
      <c r="M256" s="243"/>
      <c r="N256" s="244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161</v>
      </c>
      <c r="AU256" s="18" t="s">
        <v>87</v>
      </c>
    </row>
    <row r="257" s="13" customFormat="1">
      <c r="A257" s="13"/>
      <c r="B257" s="245"/>
      <c r="C257" s="246"/>
      <c r="D257" s="240" t="s">
        <v>163</v>
      </c>
      <c r="E257" s="247" t="s">
        <v>1</v>
      </c>
      <c r="F257" s="248" t="s">
        <v>654</v>
      </c>
      <c r="G257" s="246"/>
      <c r="H257" s="247" t="s">
        <v>1</v>
      </c>
      <c r="I257" s="249"/>
      <c r="J257" s="246"/>
      <c r="K257" s="246"/>
      <c r="L257" s="250"/>
      <c r="M257" s="251"/>
      <c r="N257" s="252"/>
      <c r="O257" s="252"/>
      <c r="P257" s="252"/>
      <c r="Q257" s="252"/>
      <c r="R257" s="252"/>
      <c r="S257" s="252"/>
      <c r="T257" s="25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4" t="s">
        <v>163</v>
      </c>
      <c r="AU257" s="254" t="s">
        <v>87</v>
      </c>
      <c r="AV257" s="13" t="s">
        <v>21</v>
      </c>
      <c r="AW257" s="13" t="s">
        <v>36</v>
      </c>
      <c r="AX257" s="13" t="s">
        <v>79</v>
      </c>
      <c r="AY257" s="254" t="s">
        <v>152</v>
      </c>
    </row>
    <row r="258" s="14" customFormat="1">
      <c r="A258" s="14"/>
      <c r="B258" s="255"/>
      <c r="C258" s="256"/>
      <c r="D258" s="240" t="s">
        <v>163</v>
      </c>
      <c r="E258" s="257" t="s">
        <v>1</v>
      </c>
      <c r="F258" s="258" t="s">
        <v>1208</v>
      </c>
      <c r="G258" s="256"/>
      <c r="H258" s="259">
        <v>22</v>
      </c>
      <c r="I258" s="260"/>
      <c r="J258" s="256"/>
      <c r="K258" s="256"/>
      <c r="L258" s="261"/>
      <c r="M258" s="262"/>
      <c r="N258" s="263"/>
      <c r="O258" s="263"/>
      <c r="P258" s="263"/>
      <c r="Q258" s="263"/>
      <c r="R258" s="263"/>
      <c r="S258" s="263"/>
      <c r="T258" s="26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5" t="s">
        <v>163</v>
      </c>
      <c r="AU258" s="265" t="s">
        <v>87</v>
      </c>
      <c r="AV258" s="14" t="s">
        <v>87</v>
      </c>
      <c r="AW258" s="14" t="s">
        <v>36</v>
      </c>
      <c r="AX258" s="14" t="s">
        <v>21</v>
      </c>
      <c r="AY258" s="265" t="s">
        <v>152</v>
      </c>
    </row>
    <row r="259" s="2" customFormat="1" ht="37.8" customHeight="1">
      <c r="A259" s="39"/>
      <c r="B259" s="40"/>
      <c r="C259" s="227" t="s">
        <v>407</v>
      </c>
      <c r="D259" s="227" t="s">
        <v>154</v>
      </c>
      <c r="E259" s="228" t="s">
        <v>1072</v>
      </c>
      <c r="F259" s="229" t="s">
        <v>1073</v>
      </c>
      <c r="G259" s="230" t="s">
        <v>218</v>
      </c>
      <c r="H259" s="231">
        <v>148</v>
      </c>
      <c r="I259" s="232"/>
      <c r="J259" s="233">
        <f>ROUND(I259*H259,2)</f>
        <v>0</v>
      </c>
      <c r="K259" s="229" t="s">
        <v>158</v>
      </c>
      <c r="L259" s="45"/>
      <c r="M259" s="234" t="s">
        <v>1</v>
      </c>
      <c r="N259" s="235" t="s">
        <v>44</v>
      </c>
      <c r="O259" s="92"/>
      <c r="P259" s="236">
        <f>O259*H259</f>
        <v>0</v>
      </c>
      <c r="Q259" s="236">
        <v>0.15540000000000001</v>
      </c>
      <c r="R259" s="236">
        <f>Q259*H259</f>
        <v>22.999200000000002</v>
      </c>
      <c r="S259" s="236">
        <v>0</v>
      </c>
      <c r="T259" s="237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8" t="s">
        <v>159</v>
      </c>
      <c r="AT259" s="238" t="s">
        <v>154</v>
      </c>
      <c r="AU259" s="238" t="s">
        <v>87</v>
      </c>
      <c r="AY259" s="18" t="s">
        <v>152</v>
      </c>
      <c r="BE259" s="239">
        <f>IF(N259="základní",J259,0)</f>
        <v>0</v>
      </c>
      <c r="BF259" s="239">
        <f>IF(N259="snížená",J259,0)</f>
        <v>0</v>
      </c>
      <c r="BG259" s="239">
        <f>IF(N259="zákl. přenesená",J259,0)</f>
        <v>0</v>
      </c>
      <c r="BH259" s="239">
        <f>IF(N259="sníž. přenesená",J259,0)</f>
        <v>0</v>
      </c>
      <c r="BI259" s="239">
        <f>IF(N259="nulová",J259,0)</f>
        <v>0</v>
      </c>
      <c r="BJ259" s="18" t="s">
        <v>21</v>
      </c>
      <c r="BK259" s="239">
        <f>ROUND(I259*H259,2)</f>
        <v>0</v>
      </c>
      <c r="BL259" s="18" t="s">
        <v>159</v>
      </c>
      <c r="BM259" s="238" t="s">
        <v>1209</v>
      </c>
    </row>
    <row r="260" s="2" customFormat="1">
      <c r="A260" s="39"/>
      <c r="B260" s="40"/>
      <c r="C260" s="41"/>
      <c r="D260" s="240" t="s">
        <v>161</v>
      </c>
      <c r="E260" s="41"/>
      <c r="F260" s="241" t="s">
        <v>1075</v>
      </c>
      <c r="G260" s="41"/>
      <c r="H260" s="41"/>
      <c r="I260" s="242"/>
      <c r="J260" s="41"/>
      <c r="K260" s="41"/>
      <c r="L260" s="45"/>
      <c r="M260" s="243"/>
      <c r="N260" s="244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161</v>
      </c>
      <c r="AU260" s="18" t="s">
        <v>87</v>
      </c>
    </row>
    <row r="261" s="13" customFormat="1">
      <c r="A261" s="13"/>
      <c r="B261" s="245"/>
      <c r="C261" s="246"/>
      <c r="D261" s="240" t="s">
        <v>163</v>
      </c>
      <c r="E261" s="247" t="s">
        <v>1</v>
      </c>
      <c r="F261" s="248" t="s">
        <v>1076</v>
      </c>
      <c r="G261" s="246"/>
      <c r="H261" s="247" t="s">
        <v>1</v>
      </c>
      <c r="I261" s="249"/>
      <c r="J261" s="246"/>
      <c r="K261" s="246"/>
      <c r="L261" s="250"/>
      <c r="M261" s="251"/>
      <c r="N261" s="252"/>
      <c r="O261" s="252"/>
      <c r="P261" s="252"/>
      <c r="Q261" s="252"/>
      <c r="R261" s="252"/>
      <c r="S261" s="252"/>
      <c r="T261" s="25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4" t="s">
        <v>163</v>
      </c>
      <c r="AU261" s="254" t="s">
        <v>87</v>
      </c>
      <c r="AV261" s="13" t="s">
        <v>21</v>
      </c>
      <c r="AW261" s="13" t="s">
        <v>36</v>
      </c>
      <c r="AX261" s="13" t="s">
        <v>79</v>
      </c>
      <c r="AY261" s="254" t="s">
        <v>152</v>
      </c>
    </row>
    <row r="262" s="14" customFormat="1">
      <c r="A262" s="14"/>
      <c r="B262" s="255"/>
      <c r="C262" s="256"/>
      <c r="D262" s="240" t="s">
        <v>163</v>
      </c>
      <c r="E262" s="257" t="s">
        <v>1</v>
      </c>
      <c r="F262" s="258" t="s">
        <v>1210</v>
      </c>
      <c r="G262" s="256"/>
      <c r="H262" s="259">
        <v>148</v>
      </c>
      <c r="I262" s="260"/>
      <c r="J262" s="256"/>
      <c r="K262" s="256"/>
      <c r="L262" s="261"/>
      <c r="M262" s="262"/>
      <c r="N262" s="263"/>
      <c r="O262" s="263"/>
      <c r="P262" s="263"/>
      <c r="Q262" s="263"/>
      <c r="R262" s="263"/>
      <c r="S262" s="263"/>
      <c r="T262" s="26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5" t="s">
        <v>163</v>
      </c>
      <c r="AU262" s="265" t="s">
        <v>87</v>
      </c>
      <c r="AV262" s="14" t="s">
        <v>87</v>
      </c>
      <c r="AW262" s="14" t="s">
        <v>36</v>
      </c>
      <c r="AX262" s="14" t="s">
        <v>21</v>
      </c>
      <c r="AY262" s="265" t="s">
        <v>152</v>
      </c>
    </row>
    <row r="263" s="2" customFormat="1" ht="16.5" customHeight="1">
      <c r="A263" s="39"/>
      <c r="B263" s="40"/>
      <c r="C263" s="277" t="s">
        <v>414</v>
      </c>
      <c r="D263" s="277" t="s">
        <v>314</v>
      </c>
      <c r="E263" s="278" t="s">
        <v>1078</v>
      </c>
      <c r="F263" s="279" t="s">
        <v>1079</v>
      </c>
      <c r="G263" s="280" t="s">
        <v>218</v>
      </c>
      <c r="H263" s="281">
        <v>150.96000000000001</v>
      </c>
      <c r="I263" s="282"/>
      <c r="J263" s="283">
        <f>ROUND(I263*H263,2)</f>
        <v>0</v>
      </c>
      <c r="K263" s="279" t="s">
        <v>158</v>
      </c>
      <c r="L263" s="284"/>
      <c r="M263" s="285" t="s">
        <v>1</v>
      </c>
      <c r="N263" s="286" t="s">
        <v>44</v>
      </c>
      <c r="O263" s="92"/>
      <c r="P263" s="236">
        <f>O263*H263</f>
        <v>0</v>
      </c>
      <c r="Q263" s="236">
        <v>0.080000000000000002</v>
      </c>
      <c r="R263" s="236">
        <f>Q263*H263</f>
        <v>12.0768</v>
      </c>
      <c r="S263" s="236">
        <v>0</v>
      </c>
      <c r="T263" s="237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8" t="s">
        <v>209</v>
      </c>
      <c r="AT263" s="238" t="s">
        <v>314</v>
      </c>
      <c r="AU263" s="238" t="s">
        <v>87</v>
      </c>
      <c r="AY263" s="18" t="s">
        <v>152</v>
      </c>
      <c r="BE263" s="239">
        <f>IF(N263="základní",J263,0)</f>
        <v>0</v>
      </c>
      <c r="BF263" s="239">
        <f>IF(N263="snížená",J263,0)</f>
        <v>0</v>
      </c>
      <c r="BG263" s="239">
        <f>IF(N263="zákl. přenesená",J263,0)</f>
        <v>0</v>
      </c>
      <c r="BH263" s="239">
        <f>IF(N263="sníž. přenesená",J263,0)</f>
        <v>0</v>
      </c>
      <c r="BI263" s="239">
        <f>IF(N263="nulová",J263,0)</f>
        <v>0</v>
      </c>
      <c r="BJ263" s="18" t="s">
        <v>21</v>
      </c>
      <c r="BK263" s="239">
        <f>ROUND(I263*H263,2)</f>
        <v>0</v>
      </c>
      <c r="BL263" s="18" t="s">
        <v>159</v>
      </c>
      <c r="BM263" s="238" t="s">
        <v>1211</v>
      </c>
    </row>
    <row r="264" s="2" customFormat="1">
      <c r="A264" s="39"/>
      <c r="B264" s="40"/>
      <c r="C264" s="41"/>
      <c r="D264" s="240" t="s">
        <v>161</v>
      </c>
      <c r="E264" s="41"/>
      <c r="F264" s="241" t="s">
        <v>1079</v>
      </c>
      <c r="G264" s="41"/>
      <c r="H264" s="41"/>
      <c r="I264" s="242"/>
      <c r="J264" s="41"/>
      <c r="K264" s="41"/>
      <c r="L264" s="45"/>
      <c r="M264" s="243"/>
      <c r="N264" s="244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161</v>
      </c>
      <c r="AU264" s="18" t="s">
        <v>87</v>
      </c>
    </row>
    <row r="265" s="14" customFormat="1">
      <c r="A265" s="14"/>
      <c r="B265" s="255"/>
      <c r="C265" s="256"/>
      <c r="D265" s="240" t="s">
        <v>163</v>
      </c>
      <c r="E265" s="256"/>
      <c r="F265" s="258" t="s">
        <v>1212</v>
      </c>
      <c r="G265" s="256"/>
      <c r="H265" s="259">
        <v>150.96000000000001</v>
      </c>
      <c r="I265" s="260"/>
      <c r="J265" s="256"/>
      <c r="K265" s="256"/>
      <c r="L265" s="261"/>
      <c r="M265" s="262"/>
      <c r="N265" s="263"/>
      <c r="O265" s="263"/>
      <c r="P265" s="263"/>
      <c r="Q265" s="263"/>
      <c r="R265" s="263"/>
      <c r="S265" s="263"/>
      <c r="T265" s="26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5" t="s">
        <v>163</v>
      </c>
      <c r="AU265" s="265" t="s">
        <v>87</v>
      </c>
      <c r="AV265" s="14" t="s">
        <v>87</v>
      </c>
      <c r="AW265" s="14" t="s">
        <v>4</v>
      </c>
      <c r="AX265" s="14" t="s">
        <v>21</v>
      </c>
      <c r="AY265" s="265" t="s">
        <v>152</v>
      </c>
    </row>
    <row r="266" s="2" customFormat="1" ht="37.8" customHeight="1">
      <c r="A266" s="39"/>
      <c r="B266" s="40"/>
      <c r="C266" s="227" t="s">
        <v>421</v>
      </c>
      <c r="D266" s="227" t="s">
        <v>154</v>
      </c>
      <c r="E266" s="228" t="s">
        <v>689</v>
      </c>
      <c r="F266" s="229" t="s">
        <v>690</v>
      </c>
      <c r="G266" s="230" t="s">
        <v>218</v>
      </c>
      <c r="H266" s="231">
        <v>15.5</v>
      </c>
      <c r="I266" s="232"/>
      <c r="J266" s="233">
        <f>ROUND(I266*H266,2)</f>
        <v>0</v>
      </c>
      <c r="K266" s="229" t="s">
        <v>158</v>
      </c>
      <c r="L266" s="45"/>
      <c r="M266" s="234" t="s">
        <v>1</v>
      </c>
      <c r="N266" s="235" t="s">
        <v>44</v>
      </c>
      <c r="O266" s="92"/>
      <c r="P266" s="236">
        <f>O266*H266</f>
        <v>0</v>
      </c>
      <c r="Q266" s="236">
        <v>0.1295</v>
      </c>
      <c r="R266" s="236">
        <f>Q266*H266</f>
        <v>2.00725</v>
      </c>
      <c r="S266" s="236">
        <v>0</v>
      </c>
      <c r="T266" s="237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8" t="s">
        <v>159</v>
      </c>
      <c r="AT266" s="238" t="s">
        <v>154</v>
      </c>
      <c r="AU266" s="238" t="s">
        <v>87</v>
      </c>
      <c r="AY266" s="18" t="s">
        <v>152</v>
      </c>
      <c r="BE266" s="239">
        <f>IF(N266="základní",J266,0)</f>
        <v>0</v>
      </c>
      <c r="BF266" s="239">
        <f>IF(N266="snížená",J266,0)</f>
        <v>0</v>
      </c>
      <c r="BG266" s="239">
        <f>IF(N266="zákl. přenesená",J266,0)</f>
        <v>0</v>
      </c>
      <c r="BH266" s="239">
        <f>IF(N266="sníž. přenesená",J266,0)</f>
        <v>0</v>
      </c>
      <c r="BI266" s="239">
        <f>IF(N266="nulová",J266,0)</f>
        <v>0</v>
      </c>
      <c r="BJ266" s="18" t="s">
        <v>21</v>
      </c>
      <c r="BK266" s="239">
        <f>ROUND(I266*H266,2)</f>
        <v>0</v>
      </c>
      <c r="BL266" s="18" t="s">
        <v>159</v>
      </c>
      <c r="BM266" s="238" t="s">
        <v>1213</v>
      </c>
    </row>
    <row r="267" s="2" customFormat="1">
      <c r="A267" s="39"/>
      <c r="B267" s="40"/>
      <c r="C267" s="41"/>
      <c r="D267" s="240" t="s">
        <v>161</v>
      </c>
      <c r="E267" s="41"/>
      <c r="F267" s="241" t="s">
        <v>692</v>
      </c>
      <c r="G267" s="41"/>
      <c r="H267" s="41"/>
      <c r="I267" s="242"/>
      <c r="J267" s="41"/>
      <c r="K267" s="41"/>
      <c r="L267" s="45"/>
      <c r="M267" s="243"/>
      <c r="N267" s="244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161</v>
      </c>
      <c r="AU267" s="18" t="s">
        <v>87</v>
      </c>
    </row>
    <row r="268" s="13" customFormat="1">
      <c r="A268" s="13"/>
      <c r="B268" s="245"/>
      <c r="C268" s="246"/>
      <c r="D268" s="240" t="s">
        <v>163</v>
      </c>
      <c r="E268" s="247" t="s">
        <v>1</v>
      </c>
      <c r="F268" s="248" t="s">
        <v>693</v>
      </c>
      <c r="G268" s="246"/>
      <c r="H268" s="247" t="s">
        <v>1</v>
      </c>
      <c r="I268" s="249"/>
      <c r="J268" s="246"/>
      <c r="K268" s="246"/>
      <c r="L268" s="250"/>
      <c r="M268" s="251"/>
      <c r="N268" s="252"/>
      <c r="O268" s="252"/>
      <c r="P268" s="252"/>
      <c r="Q268" s="252"/>
      <c r="R268" s="252"/>
      <c r="S268" s="252"/>
      <c r="T268" s="25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4" t="s">
        <v>163</v>
      </c>
      <c r="AU268" s="254" t="s">
        <v>87</v>
      </c>
      <c r="AV268" s="13" t="s">
        <v>21</v>
      </c>
      <c r="AW268" s="13" t="s">
        <v>36</v>
      </c>
      <c r="AX268" s="13" t="s">
        <v>79</v>
      </c>
      <c r="AY268" s="254" t="s">
        <v>152</v>
      </c>
    </row>
    <row r="269" s="14" customFormat="1">
      <c r="A269" s="14"/>
      <c r="B269" s="255"/>
      <c r="C269" s="256"/>
      <c r="D269" s="240" t="s">
        <v>163</v>
      </c>
      <c r="E269" s="257" t="s">
        <v>1</v>
      </c>
      <c r="F269" s="258" t="s">
        <v>1214</v>
      </c>
      <c r="G269" s="256"/>
      <c r="H269" s="259">
        <v>15.5</v>
      </c>
      <c r="I269" s="260"/>
      <c r="J269" s="256"/>
      <c r="K269" s="256"/>
      <c r="L269" s="261"/>
      <c r="M269" s="262"/>
      <c r="N269" s="263"/>
      <c r="O269" s="263"/>
      <c r="P269" s="263"/>
      <c r="Q269" s="263"/>
      <c r="R269" s="263"/>
      <c r="S269" s="263"/>
      <c r="T269" s="26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5" t="s">
        <v>163</v>
      </c>
      <c r="AU269" s="265" t="s">
        <v>87</v>
      </c>
      <c r="AV269" s="14" t="s">
        <v>87</v>
      </c>
      <c r="AW269" s="14" t="s">
        <v>36</v>
      </c>
      <c r="AX269" s="14" t="s">
        <v>21</v>
      </c>
      <c r="AY269" s="265" t="s">
        <v>152</v>
      </c>
    </row>
    <row r="270" s="2" customFormat="1" ht="16.5" customHeight="1">
      <c r="A270" s="39"/>
      <c r="B270" s="40"/>
      <c r="C270" s="277" t="s">
        <v>428</v>
      </c>
      <c r="D270" s="277" t="s">
        <v>314</v>
      </c>
      <c r="E270" s="278" t="s">
        <v>696</v>
      </c>
      <c r="F270" s="279" t="s">
        <v>697</v>
      </c>
      <c r="G270" s="280" t="s">
        <v>218</v>
      </c>
      <c r="H270" s="281">
        <v>15.810000000000001</v>
      </c>
      <c r="I270" s="282"/>
      <c r="J270" s="283">
        <f>ROUND(I270*H270,2)</f>
        <v>0</v>
      </c>
      <c r="K270" s="279" t="s">
        <v>158</v>
      </c>
      <c r="L270" s="284"/>
      <c r="M270" s="285" t="s">
        <v>1</v>
      </c>
      <c r="N270" s="286" t="s">
        <v>44</v>
      </c>
      <c r="O270" s="92"/>
      <c r="P270" s="236">
        <f>O270*H270</f>
        <v>0</v>
      </c>
      <c r="Q270" s="236">
        <v>0.056120000000000003</v>
      </c>
      <c r="R270" s="236">
        <f>Q270*H270</f>
        <v>0.88725720000000008</v>
      </c>
      <c r="S270" s="236">
        <v>0</v>
      </c>
      <c r="T270" s="237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8" t="s">
        <v>209</v>
      </c>
      <c r="AT270" s="238" t="s">
        <v>314</v>
      </c>
      <c r="AU270" s="238" t="s">
        <v>87</v>
      </c>
      <c r="AY270" s="18" t="s">
        <v>152</v>
      </c>
      <c r="BE270" s="239">
        <f>IF(N270="základní",J270,0)</f>
        <v>0</v>
      </c>
      <c r="BF270" s="239">
        <f>IF(N270="snížená",J270,0)</f>
        <v>0</v>
      </c>
      <c r="BG270" s="239">
        <f>IF(N270="zákl. přenesená",J270,0)</f>
        <v>0</v>
      </c>
      <c r="BH270" s="239">
        <f>IF(N270="sníž. přenesená",J270,0)</f>
        <v>0</v>
      </c>
      <c r="BI270" s="239">
        <f>IF(N270="nulová",J270,0)</f>
        <v>0</v>
      </c>
      <c r="BJ270" s="18" t="s">
        <v>21</v>
      </c>
      <c r="BK270" s="239">
        <f>ROUND(I270*H270,2)</f>
        <v>0</v>
      </c>
      <c r="BL270" s="18" t="s">
        <v>159</v>
      </c>
      <c r="BM270" s="238" t="s">
        <v>1215</v>
      </c>
    </row>
    <row r="271" s="2" customFormat="1">
      <c r="A271" s="39"/>
      <c r="B271" s="40"/>
      <c r="C271" s="41"/>
      <c r="D271" s="240" t="s">
        <v>161</v>
      </c>
      <c r="E271" s="41"/>
      <c r="F271" s="241" t="s">
        <v>699</v>
      </c>
      <c r="G271" s="41"/>
      <c r="H271" s="41"/>
      <c r="I271" s="242"/>
      <c r="J271" s="41"/>
      <c r="K271" s="41"/>
      <c r="L271" s="45"/>
      <c r="M271" s="243"/>
      <c r="N271" s="244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161</v>
      </c>
      <c r="AU271" s="18" t="s">
        <v>87</v>
      </c>
    </row>
    <row r="272" s="14" customFormat="1">
      <c r="A272" s="14"/>
      <c r="B272" s="255"/>
      <c r="C272" s="256"/>
      <c r="D272" s="240" t="s">
        <v>163</v>
      </c>
      <c r="E272" s="256"/>
      <c r="F272" s="258" t="s">
        <v>1216</v>
      </c>
      <c r="G272" s="256"/>
      <c r="H272" s="259">
        <v>15.810000000000001</v>
      </c>
      <c r="I272" s="260"/>
      <c r="J272" s="256"/>
      <c r="K272" s="256"/>
      <c r="L272" s="261"/>
      <c r="M272" s="262"/>
      <c r="N272" s="263"/>
      <c r="O272" s="263"/>
      <c r="P272" s="263"/>
      <c r="Q272" s="263"/>
      <c r="R272" s="263"/>
      <c r="S272" s="263"/>
      <c r="T272" s="26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5" t="s">
        <v>163</v>
      </c>
      <c r="AU272" s="265" t="s">
        <v>87</v>
      </c>
      <c r="AV272" s="14" t="s">
        <v>87</v>
      </c>
      <c r="AW272" s="14" t="s">
        <v>4</v>
      </c>
      <c r="AX272" s="14" t="s">
        <v>21</v>
      </c>
      <c r="AY272" s="265" t="s">
        <v>152</v>
      </c>
    </row>
    <row r="273" s="12" customFormat="1" ht="22.8" customHeight="1">
      <c r="A273" s="12"/>
      <c r="B273" s="211"/>
      <c r="C273" s="212"/>
      <c r="D273" s="213" t="s">
        <v>78</v>
      </c>
      <c r="E273" s="225" t="s">
        <v>799</v>
      </c>
      <c r="F273" s="225" t="s">
        <v>800</v>
      </c>
      <c r="G273" s="212"/>
      <c r="H273" s="212"/>
      <c r="I273" s="215"/>
      <c r="J273" s="226">
        <f>BK273</f>
        <v>0</v>
      </c>
      <c r="K273" s="212"/>
      <c r="L273" s="217"/>
      <c r="M273" s="218"/>
      <c r="N273" s="219"/>
      <c r="O273" s="219"/>
      <c r="P273" s="220">
        <f>SUM(P274:P281)</f>
        <v>0</v>
      </c>
      <c r="Q273" s="219"/>
      <c r="R273" s="220">
        <f>SUM(R274:R281)</f>
        <v>0</v>
      </c>
      <c r="S273" s="219"/>
      <c r="T273" s="221">
        <f>SUM(T274:T281)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22" t="s">
        <v>21</v>
      </c>
      <c r="AT273" s="223" t="s">
        <v>78</v>
      </c>
      <c r="AU273" s="223" t="s">
        <v>21</v>
      </c>
      <c r="AY273" s="222" t="s">
        <v>152</v>
      </c>
      <c r="BK273" s="224">
        <f>SUM(BK274:BK281)</f>
        <v>0</v>
      </c>
    </row>
    <row r="274" s="2" customFormat="1" ht="21.75" customHeight="1">
      <c r="A274" s="39"/>
      <c r="B274" s="40"/>
      <c r="C274" s="227" t="s">
        <v>435</v>
      </c>
      <c r="D274" s="227" t="s">
        <v>154</v>
      </c>
      <c r="E274" s="228" t="s">
        <v>802</v>
      </c>
      <c r="F274" s="229" t="s">
        <v>803</v>
      </c>
      <c r="G274" s="230" t="s">
        <v>302</v>
      </c>
      <c r="H274" s="231">
        <v>49.494</v>
      </c>
      <c r="I274" s="232"/>
      <c r="J274" s="233">
        <f>ROUND(I274*H274,2)</f>
        <v>0</v>
      </c>
      <c r="K274" s="229" t="s">
        <v>158</v>
      </c>
      <c r="L274" s="45"/>
      <c r="M274" s="234" t="s">
        <v>1</v>
      </c>
      <c r="N274" s="235" t="s">
        <v>44</v>
      </c>
      <c r="O274" s="92"/>
      <c r="P274" s="236">
        <f>O274*H274</f>
        <v>0</v>
      </c>
      <c r="Q274" s="236">
        <v>0</v>
      </c>
      <c r="R274" s="236">
        <f>Q274*H274</f>
        <v>0</v>
      </c>
      <c r="S274" s="236">
        <v>0</v>
      </c>
      <c r="T274" s="237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8" t="s">
        <v>159</v>
      </c>
      <c r="AT274" s="238" t="s">
        <v>154</v>
      </c>
      <c r="AU274" s="238" t="s">
        <v>87</v>
      </c>
      <c r="AY274" s="18" t="s">
        <v>152</v>
      </c>
      <c r="BE274" s="239">
        <f>IF(N274="základní",J274,0)</f>
        <v>0</v>
      </c>
      <c r="BF274" s="239">
        <f>IF(N274="snížená",J274,0)</f>
        <v>0</v>
      </c>
      <c r="BG274" s="239">
        <f>IF(N274="zákl. přenesená",J274,0)</f>
        <v>0</v>
      </c>
      <c r="BH274" s="239">
        <f>IF(N274="sníž. přenesená",J274,0)</f>
        <v>0</v>
      </c>
      <c r="BI274" s="239">
        <f>IF(N274="nulová",J274,0)</f>
        <v>0</v>
      </c>
      <c r="BJ274" s="18" t="s">
        <v>21</v>
      </c>
      <c r="BK274" s="239">
        <f>ROUND(I274*H274,2)</f>
        <v>0</v>
      </c>
      <c r="BL274" s="18" t="s">
        <v>159</v>
      </c>
      <c r="BM274" s="238" t="s">
        <v>1217</v>
      </c>
    </row>
    <row r="275" s="2" customFormat="1">
      <c r="A275" s="39"/>
      <c r="B275" s="40"/>
      <c r="C275" s="41"/>
      <c r="D275" s="240" t="s">
        <v>161</v>
      </c>
      <c r="E275" s="41"/>
      <c r="F275" s="241" t="s">
        <v>805</v>
      </c>
      <c r="G275" s="41"/>
      <c r="H275" s="41"/>
      <c r="I275" s="242"/>
      <c r="J275" s="41"/>
      <c r="K275" s="41"/>
      <c r="L275" s="45"/>
      <c r="M275" s="243"/>
      <c r="N275" s="244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161</v>
      </c>
      <c r="AU275" s="18" t="s">
        <v>87</v>
      </c>
    </row>
    <row r="276" s="2" customFormat="1" ht="24.15" customHeight="1">
      <c r="A276" s="39"/>
      <c r="B276" s="40"/>
      <c r="C276" s="227" t="s">
        <v>442</v>
      </c>
      <c r="D276" s="227" t="s">
        <v>154</v>
      </c>
      <c r="E276" s="228" t="s">
        <v>807</v>
      </c>
      <c r="F276" s="229" t="s">
        <v>808</v>
      </c>
      <c r="G276" s="230" t="s">
        <v>302</v>
      </c>
      <c r="H276" s="231">
        <v>49.494</v>
      </c>
      <c r="I276" s="232"/>
      <c r="J276" s="233">
        <f>ROUND(I276*H276,2)</f>
        <v>0</v>
      </c>
      <c r="K276" s="229" t="s">
        <v>1</v>
      </c>
      <c r="L276" s="45"/>
      <c r="M276" s="234" t="s">
        <v>1</v>
      </c>
      <c r="N276" s="235" t="s">
        <v>44</v>
      </c>
      <c r="O276" s="92"/>
      <c r="P276" s="236">
        <f>O276*H276</f>
        <v>0</v>
      </c>
      <c r="Q276" s="236">
        <v>0</v>
      </c>
      <c r="R276" s="236">
        <f>Q276*H276</f>
        <v>0</v>
      </c>
      <c r="S276" s="236">
        <v>0</v>
      </c>
      <c r="T276" s="237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8" t="s">
        <v>159</v>
      </c>
      <c r="AT276" s="238" t="s">
        <v>154</v>
      </c>
      <c r="AU276" s="238" t="s">
        <v>87</v>
      </c>
      <c r="AY276" s="18" t="s">
        <v>152</v>
      </c>
      <c r="BE276" s="239">
        <f>IF(N276="základní",J276,0)</f>
        <v>0</v>
      </c>
      <c r="BF276" s="239">
        <f>IF(N276="snížená",J276,0)</f>
        <v>0</v>
      </c>
      <c r="BG276" s="239">
        <f>IF(N276="zákl. přenesená",J276,0)</f>
        <v>0</v>
      </c>
      <c r="BH276" s="239">
        <f>IF(N276="sníž. přenesená",J276,0)</f>
        <v>0</v>
      </c>
      <c r="BI276" s="239">
        <f>IF(N276="nulová",J276,0)</f>
        <v>0</v>
      </c>
      <c r="BJ276" s="18" t="s">
        <v>21</v>
      </c>
      <c r="BK276" s="239">
        <f>ROUND(I276*H276,2)</f>
        <v>0</v>
      </c>
      <c r="BL276" s="18" t="s">
        <v>159</v>
      </c>
      <c r="BM276" s="238" t="s">
        <v>1218</v>
      </c>
    </row>
    <row r="277" s="2" customFormat="1">
      <c r="A277" s="39"/>
      <c r="B277" s="40"/>
      <c r="C277" s="41"/>
      <c r="D277" s="240" t="s">
        <v>161</v>
      </c>
      <c r="E277" s="41"/>
      <c r="F277" s="241" t="s">
        <v>810</v>
      </c>
      <c r="G277" s="41"/>
      <c r="H277" s="41"/>
      <c r="I277" s="242"/>
      <c r="J277" s="41"/>
      <c r="K277" s="41"/>
      <c r="L277" s="45"/>
      <c r="M277" s="243"/>
      <c r="N277" s="244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161</v>
      </c>
      <c r="AU277" s="18" t="s">
        <v>87</v>
      </c>
    </row>
    <row r="278" s="2" customFormat="1" ht="44.25" customHeight="1">
      <c r="A278" s="39"/>
      <c r="B278" s="40"/>
      <c r="C278" s="227" t="s">
        <v>449</v>
      </c>
      <c r="D278" s="227" t="s">
        <v>154</v>
      </c>
      <c r="E278" s="228" t="s">
        <v>822</v>
      </c>
      <c r="F278" s="229" t="s">
        <v>304</v>
      </c>
      <c r="G278" s="230" t="s">
        <v>302</v>
      </c>
      <c r="H278" s="231">
        <v>42.340000000000003</v>
      </c>
      <c r="I278" s="232"/>
      <c r="J278" s="233">
        <f>ROUND(I278*H278,2)</f>
        <v>0</v>
      </c>
      <c r="K278" s="229" t="s">
        <v>158</v>
      </c>
      <c r="L278" s="45"/>
      <c r="M278" s="234" t="s">
        <v>1</v>
      </c>
      <c r="N278" s="235" t="s">
        <v>44</v>
      </c>
      <c r="O278" s="92"/>
      <c r="P278" s="236">
        <f>O278*H278</f>
        <v>0</v>
      </c>
      <c r="Q278" s="236">
        <v>0</v>
      </c>
      <c r="R278" s="236">
        <f>Q278*H278</f>
        <v>0</v>
      </c>
      <c r="S278" s="236">
        <v>0</v>
      </c>
      <c r="T278" s="237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8" t="s">
        <v>159</v>
      </c>
      <c r="AT278" s="238" t="s">
        <v>154</v>
      </c>
      <c r="AU278" s="238" t="s">
        <v>87</v>
      </c>
      <c r="AY278" s="18" t="s">
        <v>152</v>
      </c>
      <c r="BE278" s="239">
        <f>IF(N278="základní",J278,0)</f>
        <v>0</v>
      </c>
      <c r="BF278" s="239">
        <f>IF(N278="snížená",J278,0)</f>
        <v>0</v>
      </c>
      <c r="BG278" s="239">
        <f>IF(N278="zákl. přenesená",J278,0)</f>
        <v>0</v>
      </c>
      <c r="BH278" s="239">
        <f>IF(N278="sníž. přenesená",J278,0)</f>
        <v>0</v>
      </c>
      <c r="BI278" s="239">
        <f>IF(N278="nulová",J278,0)</f>
        <v>0</v>
      </c>
      <c r="BJ278" s="18" t="s">
        <v>21</v>
      </c>
      <c r="BK278" s="239">
        <f>ROUND(I278*H278,2)</f>
        <v>0</v>
      </c>
      <c r="BL278" s="18" t="s">
        <v>159</v>
      </c>
      <c r="BM278" s="238" t="s">
        <v>1219</v>
      </c>
    </row>
    <row r="279" s="2" customFormat="1">
      <c r="A279" s="39"/>
      <c r="B279" s="40"/>
      <c r="C279" s="41"/>
      <c r="D279" s="240" t="s">
        <v>161</v>
      </c>
      <c r="E279" s="41"/>
      <c r="F279" s="241" t="s">
        <v>304</v>
      </c>
      <c r="G279" s="41"/>
      <c r="H279" s="41"/>
      <c r="I279" s="242"/>
      <c r="J279" s="41"/>
      <c r="K279" s="41"/>
      <c r="L279" s="45"/>
      <c r="M279" s="243"/>
      <c r="N279" s="244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161</v>
      </c>
      <c r="AU279" s="18" t="s">
        <v>87</v>
      </c>
    </row>
    <row r="280" s="2" customFormat="1" ht="44.25" customHeight="1">
      <c r="A280" s="39"/>
      <c r="B280" s="40"/>
      <c r="C280" s="227" t="s">
        <v>454</v>
      </c>
      <c r="D280" s="227" t="s">
        <v>154</v>
      </c>
      <c r="E280" s="228" t="s">
        <v>825</v>
      </c>
      <c r="F280" s="229" t="s">
        <v>826</v>
      </c>
      <c r="G280" s="230" t="s">
        <v>302</v>
      </c>
      <c r="H280" s="231">
        <v>7.1539999999999999</v>
      </c>
      <c r="I280" s="232"/>
      <c r="J280" s="233">
        <f>ROUND(I280*H280,2)</f>
        <v>0</v>
      </c>
      <c r="K280" s="229" t="s">
        <v>158</v>
      </c>
      <c r="L280" s="45"/>
      <c r="M280" s="234" t="s">
        <v>1</v>
      </c>
      <c r="N280" s="235" t="s">
        <v>44</v>
      </c>
      <c r="O280" s="92"/>
      <c r="P280" s="236">
        <f>O280*H280</f>
        <v>0</v>
      </c>
      <c r="Q280" s="236">
        <v>0</v>
      </c>
      <c r="R280" s="236">
        <f>Q280*H280</f>
        <v>0</v>
      </c>
      <c r="S280" s="236">
        <v>0</v>
      </c>
      <c r="T280" s="237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8" t="s">
        <v>159</v>
      </c>
      <c r="AT280" s="238" t="s">
        <v>154</v>
      </c>
      <c r="AU280" s="238" t="s">
        <v>87</v>
      </c>
      <c r="AY280" s="18" t="s">
        <v>152</v>
      </c>
      <c r="BE280" s="239">
        <f>IF(N280="základní",J280,0)</f>
        <v>0</v>
      </c>
      <c r="BF280" s="239">
        <f>IF(N280="snížená",J280,0)</f>
        <v>0</v>
      </c>
      <c r="BG280" s="239">
        <f>IF(N280="zákl. přenesená",J280,0)</f>
        <v>0</v>
      </c>
      <c r="BH280" s="239">
        <f>IF(N280="sníž. přenesená",J280,0)</f>
        <v>0</v>
      </c>
      <c r="BI280" s="239">
        <f>IF(N280="nulová",J280,0)</f>
        <v>0</v>
      </c>
      <c r="BJ280" s="18" t="s">
        <v>21</v>
      </c>
      <c r="BK280" s="239">
        <f>ROUND(I280*H280,2)</f>
        <v>0</v>
      </c>
      <c r="BL280" s="18" t="s">
        <v>159</v>
      </c>
      <c r="BM280" s="238" t="s">
        <v>1220</v>
      </c>
    </row>
    <row r="281" s="2" customFormat="1">
      <c r="A281" s="39"/>
      <c r="B281" s="40"/>
      <c r="C281" s="41"/>
      <c r="D281" s="240" t="s">
        <v>161</v>
      </c>
      <c r="E281" s="41"/>
      <c r="F281" s="241" t="s">
        <v>826</v>
      </c>
      <c r="G281" s="41"/>
      <c r="H281" s="41"/>
      <c r="I281" s="242"/>
      <c r="J281" s="41"/>
      <c r="K281" s="41"/>
      <c r="L281" s="45"/>
      <c r="M281" s="243"/>
      <c r="N281" s="244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161</v>
      </c>
      <c r="AU281" s="18" t="s">
        <v>87</v>
      </c>
    </row>
    <row r="282" s="12" customFormat="1" ht="22.8" customHeight="1">
      <c r="A282" s="12"/>
      <c r="B282" s="211"/>
      <c r="C282" s="212"/>
      <c r="D282" s="213" t="s">
        <v>78</v>
      </c>
      <c r="E282" s="225" t="s">
        <v>828</v>
      </c>
      <c r="F282" s="225" t="s">
        <v>829</v>
      </c>
      <c r="G282" s="212"/>
      <c r="H282" s="212"/>
      <c r="I282" s="215"/>
      <c r="J282" s="226">
        <f>BK282</f>
        <v>0</v>
      </c>
      <c r="K282" s="212"/>
      <c r="L282" s="217"/>
      <c r="M282" s="218"/>
      <c r="N282" s="219"/>
      <c r="O282" s="219"/>
      <c r="P282" s="220">
        <f>SUM(P283:P284)</f>
        <v>0</v>
      </c>
      <c r="Q282" s="219"/>
      <c r="R282" s="220">
        <f>SUM(R283:R284)</f>
        <v>0</v>
      </c>
      <c r="S282" s="219"/>
      <c r="T282" s="221">
        <f>SUM(T283:T284)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22" t="s">
        <v>21</v>
      </c>
      <c r="AT282" s="223" t="s">
        <v>78</v>
      </c>
      <c r="AU282" s="223" t="s">
        <v>21</v>
      </c>
      <c r="AY282" s="222" t="s">
        <v>152</v>
      </c>
      <c r="BK282" s="224">
        <f>SUM(BK283:BK284)</f>
        <v>0</v>
      </c>
    </row>
    <row r="283" s="2" customFormat="1" ht="24.15" customHeight="1">
      <c r="A283" s="39"/>
      <c r="B283" s="40"/>
      <c r="C283" s="227" t="s">
        <v>460</v>
      </c>
      <c r="D283" s="227" t="s">
        <v>154</v>
      </c>
      <c r="E283" s="228" t="s">
        <v>831</v>
      </c>
      <c r="F283" s="229" t="s">
        <v>832</v>
      </c>
      <c r="G283" s="230" t="s">
        <v>302</v>
      </c>
      <c r="H283" s="231">
        <v>342.089</v>
      </c>
      <c r="I283" s="232"/>
      <c r="J283" s="233">
        <f>ROUND(I283*H283,2)</f>
        <v>0</v>
      </c>
      <c r="K283" s="229" t="s">
        <v>158</v>
      </c>
      <c r="L283" s="45"/>
      <c r="M283" s="234" t="s">
        <v>1</v>
      </c>
      <c r="N283" s="235" t="s">
        <v>44</v>
      </c>
      <c r="O283" s="92"/>
      <c r="P283" s="236">
        <f>O283*H283</f>
        <v>0</v>
      </c>
      <c r="Q283" s="236">
        <v>0</v>
      </c>
      <c r="R283" s="236">
        <f>Q283*H283</f>
        <v>0</v>
      </c>
      <c r="S283" s="236">
        <v>0</v>
      </c>
      <c r="T283" s="237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8" t="s">
        <v>159</v>
      </c>
      <c r="AT283" s="238" t="s">
        <v>154</v>
      </c>
      <c r="AU283" s="238" t="s">
        <v>87</v>
      </c>
      <c r="AY283" s="18" t="s">
        <v>152</v>
      </c>
      <c r="BE283" s="239">
        <f>IF(N283="základní",J283,0)</f>
        <v>0</v>
      </c>
      <c r="BF283" s="239">
        <f>IF(N283="snížená",J283,0)</f>
        <v>0</v>
      </c>
      <c r="BG283" s="239">
        <f>IF(N283="zákl. přenesená",J283,0)</f>
        <v>0</v>
      </c>
      <c r="BH283" s="239">
        <f>IF(N283="sníž. přenesená",J283,0)</f>
        <v>0</v>
      </c>
      <c r="BI283" s="239">
        <f>IF(N283="nulová",J283,0)</f>
        <v>0</v>
      </c>
      <c r="BJ283" s="18" t="s">
        <v>21</v>
      </c>
      <c r="BK283" s="239">
        <f>ROUND(I283*H283,2)</f>
        <v>0</v>
      </c>
      <c r="BL283" s="18" t="s">
        <v>159</v>
      </c>
      <c r="BM283" s="238" t="s">
        <v>1221</v>
      </c>
    </row>
    <row r="284" s="2" customFormat="1">
      <c r="A284" s="39"/>
      <c r="B284" s="40"/>
      <c r="C284" s="41"/>
      <c r="D284" s="240" t="s">
        <v>161</v>
      </c>
      <c r="E284" s="41"/>
      <c r="F284" s="241" t="s">
        <v>834</v>
      </c>
      <c r="G284" s="41"/>
      <c r="H284" s="41"/>
      <c r="I284" s="242"/>
      <c r="J284" s="41"/>
      <c r="K284" s="41"/>
      <c r="L284" s="45"/>
      <c r="M284" s="301"/>
      <c r="N284" s="302"/>
      <c r="O284" s="303"/>
      <c r="P284" s="303"/>
      <c r="Q284" s="303"/>
      <c r="R284" s="303"/>
      <c r="S284" s="303"/>
      <c r="T284" s="304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161</v>
      </c>
      <c r="AU284" s="18" t="s">
        <v>87</v>
      </c>
    </row>
    <row r="285" s="2" customFormat="1" ht="6.96" customHeight="1">
      <c r="A285" s="39"/>
      <c r="B285" s="67"/>
      <c r="C285" s="68"/>
      <c r="D285" s="68"/>
      <c r="E285" s="68"/>
      <c r="F285" s="68"/>
      <c r="G285" s="68"/>
      <c r="H285" s="68"/>
      <c r="I285" s="68"/>
      <c r="J285" s="68"/>
      <c r="K285" s="68"/>
      <c r="L285" s="45"/>
      <c r="M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</row>
  </sheetData>
  <sheetProtection sheet="1" autoFilter="0" formatColumns="0" formatRows="0" objects="1" scenarios="1" spinCount="100000" saltValue="dLQymfHUeD7jfg5/9FD6ZvXcdtfmMkUvFqI1UI9FCpMcuH2i8q95+qrJCOE4NCNoluPBvL7sBlK4ReGHzFSi6A==" hashValue="suYsIcmGEKdMtJqb4eQGv8E/2X04PNEroTnYg8BZ6YCpbDYBbovK0Kd1VrVt7E+36pQkXpdpxwMN/tP4jlwLMA==" algorithmName="SHA-512" password="CA9C"/>
  <autoFilter ref="C126:K28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87</v>
      </c>
    </row>
    <row r="4" s="1" customFormat="1" ht="24.96" customHeight="1">
      <c r="B4" s="21"/>
      <c r="D4" s="149" t="s">
        <v>115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Nový Bor - BUS zastávky, parkování - ulice Liberecká</v>
      </c>
      <c r="F7" s="151"/>
      <c r="G7" s="151"/>
      <c r="H7" s="151"/>
      <c r="L7" s="21"/>
    </row>
    <row r="8" s="1" customFormat="1" ht="12" customHeight="1">
      <c r="B8" s="21"/>
      <c r="D8" s="151" t="s">
        <v>116</v>
      </c>
      <c r="L8" s="21"/>
    </row>
    <row r="9" s="2" customFormat="1" ht="16.5" customHeight="1">
      <c r="A9" s="39"/>
      <c r="B9" s="45"/>
      <c r="C9" s="39"/>
      <c r="D9" s="39"/>
      <c r="E9" s="152" t="s">
        <v>1222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118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30" customHeight="1">
      <c r="A11" s="39"/>
      <c r="B11" s="45"/>
      <c r="C11" s="39"/>
      <c r="D11" s="39"/>
      <c r="E11" s="153" t="s">
        <v>1223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19</v>
      </c>
      <c r="E13" s="39"/>
      <c r="F13" s="142" t="s">
        <v>1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23</v>
      </c>
      <c r="G14" s="39"/>
      <c r="H14" s="39"/>
      <c r="I14" s="151" t="s">
        <v>24</v>
      </c>
      <c r="J14" s="154" t="str">
        <f>'Rekapitulace stavby'!AN8</f>
        <v>16. 4. 2024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28</v>
      </c>
      <c r="E16" s="39"/>
      <c r="F16" s="39"/>
      <c r="G16" s="39"/>
      <c r="H16" s="39"/>
      <c r="I16" s="151" t="s">
        <v>29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31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32</v>
      </c>
      <c r="E19" s="39"/>
      <c r="F19" s="39"/>
      <c r="G19" s="39"/>
      <c r="H19" s="39"/>
      <c r="I19" s="151" t="s">
        <v>29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31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34</v>
      </c>
      <c r="E22" s="39"/>
      <c r="F22" s="39"/>
      <c r="G22" s="39"/>
      <c r="H22" s="39"/>
      <c r="I22" s="151" t="s">
        <v>29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Ing. Martina Hřebřinová</v>
      </c>
      <c r="F23" s="39"/>
      <c r="G23" s="39"/>
      <c r="H23" s="39"/>
      <c r="I23" s="151" t="s">
        <v>31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29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31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38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39</v>
      </c>
      <c r="E32" s="39"/>
      <c r="F32" s="39"/>
      <c r="G32" s="39"/>
      <c r="H32" s="39"/>
      <c r="I32" s="39"/>
      <c r="J32" s="161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41</v>
      </c>
      <c r="G34" s="39"/>
      <c r="H34" s="39"/>
      <c r="I34" s="162" t="s">
        <v>40</v>
      </c>
      <c r="J34" s="162" t="s">
        <v>42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43</v>
      </c>
      <c r="E35" s="151" t="s">
        <v>44</v>
      </c>
      <c r="F35" s="164">
        <f>ROUND((SUM(BE123:BE214)),  2)</f>
        <v>0</v>
      </c>
      <c r="G35" s="39"/>
      <c r="H35" s="39"/>
      <c r="I35" s="165">
        <v>0.20999999999999999</v>
      </c>
      <c r="J35" s="164">
        <f>ROUND(((SUM(BE123:BE214))*I35),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45</v>
      </c>
      <c r="F36" s="164">
        <f>ROUND((SUM(BF123:BF214)),  2)</f>
        <v>0</v>
      </c>
      <c r="G36" s="39"/>
      <c r="H36" s="39"/>
      <c r="I36" s="165">
        <v>0.12</v>
      </c>
      <c r="J36" s="164">
        <f>ROUND(((SUM(BF123:BF214))*I36),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46</v>
      </c>
      <c r="F37" s="164">
        <f>ROUND((SUM(BG123:BG214)),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47</v>
      </c>
      <c r="F38" s="164">
        <f>ROUND((SUM(BH123:BH214)),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48</v>
      </c>
      <c r="F39" s="164">
        <f>ROUND((SUM(BI123:BI214)),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49</v>
      </c>
      <c r="E41" s="168"/>
      <c r="F41" s="168"/>
      <c r="G41" s="169" t="s">
        <v>50</v>
      </c>
      <c r="H41" s="170" t="s">
        <v>51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Nový Bor - BUS zastávky, parkování - ulice Liberecká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1222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118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30" customHeight="1">
      <c r="A89" s="39"/>
      <c r="B89" s="40"/>
      <c r="C89" s="41"/>
      <c r="D89" s="41"/>
      <c r="E89" s="77" t="str">
        <f>E11</f>
        <v xml:space="preserve">SO 401A - Nasvětlení přechodu pro chodce vč. adaptační zóny 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Nový Bor</v>
      </c>
      <c r="G91" s="41"/>
      <c r="H91" s="41"/>
      <c r="I91" s="33" t="s">
        <v>24</v>
      </c>
      <c r="J91" s="80" t="str">
        <f>IF(J14="","",J14)</f>
        <v>16. 4. 2024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28</v>
      </c>
      <c r="D93" s="41"/>
      <c r="E93" s="41"/>
      <c r="F93" s="28" t="str">
        <f>E17</f>
        <v xml:space="preserve"> </v>
      </c>
      <c r="G93" s="41"/>
      <c r="H93" s="41"/>
      <c r="I93" s="33" t="s">
        <v>34</v>
      </c>
      <c r="J93" s="37" t="str">
        <f>E23</f>
        <v>Ing. Martina Hřebřinová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32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121</v>
      </c>
      <c r="D96" s="186"/>
      <c r="E96" s="186"/>
      <c r="F96" s="186"/>
      <c r="G96" s="186"/>
      <c r="H96" s="186"/>
      <c r="I96" s="186"/>
      <c r="J96" s="187" t="s">
        <v>122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123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124</v>
      </c>
    </row>
    <row r="99" s="9" customFormat="1" ht="24.96" customHeight="1">
      <c r="A99" s="9"/>
      <c r="B99" s="189"/>
      <c r="C99" s="190"/>
      <c r="D99" s="191" t="s">
        <v>1224</v>
      </c>
      <c r="E99" s="192"/>
      <c r="F99" s="192"/>
      <c r="G99" s="192"/>
      <c r="H99" s="192"/>
      <c r="I99" s="192"/>
      <c r="J99" s="193">
        <f>J124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9"/>
      <c r="C100" s="190"/>
      <c r="D100" s="191" t="s">
        <v>1225</v>
      </c>
      <c r="E100" s="192"/>
      <c r="F100" s="192"/>
      <c r="G100" s="192"/>
      <c r="H100" s="192"/>
      <c r="I100" s="192"/>
      <c r="J100" s="193">
        <f>J173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9"/>
      <c r="C101" s="190"/>
      <c r="D101" s="191" t="s">
        <v>1226</v>
      </c>
      <c r="E101" s="192"/>
      <c r="F101" s="192"/>
      <c r="G101" s="192"/>
      <c r="H101" s="192"/>
      <c r="I101" s="192"/>
      <c r="J101" s="193">
        <f>J194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137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4" t="str">
        <f>E7</f>
        <v>Nový Bor - BUS zastávky, parkování - ulice Liberecká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116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4" t="s">
        <v>1222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118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30" customHeight="1">
      <c r="A115" s="39"/>
      <c r="B115" s="40"/>
      <c r="C115" s="41"/>
      <c r="D115" s="41"/>
      <c r="E115" s="77" t="str">
        <f>E11</f>
        <v xml:space="preserve">SO 401A - Nasvětlení přechodu pro chodce vč. adaptační zóny 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22</v>
      </c>
      <c r="D117" s="41"/>
      <c r="E117" s="41"/>
      <c r="F117" s="28" t="str">
        <f>F14</f>
        <v>Nový Bor</v>
      </c>
      <c r="G117" s="41"/>
      <c r="H117" s="41"/>
      <c r="I117" s="33" t="s">
        <v>24</v>
      </c>
      <c r="J117" s="80" t="str">
        <f>IF(J14="","",J14)</f>
        <v>16. 4. 2024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5.65" customHeight="1">
      <c r="A119" s="39"/>
      <c r="B119" s="40"/>
      <c r="C119" s="33" t="s">
        <v>28</v>
      </c>
      <c r="D119" s="41"/>
      <c r="E119" s="41"/>
      <c r="F119" s="28" t="str">
        <f>E17</f>
        <v xml:space="preserve"> </v>
      </c>
      <c r="G119" s="41"/>
      <c r="H119" s="41"/>
      <c r="I119" s="33" t="s">
        <v>34</v>
      </c>
      <c r="J119" s="37" t="str">
        <f>E23</f>
        <v>Ing. Martina Hřebřinová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32</v>
      </c>
      <c r="D120" s="41"/>
      <c r="E120" s="41"/>
      <c r="F120" s="28" t="str">
        <f>IF(E20="","",E20)</f>
        <v>Vyplň údaj</v>
      </c>
      <c r="G120" s="41"/>
      <c r="H120" s="41"/>
      <c r="I120" s="33" t="s">
        <v>37</v>
      </c>
      <c r="J120" s="37" t="str">
        <f>E26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0"/>
      <c r="B122" s="201"/>
      <c r="C122" s="202" t="s">
        <v>138</v>
      </c>
      <c r="D122" s="203" t="s">
        <v>64</v>
      </c>
      <c r="E122" s="203" t="s">
        <v>60</v>
      </c>
      <c r="F122" s="203" t="s">
        <v>61</v>
      </c>
      <c r="G122" s="203" t="s">
        <v>139</v>
      </c>
      <c r="H122" s="203" t="s">
        <v>140</v>
      </c>
      <c r="I122" s="203" t="s">
        <v>141</v>
      </c>
      <c r="J122" s="203" t="s">
        <v>122</v>
      </c>
      <c r="K122" s="204" t="s">
        <v>142</v>
      </c>
      <c r="L122" s="205"/>
      <c r="M122" s="101" t="s">
        <v>1</v>
      </c>
      <c r="N122" s="102" t="s">
        <v>43</v>
      </c>
      <c r="O122" s="102" t="s">
        <v>143</v>
      </c>
      <c r="P122" s="102" t="s">
        <v>144</v>
      </c>
      <c r="Q122" s="102" t="s">
        <v>145</v>
      </c>
      <c r="R122" s="102" t="s">
        <v>146</v>
      </c>
      <c r="S122" s="102" t="s">
        <v>147</v>
      </c>
      <c r="T122" s="103" t="s">
        <v>148</v>
      </c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</row>
    <row r="123" s="2" customFormat="1" ht="22.8" customHeight="1">
      <c r="A123" s="39"/>
      <c r="B123" s="40"/>
      <c r="C123" s="108" t="s">
        <v>149</v>
      </c>
      <c r="D123" s="41"/>
      <c r="E123" s="41"/>
      <c r="F123" s="41"/>
      <c r="G123" s="41"/>
      <c r="H123" s="41"/>
      <c r="I123" s="41"/>
      <c r="J123" s="206">
        <f>BK123</f>
        <v>0</v>
      </c>
      <c r="K123" s="41"/>
      <c r="L123" s="45"/>
      <c r="M123" s="104"/>
      <c r="N123" s="207"/>
      <c r="O123" s="105"/>
      <c r="P123" s="208">
        <f>P124+P173+P194</f>
        <v>0</v>
      </c>
      <c r="Q123" s="105"/>
      <c r="R123" s="208">
        <f>R124+R173+R194</f>
        <v>0</v>
      </c>
      <c r="S123" s="105"/>
      <c r="T123" s="209">
        <f>T124+T173+T194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78</v>
      </c>
      <c r="AU123" s="18" t="s">
        <v>124</v>
      </c>
      <c r="BK123" s="210">
        <f>BK124+BK173+BK194</f>
        <v>0</v>
      </c>
    </row>
    <row r="124" s="12" customFormat="1" ht="25.92" customHeight="1">
      <c r="A124" s="12"/>
      <c r="B124" s="211"/>
      <c r="C124" s="212"/>
      <c r="D124" s="213" t="s">
        <v>78</v>
      </c>
      <c r="E124" s="214" t="s">
        <v>1227</v>
      </c>
      <c r="F124" s="214" t="s">
        <v>1228</v>
      </c>
      <c r="G124" s="212"/>
      <c r="H124" s="212"/>
      <c r="I124" s="215"/>
      <c r="J124" s="216">
        <f>BK124</f>
        <v>0</v>
      </c>
      <c r="K124" s="212"/>
      <c r="L124" s="217"/>
      <c r="M124" s="218"/>
      <c r="N124" s="219"/>
      <c r="O124" s="219"/>
      <c r="P124" s="220">
        <f>SUM(P125:P172)</f>
        <v>0</v>
      </c>
      <c r="Q124" s="219"/>
      <c r="R124" s="220">
        <f>SUM(R125:R172)</f>
        <v>0</v>
      </c>
      <c r="S124" s="219"/>
      <c r="T124" s="221">
        <f>SUM(T125:T172)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21</v>
      </c>
      <c r="AT124" s="223" t="s">
        <v>78</v>
      </c>
      <c r="AU124" s="223" t="s">
        <v>79</v>
      </c>
      <c r="AY124" s="222" t="s">
        <v>152</v>
      </c>
      <c r="BK124" s="224">
        <f>SUM(BK125:BK172)</f>
        <v>0</v>
      </c>
    </row>
    <row r="125" s="2" customFormat="1" ht="16.5" customHeight="1">
      <c r="A125" s="39"/>
      <c r="B125" s="40"/>
      <c r="C125" s="227" t="s">
        <v>21</v>
      </c>
      <c r="D125" s="227" t="s">
        <v>154</v>
      </c>
      <c r="E125" s="228" t="s">
        <v>21</v>
      </c>
      <c r="F125" s="229" t="s">
        <v>1229</v>
      </c>
      <c r="G125" s="230" t="s">
        <v>218</v>
      </c>
      <c r="H125" s="231">
        <v>75</v>
      </c>
      <c r="I125" s="232"/>
      <c r="J125" s="233">
        <f>ROUND(I125*H125,2)</f>
        <v>0</v>
      </c>
      <c r="K125" s="229" t="s">
        <v>1</v>
      </c>
      <c r="L125" s="45"/>
      <c r="M125" s="234" t="s">
        <v>1</v>
      </c>
      <c r="N125" s="235" t="s">
        <v>44</v>
      </c>
      <c r="O125" s="92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8" t="s">
        <v>159</v>
      </c>
      <c r="AT125" s="238" t="s">
        <v>154</v>
      </c>
      <c r="AU125" s="238" t="s">
        <v>21</v>
      </c>
      <c r="AY125" s="18" t="s">
        <v>152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8" t="s">
        <v>21</v>
      </c>
      <c r="BK125" s="239">
        <f>ROUND(I125*H125,2)</f>
        <v>0</v>
      </c>
      <c r="BL125" s="18" t="s">
        <v>159</v>
      </c>
      <c r="BM125" s="238" t="s">
        <v>87</v>
      </c>
    </row>
    <row r="126" s="2" customFormat="1">
      <c r="A126" s="39"/>
      <c r="B126" s="40"/>
      <c r="C126" s="41"/>
      <c r="D126" s="240" t="s">
        <v>161</v>
      </c>
      <c r="E126" s="41"/>
      <c r="F126" s="241" t="s">
        <v>1229</v>
      </c>
      <c r="G126" s="41"/>
      <c r="H126" s="41"/>
      <c r="I126" s="242"/>
      <c r="J126" s="41"/>
      <c r="K126" s="41"/>
      <c r="L126" s="45"/>
      <c r="M126" s="243"/>
      <c r="N126" s="244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161</v>
      </c>
      <c r="AU126" s="18" t="s">
        <v>21</v>
      </c>
    </row>
    <row r="127" s="2" customFormat="1" ht="16.5" customHeight="1">
      <c r="A127" s="39"/>
      <c r="B127" s="40"/>
      <c r="C127" s="227" t="s">
        <v>87</v>
      </c>
      <c r="D127" s="227" t="s">
        <v>154</v>
      </c>
      <c r="E127" s="228" t="s">
        <v>87</v>
      </c>
      <c r="F127" s="229" t="s">
        <v>1230</v>
      </c>
      <c r="G127" s="230" t="s">
        <v>218</v>
      </c>
      <c r="H127" s="231">
        <v>300</v>
      </c>
      <c r="I127" s="232"/>
      <c r="J127" s="233">
        <f>ROUND(I127*H127,2)</f>
        <v>0</v>
      </c>
      <c r="K127" s="229" t="s">
        <v>1</v>
      </c>
      <c r="L127" s="45"/>
      <c r="M127" s="234" t="s">
        <v>1</v>
      </c>
      <c r="N127" s="235" t="s">
        <v>44</v>
      </c>
      <c r="O127" s="92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159</v>
      </c>
      <c r="AT127" s="238" t="s">
        <v>154</v>
      </c>
      <c r="AU127" s="238" t="s">
        <v>21</v>
      </c>
      <c r="AY127" s="18" t="s">
        <v>152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21</v>
      </c>
      <c r="BK127" s="239">
        <f>ROUND(I127*H127,2)</f>
        <v>0</v>
      </c>
      <c r="BL127" s="18" t="s">
        <v>159</v>
      </c>
      <c r="BM127" s="238" t="s">
        <v>159</v>
      </c>
    </row>
    <row r="128" s="2" customFormat="1">
      <c r="A128" s="39"/>
      <c r="B128" s="40"/>
      <c r="C128" s="41"/>
      <c r="D128" s="240" t="s">
        <v>161</v>
      </c>
      <c r="E128" s="41"/>
      <c r="F128" s="241" t="s">
        <v>1230</v>
      </c>
      <c r="G128" s="41"/>
      <c r="H128" s="41"/>
      <c r="I128" s="242"/>
      <c r="J128" s="41"/>
      <c r="K128" s="41"/>
      <c r="L128" s="45"/>
      <c r="M128" s="243"/>
      <c r="N128" s="244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161</v>
      </c>
      <c r="AU128" s="18" t="s">
        <v>21</v>
      </c>
    </row>
    <row r="129" s="2" customFormat="1" ht="16.5" customHeight="1">
      <c r="A129" s="39"/>
      <c r="B129" s="40"/>
      <c r="C129" s="227" t="s">
        <v>172</v>
      </c>
      <c r="D129" s="227" t="s">
        <v>154</v>
      </c>
      <c r="E129" s="228" t="s">
        <v>172</v>
      </c>
      <c r="F129" s="229" t="s">
        <v>1231</v>
      </c>
      <c r="G129" s="230" t="s">
        <v>1232</v>
      </c>
      <c r="H129" s="231">
        <v>21</v>
      </c>
      <c r="I129" s="232"/>
      <c r="J129" s="233">
        <f>ROUND(I129*H129,2)</f>
        <v>0</v>
      </c>
      <c r="K129" s="229" t="s">
        <v>1</v>
      </c>
      <c r="L129" s="45"/>
      <c r="M129" s="234" t="s">
        <v>1</v>
      </c>
      <c r="N129" s="235" t="s">
        <v>44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159</v>
      </c>
      <c r="AT129" s="238" t="s">
        <v>154</v>
      </c>
      <c r="AU129" s="238" t="s">
        <v>21</v>
      </c>
      <c r="AY129" s="18" t="s">
        <v>152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21</v>
      </c>
      <c r="BK129" s="239">
        <f>ROUND(I129*H129,2)</f>
        <v>0</v>
      </c>
      <c r="BL129" s="18" t="s">
        <v>159</v>
      </c>
      <c r="BM129" s="238" t="s">
        <v>195</v>
      </c>
    </row>
    <row r="130" s="2" customFormat="1">
      <c r="A130" s="39"/>
      <c r="B130" s="40"/>
      <c r="C130" s="41"/>
      <c r="D130" s="240" t="s">
        <v>161</v>
      </c>
      <c r="E130" s="41"/>
      <c r="F130" s="241" t="s">
        <v>1231</v>
      </c>
      <c r="G130" s="41"/>
      <c r="H130" s="41"/>
      <c r="I130" s="242"/>
      <c r="J130" s="41"/>
      <c r="K130" s="41"/>
      <c r="L130" s="45"/>
      <c r="M130" s="243"/>
      <c r="N130" s="244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161</v>
      </c>
      <c r="AU130" s="18" t="s">
        <v>21</v>
      </c>
    </row>
    <row r="131" s="2" customFormat="1" ht="16.5" customHeight="1">
      <c r="A131" s="39"/>
      <c r="B131" s="40"/>
      <c r="C131" s="227" t="s">
        <v>159</v>
      </c>
      <c r="D131" s="227" t="s">
        <v>154</v>
      </c>
      <c r="E131" s="228" t="s">
        <v>159</v>
      </c>
      <c r="F131" s="229" t="s">
        <v>1233</v>
      </c>
      <c r="G131" s="230" t="s">
        <v>1232</v>
      </c>
      <c r="H131" s="231">
        <v>60</v>
      </c>
      <c r="I131" s="232"/>
      <c r="J131" s="233">
        <f>ROUND(I131*H131,2)</f>
        <v>0</v>
      </c>
      <c r="K131" s="229" t="s">
        <v>1</v>
      </c>
      <c r="L131" s="45"/>
      <c r="M131" s="234" t="s">
        <v>1</v>
      </c>
      <c r="N131" s="235" t="s">
        <v>44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159</v>
      </c>
      <c r="AT131" s="238" t="s">
        <v>154</v>
      </c>
      <c r="AU131" s="238" t="s">
        <v>21</v>
      </c>
      <c r="AY131" s="18" t="s">
        <v>152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21</v>
      </c>
      <c r="BK131" s="239">
        <f>ROUND(I131*H131,2)</f>
        <v>0</v>
      </c>
      <c r="BL131" s="18" t="s">
        <v>159</v>
      </c>
      <c r="BM131" s="238" t="s">
        <v>209</v>
      </c>
    </row>
    <row r="132" s="2" customFormat="1">
      <c r="A132" s="39"/>
      <c r="B132" s="40"/>
      <c r="C132" s="41"/>
      <c r="D132" s="240" t="s">
        <v>161</v>
      </c>
      <c r="E132" s="41"/>
      <c r="F132" s="241" t="s">
        <v>1233</v>
      </c>
      <c r="G132" s="41"/>
      <c r="H132" s="41"/>
      <c r="I132" s="242"/>
      <c r="J132" s="41"/>
      <c r="K132" s="41"/>
      <c r="L132" s="45"/>
      <c r="M132" s="243"/>
      <c r="N132" s="244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161</v>
      </c>
      <c r="AU132" s="18" t="s">
        <v>21</v>
      </c>
    </row>
    <row r="133" s="2" customFormat="1" ht="24.15" customHeight="1">
      <c r="A133" s="39"/>
      <c r="B133" s="40"/>
      <c r="C133" s="227" t="s">
        <v>188</v>
      </c>
      <c r="D133" s="227" t="s">
        <v>154</v>
      </c>
      <c r="E133" s="228" t="s">
        <v>188</v>
      </c>
      <c r="F133" s="229" t="s">
        <v>1234</v>
      </c>
      <c r="G133" s="230" t="s">
        <v>1232</v>
      </c>
      <c r="H133" s="231">
        <v>6</v>
      </c>
      <c r="I133" s="232"/>
      <c r="J133" s="233">
        <f>ROUND(I133*H133,2)</f>
        <v>0</v>
      </c>
      <c r="K133" s="229" t="s">
        <v>1</v>
      </c>
      <c r="L133" s="45"/>
      <c r="M133" s="234" t="s">
        <v>1</v>
      </c>
      <c r="N133" s="235" t="s">
        <v>44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159</v>
      </c>
      <c r="AT133" s="238" t="s">
        <v>154</v>
      </c>
      <c r="AU133" s="238" t="s">
        <v>21</v>
      </c>
      <c r="AY133" s="18" t="s">
        <v>152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21</v>
      </c>
      <c r="BK133" s="239">
        <f>ROUND(I133*H133,2)</f>
        <v>0</v>
      </c>
      <c r="BL133" s="18" t="s">
        <v>159</v>
      </c>
      <c r="BM133" s="238" t="s">
        <v>26</v>
      </c>
    </row>
    <row r="134" s="2" customFormat="1">
      <c r="A134" s="39"/>
      <c r="B134" s="40"/>
      <c r="C134" s="41"/>
      <c r="D134" s="240" t="s">
        <v>161</v>
      </c>
      <c r="E134" s="41"/>
      <c r="F134" s="241" t="s">
        <v>1234</v>
      </c>
      <c r="G134" s="41"/>
      <c r="H134" s="41"/>
      <c r="I134" s="242"/>
      <c r="J134" s="41"/>
      <c r="K134" s="41"/>
      <c r="L134" s="45"/>
      <c r="M134" s="243"/>
      <c r="N134" s="244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161</v>
      </c>
      <c r="AU134" s="18" t="s">
        <v>21</v>
      </c>
    </row>
    <row r="135" s="2" customFormat="1" ht="24.15" customHeight="1">
      <c r="A135" s="39"/>
      <c r="B135" s="40"/>
      <c r="C135" s="227" t="s">
        <v>195</v>
      </c>
      <c r="D135" s="227" t="s">
        <v>154</v>
      </c>
      <c r="E135" s="228" t="s">
        <v>195</v>
      </c>
      <c r="F135" s="229" t="s">
        <v>1235</v>
      </c>
      <c r="G135" s="230" t="s">
        <v>1232</v>
      </c>
      <c r="H135" s="231">
        <v>1</v>
      </c>
      <c r="I135" s="232"/>
      <c r="J135" s="233">
        <f>ROUND(I135*H135,2)</f>
        <v>0</v>
      </c>
      <c r="K135" s="229" t="s">
        <v>1</v>
      </c>
      <c r="L135" s="45"/>
      <c r="M135" s="234" t="s">
        <v>1</v>
      </c>
      <c r="N135" s="235" t="s">
        <v>44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159</v>
      </c>
      <c r="AT135" s="238" t="s">
        <v>154</v>
      </c>
      <c r="AU135" s="238" t="s">
        <v>21</v>
      </c>
      <c r="AY135" s="18" t="s">
        <v>152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21</v>
      </c>
      <c r="BK135" s="239">
        <f>ROUND(I135*H135,2)</f>
        <v>0</v>
      </c>
      <c r="BL135" s="18" t="s">
        <v>159</v>
      </c>
      <c r="BM135" s="238" t="s">
        <v>8</v>
      </c>
    </row>
    <row r="136" s="2" customFormat="1">
      <c r="A136" s="39"/>
      <c r="B136" s="40"/>
      <c r="C136" s="41"/>
      <c r="D136" s="240" t="s">
        <v>161</v>
      </c>
      <c r="E136" s="41"/>
      <c r="F136" s="241" t="s">
        <v>1235</v>
      </c>
      <c r="G136" s="41"/>
      <c r="H136" s="41"/>
      <c r="I136" s="242"/>
      <c r="J136" s="41"/>
      <c r="K136" s="41"/>
      <c r="L136" s="45"/>
      <c r="M136" s="243"/>
      <c r="N136" s="244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161</v>
      </c>
      <c r="AU136" s="18" t="s">
        <v>21</v>
      </c>
    </row>
    <row r="137" s="2" customFormat="1" ht="24.15" customHeight="1">
      <c r="A137" s="39"/>
      <c r="B137" s="40"/>
      <c r="C137" s="227" t="s">
        <v>202</v>
      </c>
      <c r="D137" s="227" t="s">
        <v>154</v>
      </c>
      <c r="E137" s="228" t="s">
        <v>202</v>
      </c>
      <c r="F137" s="229" t="s">
        <v>1236</v>
      </c>
      <c r="G137" s="230" t="s">
        <v>1232</v>
      </c>
      <c r="H137" s="231">
        <v>7</v>
      </c>
      <c r="I137" s="232"/>
      <c r="J137" s="233">
        <f>ROUND(I137*H137,2)</f>
        <v>0</v>
      </c>
      <c r="K137" s="229" t="s">
        <v>1</v>
      </c>
      <c r="L137" s="45"/>
      <c r="M137" s="234" t="s">
        <v>1</v>
      </c>
      <c r="N137" s="235" t="s">
        <v>44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159</v>
      </c>
      <c r="AT137" s="238" t="s">
        <v>154</v>
      </c>
      <c r="AU137" s="238" t="s">
        <v>21</v>
      </c>
      <c r="AY137" s="18" t="s">
        <v>152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21</v>
      </c>
      <c r="BK137" s="239">
        <f>ROUND(I137*H137,2)</f>
        <v>0</v>
      </c>
      <c r="BL137" s="18" t="s">
        <v>159</v>
      </c>
      <c r="BM137" s="238" t="s">
        <v>250</v>
      </c>
    </row>
    <row r="138" s="2" customFormat="1">
      <c r="A138" s="39"/>
      <c r="B138" s="40"/>
      <c r="C138" s="41"/>
      <c r="D138" s="240" t="s">
        <v>161</v>
      </c>
      <c r="E138" s="41"/>
      <c r="F138" s="241" t="s">
        <v>1236</v>
      </c>
      <c r="G138" s="41"/>
      <c r="H138" s="41"/>
      <c r="I138" s="242"/>
      <c r="J138" s="41"/>
      <c r="K138" s="41"/>
      <c r="L138" s="45"/>
      <c r="M138" s="243"/>
      <c r="N138" s="244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161</v>
      </c>
      <c r="AU138" s="18" t="s">
        <v>21</v>
      </c>
    </row>
    <row r="139" s="2" customFormat="1" ht="24.15" customHeight="1">
      <c r="A139" s="39"/>
      <c r="B139" s="40"/>
      <c r="C139" s="227" t="s">
        <v>209</v>
      </c>
      <c r="D139" s="227" t="s">
        <v>154</v>
      </c>
      <c r="E139" s="228" t="s">
        <v>209</v>
      </c>
      <c r="F139" s="229" t="s">
        <v>1237</v>
      </c>
      <c r="G139" s="230" t="s">
        <v>1232</v>
      </c>
      <c r="H139" s="231">
        <v>3</v>
      </c>
      <c r="I139" s="232"/>
      <c r="J139" s="233">
        <f>ROUND(I139*H139,2)</f>
        <v>0</v>
      </c>
      <c r="K139" s="229" t="s">
        <v>1</v>
      </c>
      <c r="L139" s="45"/>
      <c r="M139" s="234" t="s">
        <v>1</v>
      </c>
      <c r="N139" s="235" t="s">
        <v>44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159</v>
      </c>
      <c r="AT139" s="238" t="s">
        <v>154</v>
      </c>
      <c r="AU139" s="238" t="s">
        <v>21</v>
      </c>
      <c r="AY139" s="18" t="s">
        <v>152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21</v>
      </c>
      <c r="BK139" s="239">
        <f>ROUND(I139*H139,2)</f>
        <v>0</v>
      </c>
      <c r="BL139" s="18" t="s">
        <v>159</v>
      </c>
      <c r="BM139" s="238" t="s">
        <v>265</v>
      </c>
    </row>
    <row r="140" s="2" customFormat="1">
      <c r="A140" s="39"/>
      <c r="B140" s="40"/>
      <c r="C140" s="41"/>
      <c r="D140" s="240" t="s">
        <v>161</v>
      </c>
      <c r="E140" s="41"/>
      <c r="F140" s="241" t="s">
        <v>1237</v>
      </c>
      <c r="G140" s="41"/>
      <c r="H140" s="41"/>
      <c r="I140" s="242"/>
      <c r="J140" s="41"/>
      <c r="K140" s="41"/>
      <c r="L140" s="45"/>
      <c r="M140" s="243"/>
      <c r="N140" s="244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161</v>
      </c>
      <c r="AU140" s="18" t="s">
        <v>21</v>
      </c>
    </row>
    <row r="141" s="2" customFormat="1" ht="24.15" customHeight="1">
      <c r="A141" s="39"/>
      <c r="B141" s="40"/>
      <c r="C141" s="227" t="s">
        <v>215</v>
      </c>
      <c r="D141" s="227" t="s">
        <v>154</v>
      </c>
      <c r="E141" s="228" t="s">
        <v>215</v>
      </c>
      <c r="F141" s="229" t="s">
        <v>1238</v>
      </c>
      <c r="G141" s="230" t="s">
        <v>1232</v>
      </c>
      <c r="H141" s="231">
        <v>4</v>
      </c>
      <c r="I141" s="232"/>
      <c r="J141" s="233">
        <f>ROUND(I141*H141,2)</f>
        <v>0</v>
      </c>
      <c r="K141" s="229" t="s">
        <v>1</v>
      </c>
      <c r="L141" s="45"/>
      <c r="M141" s="234" t="s">
        <v>1</v>
      </c>
      <c r="N141" s="235" t="s">
        <v>44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159</v>
      </c>
      <c r="AT141" s="238" t="s">
        <v>154</v>
      </c>
      <c r="AU141" s="238" t="s">
        <v>21</v>
      </c>
      <c r="AY141" s="18" t="s">
        <v>152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21</v>
      </c>
      <c r="BK141" s="239">
        <f>ROUND(I141*H141,2)</f>
        <v>0</v>
      </c>
      <c r="BL141" s="18" t="s">
        <v>159</v>
      </c>
      <c r="BM141" s="238" t="s">
        <v>275</v>
      </c>
    </row>
    <row r="142" s="2" customFormat="1">
      <c r="A142" s="39"/>
      <c r="B142" s="40"/>
      <c r="C142" s="41"/>
      <c r="D142" s="240" t="s">
        <v>161</v>
      </c>
      <c r="E142" s="41"/>
      <c r="F142" s="241" t="s">
        <v>1238</v>
      </c>
      <c r="G142" s="41"/>
      <c r="H142" s="41"/>
      <c r="I142" s="242"/>
      <c r="J142" s="41"/>
      <c r="K142" s="41"/>
      <c r="L142" s="45"/>
      <c r="M142" s="243"/>
      <c r="N142" s="244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161</v>
      </c>
      <c r="AU142" s="18" t="s">
        <v>21</v>
      </c>
    </row>
    <row r="143" s="2" customFormat="1" ht="16.5" customHeight="1">
      <c r="A143" s="39"/>
      <c r="B143" s="40"/>
      <c r="C143" s="227" t="s">
        <v>26</v>
      </c>
      <c r="D143" s="227" t="s">
        <v>154</v>
      </c>
      <c r="E143" s="228" t="s">
        <v>26</v>
      </c>
      <c r="F143" s="229" t="s">
        <v>1239</v>
      </c>
      <c r="G143" s="230" t="s">
        <v>1232</v>
      </c>
      <c r="H143" s="231">
        <v>4</v>
      </c>
      <c r="I143" s="232"/>
      <c r="J143" s="233">
        <f>ROUND(I143*H143,2)</f>
        <v>0</v>
      </c>
      <c r="K143" s="229" t="s">
        <v>1</v>
      </c>
      <c r="L143" s="45"/>
      <c r="M143" s="234" t="s">
        <v>1</v>
      </c>
      <c r="N143" s="235" t="s">
        <v>44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159</v>
      </c>
      <c r="AT143" s="238" t="s">
        <v>154</v>
      </c>
      <c r="AU143" s="238" t="s">
        <v>21</v>
      </c>
      <c r="AY143" s="18" t="s">
        <v>152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21</v>
      </c>
      <c r="BK143" s="239">
        <f>ROUND(I143*H143,2)</f>
        <v>0</v>
      </c>
      <c r="BL143" s="18" t="s">
        <v>159</v>
      </c>
      <c r="BM143" s="238" t="s">
        <v>290</v>
      </c>
    </row>
    <row r="144" s="2" customFormat="1">
      <c r="A144" s="39"/>
      <c r="B144" s="40"/>
      <c r="C144" s="41"/>
      <c r="D144" s="240" t="s">
        <v>161</v>
      </c>
      <c r="E144" s="41"/>
      <c r="F144" s="241" t="s">
        <v>1239</v>
      </c>
      <c r="G144" s="41"/>
      <c r="H144" s="41"/>
      <c r="I144" s="242"/>
      <c r="J144" s="41"/>
      <c r="K144" s="41"/>
      <c r="L144" s="45"/>
      <c r="M144" s="243"/>
      <c r="N144" s="244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161</v>
      </c>
      <c r="AU144" s="18" t="s">
        <v>21</v>
      </c>
    </row>
    <row r="145" s="2" customFormat="1" ht="16.5" customHeight="1">
      <c r="A145" s="39"/>
      <c r="B145" s="40"/>
      <c r="C145" s="227" t="s">
        <v>229</v>
      </c>
      <c r="D145" s="227" t="s">
        <v>154</v>
      </c>
      <c r="E145" s="228" t="s">
        <v>229</v>
      </c>
      <c r="F145" s="229" t="s">
        <v>1240</v>
      </c>
      <c r="G145" s="230" t="s">
        <v>1232</v>
      </c>
      <c r="H145" s="231">
        <v>4</v>
      </c>
      <c r="I145" s="232"/>
      <c r="J145" s="233">
        <f>ROUND(I145*H145,2)</f>
        <v>0</v>
      </c>
      <c r="K145" s="229" t="s">
        <v>1</v>
      </c>
      <c r="L145" s="45"/>
      <c r="M145" s="234" t="s">
        <v>1</v>
      </c>
      <c r="N145" s="235" t="s">
        <v>44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159</v>
      </c>
      <c r="AT145" s="238" t="s">
        <v>154</v>
      </c>
      <c r="AU145" s="238" t="s">
        <v>21</v>
      </c>
      <c r="AY145" s="18" t="s">
        <v>152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21</v>
      </c>
      <c r="BK145" s="239">
        <f>ROUND(I145*H145,2)</f>
        <v>0</v>
      </c>
      <c r="BL145" s="18" t="s">
        <v>159</v>
      </c>
      <c r="BM145" s="238" t="s">
        <v>299</v>
      </c>
    </row>
    <row r="146" s="2" customFormat="1">
      <c r="A146" s="39"/>
      <c r="B146" s="40"/>
      <c r="C146" s="41"/>
      <c r="D146" s="240" t="s">
        <v>161</v>
      </c>
      <c r="E146" s="41"/>
      <c r="F146" s="241" t="s">
        <v>1240</v>
      </c>
      <c r="G146" s="41"/>
      <c r="H146" s="41"/>
      <c r="I146" s="242"/>
      <c r="J146" s="41"/>
      <c r="K146" s="41"/>
      <c r="L146" s="45"/>
      <c r="M146" s="243"/>
      <c r="N146" s="244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161</v>
      </c>
      <c r="AU146" s="18" t="s">
        <v>21</v>
      </c>
    </row>
    <row r="147" s="2" customFormat="1" ht="16.5" customHeight="1">
      <c r="A147" s="39"/>
      <c r="B147" s="40"/>
      <c r="C147" s="227" t="s">
        <v>8</v>
      </c>
      <c r="D147" s="227" t="s">
        <v>154</v>
      </c>
      <c r="E147" s="228" t="s">
        <v>8</v>
      </c>
      <c r="F147" s="229" t="s">
        <v>1241</v>
      </c>
      <c r="G147" s="230" t="s">
        <v>1232</v>
      </c>
      <c r="H147" s="231">
        <v>7</v>
      </c>
      <c r="I147" s="232"/>
      <c r="J147" s="233">
        <f>ROUND(I147*H147,2)</f>
        <v>0</v>
      </c>
      <c r="K147" s="229" t="s">
        <v>1</v>
      </c>
      <c r="L147" s="45"/>
      <c r="M147" s="234" t="s">
        <v>1</v>
      </c>
      <c r="N147" s="235" t="s">
        <v>44</v>
      </c>
      <c r="O147" s="92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159</v>
      </c>
      <c r="AT147" s="238" t="s">
        <v>154</v>
      </c>
      <c r="AU147" s="238" t="s">
        <v>21</v>
      </c>
      <c r="AY147" s="18" t="s">
        <v>152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21</v>
      </c>
      <c r="BK147" s="239">
        <f>ROUND(I147*H147,2)</f>
        <v>0</v>
      </c>
      <c r="BL147" s="18" t="s">
        <v>159</v>
      </c>
      <c r="BM147" s="238" t="s">
        <v>313</v>
      </c>
    </row>
    <row r="148" s="2" customFormat="1">
      <c r="A148" s="39"/>
      <c r="B148" s="40"/>
      <c r="C148" s="41"/>
      <c r="D148" s="240" t="s">
        <v>161</v>
      </c>
      <c r="E148" s="41"/>
      <c r="F148" s="241" t="s">
        <v>1241</v>
      </c>
      <c r="G148" s="41"/>
      <c r="H148" s="41"/>
      <c r="I148" s="242"/>
      <c r="J148" s="41"/>
      <c r="K148" s="41"/>
      <c r="L148" s="45"/>
      <c r="M148" s="243"/>
      <c r="N148" s="244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161</v>
      </c>
      <c r="AU148" s="18" t="s">
        <v>21</v>
      </c>
    </row>
    <row r="149" s="2" customFormat="1" ht="16.5" customHeight="1">
      <c r="A149" s="39"/>
      <c r="B149" s="40"/>
      <c r="C149" s="227" t="s">
        <v>243</v>
      </c>
      <c r="D149" s="227" t="s">
        <v>154</v>
      </c>
      <c r="E149" s="228" t="s">
        <v>243</v>
      </c>
      <c r="F149" s="229" t="s">
        <v>1242</v>
      </c>
      <c r="G149" s="230" t="s">
        <v>218</v>
      </c>
      <c r="H149" s="231">
        <v>230</v>
      </c>
      <c r="I149" s="232"/>
      <c r="J149" s="233">
        <f>ROUND(I149*H149,2)</f>
        <v>0</v>
      </c>
      <c r="K149" s="229" t="s">
        <v>1</v>
      </c>
      <c r="L149" s="45"/>
      <c r="M149" s="234" t="s">
        <v>1</v>
      </c>
      <c r="N149" s="235" t="s">
        <v>44</v>
      </c>
      <c r="O149" s="92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159</v>
      </c>
      <c r="AT149" s="238" t="s">
        <v>154</v>
      </c>
      <c r="AU149" s="238" t="s">
        <v>21</v>
      </c>
      <c r="AY149" s="18" t="s">
        <v>152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21</v>
      </c>
      <c r="BK149" s="239">
        <f>ROUND(I149*H149,2)</f>
        <v>0</v>
      </c>
      <c r="BL149" s="18" t="s">
        <v>159</v>
      </c>
      <c r="BM149" s="238" t="s">
        <v>328</v>
      </c>
    </row>
    <row r="150" s="2" customFormat="1">
      <c r="A150" s="39"/>
      <c r="B150" s="40"/>
      <c r="C150" s="41"/>
      <c r="D150" s="240" t="s">
        <v>161</v>
      </c>
      <c r="E150" s="41"/>
      <c r="F150" s="241" t="s">
        <v>1242</v>
      </c>
      <c r="G150" s="41"/>
      <c r="H150" s="41"/>
      <c r="I150" s="242"/>
      <c r="J150" s="41"/>
      <c r="K150" s="41"/>
      <c r="L150" s="45"/>
      <c r="M150" s="243"/>
      <c r="N150" s="244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161</v>
      </c>
      <c r="AU150" s="18" t="s">
        <v>21</v>
      </c>
    </row>
    <row r="151" s="2" customFormat="1" ht="21.75" customHeight="1">
      <c r="A151" s="39"/>
      <c r="B151" s="40"/>
      <c r="C151" s="227" t="s">
        <v>250</v>
      </c>
      <c r="D151" s="227" t="s">
        <v>154</v>
      </c>
      <c r="E151" s="228" t="s">
        <v>250</v>
      </c>
      <c r="F151" s="229" t="s">
        <v>1243</v>
      </c>
      <c r="G151" s="230" t="s">
        <v>218</v>
      </c>
      <c r="H151" s="231">
        <v>24</v>
      </c>
      <c r="I151" s="232"/>
      <c r="J151" s="233">
        <f>ROUND(I151*H151,2)</f>
        <v>0</v>
      </c>
      <c r="K151" s="229" t="s">
        <v>1</v>
      </c>
      <c r="L151" s="45"/>
      <c r="M151" s="234" t="s">
        <v>1</v>
      </c>
      <c r="N151" s="235" t="s">
        <v>44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159</v>
      </c>
      <c r="AT151" s="238" t="s">
        <v>154</v>
      </c>
      <c r="AU151" s="238" t="s">
        <v>21</v>
      </c>
      <c r="AY151" s="18" t="s">
        <v>152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21</v>
      </c>
      <c r="BK151" s="239">
        <f>ROUND(I151*H151,2)</f>
        <v>0</v>
      </c>
      <c r="BL151" s="18" t="s">
        <v>159</v>
      </c>
      <c r="BM151" s="238" t="s">
        <v>341</v>
      </c>
    </row>
    <row r="152" s="2" customFormat="1">
      <c r="A152" s="39"/>
      <c r="B152" s="40"/>
      <c r="C152" s="41"/>
      <c r="D152" s="240" t="s">
        <v>161</v>
      </c>
      <c r="E152" s="41"/>
      <c r="F152" s="241" t="s">
        <v>1243</v>
      </c>
      <c r="G152" s="41"/>
      <c r="H152" s="41"/>
      <c r="I152" s="242"/>
      <c r="J152" s="41"/>
      <c r="K152" s="41"/>
      <c r="L152" s="45"/>
      <c r="M152" s="243"/>
      <c r="N152" s="244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161</v>
      </c>
      <c r="AU152" s="18" t="s">
        <v>21</v>
      </c>
    </row>
    <row r="153" s="2" customFormat="1" ht="16.5" customHeight="1">
      <c r="A153" s="39"/>
      <c r="B153" s="40"/>
      <c r="C153" s="227" t="s">
        <v>258</v>
      </c>
      <c r="D153" s="227" t="s">
        <v>154</v>
      </c>
      <c r="E153" s="228" t="s">
        <v>258</v>
      </c>
      <c r="F153" s="229" t="s">
        <v>1244</v>
      </c>
      <c r="G153" s="230" t="s">
        <v>218</v>
      </c>
      <c r="H153" s="231">
        <v>170</v>
      </c>
      <c r="I153" s="232"/>
      <c r="J153" s="233">
        <f>ROUND(I153*H153,2)</f>
        <v>0</v>
      </c>
      <c r="K153" s="229" t="s">
        <v>1</v>
      </c>
      <c r="L153" s="45"/>
      <c r="M153" s="234" t="s">
        <v>1</v>
      </c>
      <c r="N153" s="235" t="s">
        <v>44</v>
      </c>
      <c r="O153" s="92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159</v>
      </c>
      <c r="AT153" s="238" t="s">
        <v>154</v>
      </c>
      <c r="AU153" s="238" t="s">
        <v>21</v>
      </c>
      <c r="AY153" s="18" t="s">
        <v>152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21</v>
      </c>
      <c r="BK153" s="239">
        <f>ROUND(I153*H153,2)</f>
        <v>0</v>
      </c>
      <c r="BL153" s="18" t="s">
        <v>159</v>
      </c>
      <c r="BM153" s="238" t="s">
        <v>354</v>
      </c>
    </row>
    <row r="154" s="2" customFormat="1">
      <c r="A154" s="39"/>
      <c r="B154" s="40"/>
      <c r="C154" s="41"/>
      <c r="D154" s="240" t="s">
        <v>161</v>
      </c>
      <c r="E154" s="41"/>
      <c r="F154" s="241" t="s">
        <v>1244</v>
      </c>
      <c r="G154" s="41"/>
      <c r="H154" s="41"/>
      <c r="I154" s="242"/>
      <c r="J154" s="41"/>
      <c r="K154" s="41"/>
      <c r="L154" s="45"/>
      <c r="M154" s="243"/>
      <c r="N154" s="244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161</v>
      </c>
      <c r="AU154" s="18" t="s">
        <v>21</v>
      </c>
    </row>
    <row r="155" s="2" customFormat="1" ht="16.5" customHeight="1">
      <c r="A155" s="39"/>
      <c r="B155" s="40"/>
      <c r="C155" s="227" t="s">
        <v>265</v>
      </c>
      <c r="D155" s="227" t="s">
        <v>154</v>
      </c>
      <c r="E155" s="228" t="s">
        <v>265</v>
      </c>
      <c r="F155" s="229" t="s">
        <v>1245</v>
      </c>
      <c r="G155" s="230" t="s">
        <v>218</v>
      </c>
      <c r="H155" s="231">
        <v>7</v>
      </c>
      <c r="I155" s="232"/>
      <c r="J155" s="233">
        <f>ROUND(I155*H155,2)</f>
        <v>0</v>
      </c>
      <c r="K155" s="229" t="s">
        <v>1</v>
      </c>
      <c r="L155" s="45"/>
      <c r="M155" s="234" t="s">
        <v>1</v>
      </c>
      <c r="N155" s="235" t="s">
        <v>44</v>
      </c>
      <c r="O155" s="92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159</v>
      </c>
      <c r="AT155" s="238" t="s">
        <v>154</v>
      </c>
      <c r="AU155" s="238" t="s">
        <v>21</v>
      </c>
      <c r="AY155" s="18" t="s">
        <v>152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21</v>
      </c>
      <c r="BK155" s="239">
        <f>ROUND(I155*H155,2)</f>
        <v>0</v>
      </c>
      <c r="BL155" s="18" t="s">
        <v>159</v>
      </c>
      <c r="BM155" s="238" t="s">
        <v>365</v>
      </c>
    </row>
    <row r="156" s="2" customFormat="1">
      <c r="A156" s="39"/>
      <c r="B156" s="40"/>
      <c r="C156" s="41"/>
      <c r="D156" s="240" t="s">
        <v>161</v>
      </c>
      <c r="E156" s="41"/>
      <c r="F156" s="241" t="s">
        <v>1245</v>
      </c>
      <c r="G156" s="41"/>
      <c r="H156" s="41"/>
      <c r="I156" s="242"/>
      <c r="J156" s="41"/>
      <c r="K156" s="41"/>
      <c r="L156" s="45"/>
      <c r="M156" s="243"/>
      <c r="N156" s="244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161</v>
      </c>
      <c r="AU156" s="18" t="s">
        <v>21</v>
      </c>
    </row>
    <row r="157" s="2" customFormat="1" ht="16.5" customHeight="1">
      <c r="A157" s="39"/>
      <c r="B157" s="40"/>
      <c r="C157" s="227" t="s">
        <v>270</v>
      </c>
      <c r="D157" s="227" t="s">
        <v>154</v>
      </c>
      <c r="E157" s="228" t="s">
        <v>270</v>
      </c>
      <c r="F157" s="229" t="s">
        <v>1246</v>
      </c>
      <c r="G157" s="230" t="s">
        <v>218</v>
      </c>
      <c r="H157" s="231">
        <v>85</v>
      </c>
      <c r="I157" s="232"/>
      <c r="J157" s="233">
        <f>ROUND(I157*H157,2)</f>
        <v>0</v>
      </c>
      <c r="K157" s="229" t="s">
        <v>1</v>
      </c>
      <c r="L157" s="45"/>
      <c r="M157" s="234" t="s">
        <v>1</v>
      </c>
      <c r="N157" s="235" t="s">
        <v>44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159</v>
      </c>
      <c r="AT157" s="238" t="s">
        <v>154</v>
      </c>
      <c r="AU157" s="238" t="s">
        <v>21</v>
      </c>
      <c r="AY157" s="18" t="s">
        <v>152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21</v>
      </c>
      <c r="BK157" s="239">
        <f>ROUND(I157*H157,2)</f>
        <v>0</v>
      </c>
      <c r="BL157" s="18" t="s">
        <v>159</v>
      </c>
      <c r="BM157" s="238" t="s">
        <v>376</v>
      </c>
    </row>
    <row r="158" s="2" customFormat="1">
      <c r="A158" s="39"/>
      <c r="B158" s="40"/>
      <c r="C158" s="41"/>
      <c r="D158" s="240" t="s">
        <v>161</v>
      </c>
      <c r="E158" s="41"/>
      <c r="F158" s="241" t="s">
        <v>1246</v>
      </c>
      <c r="G158" s="41"/>
      <c r="H158" s="41"/>
      <c r="I158" s="242"/>
      <c r="J158" s="41"/>
      <c r="K158" s="41"/>
      <c r="L158" s="45"/>
      <c r="M158" s="243"/>
      <c r="N158" s="244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161</v>
      </c>
      <c r="AU158" s="18" t="s">
        <v>21</v>
      </c>
    </row>
    <row r="159" s="2" customFormat="1" ht="16.5" customHeight="1">
      <c r="A159" s="39"/>
      <c r="B159" s="40"/>
      <c r="C159" s="227" t="s">
        <v>275</v>
      </c>
      <c r="D159" s="227" t="s">
        <v>154</v>
      </c>
      <c r="E159" s="228" t="s">
        <v>275</v>
      </c>
      <c r="F159" s="229" t="s">
        <v>1247</v>
      </c>
      <c r="G159" s="230" t="s">
        <v>218</v>
      </c>
      <c r="H159" s="231">
        <v>330</v>
      </c>
      <c r="I159" s="232"/>
      <c r="J159" s="233">
        <f>ROUND(I159*H159,2)</f>
        <v>0</v>
      </c>
      <c r="K159" s="229" t="s">
        <v>1</v>
      </c>
      <c r="L159" s="45"/>
      <c r="M159" s="234" t="s">
        <v>1</v>
      </c>
      <c r="N159" s="235" t="s">
        <v>44</v>
      </c>
      <c r="O159" s="92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159</v>
      </c>
      <c r="AT159" s="238" t="s">
        <v>154</v>
      </c>
      <c r="AU159" s="238" t="s">
        <v>21</v>
      </c>
      <c r="AY159" s="18" t="s">
        <v>152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21</v>
      </c>
      <c r="BK159" s="239">
        <f>ROUND(I159*H159,2)</f>
        <v>0</v>
      </c>
      <c r="BL159" s="18" t="s">
        <v>159</v>
      </c>
      <c r="BM159" s="238" t="s">
        <v>388</v>
      </c>
    </row>
    <row r="160" s="2" customFormat="1">
      <c r="A160" s="39"/>
      <c r="B160" s="40"/>
      <c r="C160" s="41"/>
      <c r="D160" s="240" t="s">
        <v>161</v>
      </c>
      <c r="E160" s="41"/>
      <c r="F160" s="241" t="s">
        <v>1247</v>
      </c>
      <c r="G160" s="41"/>
      <c r="H160" s="41"/>
      <c r="I160" s="242"/>
      <c r="J160" s="41"/>
      <c r="K160" s="41"/>
      <c r="L160" s="45"/>
      <c r="M160" s="243"/>
      <c r="N160" s="244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161</v>
      </c>
      <c r="AU160" s="18" t="s">
        <v>21</v>
      </c>
    </row>
    <row r="161" s="2" customFormat="1" ht="16.5" customHeight="1">
      <c r="A161" s="39"/>
      <c r="B161" s="40"/>
      <c r="C161" s="227" t="s">
        <v>280</v>
      </c>
      <c r="D161" s="227" t="s">
        <v>154</v>
      </c>
      <c r="E161" s="228" t="s">
        <v>280</v>
      </c>
      <c r="F161" s="229" t="s">
        <v>1248</v>
      </c>
      <c r="G161" s="230" t="s">
        <v>1232</v>
      </c>
      <c r="H161" s="231">
        <v>2</v>
      </c>
      <c r="I161" s="232"/>
      <c r="J161" s="233">
        <f>ROUND(I161*H161,2)</f>
        <v>0</v>
      </c>
      <c r="K161" s="229" t="s">
        <v>1</v>
      </c>
      <c r="L161" s="45"/>
      <c r="M161" s="234" t="s">
        <v>1</v>
      </c>
      <c r="N161" s="235" t="s">
        <v>44</v>
      </c>
      <c r="O161" s="92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159</v>
      </c>
      <c r="AT161" s="238" t="s">
        <v>154</v>
      </c>
      <c r="AU161" s="238" t="s">
        <v>21</v>
      </c>
      <c r="AY161" s="18" t="s">
        <v>152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21</v>
      </c>
      <c r="BK161" s="239">
        <f>ROUND(I161*H161,2)</f>
        <v>0</v>
      </c>
      <c r="BL161" s="18" t="s">
        <v>159</v>
      </c>
      <c r="BM161" s="238" t="s">
        <v>400</v>
      </c>
    </row>
    <row r="162" s="2" customFormat="1">
      <c r="A162" s="39"/>
      <c r="B162" s="40"/>
      <c r="C162" s="41"/>
      <c r="D162" s="240" t="s">
        <v>161</v>
      </c>
      <c r="E162" s="41"/>
      <c r="F162" s="241" t="s">
        <v>1248</v>
      </c>
      <c r="G162" s="41"/>
      <c r="H162" s="41"/>
      <c r="I162" s="242"/>
      <c r="J162" s="41"/>
      <c r="K162" s="41"/>
      <c r="L162" s="45"/>
      <c r="M162" s="243"/>
      <c r="N162" s="244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161</v>
      </c>
      <c r="AU162" s="18" t="s">
        <v>21</v>
      </c>
    </row>
    <row r="163" s="2" customFormat="1" ht="16.5" customHeight="1">
      <c r="A163" s="39"/>
      <c r="B163" s="40"/>
      <c r="C163" s="227" t="s">
        <v>290</v>
      </c>
      <c r="D163" s="227" t="s">
        <v>154</v>
      </c>
      <c r="E163" s="228" t="s">
        <v>290</v>
      </c>
      <c r="F163" s="229" t="s">
        <v>1249</v>
      </c>
      <c r="G163" s="230" t="s">
        <v>238</v>
      </c>
      <c r="H163" s="231">
        <v>9.5999999999999996</v>
      </c>
      <c r="I163" s="232"/>
      <c r="J163" s="233">
        <f>ROUND(I163*H163,2)</f>
        <v>0</v>
      </c>
      <c r="K163" s="229" t="s">
        <v>1</v>
      </c>
      <c r="L163" s="45"/>
      <c r="M163" s="234" t="s">
        <v>1</v>
      </c>
      <c r="N163" s="235" t="s">
        <v>44</v>
      </c>
      <c r="O163" s="92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159</v>
      </c>
      <c r="AT163" s="238" t="s">
        <v>154</v>
      </c>
      <c r="AU163" s="238" t="s">
        <v>21</v>
      </c>
      <c r="AY163" s="18" t="s">
        <v>152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21</v>
      </c>
      <c r="BK163" s="239">
        <f>ROUND(I163*H163,2)</f>
        <v>0</v>
      </c>
      <c r="BL163" s="18" t="s">
        <v>159</v>
      </c>
      <c r="BM163" s="238" t="s">
        <v>414</v>
      </c>
    </row>
    <row r="164" s="2" customFormat="1">
      <c r="A164" s="39"/>
      <c r="B164" s="40"/>
      <c r="C164" s="41"/>
      <c r="D164" s="240" t="s">
        <v>161</v>
      </c>
      <c r="E164" s="41"/>
      <c r="F164" s="241" t="s">
        <v>1249</v>
      </c>
      <c r="G164" s="41"/>
      <c r="H164" s="41"/>
      <c r="I164" s="242"/>
      <c r="J164" s="41"/>
      <c r="K164" s="41"/>
      <c r="L164" s="45"/>
      <c r="M164" s="243"/>
      <c r="N164" s="244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161</v>
      </c>
      <c r="AU164" s="18" t="s">
        <v>21</v>
      </c>
    </row>
    <row r="165" s="2" customFormat="1" ht="16.5" customHeight="1">
      <c r="A165" s="39"/>
      <c r="B165" s="40"/>
      <c r="C165" s="227" t="s">
        <v>7</v>
      </c>
      <c r="D165" s="227" t="s">
        <v>154</v>
      </c>
      <c r="E165" s="228" t="s">
        <v>7</v>
      </c>
      <c r="F165" s="229" t="s">
        <v>1250</v>
      </c>
      <c r="G165" s="230" t="s">
        <v>1232</v>
      </c>
      <c r="H165" s="231">
        <v>7</v>
      </c>
      <c r="I165" s="232"/>
      <c r="J165" s="233">
        <f>ROUND(I165*H165,2)</f>
        <v>0</v>
      </c>
      <c r="K165" s="229" t="s">
        <v>1</v>
      </c>
      <c r="L165" s="45"/>
      <c r="M165" s="234" t="s">
        <v>1</v>
      </c>
      <c r="N165" s="235" t="s">
        <v>44</v>
      </c>
      <c r="O165" s="92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8" t="s">
        <v>159</v>
      </c>
      <c r="AT165" s="238" t="s">
        <v>154</v>
      </c>
      <c r="AU165" s="238" t="s">
        <v>21</v>
      </c>
      <c r="AY165" s="18" t="s">
        <v>152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8" t="s">
        <v>21</v>
      </c>
      <c r="BK165" s="239">
        <f>ROUND(I165*H165,2)</f>
        <v>0</v>
      </c>
      <c r="BL165" s="18" t="s">
        <v>159</v>
      </c>
      <c r="BM165" s="238" t="s">
        <v>428</v>
      </c>
    </row>
    <row r="166" s="2" customFormat="1">
      <c r="A166" s="39"/>
      <c r="B166" s="40"/>
      <c r="C166" s="41"/>
      <c r="D166" s="240" t="s">
        <v>161</v>
      </c>
      <c r="E166" s="41"/>
      <c r="F166" s="241" t="s">
        <v>1250</v>
      </c>
      <c r="G166" s="41"/>
      <c r="H166" s="41"/>
      <c r="I166" s="242"/>
      <c r="J166" s="41"/>
      <c r="K166" s="41"/>
      <c r="L166" s="45"/>
      <c r="M166" s="243"/>
      <c r="N166" s="244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161</v>
      </c>
      <c r="AU166" s="18" t="s">
        <v>21</v>
      </c>
    </row>
    <row r="167" s="2" customFormat="1" ht="16.5" customHeight="1">
      <c r="A167" s="39"/>
      <c r="B167" s="40"/>
      <c r="C167" s="227" t="s">
        <v>299</v>
      </c>
      <c r="D167" s="227" t="s">
        <v>154</v>
      </c>
      <c r="E167" s="228" t="s">
        <v>299</v>
      </c>
      <c r="F167" s="229" t="s">
        <v>1251</v>
      </c>
      <c r="G167" s="230" t="s">
        <v>1232</v>
      </c>
      <c r="H167" s="231">
        <v>7</v>
      </c>
      <c r="I167" s="232"/>
      <c r="J167" s="233">
        <f>ROUND(I167*H167,2)</f>
        <v>0</v>
      </c>
      <c r="K167" s="229" t="s">
        <v>1</v>
      </c>
      <c r="L167" s="45"/>
      <c r="M167" s="234" t="s">
        <v>1</v>
      </c>
      <c r="N167" s="235" t="s">
        <v>44</v>
      </c>
      <c r="O167" s="92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8" t="s">
        <v>159</v>
      </c>
      <c r="AT167" s="238" t="s">
        <v>154</v>
      </c>
      <c r="AU167" s="238" t="s">
        <v>21</v>
      </c>
      <c r="AY167" s="18" t="s">
        <v>152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8" t="s">
        <v>21</v>
      </c>
      <c r="BK167" s="239">
        <f>ROUND(I167*H167,2)</f>
        <v>0</v>
      </c>
      <c r="BL167" s="18" t="s">
        <v>159</v>
      </c>
      <c r="BM167" s="238" t="s">
        <v>442</v>
      </c>
    </row>
    <row r="168" s="2" customFormat="1">
      <c r="A168" s="39"/>
      <c r="B168" s="40"/>
      <c r="C168" s="41"/>
      <c r="D168" s="240" t="s">
        <v>161</v>
      </c>
      <c r="E168" s="41"/>
      <c r="F168" s="241" t="s">
        <v>1251</v>
      </c>
      <c r="G168" s="41"/>
      <c r="H168" s="41"/>
      <c r="I168" s="242"/>
      <c r="J168" s="41"/>
      <c r="K168" s="41"/>
      <c r="L168" s="45"/>
      <c r="M168" s="243"/>
      <c r="N168" s="244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161</v>
      </c>
      <c r="AU168" s="18" t="s">
        <v>21</v>
      </c>
    </row>
    <row r="169" s="2" customFormat="1" ht="16.5" customHeight="1">
      <c r="A169" s="39"/>
      <c r="B169" s="40"/>
      <c r="C169" s="227" t="s">
        <v>306</v>
      </c>
      <c r="D169" s="227" t="s">
        <v>154</v>
      </c>
      <c r="E169" s="228" t="s">
        <v>306</v>
      </c>
      <c r="F169" s="229" t="s">
        <v>1252</v>
      </c>
      <c r="G169" s="230" t="s">
        <v>238</v>
      </c>
      <c r="H169" s="231">
        <v>10.6</v>
      </c>
      <c r="I169" s="232"/>
      <c r="J169" s="233">
        <f>ROUND(I169*H169,2)</f>
        <v>0</v>
      </c>
      <c r="K169" s="229" t="s">
        <v>1</v>
      </c>
      <c r="L169" s="45"/>
      <c r="M169" s="234" t="s">
        <v>1</v>
      </c>
      <c r="N169" s="235" t="s">
        <v>44</v>
      </c>
      <c r="O169" s="92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159</v>
      </c>
      <c r="AT169" s="238" t="s">
        <v>154</v>
      </c>
      <c r="AU169" s="238" t="s">
        <v>21</v>
      </c>
      <c r="AY169" s="18" t="s">
        <v>152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21</v>
      </c>
      <c r="BK169" s="239">
        <f>ROUND(I169*H169,2)</f>
        <v>0</v>
      </c>
      <c r="BL169" s="18" t="s">
        <v>159</v>
      </c>
      <c r="BM169" s="238" t="s">
        <v>454</v>
      </c>
    </row>
    <row r="170" s="2" customFormat="1">
      <c r="A170" s="39"/>
      <c r="B170" s="40"/>
      <c r="C170" s="41"/>
      <c r="D170" s="240" t="s">
        <v>161</v>
      </c>
      <c r="E170" s="41"/>
      <c r="F170" s="241" t="s">
        <v>1252</v>
      </c>
      <c r="G170" s="41"/>
      <c r="H170" s="41"/>
      <c r="I170" s="242"/>
      <c r="J170" s="41"/>
      <c r="K170" s="41"/>
      <c r="L170" s="45"/>
      <c r="M170" s="243"/>
      <c r="N170" s="244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161</v>
      </c>
      <c r="AU170" s="18" t="s">
        <v>21</v>
      </c>
    </row>
    <row r="171" s="2" customFormat="1" ht="16.5" customHeight="1">
      <c r="A171" s="39"/>
      <c r="B171" s="40"/>
      <c r="C171" s="227" t="s">
        <v>313</v>
      </c>
      <c r="D171" s="227" t="s">
        <v>154</v>
      </c>
      <c r="E171" s="228" t="s">
        <v>313</v>
      </c>
      <c r="F171" s="229" t="s">
        <v>1253</v>
      </c>
      <c r="G171" s="230" t="s">
        <v>1232</v>
      </c>
      <c r="H171" s="231">
        <v>7</v>
      </c>
      <c r="I171" s="232"/>
      <c r="J171" s="233">
        <f>ROUND(I171*H171,2)</f>
        <v>0</v>
      </c>
      <c r="K171" s="229" t="s">
        <v>1</v>
      </c>
      <c r="L171" s="45"/>
      <c r="M171" s="234" t="s">
        <v>1</v>
      </c>
      <c r="N171" s="235" t="s">
        <v>44</v>
      </c>
      <c r="O171" s="92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8" t="s">
        <v>159</v>
      </c>
      <c r="AT171" s="238" t="s">
        <v>154</v>
      </c>
      <c r="AU171" s="238" t="s">
        <v>21</v>
      </c>
      <c r="AY171" s="18" t="s">
        <v>152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8" t="s">
        <v>21</v>
      </c>
      <c r="BK171" s="239">
        <f>ROUND(I171*H171,2)</f>
        <v>0</v>
      </c>
      <c r="BL171" s="18" t="s">
        <v>159</v>
      </c>
      <c r="BM171" s="238" t="s">
        <v>465</v>
      </c>
    </row>
    <row r="172" s="2" customFormat="1">
      <c r="A172" s="39"/>
      <c r="B172" s="40"/>
      <c r="C172" s="41"/>
      <c r="D172" s="240" t="s">
        <v>161</v>
      </c>
      <c r="E172" s="41"/>
      <c r="F172" s="241" t="s">
        <v>1253</v>
      </c>
      <c r="G172" s="41"/>
      <c r="H172" s="41"/>
      <c r="I172" s="242"/>
      <c r="J172" s="41"/>
      <c r="K172" s="41"/>
      <c r="L172" s="45"/>
      <c r="M172" s="243"/>
      <c r="N172" s="244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161</v>
      </c>
      <c r="AU172" s="18" t="s">
        <v>21</v>
      </c>
    </row>
    <row r="173" s="12" customFormat="1" ht="25.92" customHeight="1">
      <c r="A173" s="12"/>
      <c r="B173" s="211"/>
      <c r="C173" s="212"/>
      <c r="D173" s="213" t="s">
        <v>78</v>
      </c>
      <c r="E173" s="214" t="s">
        <v>1254</v>
      </c>
      <c r="F173" s="214" t="s">
        <v>1255</v>
      </c>
      <c r="G173" s="212"/>
      <c r="H173" s="212"/>
      <c r="I173" s="215"/>
      <c r="J173" s="216">
        <f>BK173</f>
        <v>0</v>
      </c>
      <c r="K173" s="212"/>
      <c r="L173" s="217"/>
      <c r="M173" s="218"/>
      <c r="N173" s="219"/>
      <c r="O173" s="219"/>
      <c r="P173" s="220">
        <f>SUM(P174:P193)</f>
        <v>0</v>
      </c>
      <c r="Q173" s="219"/>
      <c r="R173" s="220">
        <f>SUM(R174:R193)</f>
        <v>0</v>
      </c>
      <c r="S173" s="219"/>
      <c r="T173" s="221">
        <f>SUM(T174:T193)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2" t="s">
        <v>21</v>
      </c>
      <c r="AT173" s="223" t="s">
        <v>78</v>
      </c>
      <c r="AU173" s="223" t="s">
        <v>79</v>
      </c>
      <c r="AY173" s="222" t="s">
        <v>152</v>
      </c>
      <c r="BK173" s="224">
        <f>SUM(BK174:BK193)</f>
        <v>0</v>
      </c>
    </row>
    <row r="174" s="2" customFormat="1" ht="16.5" customHeight="1">
      <c r="A174" s="39"/>
      <c r="B174" s="40"/>
      <c r="C174" s="227" t="s">
        <v>320</v>
      </c>
      <c r="D174" s="227" t="s">
        <v>154</v>
      </c>
      <c r="E174" s="228" t="s">
        <v>320</v>
      </c>
      <c r="F174" s="229" t="s">
        <v>1256</v>
      </c>
      <c r="G174" s="230" t="s">
        <v>1257</v>
      </c>
      <c r="H174" s="231">
        <v>0.20000000000000001</v>
      </c>
      <c r="I174" s="232"/>
      <c r="J174" s="233">
        <f>ROUND(I174*H174,2)</f>
        <v>0</v>
      </c>
      <c r="K174" s="229" t="s">
        <v>1</v>
      </c>
      <c r="L174" s="45"/>
      <c r="M174" s="234" t="s">
        <v>1</v>
      </c>
      <c r="N174" s="235" t="s">
        <v>44</v>
      </c>
      <c r="O174" s="92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159</v>
      </c>
      <c r="AT174" s="238" t="s">
        <v>154</v>
      </c>
      <c r="AU174" s="238" t="s">
        <v>21</v>
      </c>
      <c r="AY174" s="18" t="s">
        <v>152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21</v>
      </c>
      <c r="BK174" s="239">
        <f>ROUND(I174*H174,2)</f>
        <v>0</v>
      </c>
      <c r="BL174" s="18" t="s">
        <v>159</v>
      </c>
      <c r="BM174" s="238" t="s">
        <v>481</v>
      </c>
    </row>
    <row r="175" s="2" customFormat="1">
      <c r="A175" s="39"/>
      <c r="B175" s="40"/>
      <c r="C175" s="41"/>
      <c r="D175" s="240" t="s">
        <v>161</v>
      </c>
      <c r="E175" s="41"/>
      <c r="F175" s="241" t="s">
        <v>1256</v>
      </c>
      <c r="G175" s="41"/>
      <c r="H175" s="41"/>
      <c r="I175" s="242"/>
      <c r="J175" s="41"/>
      <c r="K175" s="41"/>
      <c r="L175" s="45"/>
      <c r="M175" s="243"/>
      <c r="N175" s="244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161</v>
      </c>
      <c r="AU175" s="18" t="s">
        <v>21</v>
      </c>
    </row>
    <row r="176" s="2" customFormat="1" ht="16.5" customHeight="1">
      <c r="A176" s="39"/>
      <c r="B176" s="40"/>
      <c r="C176" s="227" t="s">
        <v>328</v>
      </c>
      <c r="D176" s="227" t="s">
        <v>154</v>
      </c>
      <c r="E176" s="228" t="s">
        <v>328</v>
      </c>
      <c r="F176" s="229" t="s">
        <v>1258</v>
      </c>
      <c r="G176" s="230" t="s">
        <v>218</v>
      </c>
      <c r="H176" s="231">
        <v>177</v>
      </c>
      <c r="I176" s="232"/>
      <c r="J176" s="233">
        <f>ROUND(I176*H176,2)</f>
        <v>0</v>
      </c>
      <c r="K176" s="229" t="s">
        <v>1</v>
      </c>
      <c r="L176" s="45"/>
      <c r="M176" s="234" t="s">
        <v>1</v>
      </c>
      <c r="N176" s="235" t="s">
        <v>44</v>
      </c>
      <c r="O176" s="92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8" t="s">
        <v>159</v>
      </c>
      <c r="AT176" s="238" t="s">
        <v>154</v>
      </c>
      <c r="AU176" s="238" t="s">
        <v>21</v>
      </c>
      <c r="AY176" s="18" t="s">
        <v>152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8" t="s">
        <v>21</v>
      </c>
      <c r="BK176" s="239">
        <f>ROUND(I176*H176,2)</f>
        <v>0</v>
      </c>
      <c r="BL176" s="18" t="s">
        <v>159</v>
      </c>
      <c r="BM176" s="238" t="s">
        <v>492</v>
      </c>
    </row>
    <row r="177" s="2" customFormat="1">
      <c r="A177" s="39"/>
      <c r="B177" s="40"/>
      <c r="C177" s="41"/>
      <c r="D177" s="240" t="s">
        <v>161</v>
      </c>
      <c r="E177" s="41"/>
      <c r="F177" s="241" t="s">
        <v>1258</v>
      </c>
      <c r="G177" s="41"/>
      <c r="H177" s="41"/>
      <c r="I177" s="242"/>
      <c r="J177" s="41"/>
      <c r="K177" s="41"/>
      <c r="L177" s="45"/>
      <c r="M177" s="243"/>
      <c r="N177" s="244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161</v>
      </c>
      <c r="AU177" s="18" t="s">
        <v>21</v>
      </c>
    </row>
    <row r="178" s="2" customFormat="1" ht="16.5" customHeight="1">
      <c r="A178" s="39"/>
      <c r="B178" s="40"/>
      <c r="C178" s="227" t="s">
        <v>335</v>
      </c>
      <c r="D178" s="227" t="s">
        <v>154</v>
      </c>
      <c r="E178" s="228" t="s">
        <v>335</v>
      </c>
      <c r="F178" s="229" t="s">
        <v>1259</v>
      </c>
      <c r="G178" s="230" t="s">
        <v>218</v>
      </c>
      <c r="H178" s="231">
        <v>177</v>
      </c>
      <c r="I178" s="232"/>
      <c r="J178" s="233">
        <f>ROUND(I178*H178,2)</f>
        <v>0</v>
      </c>
      <c r="K178" s="229" t="s">
        <v>1</v>
      </c>
      <c r="L178" s="45"/>
      <c r="M178" s="234" t="s">
        <v>1</v>
      </c>
      <c r="N178" s="235" t="s">
        <v>44</v>
      </c>
      <c r="O178" s="92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159</v>
      </c>
      <c r="AT178" s="238" t="s">
        <v>154</v>
      </c>
      <c r="AU178" s="238" t="s">
        <v>21</v>
      </c>
      <c r="AY178" s="18" t="s">
        <v>152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21</v>
      </c>
      <c r="BK178" s="239">
        <f>ROUND(I178*H178,2)</f>
        <v>0</v>
      </c>
      <c r="BL178" s="18" t="s">
        <v>159</v>
      </c>
      <c r="BM178" s="238" t="s">
        <v>504</v>
      </c>
    </row>
    <row r="179" s="2" customFormat="1">
      <c r="A179" s="39"/>
      <c r="B179" s="40"/>
      <c r="C179" s="41"/>
      <c r="D179" s="240" t="s">
        <v>161</v>
      </c>
      <c r="E179" s="41"/>
      <c r="F179" s="241" t="s">
        <v>1259</v>
      </c>
      <c r="G179" s="41"/>
      <c r="H179" s="41"/>
      <c r="I179" s="242"/>
      <c r="J179" s="41"/>
      <c r="K179" s="41"/>
      <c r="L179" s="45"/>
      <c r="M179" s="243"/>
      <c r="N179" s="244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161</v>
      </c>
      <c r="AU179" s="18" t="s">
        <v>21</v>
      </c>
    </row>
    <row r="180" s="2" customFormat="1" ht="16.5" customHeight="1">
      <c r="A180" s="39"/>
      <c r="B180" s="40"/>
      <c r="C180" s="227" t="s">
        <v>341</v>
      </c>
      <c r="D180" s="227" t="s">
        <v>154</v>
      </c>
      <c r="E180" s="228" t="s">
        <v>341</v>
      </c>
      <c r="F180" s="229" t="s">
        <v>1260</v>
      </c>
      <c r="G180" s="230" t="s">
        <v>157</v>
      </c>
      <c r="H180" s="231">
        <v>1.5</v>
      </c>
      <c r="I180" s="232"/>
      <c r="J180" s="233">
        <f>ROUND(I180*H180,2)</f>
        <v>0</v>
      </c>
      <c r="K180" s="229" t="s">
        <v>1</v>
      </c>
      <c r="L180" s="45"/>
      <c r="M180" s="234" t="s">
        <v>1</v>
      </c>
      <c r="N180" s="235" t="s">
        <v>44</v>
      </c>
      <c r="O180" s="92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8" t="s">
        <v>159</v>
      </c>
      <c r="AT180" s="238" t="s">
        <v>154</v>
      </c>
      <c r="AU180" s="238" t="s">
        <v>21</v>
      </c>
      <c r="AY180" s="18" t="s">
        <v>152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8" t="s">
        <v>21</v>
      </c>
      <c r="BK180" s="239">
        <f>ROUND(I180*H180,2)</f>
        <v>0</v>
      </c>
      <c r="BL180" s="18" t="s">
        <v>159</v>
      </c>
      <c r="BM180" s="238" t="s">
        <v>515</v>
      </c>
    </row>
    <row r="181" s="2" customFormat="1">
      <c r="A181" s="39"/>
      <c r="B181" s="40"/>
      <c r="C181" s="41"/>
      <c r="D181" s="240" t="s">
        <v>161</v>
      </c>
      <c r="E181" s="41"/>
      <c r="F181" s="241" t="s">
        <v>1260</v>
      </c>
      <c r="G181" s="41"/>
      <c r="H181" s="41"/>
      <c r="I181" s="242"/>
      <c r="J181" s="41"/>
      <c r="K181" s="41"/>
      <c r="L181" s="45"/>
      <c r="M181" s="243"/>
      <c r="N181" s="244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161</v>
      </c>
      <c r="AU181" s="18" t="s">
        <v>21</v>
      </c>
    </row>
    <row r="182" s="2" customFormat="1" ht="16.5" customHeight="1">
      <c r="A182" s="39"/>
      <c r="B182" s="40"/>
      <c r="C182" s="227" t="s">
        <v>348</v>
      </c>
      <c r="D182" s="227" t="s">
        <v>154</v>
      </c>
      <c r="E182" s="228" t="s">
        <v>348</v>
      </c>
      <c r="F182" s="229" t="s">
        <v>1261</v>
      </c>
      <c r="G182" s="230" t="s">
        <v>238</v>
      </c>
      <c r="H182" s="231">
        <v>10.699999999999999</v>
      </c>
      <c r="I182" s="232"/>
      <c r="J182" s="233">
        <f>ROUND(I182*H182,2)</f>
        <v>0</v>
      </c>
      <c r="K182" s="229" t="s">
        <v>1</v>
      </c>
      <c r="L182" s="45"/>
      <c r="M182" s="234" t="s">
        <v>1</v>
      </c>
      <c r="N182" s="235" t="s">
        <v>44</v>
      </c>
      <c r="O182" s="92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159</v>
      </c>
      <c r="AT182" s="238" t="s">
        <v>154</v>
      </c>
      <c r="AU182" s="238" t="s">
        <v>21</v>
      </c>
      <c r="AY182" s="18" t="s">
        <v>152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21</v>
      </c>
      <c r="BK182" s="239">
        <f>ROUND(I182*H182,2)</f>
        <v>0</v>
      </c>
      <c r="BL182" s="18" t="s">
        <v>159</v>
      </c>
      <c r="BM182" s="238" t="s">
        <v>532</v>
      </c>
    </row>
    <row r="183" s="2" customFormat="1">
      <c r="A183" s="39"/>
      <c r="B183" s="40"/>
      <c r="C183" s="41"/>
      <c r="D183" s="240" t="s">
        <v>161</v>
      </c>
      <c r="E183" s="41"/>
      <c r="F183" s="241" t="s">
        <v>1261</v>
      </c>
      <c r="G183" s="41"/>
      <c r="H183" s="41"/>
      <c r="I183" s="242"/>
      <c r="J183" s="41"/>
      <c r="K183" s="41"/>
      <c r="L183" s="45"/>
      <c r="M183" s="243"/>
      <c r="N183" s="244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161</v>
      </c>
      <c r="AU183" s="18" t="s">
        <v>21</v>
      </c>
    </row>
    <row r="184" s="2" customFormat="1" ht="16.5" customHeight="1">
      <c r="A184" s="39"/>
      <c r="B184" s="40"/>
      <c r="C184" s="227" t="s">
        <v>354</v>
      </c>
      <c r="D184" s="227" t="s">
        <v>154</v>
      </c>
      <c r="E184" s="228" t="s">
        <v>354</v>
      </c>
      <c r="F184" s="229" t="s">
        <v>1262</v>
      </c>
      <c r="G184" s="230" t="s">
        <v>238</v>
      </c>
      <c r="H184" s="231">
        <v>10.699999999999999</v>
      </c>
      <c r="I184" s="232"/>
      <c r="J184" s="233">
        <f>ROUND(I184*H184,2)</f>
        <v>0</v>
      </c>
      <c r="K184" s="229" t="s">
        <v>1</v>
      </c>
      <c r="L184" s="45"/>
      <c r="M184" s="234" t="s">
        <v>1</v>
      </c>
      <c r="N184" s="235" t="s">
        <v>44</v>
      </c>
      <c r="O184" s="92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8" t="s">
        <v>159</v>
      </c>
      <c r="AT184" s="238" t="s">
        <v>154</v>
      </c>
      <c r="AU184" s="238" t="s">
        <v>21</v>
      </c>
      <c r="AY184" s="18" t="s">
        <v>152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8" t="s">
        <v>21</v>
      </c>
      <c r="BK184" s="239">
        <f>ROUND(I184*H184,2)</f>
        <v>0</v>
      </c>
      <c r="BL184" s="18" t="s">
        <v>159</v>
      </c>
      <c r="BM184" s="238" t="s">
        <v>543</v>
      </c>
    </row>
    <row r="185" s="2" customFormat="1">
      <c r="A185" s="39"/>
      <c r="B185" s="40"/>
      <c r="C185" s="41"/>
      <c r="D185" s="240" t="s">
        <v>161</v>
      </c>
      <c r="E185" s="41"/>
      <c r="F185" s="241" t="s">
        <v>1262</v>
      </c>
      <c r="G185" s="41"/>
      <c r="H185" s="41"/>
      <c r="I185" s="242"/>
      <c r="J185" s="41"/>
      <c r="K185" s="41"/>
      <c r="L185" s="45"/>
      <c r="M185" s="243"/>
      <c r="N185" s="244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161</v>
      </c>
      <c r="AU185" s="18" t="s">
        <v>21</v>
      </c>
    </row>
    <row r="186" s="2" customFormat="1" ht="16.5" customHeight="1">
      <c r="A186" s="39"/>
      <c r="B186" s="40"/>
      <c r="C186" s="227" t="s">
        <v>359</v>
      </c>
      <c r="D186" s="227" t="s">
        <v>154</v>
      </c>
      <c r="E186" s="228" t="s">
        <v>359</v>
      </c>
      <c r="F186" s="229" t="s">
        <v>1263</v>
      </c>
      <c r="G186" s="230" t="s">
        <v>238</v>
      </c>
      <c r="H186" s="231">
        <v>42.5</v>
      </c>
      <c r="I186" s="232"/>
      <c r="J186" s="233">
        <f>ROUND(I186*H186,2)</f>
        <v>0</v>
      </c>
      <c r="K186" s="229" t="s">
        <v>1</v>
      </c>
      <c r="L186" s="45"/>
      <c r="M186" s="234" t="s">
        <v>1</v>
      </c>
      <c r="N186" s="235" t="s">
        <v>44</v>
      </c>
      <c r="O186" s="92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8" t="s">
        <v>159</v>
      </c>
      <c r="AT186" s="238" t="s">
        <v>154</v>
      </c>
      <c r="AU186" s="238" t="s">
        <v>21</v>
      </c>
      <c r="AY186" s="18" t="s">
        <v>152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8" t="s">
        <v>21</v>
      </c>
      <c r="BK186" s="239">
        <f>ROUND(I186*H186,2)</f>
        <v>0</v>
      </c>
      <c r="BL186" s="18" t="s">
        <v>159</v>
      </c>
      <c r="BM186" s="238" t="s">
        <v>555</v>
      </c>
    </row>
    <row r="187" s="2" customFormat="1">
      <c r="A187" s="39"/>
      <c r="B187" s="40"/>
      <c r="C187" s="41"/>
      <c r="D187" s="240" t="s">
        <v>161</v>
      </c>
      <c r="E187" s="41"/>
      <c r="F187" s="241" t="s">
        <v>1263</v>
      </c>
      <c r="G187" s="41"/>
      <c r="H187" s="41"/>
      <c r="I187" s="242"/>
      <c r="J187" s="41"/>
      <c r="K187" s="41"/>
      <c r="L187" s="45"/>
      <c r="M187" s="243"/>
      <c r="N187" s="244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161</v>
      </c>
      <c r="AU187" s="18" t="s">
        <v>21</v>
      </c>
    </row>
    <row r="188" s="2" customFormat="1" ht="16.5" customHeight="1">
      <c r="A188" s="39"/>
      <c r="B188" s="40"/>
      <c r="C188" s="227" t="s">
        <v>365</v>
      </c>
      <c r="D188" s="227" t="s">
        <v>154</v>
      </c>
      <c r="E188" s="228" t="s">
        <v>365</v>
      </c>
      <c r="F188" s="229" t="s">
        <v>1264</v>
      </c>
      <c r="G188" s="230" t="s">
        <v>218</v>
      </c>
      <c r="H188" s="231">
        <v>177</v>
      </c>
      <c r="I188" s="232"/>
      <c r="J188" s="233">
        <f>ROUND(I188*H188,2)</f>
        <v>0</v>
      </c>
      <c r="K188" s="229" t="s">
        <v>1</v>
      </c>
      <c r="L188" s="45"/>
      <c r="M188" s="234" t="s">
        <v>1</v>
      </c>
      <c r="N188" s="235" t="s">
        <v>44</v>
      </c>
      <c r="O188" s="92"/>
      <c r="P188" s="236">
        <f>O188*H188</f>
        <v>0</v>
      </c>
      <c r="Q188" s="236">
        <v>0</v>
      </c>
      <c r="R188" s="236">
        <f>Q188*H188</f>
        <v>0</v>
      </c>
      <c r="S188" s="236">
        <v>0</v>
      </c>
      <c r="T188" s="23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8" t="s">
        <v>159</v>
      </c>
      <c r="AT188" s="238" t="s">
        <v>154</v>
      </c>
      <c r="AU188" s="238" t="s">
        <v>21</v>
      </c>
      <c r="AY188" s="18" t="s">
        <v>152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8" t="s">
        <v>21</v>
      </c>
      <c r="BK188" s="239">
        <f>ROUND(I188*H188,2)</f>
        <v>0</v>
      </c>
      <c r="BL188" s="18" t="s">
        <v>159</v>
      </c>
      <c r="BM188" s="238" t="s">
        <v>569</v>
      </c>
    </row>
    <row r="189" s="2" customFormat="1">
      <c r="A189" s="39"/>
      <c r="B189" s="40"/>
      <c r="C189" s="41"/>
      <c r="D189" s="240" t="s">
        <v>161</v>
      </c>
      <c r="E189" s="41"/>
      <c r="F189" s="241" t="s">
        <v>1264</v>
      </c>
      <c r="G189" s="41"/>
      <c r="H189" s="41"/>
      <c r="I189" s="242"/>
      <c r="J189" s="41"/>
      <c r="K189" s="41"/>
      <c r="L189" s="45"/>
      <c r="M189" s="243"/>
      <c r="N189" s="244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161</v>
      </c>
      <c r="AU189" s="18" t="s">
        <v>21</v>
      </c>
    </row>
    <row r="190" s="2" customFormat="1" ht="16.5" customHeight="1">
      <c r="A190" s="39"/>
      <c r="B190" s="40"/>
      <c r="C190" s="227" t="s">
        <v>370</v>
      </c>
      <c r="D190" s="227" t="s">
        <v>154</v>
      </c>
      <c r="E190" s="228" t="s">
        <v>370</v>
      </c>
      <c r="F190" s="229" t="s">
        <v>1265</v>
      </c>
      <c r="G190" s="230" t="s">
        <v>238</v>
      </c>
      <c r="H190" s="231">
        <v>9.5999999999999996</v>
      </c>
      <c r="I190" s="232"/>
      <c r="J190" s="233">
        <f>ROUND(I190*H190,2)</f>
        <v>0</v>
      </c>
      <c r="K190" s="229" t="s">
        <v>1</v>
      </c>
      <c r="L190" s="45"/>
      <c r="M190" s="234" t="s">
        <v>1</v>
      </c>
      <c r="N190" s="235" t="s">
        <v>44</v>
      </c>
      <c r="O190" s="92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8" t="s">
        <v>159</v>
      </c>
      <c r="AT190" s="238" t="s">
        <v>154</v>
      </c>
      <c r="AU190" s="238" t="s">
        <v>21</v>
      </c>
      <c r="AY190" s="18" t="s">
        <v>152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8" t="s">
        <v>21</v>
      </c>
      <c r="BK190" s="239">
        <f>ROUND(I190*H190,2)</f>
        <v>0</v>
      </c>
      <c r="BL190" s="18" t="s">
        <v>159</v>
      </c>
      <c r="BM190" s="238" t="s">
        <v>582</v>
      </c>
    </row>
    <row r="191" s="2" customFormat="1">
      <c r="A191" s="39"/>
      <c r="B191" s="40"/>
      <c r="C191" s="41"/>
      <c r="D191" s="240" t="s">
        <v>161</v>
      </c>
      <c r="E191" s="41"/>
      <c r="F191" s="241" t="s">
        <v>1265</v>
      </c>
      <c r="G191" s="41"/>
      <c r="H191" s="41"/>
      <c r="I191" s="242"/>
      <c r="J191" s="41"/>
      <c r="K191" s="41"/>
      <c r="L191" s="45"/>
      <c r="M191" s="243"/>
      <c r="N191" s="244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161</v>
      </c>
      <c r="AU191" s="18" t="s">
        <v>21</v>
      </c>
    </row>
    <row r="192" s="2" customFormat="1" ht="16.5" customHeight="1">
      <c r="A192" s="39"/>
      <c r="B192" s="40"/>
      <c r="C192" s="227" t="s">
        <v>376</v>
      </c>
      <c r="D192" s="227" t="s">
        <v>154</v>
      </c>
      <c r="E192" s="228" t="s">
        <v>376</v>
      </c>
      <c r="F192" s="229" t="s">
        <v>1266</v>
      </c>
      <c r="G192" s="230" t="s">
        <v>238</v>
      </c>
      <c r="H192" s="231">
        <v>20.199999999999999</v>
      </c>
      <c r="I192" s="232"/>
      <c r="J192" s="233">
        <f>ROUND(I192*H192,2)</f>
        <v>0</v>
      </c>
      <c r="K192" s="229" t="s">
        <v>1</v>
      </c>
      <c r="L192" s="45"/>
      <c r="M192" s="234" t="s">
        <v>1</v>
      </c>
      <c r="N192" s="235" t="s">
        <v>44</v>
      </c>
      <c r="O192" s="92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8" t="s">
        <v>159</v>
      </c>
      <c r="AT192" s="238" t="s">
        <v>154</v>
      </c>
      <c r="AU192" s="238" t="s">
        <v>21</v>
      </c>
      <c r="AY192" s="18" t="s">
        <v>152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8" t="s">
        <v>21</v>
      </c>
      <c r="BK192" s="239">
        <f>ROUND(I192*H192,2)</f>
        <v>0</v>
      </c>
      <c r="BL192" s="18" t="s">
        <v>159</v>
      </c>
      <c r="BM192" s="238" t="s">
        <v>591</v>
      </c>
    </row>
    <row r="193" s="2" customFormat="1">
      <c r="A193" s="39"/>
      <c r="B193" s="40"/>
      <c r="C193" s="41"/>
      <c r="D193" s="240" t="s">
        <v>161</v>
      </c>
      <c r="E193" s="41"/>
      <c r="F193" s="241" t="s">
        <v>1266</v>
      </c>
      <c r="G193" s="41"/>
      <c r="H193" s="41"/>
      <c r="I193" s="242"/>
      <c r="J193" s="41"/>
      <c r="K193" s="41"/>
      <c r="L193" s="45"/>
      <c r="M193" s="243"/>
      <c r="N193" s="244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161</v>
      </c>
      <c r="AU193" s="18" t="s">
        <v>21</v>
      </c>
    </row>
    <row r="194" s="12" customFormat="1" ht="25.92" customHeight="1">
      <c r="A194" s="12"/>
      <c r="B194" s="211"/>
      <c r="C194" s="212"/>
      <c r="D194" s="213" t="s">
        <v>78</v>
      </c>
      <c r="E194" s="214" t="s">
        <v>1267</v>
      </c>
      <c r="F194" s="214" t="s">
        <v>1268</v>
      </c>
      <c r="G194" s="212"/>
      <c r="H194" s="212"/>
      <c r="I194" s="215"/>
      <c r="J194" s="216">
        <f>BK194</f>
        <v>0</v>
      </c>
      <c r="K194" s="212"/>
      <c r="L194" s="217"/>
      <c r="M194" s="218"/>
      <c r="N194" s="219"/>
      <c r="O194" s="219"/>
      <c r="P194" s="220">
        <f>SUM(P195:P214)</f>
        <v>0</v>
      </c>
      <c r="Q194" s="219"/>
      <c r="R194" s="220">
        <f>SUM(R195:R214)</f>
        <v>0</v>
      </c>
      <c r="S194" s="219"/>
      <c r="T194" s="221">
        <f>SUM(T195:T214)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2" t="s">
        <v>21</v>
      </c>
      <c r="AT194" s="223" t="s">
        <v>78</v>
      </c>
      <c r="AU194" s="223" t="s">
        <v>79</v>
      </c>
      <c r="AY194" s="222" t="s">
        <v>152</v>
      </c>
      <c r="BK194" s="224">
        <f>SUM(BK195:BK214)</f>
        <v>0</v>
      </c>
    </row>
    <row r="195" s="2" customFormat="1" ht="16.5" customHeight="1">
      <c r="A195" s="39"/>
      <c r="B195" s="40"/>
      <c r="C195" s="227" t="s">
        <v>382</v>
      </c>
      <c r="D195" s="227" t="s">
        <v>154</v>
      </c>
      <c r="E195" s="228" t="s">
        <v>382</v>
      </c>
      <c r="F195" s="229" t="s">
        <v>1269</v>
      </c>
      <c r="G195" s="230" t="s">
        <v>1232</v>
      </c>
      <c r="H195" s="231">
        <v>1</v>
      </c>
      <c r="I195" s="232"/>
      <c r="J195" s="233">
        <f>ROUND(I195*H195,2)</f>
        <v>0</v>
      </c>
      <c r="K195" s="229" t="s">
        <v>1</v>
      </c>
      <c r="L195" s="45"/>
      <c r="M195" s="234" t="s">
        <v>1</v>
      </c>
      <c r="N195" s="235" t="s">
        <v>44</v>
      </c>
      <c r="O195" s="92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8" t="s">
        <v>159</v>
      </c>
      <c r="AT195" s="238" t="s">
        <v>154</v>
      </c>
      <c r="AU195" s="238" t="s">
        <v>21</v>
      </c>
      <c r="AY195" s="18" t="s">
        <v>152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8" t="s">
        <v>21</v>
      </c>
      <c r="BK195" s="239">
        <f>ROUND(I195*H195,2)</f>
        <v>0</v>
      </c>
      <c r="BL195" s="18" t="s">
        <v>159</v>
      </c>
      <c r="BM195" s="238" t="s">
        <v>601</v>
      </c>
    </row>
    <row r="196" s="2" customFormat="1">
      <c r="A196" s="39"/>
      <c r="B196" s="40"/>
      <c r="C196" s="41"/>
      <c r="D196" s="240" t="s">
        <v>161</v>
      </c>
      <c r="E196" s="41"/>
      <c r="F196" s="241" t="s">
        <v>1269</v>
      </c>
      <c r="G196" s="41"/>
      <c r="H196" s="41"/>
      <c r="I196" s="242"/>
      <c r="J196" s="41"/>
      <c r="K196" s="41"/>
      <c r="L196" s="45"/>
      <c r="M196" s="243"/>
      <c r="N196" s="244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161</v>
      </c>
      <c r="AU196" s="18" t="s">
        <v>21</v>
      </c>
    </row>
    <row r="197" s="2" customFormat="1" ht="16.5" customHeight="1">
      <c r="A197" s="39"/>
      <c r="B197" s="40"/>
      <c r="C197" s="227" t="s">
        <v>388</v>
      </c>
      <c r="D197" s="227" t="s">
        <v>154</v>
      </c>
      <c r="E197" s="228" t="s">
        <v>388</v>
      </c>
      <c r="F197" s="229" t="s">
        <v>1270</v>
      </c>
      <c r="G197" s="230" t="s">
        <v>1232</v>
      </c>
      <c r="H197" s="231">
        <v>1</v>
      </c>
      <c r="I197" s="232"/>
      <c r="J197" s="233">
        <f>ROUND(I197*H197,2)</f>
        <v>0</v>
      </c>
      <c r="K197" s="229" t="s">
        <v>1</v>
      </c>
      <c r="L197" s="45"/>
      <c r="M197" s="234" t="s">
        <v>1</v>
      </c>
      <c r="N197" s="235" t="s">
        <v>44</v>
      </c>
      <c r="O197" s="92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8" t="s">
        <v>159</v>
      </c>
      <c r="AT197" s="238" t="s">
        <v>154</v>
      </c>
      <c r="AU197" s="238" t="s">
        <v>21</v>
      </c>
      <c r="AY197" s="18" t="s">
        <v>152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8" t="s">
        <v>21</v>
      </c>
      <c r="BK197" s="239">
        <f>ROUND(I197*H197,2)</f>
        <v>0</v>
      </c>
      <c r="BL197" s="18" t="s">
        <v>159</v>
      </c>
      <c r="BM197" s="238" t="s">
        <v>613</v>
      </c>
    </row>
    <row r="198" s="2" customFormat="1">
      <c r="A198" s="39"/>
      <c r="B198" s="40"/>
      <c r="C198" s="41"/>
      <c r="D198" s="240" t="s">
        <v>161</v>
      </c>
      <c r="E198" s="41"/>
      <c r="F198" s="241" t="s">
        <v>1270</v>
      </c>
      <c r="G198" s="41"/>
      <c r="H198" s="41"/>
      <c r="I198" s="242"/>
      <c r="J198" s="41"/>
      <c r="K198" s="41"/>
      <c r="L198" s="45"/>
      <c r="M198" s="243"/>
      <c r="N198" s="244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161</v>
      </c>
      <c r="AU198" s="18" t="s">
        <v>21</v>
      </c>
    </row>
    <row r="199" s="2" customFormat="1" ht="16.5" customHeight="1">
      <c r="A199" s="39"/>
      <c r="B199" s="40"/>
      <c r="C199" s="227" t="s">
        <v>394</v>
      </c>
      <c r="D199" s="227" t="s">
        <v>154</v>
      </c>
      <c r="E199" s="228" t="s">
        <v>394</v>
      </c>
      <c r="F199" s="229" t="s">
        <v>1271</v>
      </c>
      <c r="G199" s="230" t="s">
        <v>1232</v>
      </c>
      <c r="H199" s="231">
        <v>0</v>
      </c>
      <c r="I199" s="232"/>
      <c r="J199" s="233">
        <f>ROUND(I199*H199,2)</f>
        <v>0</v>
      </c>
      <c r="K199" s="229" t="s">
        <v>1</v>
      </c>
      <c r="L199" s="45"/>
      <c r="M199" s="234" t="s">
        <v>1</v>
      </c>
      <c r="N199" s="235" t="s">
        <v>44</v>
      </c>
      <c r="O199" s="92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8" t="s">
        <v>159</v>
      </c>
      <c r="AT199" s="238" t="s">
        <v>154</v>
      </c>
      <c r="AU199" s="238" t="s">
        <v>21</v>
      </c>
      <c r="AY199" s="18" t="s">
        <v>152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8" t="s">
        <v>21</v>
      </c>
      <c r="BK199" s="239">
        <f>ROUND(I199*H199,2)</f>
        <v>0</v>
      </c>
      <c r="BL199" s="18" t="s">
        <v>159</v>
      </c>
      <c r="BM199" s="238" t="s">
        <v>625</v>
      </c>
    </row>
    <row r="200" s="2" customFormat="1">
      <c r="A200" s="39"/>
      <c r="B200" s="40"/>
      <c r="C200" s="41"/>
      <c r="D200" s="240" t="s">
        <v>161</v>
      </c>
      <c r="E200" s="41"/>
      <c r="F200" s="241" t="s">
        <v>1271</v>
      </c>
      <c r="G200" s="41"/>
      <c r="H200" s="41"/>
      <c r="I200" s="242"/>
      <c r="J200" s="41"/>
      <c r="K200" s="41"/>
      <c r="L200" s="45"/>
      <c r="M200" s="243"/>
      <c r="N200" s="244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161</v>
      </c>
      <c r="AU200" s="18" t="s">
        <v>21</v>
      </c>
    </row>
    <row r="201" s="2" customFormat="1" ht="16.5" customHeight="1">
      <c r="A201" s="39"/>
      <c r="B201" s="40"/>
      <c r="C201" s="227" t="s">
        <v>400</v>
      </c>
      <c r="D201" s="227" t="s">
        <v>154</v>
      </c>
      <c r="E201" s="228" t="s">
        <v>400</v>
      </c>
      <c r="F201" s="229" t="s">
        <v>1272</v>
      </c>
      <c r="G201" s="230" t="s">
        <v>1273</v>
      </c>
      <c r="H201" s="231">
        <v>70</v>
      </c>
      <c r="I201" s="232"/>
      <c r="J201" s="233">
        <f>ROUND(I201*H201,2)</f>
        <v>0</v>
      </c>
      <c r="K201" s="229" t="s">
        <v>1</v>
      </c>
      <c r="L201" s="45"/>
      <c r="M201" s="234" t="s">
        <v>1</v>
      </c>
      <c r="N201" s="235" t="s">
        <v>44</v>
      </c>
      <c r="O201" s="92"/>
      <c r="P201" s="236">
        <f>O201*H201</f>
        <v>0</v>
      </c>
      <c r="Q201" s="236">
        <v>0</v>
      </c>
      <c r="R201" s="236">
        <f>Q201*H201</f>
        <v>0</v>
      </c>
      <c r="S201" s="236">
        <v>0</v>
      </c>
      <c r="T201" s="23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8" t="s">
        <v>159</v>
      </c>
      <c r="AT201" s="238" t="s">
        <v>154</v>
      </c>
      <c r="AU201" s="238" t="s">
        <v>21</v>
      </c>
      <c r="AY201" s="18" t="s">
        <v>152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8" t="s">
        <v>21</v>
      </c>
      <c r="BK201" s="239">
        <f>ROUND(I201*H201,2)</f>
        <v>0</v>
      </c>
      <c r="BL201" s="18" t="s">
        <v>159</v>
      </c>
      <c r="BM201" s="238" t="s">
        <v>635</v>
      </c>
    </row>
    <row r="202" s="2" customFormat="1">
      <c r="A202" s="39"/>
      <c r="B202" s="40"/>
      <c r="C202" s="41"/>
      <c r="D202" s="240" t="s">
        <v>161</v>
      </c>
      <c r="E202" s="41"/>
      <c r="F202" s="241" t="s">
        <v>1272</v>
      </c>
      <c r="G202" s="41"/>
      <c r="H202" s="41"/>
      <c r="I202" s="242"/>
      <c r="J202" s="41"/>
      <c r="K202" s="41"/>
      <c r="L202" s="45"/>
      <c r="M202" s="243"/>
      <c r="N202" s="244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161</v>
      </c>
      <c r="AU202" s="18" t="s">
        <v>21</v>
      </c>
    </row>
    <row r="203" s="2" customFormat="1" ht="21.75" customHeight="1">
      <c r="A203" s="39"/>
      <c r="B203" s="40"/>
      <c r="C203" s="227" t="s">
        <v>407</v>
      </c>
      <c r="D203" s="227" t="s">
        <v>154</v>
      </c>
      <c r="E203" s="228" t="s">
        <v>407</v>
      </c>
      <c r="F203" s="229" t="s">
        <v>1274</v>
      </c>
      <c r="G203" s="230" t="s">
        <v>1232</v>
      </c>
      <c r="H203" s="231">
        <v>1</v>
      </c>
      <c r="I203" s="232"/>
      <c r="J203" s="233">
        <f>ROUND(I203*H203,2)</f>
        <v>0</v>
      </c>
      <c r="K203" s="229" t="s">
        <v>1</v>
      </c>
      <c r="L203" s="45"/>
      <c r="M203" s="234" t="s">
        <v>1</v>
      </c>
      <c r="N203" s="235" t="s">
        <v>44</v>
      </c>
      <c r="O203" s="92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8" t="s">
        <v>159</v>
      </c>
      <c r="AT203" s="238" t="s">
        <v>154</v>
      </c>
      <c r="AU203" s="238" t="s">
        <v>21</v>
      </c>
      <c r="AY203" s="18" t="s">
        <v>152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8" t="s">
        <v>21</v>
      </c>
      <c r="BK203" s="239">
        <f>ROUND(I203*H203,2)</f>
        <v>0</v>
      </c>
      <c r="BL203" s="18" t="s">
        <v>159</v>
      </c>
      <c r="BM203" s="238" t="s">
        <v>649</v>
      </c>
    </row>
    <row r="204" s="2" customFormat="1">
      <c r="A204" s="39"/>
      <c r="B204" s="40"/>
      <c r="C204" s="41"/>
      <c r="D204" s="240" t="s">
        <v>161</v>
      </c>
      <c r="E204" s="41"/>
      <c r="F204" s="241" t="s">
        <v>1274</v>
      </c>
      <c r="G204" s="41"/>
      <c r="H204" s="41"/>
      <c r="I204" s="242"/>
      <c r="J204" s="41"/>
      <c r="K204" s="41"/>
      <c r="L204" s="45"/>
      <c r="M204" s="243"/>
      <c r="N204" s="244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161</v>
      </c>
      <c r="AU204" s="18" t="s">
        <v>21</v>
      </c>
    </row>
    <row r="205" s="2" customFormat="1" ht="16.5" customHeight="1">
      <c r="A205" s="39"/>
      <c r="B205" s="40"/>
      <c r="C205" s="227" t="s">
        <v>414</v>
      </c>
      <c r="D205" s="227" t="s">
        <v>154</v>
      </c>
      <c r="E205" s="228" t="s">
        <v>414</v>
      </c>
      <c r="F205" s="229" t="s">
        <v>1275</v>
      </c>
      <c r="G205" s="230" t="s">
        <v>1232</v>
      </c>
      <c r="H205" s="231">
        <v>1</v>
      </c>
      <c r="I205" s="232"/>
      <c r="J205" s="233">
        <f>ROUND(I205*H205,2)</f>
        <v>0</v>
      </c>
      <c r="K205" s="229" t="s">
        <v>1</v>
      </c>
      <c r="L205" s="45"/>
      <c r="M205" s="234" t="s">
        <v>1</v>
      </c>
      <c r="N205" s="235" t="s">
        <v>44</v>
      </c>
      <c r="O205" s="92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8" t="s">
        <v>159</v>
      </c>
      <c r="AT205" s="238" t="s">
        <v>154</v>
      </c>
      <c r="AU205" s="238" t="s">
        <v>21</v>
      </c>
      <c r="AY205" s="18" t="s">
        <v>152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8" t="s">
        <v>21</v>
      </c>
      <c r="BK205" s="239">
        <f>ROUND(I205*H205,2)</f>
        <v>0</v>
      </c>
      <c r="BL205" s="18" t="s">
        <v>159</v>
      </c>
      <c r="BM205" s="238" t="s">
        <v>663</v>
      </c>
    </row>
    <row r="206" s="2" customFormat="1">
      <c r="A206" s="39"/>
      <c r="B206" s="40"/>
      <c r="C206" s="41"/>
      <c r="D206" s="240" t="s">
        <v>161</v>
      </c>
      <c r="E206" s="41"/>
      <c r="F206" s="241" t="s">
        <v>1275</v>
      </c>
      <c r="G206" s="41"/>
      <c r="H206" s="41"/>
      <c r="I206" s="242"/>
      <c r="J206" s="41"/>
      <c r="K206" s="41"/>
      <c r="L206" s="45"/>
      <c r="M206" s="243"/>
      <c r="N206" s="244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161</v>
      </c>
      <c r="AU206" s="18" t="s">
        <v>21</v>
      </c>
    </row>
    <row r="207" s="2" customFormat="1" ht="16.5" customHeight="1">
      <c r="A207" s="39"/>
      <c r="B207" s="40"/>
      <c r="C207" s="227" t="s">
        <v>421</v>
      </c>
      <c r="D207" s="227" t="s">
        <v>154</v>
      </c>
      <c r="E207" s="228" t="s">
        <v>421</v>
      </c>
      <c r="F207" s="229" t="s">
        <v>1276</v>
      </c>
      <c r="G207" s="230" t="s">
        <v>1232</v>
      </c>
      <c r="H207" s="231">
        <v>4</v>
      </c>
      <c r="I207" s="232"/>
      <c r="J207" s="233">
        <f>ROUND(I207*H207,2)</f>
        <v>0</v>
      </c>
      <c r="K207" s="229" t="s">
        <v>1</v>
      </c>
      <c r="L207" s="45"/>
      <c r="M207" s="234" t="s">
        <v>1</v>
      </c>
      <c r="N207" s="235" t="s">
        <v>44</v>
      </c>
      <c r="O207" s="92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8" t="s">
        <v>159</v>
      </c>
      <c r="AT207" s="238" t="s">
        <v>154</v>
      </c>
      <c r="AU207" s="238" t="s">
        <v>21</v>
      </c>
      <c r="AY207" s="18" t="s">
        <v>152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8" t="s">
        <v>21</v>
      </c>
      <c r="BK207" s="239">
        <f>ROUND(I207*H207,2)</f>
        <v>0</v>
      </c>
      <c r="BL207" s="18" t="s">
        <v>159</v>
      </c>
      <c r="BM207" s="238" t="s">
        <v>676</v>
      </c>
    </row>
    <row r="208" s="2" customFormat="1">
      <c r="A208" s="39"/>
      <c r="B208" s="40"/>
      <c r="C208" s="41"/>
      <c r="D208" s="240" t="s">
        <v>161</v>
      </c>
      <c r="E208" s="41"/>
      <c r="F208" s="241" t="s">
        <v>1276</v>
      </c>
      <c r="G208" s="41"/>
      <c r="H208" s="41"/>
      <c r="I208" s="242"/>
      <c r="J208" s="41"/>
      <c r="K208" s="41"/>
      <c r="L208" s="45"/>
      <c r="M208" s="243"/>
      <c r="N208" s="244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161</v>
      </c>
      <c r="AU208" s="18" t="s">
        <v>21</v>
      </c>
    </row>
    <row r="209" s="2" customFormat="1" ht="21.75" customHeight="1">
      <c r="A209" s="39"/>
      <c r="B209" s="40"/>
      <c r="C209" s="227" t="s">
        <v>428</v>
      </c>
      <c r="D209" s="227" t="s">
        <v>154</v>
      </c>
      <c r="E209" s="228" t="s">
        <v>428</v>
      </c>
      <c r="F209" s="229" t="s">
        <v>1277</v>
      </c>
      <c r="G209" s="230" t="s">
        <v>927</v>
      </c>
      <c r="H209" s="231">
        <v>900</v>
      </c>
      <c r="I209" s="232"/>
      <c r="J209" s="233">
        <f>ROUND(I209*H209,2)</f>
        <v>0</v>
      </c>
      <c r="K209" s="229" t="s">
        <v>1</v>
      </c>
      <c r="L209" s="45"/>
      <c r="M209" s="234" t="s">
        <v>1</v>
      </c>
      <c r="N209" s="235" t="s">
        <v>44</v>
      </c>
      <c r="O209" s="92"/>
      <c r="P209" s="236">
        <f>O209*H209</f>
        <v>0</v>
      </c>
      <c r="Q209" s="236">
        <v>0</v>
      </c>
      <c r="R209" s="236">
        <f>Q209*H209</f>
        <v>0</v>
      </c>
      <c r="S209" s="236">
        <v>0</v>
      </c>
      <c r="T209" s="237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8" t="s">
        <v>159</v>
      </c>
      <c r="AT209" s="238" t="s">
        <v>154</v>
      </c>
      <c r="AU209" s="238" t="s">
        <v>21</v>
      </c>
      <c r="AY209" s="18" t="s">
        <v>152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8" t="s">
        <v>21</v>
      </c>
      <c r="BK209" s="239">
        <f>ROUND(I209*H209,2)</f>
        <v>0</v>
      </c>
      <c r="BL209" s="18" t="s">
        <v>159</v>
      </c>
      <c r="BM209" s="238" t="s">
        <v>688</v>
      </c>
    </row>
    <row r="210" s="2" customFormat="1">
      <c r="A210" s="39"/>
      <c r="B210" s="40"/>
      <c r="C210" s="41"/>
      <c r="D210" s="240" t="s">
        <v>161</v>
      </c>
      <c r="E210" s="41"/>
      <c r="F210" s="241" t="s">
        <v>1277</v>
      </c>
      <c r="G210" s="41"/>
      <c r="H210" s="41"/>
      <c r="I210" s="242"/>
      <c r="J210" s="41"/>
      <c r="K210" s="41"/>
      <c r="L210" s="45"/>
      <c r="M210" s="243"/>
      <c r="N210" s="244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161</v>
      </c>
      <c r="AU210" s="18" t="s">
        <v>21</v>
      </c>
    </row>
    <row r="211" s="2" customFormat="1" ht="16.5" customHeight="1">
      <c r="A211" s="39"/>
      <c r="B211" s="40"/>
      <c r="C211" s="227" t="s">
        <v>435</v>
      </c>
      <c r="D211" s="227" t="s">
        <v>154</v>
      </c>
      <c r="E211" s="228" t="s">
        <v>435</v>
      </c>
      <c r="F211" s="229" t="s">
        <v>1278</v>
      </c>
      <c r="G211" s="230" t="s">
        <v>1232</v>
      </c>
      <c r="H211" s="231">
        <v>1</v>
      </c>
      <c r="I211" s="232"/>
      <c r="J211" s="233">
        <f>ROUND(I211*H211,2)</f>
        <v>0</v>
      </c>
      <c r="K211" s="229" t="s">
        <v>1</v>
      </c>
      <c r="L211" s="45"/>
      <c r="M211" s="234" t="s">
        <v>1</v>
      </c>
      <c r="N211" s="235" t="s">
        <v>44</v>
      </c>
      <c r="O211" s="92"/>
      <c r="P211" s="236">
        <f>O211*H211</f>
        <v>0</v>
      </c>
      <c r="Q211" s="236">
        <v>0</v>
      </c>
      <c r="R211" s="236">
        <f>Q211*H211</f>
        <v>0</v>
      </c>
      <c r="S211" s="236">
        <v>0</v>
      </c>
      <c r="T211" s="237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8" t="s">
        <v>159</v>
      </c>
      <c r="AT211" s="238" t="s">
        <v>154</v>
      </c>
      <c r="AU211" s="238" t="s">
        <v>21</v>
      </c>
      <c r="AY211" s="18" t="s">
        <v>152</v>
      </c>
      <c r="BE211" s="239">
        <f>IF(N211="základní",J211,0)</f>
        <v>0</v>
      </c>
      <c r="BF211" s="239">
        <f>IF(N211="snížená",J211,0)</f>
        <v>0</v>
      </c>
      <c r="BG211" s="239">
        <f>IF(N211="zákl. přenesená",J211,0)</f>
        <v>0</v>
      </c>
      <c r="BH211" s="239">
        <f>IF(N211="sníž. přenesená",J211,0)</f>
        <v>0</v>
      </c>
      <c r="BI211" s="239">
        <f>IF(N211="nulová",J211,0)</f>
        <v>0</v>
      </c>
      <c r="BJ211" s="18" t="s">
        <v>21</v>
      </c>
      <c r="BK211" s="239">
        <f>ROUND(I211*H211,2)</f>
        <v>0</v>
      </c>
      <c r="BL211" s="18" t="s">
        <v>159</v>
      </c>
      <c r="BM211" s="238" t="s">
        <v>701</v>
      </c>
    </row>
    <row r="212" s="2" customFormat="1">
      <c r="A212" s="39"/>
      <c r="B212" s="40"/>
      <c r="C212" s="41"/>
      <c r="D212" s="240" t="s">
        <v>161</v>
      </c>
      <c r="E212" s="41"/>
      <c r="F212" s="241" t="s">
        <v>1278</v>
      </c>
      <c r="G212" s="41"/>
      <c r="H212" s="41"/>
      <c r="I212" s="242"/>
      <c r="J212" s="41"/>
      <c r="K212" s="41"/>
      <c r="L212" s="45"/>
      <c r="M212" s="243"/>
      <c r="N212" s="244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161</v>
      </c>
      <c r="AU212" s="18" t="s">
        <v>21</v>
      </c>
    </row>
    <row r="213" s="2" customFormat="1" ht="16.5" customHeight="1">
      <c r="A213" s="39"/>
      <c r="B213" s="40"/>
      <c r="C213" s="227" t="s">
        <v>442</v>
      </c>
      <c r="D213" s="227" t="s">
        <v>154</v>
      </c>
      <c r="E213" s="228" t="s">
        <v>442</v>
      </c>
      <c r="F213" s="229" t="s">
        <v>1279</v>
      </c>
      <c r="G213" s="230" t="s">
        <v>1232</v>
      </c>
      <c r="H213" s="231">
        <v>1</v>
      </c>
      <c r="I213" s="232"/>
      <c r="J213" s="233">
        <f>ROUND(I213*H213,2)</f>
        <v>0</v>
      </c>
      <c r="K213" s="229" t="s">
        <v>1</v>
      </c>
      <c r="L213" s="45"/>
      <c r="M213" s="234" t="s">
        <v>1</v>
      </c>
      <c r="N213" s="235" t="s">
        <v>44</v>
      </c>
      <c r="O213" s="92"/>
      <c r="P213" s="236">
        <f>O213*H213</f>
        <v>0</v>
      </c>
      <c r="Q213" s="236">
        <v>0</v>
      </c>
      <c r="R213" s="236">
        <f>Q213*H213</f>
        <v>0</v>
      </c>
      <c r="S213" s="236">
        <v>0</v>
      </c>
      <c r="T213" s="237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8" t="s">
        <v>159</v>
      </c>
      <c r="AT213" s="238" t="s">
        <v>154</v>
      </c>
      <c r="AU213" s="238" t="s">
        <v>21</v>
      </c>
      <c r="AY213" s="18" t="s">
        <v>152</v>
      </c>
      <c r="BE213" s="239">
        <f>IF(N213="základní",J213,0)</f>
        <v>0</v>
      </c>
      <c r="BF213" s="239">
        <f>IF(N213="snížená",J213,0)</f>
        <v>0</v>
      </c>
      <c r="BG213" s="239">
        <f>IF(N213="zákl. přenesená",J213,0)</f>
        <v>0</v>
      </c>
      <c r="BH213" s="239">
        <f>IF(N213="sníž. přenesená",J213,0)</f>
        <v>0</v>
      </c>
      <c r="BI213" s="239">
        <f>IF(N213="nulová",J213,0)</f>
        <v>0</v>
      </c>
      <c r="BJ213" s="18" t="s">
        <v>21</v>
      </c>
      <c r="BK213" s="239">
        <f>ROUND(I213*H213,2)</f>
        <v>0</v>
      </c>
      <c r="BL213" s="18" t="s">
        <v>159</v>
      </c>
      <c r="BM213" s="238" t="s">
        <v>713</v>
      </c>
    </row>
    <row r="214" s="2" customFormat="1">
      <c r="A214" s="39"/>
      <c r="B214" s="40"/>
      <c r="C214" s="41"/>
      <c r="D214" s="240" t="s">
        <v>161</v>
      </c>
      <c r="E214" s="41"/>
      <c r="F214" s="241" t="s">
        <v>1279</v>
      </c>
      <c r="G214" s="41"/>
      <c r="H214" s="41"/>
      <c r="I214" s="242"/>
      <c r="J214" s="41"/>
      <c r="K214" s="41"/>
      <c r="L214" s="45"/>
      <c r="M214" s="301"/>
      <c r="N214" s="302"/>
      <c r="O214" s="303"/>
      <c r="P214" s="303"/>
      <c r="Q214" s="303"/>
      <c r="R214" s="303"/>
      <c r="S214" s="303"/>
      <c r="T214" s="304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161</v>
      </c>
      <c r="AU214" s="18" t="s">
        <v>21</v>
      </c>
    </row>
    <row r="215" s="2" customFormat="1" ht="6.96" customHeight="1">
      <c r="A215" s="39"/>
      <c r="B215" s="67"/>
      <c r="C215" s="68"/>
      <c r="D215" s="68"/>
      <c r="E215" s="68"/>
      <c r="F215" s="68"/>
      <c r="G215" s="68"/>
      <c r="H215" s="68"/>
      <c r="I215" s="68"/>
      <c r="J215" s="68"/>
      <c r="K215" s="68"/>
      <c r="L215" s="45"/>
      <c r="M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</row>
  </sheetData>
  <sheetProtection sheet="1" autoFilter="0" formatColumns="0" formatRows="0" objects="1" scenarios="1" spinCount="100000" saltValue="gchpYeP4E6N3yRSH04ty1lrrGTY4MjhmHe7gPRdwL6ap5TyqXcxD9amEBfEVG84cXEKmnb0rFwdbu5WaaZn86g==" hashValue="P9ML7XlqdS9rED/qOXTh9Xp5ldXXxL89mfToSjWEJPccYi3m9CT9RxmMcOEi+RCPWzbUIJeoQuY33jQh4r0lEQ==" algorithmName="SHA-512" password="CA9C"/>
  <autoFilter ref="C122:K21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87</v>
      </c>
    </row>
    <row r="4" s="1" customFormat="1" ht="24.96" customHeight="1">
      <c r="B4" s="21"/>
      <c r="D4" s="149" t="s">
        <v>115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Nový Bor - BUS zastávky, parkování - ulice Liberecká</v>
      </c>
      <c r="F7" s="151"/>
      <c r="G7" s="151"/>
      <c r="H7" s="151"/>
      <c r="L7" s="21"/>
    </row>
    <row r="8" s="1" customFormat="1" ht="12" customHeight="1">
      <c r="B8" s="21"/>
      <c r="D8" s="151" t="s">
        <v>116</v>
      </c>
      <c r="L8" s="21"/>
    </row>
    <row r="9" s="2" customFormat="1" ht="16.5" customHeight="1">
      <c r="A9" s="39"/>
      <c r="B9" s="45"/>
      <c r="C9" s="39"/>
      <c r="D9" s="39"/>
      <c r="E9" s="152" t="s">
        <v>1222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118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1280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19</v>
      </c>
      <c r="E13" s="39"/>
      <c r="F13" s="142" t="s">
        <v>1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23</v>
      </c>
      <c r="G14" s="39"/>
      <c r="H14" s="39"/>
      <c r="I14" s="151" t="s">
        <v>24</v>
      </c>
      <c r="J14" s="154" t="str">
        <f>'Rekapitulace stavby'!AN8</f>
        <v>16. 4. 2024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28</v>
      </c>
      <c r="E16" s="39"/>
      <c r="F16" s="39"/>
      <c r="G16" s="39"/>
      <c r="H16" s="39"/>
      <c r="I16" s="151" t="s">
        <v>29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31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32</v>
      </c>
      <c r="E19" s="39"/>
      <c r="F19" s="39"/>
      <c r="G19" s="39"/>
      <c r="H19" s="39"/>
      <c r="I19" s="151" t="s">
        <v>29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31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34</v>
      </c>
      <c r="E22" s="39"/>
      <c r="F22" s="39"/>
      <c r="G22" s="39"/>
      <c r="H22" s="39"/>
      <c r="I22" s="151" t="s">
        <v>29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Ing. Martina Hřebřinová</v>
      </c>
      <c r="F23" s="39"/>
      <c r="G23" s="39"/>
      <c r="H23" s="39"/>
      <c r="I23" s="151" t="s">
        <v>31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29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31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38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39</v>
      </c>
      <c r="E32" s="39"/>
      <c r="F32" s="39"/>
      <c r="G32" s="39"/>
      <c r="H32" s="39"/>
      <c r="I32" s="39"/>
      <c r="J32" s="161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41</v>
      </c>
      <c r="G34" s="39"/>
      <c r="H34" s="39"/>
      <c r="I34" s="162" t="s">
        <v>40</v>
      </c>
      <c r="J34" s="162" t="s">
        <v>42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43</v>
      </c>
      <c r="E35" s="151" t="s">
        <v>44</v>
      </c>
      <c r="F35" s="164">
        <f>ROUND((SUM(BE123:BE210)),  2)</f>
        <v>0</v>
      </c>
      <c r="G35" s="39"/>
      <c r="H35" s="39"/>
      <c r="I35" s="165">
        <v>0.20999999999999999</v>
      </c>
      <c r="J35" s="164">
        <f>ROUND(((SUM(BE123:BE210))*I35),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45</v>
      </c>
      <c r="F36" s="164">
        <f>ROUND((SUM(BF123:BF210)),  2)</f>
        <v>0</v>
      </c>
      <c r="G36" s="39"/>
      <c r="H36" s="39"/>
      <c r="I36" s="165">
        <v>0.12</v>
      </c>
      <c r="J36" s="164">
        <f>ROUND(((SUM(BF123:BF210))*I36),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46</v>
      </c>
      <c r="F37" s="164">
        <f>ROUND((SUM(BG123:BG210)),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47</v>
      </c>
      <c r="F38" s="164">
        <f>ROUND((SUM(BH123:BH210)),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48</v>
      </c>
      <c r="F39" s="164">
        <f>ROUND((SUM(BI123:BI210)),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49</v>
      </c>
      <c r="E41" s="168"/>
      <c r="F41" s="168"/>
      <c r="G41" s="169" t="s">
        <v>50</v>
      </c>
      <c r="H41" s="170" t="s">
        <v>51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Nový Bor - BUS zastávky, parkování - ulice Liberecká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1222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118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401B - Nasvětlení parkoviště, nabíjecí stanice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Nový Bor</v>
      </c>
      <c r="G91" s="41"/>
      <c r="H91" s="41"/>
      <c r="I91" s="33" t="s">
        <v>24</v>
      </c>
      <c r="J91" s="80" t="str">
        <f>IF(J14="","",J14)</f>
        <v>16. 4. 2024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28</v>
      </c>
      <c r="D93" s="41"/>
      <c r="E93" s="41"/>
      <c r="F93" s="28" t="str">
        <f>E17</f>
        <v xml:space="preserve"> </v>
      </c>
      <c r="G93" s="41"/>
      <c r="H93" s="41"/>
      <c r="I93" s="33" t="s">
        <v>34</v>
      </c>
      <c r="J93" s="37" t="str">
        <f>E23</f>
        <v>Ing. Martina Hřebřinová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32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121</v>
      </c>
      <c r="D96" s="186"/>
      <c r="E96" s="186"/>
      <c r="F96" s="186"/>
      <c r="G96" s="186"/>
      <c r="H96" s="186"/>
      <c r="I96" s="186"/>
      <c r="J96" s="187" t="s">
        <v>122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123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124</v>
      </c>
    </row>
    <row r="99" s="9" customFormat="1" ht="24.96" customHeight="1">
      <c r="A99" s="9"/>
      <c r="B99" s="189"/>
      <c r="C99" s="190"/>
      <c r="D99" s="191" t="s">
        <v>1224</v>
      </c>
      <c r="E99" s="192"/>
      <c r="F99" s="192"/>
      <c r="G99" s="192"/>
      <c r="H99" s="192"/>
      <c r="I99" s="192"/>
      <c r="J99" s="193">
        <f>J124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9"/>
      <c r="C100" s="190"/>
      <c r="D100" s="191" t="s">
        <v>1225</v>
      </c>
      <c r="E100" s="192"/>
      <c r="F100" s="192"/>
      <c r="G100" s="192"/>
      <c r="H100" s="192"/>
      <c r="I100" s="192"/>
      <c r="J100" s="193">
        <f>J169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9"/>
      <c r="C101" s="190"/>
      <c r="D101" s="191" t="s">
        <v>1226</v>
      </c>
      <c r="E101" s="192"/>
      <c r="F101" s="192"/>
      <c r="G101" s="192"/>
      <c r="H101" s="192"/>
      <c r="I101" s="192"/>
      <c r="J101" s="193">
        <f>J190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137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4" t="str">
        <f>E7</f>
        <v>Nový Bor - BUS zastávky, parkování - ulice Liberecká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116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4" t="s">
        <v>1222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118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SO 401B - Nasvětlení parkoviště, nabíjecí stanice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22</v>
      </c>
      <c r="D117" s="41"/>
      <c r="E117" s="41"/>
      <c r="F117" s="28" t="str">
        <f>F14</f>
        <v>Nový Bor</v>
      </c>
      <c r="G117" s="41"/>
      <c r="H117" s="41"/>
      <c r="I117" s="33" t="s">
        <v>24</v>
      </c>
      <c r="J117" s="80" t="str">
        <f>IF(J14="","",J14)</f>
        <v>16. 4. 2024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5.65" customHeight="1">
      <c r="A119" s="39"/>
      <c r="B119" s="40"/>
      <c r="C119" s="33" t="s">
        <v>28</v>
      </c>
      <c r="D119" s="41"/>
      <c r="E119" s="41"/>
      <c r="F119" s="28" t="str">
        <f>E17</f>
        <v xml:space="preserve"> </v>
      </c>
      <c r="G119" s="41"/>
      <c r="H119" s="41"/>
      <c r="I119" s="33" t="s">
        <v>34</v>
      </c>
      <c r="J119" s="37" t="str">
        <f>E23</f>
        <v>Ing. Martina Hřebřinová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32</v>
      </c>
      <c r="D120" s="41"/>
      <c r="E120" s="41"/>
      <c r="F120" s="28" t="str">
        <f>IF(E20="","",E20)</f>
        <v>Vyplň údaj</v>
      </c>
      <c r="G120" s="41"/>
      <c r="H120" s="41"/>
      <c r="I120" s="33" t="s">
        <v>37</v>
      </c>
      <c r="J120" s="37" t="str">
        <f>E26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0"/>
      <c r="B122" s="201"/>
      <c r="C122" s="202" t="s">
        <v>138</v>
      </c>
      <c r="D122" s="203" t="s">
        <v>64</v>
      </c>
      <c r="E122" s="203" t="s">
        <v>60</v>
      </c>
      <c r="F122" s="203" t="s">
        <v>61</v>
      </c>
      <c r="G122" s="203" t="s">
        <v>139</v>
      </c>
      <c r="H122" s="203" t="s">
        <v>140</v>
      </c>
      <c r="I122" s="203" t="s">
        <v>141</v>
      </c>
      <c r="J122" s="203" t="s">
        <v>122</v>
      </c>
      <c r="K122" s="204" t="s">
        <v>142</v>
      </c>
      <c r="L122" s="205"/>
      <c r="M122" s="101" t="s">
        <v>1</v>
      </c>
      <c r="N122" s="102" t="s">
        <v>43</v>
      </c>
      <c r="O122" s="102" t="s">
        <v>143</v>
      </c>
      <c r="P122" s="102" t="s">
        <v>144</v>
      </c>
      <c r="Q122" s="102" t="s">
        <v>145</v>
      </c>
      <c r="R122" s="102" t="s">
        <v>146</v>
      </c>
      <c r="S122" s="102" t="s">
        <v>147</v>
      </c>
      <c r="T122" s="103" t="s">
        <v>148</v>
      </c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</row>
    <row r="123" s="2" customFormat="1" ht="22.8" customHeight="1">
      <c r="A123" s="39"/>
      <c r="B123" s="40"/>
      <c r="C123" s="108" t="s">
        <v>149</v>
      </c>
      <c r="D123" s="41"/>
      <c r="E123" s="41"/>
      <c r="F123" s="41"/>
      <c r="G123" s="41"/>
      <c r="H123" s="41"/>
      <c r="I123" s="41"/>
      <c r="J123" s="206">
        <f>BK123</f>
        <v>0</v>
      </c>
      <c r="K123" s="41"/>
      <c r="L123" s="45"/>
      <c r="M123" s="104"/>
      <c r="N123" s="207"/>
      <c r="O123" s="105"/>
      <c r="P123" s="208">
        <f>P124+P169+P190</f>
        <v>0</v>
      </c>
      <c r="Q123" s="105"/>
      <c r="R123" s="208">
        <f>R124+R169+R190</f>
        <v>0</v>
      </c>
      <c r="S123" s="105"/>
      <c r="T123" s="209">
        <f>T124+T169+T190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78</v>
      </c>
      <c r="AU123" s="18" t="s">
        <v>124</v>
      </c>
      <c r="BK123" s="210">
        <f>BK124+BK169+BK190</f>
        <v>0</v>
      </c>
    </row>
    <row r="124" s="12" customFormat="1" ht="25.92" customHeight="1">
      <c r="A124" s="12"/>
      <c r="B124" s="211"/>
      <c r="C124" s="212"/>
      <c r="D124" s="213" t="s">
        <v>78</v>
      </c>
      <c r="E124" s="214" t="s">
        <v>1227</v>
      </c>
      <c r="F124" s="214" t="s">
        <v>1228</v>
      </c>
      <c r="G124" s="212"/>
      <c r="H124" s="212"/>
      <c r="I124" s="215"/>
      <c r="J124" s="216">
        <f>BK124</f>
        <v>0</v>
      </c>
      <c r="K124" s="212"/>
      <c r="L124" s="217"/>
      <c r="M124" s="218"/>
      <c r="N124" s="219"/>
      <c r="O124" s="219"/>
      <c r="P124" s="220">
        <f>SUM(P125:P168)</f>
        <v>0</v>
      </c>
      <c r="Q124" s="219"/>
      <c r="R124" s="220">
        <f>SUM(R125:R168)</f>
        <v>0</v>
      </c>
      <c r="S124" s="219"/>
      <c r="T124" s="221">
        <f>SUM(T125:T168)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21</v>
      </c>
      <c r="AT124" s="223" t="s">
        <v>78</v>
      </c>
      <c r="AU124" s="223" t="s">
        <v>79</v>
      </c>
      <c r="AY124" s="222" t="s">
        <v>152</v>
      </c>
      <c r="BK124" s="224">
        <f>SUM(BK125:BK168)</f>
        <v>0</v>
      </c>
    </row>
    <row r="125" s="2" customFormat="1" ht="16.5" customHeight="1">
      <c r="A125" s="39"/>
      <c r="B125" s="40"/>
      <c r="C125" s="227" t="s">
        <v>21</v>
      </c>
      <c r="D125" s="227" t="s">
        <v>154</v>
      </c>
      <c r="E125" s="228" t="s">
        <v>21</v>
      </c>
      <c r="F125" s="229" t="s">
        <v>1229</v>
      </c>
      <c r="G125" s="230" t="s">
        <v>218</v>
      </c>
      <c r="H125" s="231">
        <v>45</v>
      </c>
      <c r="I125" s="232"/>
      <c r="J125" s="233">
        <f>ROUND(I125*H125,2)</f>
        <v>0</v>
      </c>
      <c r="K125" s="229" t="s">
        <v>1</v>
      </c>
      <c r="L125" s="45"/>
      <c r="M125" s="234" t="s">
        <v>1</v>
      </c>
      <c r="N125" s="235" t="s">
        <v>44</v>
      </c>
      <c r="O125" s="92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8" t="s">
        <v>159</v>
      </c>
      <c r="AT125" s="238" t="s">
        <v>154</v>
      </c>
      <c r="AU125" s="238" t="s">
        <v>21</v>
      </c>
      <c r="AY125" s="18" t="s">
        <v>152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8" t="s">
        <v>21</v>
      </c>
      <c r="BK125" s="239">
        <f>ROUND(I125*H125,2)</f>
        <v>0</v>
      </c>
      <c r="BL125" s="18" t="s">
        <v>159</v>
      </c>
      <c r="BM125" s="238" t="s">
        <v>87</v>
      </c>
    </row>
    <row r="126" s="2" customFormat="1">
      <c r="A126" s="39"/>
      <c r="B126" s="40"/>
      <c r="C126" s="41"/>
      <c r="D126" s="240" t="s">
        <v>161</v>
      </c>
      <c r="E126" s="41"/>
      <c r="F126" s="241" t="s">
        <v>1229</v>
      </c>
      <c r="G126" s="41"/>
      <c r="H126" s="41"/>
      <c r="I126" s="242"/>
      <c r="J126" s="41"/>
      <c r="K126" s="41"/>
      <c r="L126" s="45"/>
      <c r="M126" s="243"/>
      <c r="N126" s="244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161</v>
      </c>
      <c r="AU126" s="18" t="s">
        <v>21</v>
      </c>
    </row>
    <row r="127" s="2" customFormat="1" ht="16.5" customHeight="1">
      <c r="A127" s="39"/>
      <c r="B127" s="40"/>
      <c r="C127" s="227" t="s">
        <v>87</v>
      </c>
      <c r="D127" s="227" t="s">
        <v>154</v>
      </c>
      <c r="E127" s="228" t="s">
        <v>87</v>
      </c>
      <c r="F127" s="229" t="s">
        <v>1230</v>
      </c>
      <c r="G127" s="230" t="s">
        <v>218</v>
      </c>
      <c r="H127" s="231">
        <v>240</v>
      </c>
      <c r="I127" s="232"/>
      <c r="J127" s="233">
        <f>ROUND(I127*H127,2)</f>
        <v>0</v>
      </c>
      <c r="K127" s="229" t="s">
        <v>1</v>
      </c>
      <c r="L127" s="45"/>
      <c r="M127" s="234" t="s">
        <v>1</v>
      </c>
      <c r="N127" s="235" t="s">
        <v>44</v>
      </c>
      <c r="O127" s="92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159</v>
      </c>
      <c r="AT127" s="238" t="s">
        <v>154</v>
      </c>
      <c r="AU127" s="238" t="s">
        <v>21</v>
      </c>
      <c r="AY127" s="18" t="s">
        <v>152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21</v>
      </c>
      <c r="BK127" s="239">
        <f>ROUND(I127*H127,2)</f>
        <v>0</v>
      </c>
      <c r="BL127" s="18" t="s">
        <v>159</v>
      </c>
      <c r="BM127" s="238" t="s">
        <v>159</v>
      </c>
    </row>
    <row r="128" s="2" customFormat="1">
      <c r="A128" s="39"/>
      <c r="B128" s="40"/>
      <c r="C128" s="41"/>
      <c r="D128" s="240" t="s">
        <v>161</v>
      </c>
      <c r="E128" s="41"/>
      <c r="F128" s="241" t="s">
        <v>1230</v>
      </c>
      <c r="G128" s="41"/>
      <c r="H128" s="41"/>
      <c r="I128" s="242"/>
      <c r="J128" s="41"/>
      <c r="K128" s="41"/>
      <c r="L128" s="45"/>
      <c r="M128" s="243"/>
      <c r="N128" s="244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161</v>
      </c>
      <c r="AU128" s="18" t="s">
        <v>21</v>
      </c>
    </row>
    <row r="129" s="2" customFormat="1" ht="16.5" customHeight="1">
      <c r="A129" s="39"/>
      <c r="B129" s="40"/>
      <c r="C129" s="227" t="s">
        <v>172</v>
      </c>
      <c r="D129" s="227" t="s">
        <v>154</v>
      </c>
      <c r="E129" s="228" t="s">
        <v>172</v>
      </c>
      <c r="F129" s="229" t="s">
        <v>1231</v>
      </c>
      <c r="G129" s="230" t="s">
        <v>1232</v>
      </c>
      <c r="H129" s="231">
        <v>15</v>
      </c>
      <c r="I129" s="232"/>
      <c r="J129" s="233">
        <f>ROUND(I129*H129,2)</f>
        <v>0</v>
      </c>
      <c r="K129" s="229" t="s">
        <v>1</v>
      </c>
      <c r="L129" s="45"/>
      <c r="M129" s="234" t="s">
        <v>1</v>
      </c>
      <c r="N129" s="235" t="s">
        <v>44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159</v>
      </c>
      <c r="AT129" s="238" t="s">
        <v>154</v>
      </c>
      <c r="AU129" s="238" t="s">
        <v>21</v>
      </c>
      <c r="AY129" s="18" t="s">
        <v>152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21</v>
      </c>
      <c r="BK129" s="239">
        <f>ROUND(I129*H129,2)</f>
        <v>0</v>
      </c>
      <c r="BL129" s="18" t="s">
        <v>159</v>
      </c>
      <c r="BM129" s="238" t="s">
        <v>195</v>
      </c>
    </row>
    <row r="130" s="2" customFormat="1">
      <c r="A130" s="39"/>
      <c r="B130" s="40"/>
      <c r="C130" s="41"/>
      <c r="D130" s="240" t="s">
        <v>161</v>
      </c>
      <c r="E130" s="41"/>
      <c r="F130" s="241" t="s">
        <v>1231</v>
      </c>
      <c r="G130" s="41"/>
      <c r="H130" s="41"/>
      <c r="I130" s="242"/>
      <c r="J130" s="41"/>
      <c r="K130" s="41"/>
      <c r="L130" s="45"/>
      <c r="M130" s="243"/>
      <c r="N130" s="244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161</v>
      </c>
      <c r="AU130" s="18" t="s">
        <v>21</v>
      </c>
    </row>
    <row r="131" s="2" customFormat="1" ht="16.5" customHeight="1">
      <c r="A131" s="39"/>
      <c r="B131" s="40"/>
      <c r="C131" s="227" t="s">
        <v>159</v>
      </c>
      <c r="D131" s="227" t="s">
        <v>154</v>
      </c>
      <c r="E131" s="228" t="s">
        <v>159</v>
      </c>
      <c r="F131" s="229" t="s">
        <v>1233</v>
      </c>
      <c r="G131" s="230" t="s">
        <v>1232</v>
      </c>
      <c r="H131" s="231">
        <v>44</v>
      </c>
      <c r="I131" s="232"/>
      <c r="J131" s="233">
        <f>ROUND(I131*H131,2)</f>
        <v>0</v>
      </c>
      <c r="K131" s="229" t="s">
        <v>1</v>
      </c>
      <c r="L131" s="45"/>
      <c r="M131" s="234" t="s">
        <v>1</v>
      </c>
      <c r="N131" s="235" t="s">
        <v>44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159</v>
      </c>
      <c r="AT131" s="238" t="s">
        <v>154</v>
      </c>
      <c r="AU131" s="238" t="s">
        <v>21</v>
      </c>
      <c r="AY131" s="18" t="s">
        <v>152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21</v>
      </c>
      <c r="BK131" s="239">
        <f>ROUND(I131*H131,2)</f>
        <v>0</v>
      </c>
      <c r="BL131" s="18" t="s">
        <v>159</v>
      </c>
      <c r="BM131" s="238" t="s">
        <v>209</v>
      </c>
    </row>
    <row r="132" s="2" customFormat="1">
      <c r="A132" s="39"/>
      <c r="B132" s="40"/>
      <c r="C132" s="41"/>
      <c r="D132" s="240" t="s">
        <v>161</v>
      </c>
      <c r="E132" s="41"/>
      <c r="F132" s="241" t="s">
        <v>1233</v>
      </c>
      <c r="G132" s="41"/>
      <c r="H132" s="41"/>
      <c r="I132" s="242"/>
      <c r="J132" s="41"/>
      <c r="K132" s="41"/>
      <c r="L132" s="45"/>
      <c r="M132" s="243"/>
      <c r="N132" s="244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161</v>
      </c>
      <c r="AU132" s="18" t="s">
        <v>21</v>
      </c>
    </row>
    <row r="133" s="2" customFormat="1" ht="24.15" customHeight="1">
      <c r="A133" s="39"/>
      <c r="B133" s="40"/>
      <c r="C133" s="227" t="s">
        <v>188</v>
      </c>
      <c r="D133" s="227" t="s">
        <v>154</v>
      </c>
      <c r="E133" s="228" t="s">
        <v>188</v>
      </c>
      <c r="F133" s="229" t="s">
        <v>1281</v>
      </c>
      <c r="G133" s="230" t="s">
        <v>1232</v>
      </c>
      <c r="H133" s="231">
        <v>5</v>
      </c>
      <c r="I133" s="232"/>
      <c r="J133" s="233">
        <f>ROUND(I133*H133,2)</f>
        <v>0</v>
      </c>
      <c r="K133" s="229" t="s">
        <v>1</v>
      </c>
      <c r="L133" s="45"/>
      <c r="M133" s="234" t="s">
        <v>1</v>
      </c>
      <c r="N133" s="235" t="s">
        <v>44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159</v>
      </c>
      <c r="AT133" s="238" t="s">
        <v>154</v>
      </c>
      <c r="AU133" s="238" t="s">
        <v>21</v>
      </c>
      <c r="AY133" s="18" t="s">
        <v>152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21</v>
      </c>
      <c r="BK133" s="239">
        <f>ROUND(I133*H133,2)</f>
        <v>0</v>
      </c>
      <c r="BL133" s="18" t="s">
        <v>159</v>
      </c>
      <c r="BM133" s="238" t="s">
        <v>26</v>
      </c>
    </row>
    <row r="134" s="2" customFormat="1">
      <c r="A134" s="39"/>
      <c r="B134" s="40"/>
      <c r="C134" s="41"/>
      <c r="D134" s="240" t="s">
        <v>161</v>
      </c>
      <c r="E134" s="41"/>
      <c r="F134" s="241" t="s">
        <v>1281</v>
      </c>
      <c r="G134" s="41"/>
      <c r="H134" s="41"/>
      <c r="I134" s="242"/>
      <c r="J134" s="41"/>
      <c r="K134" s="41"/>
      <c r="L134" s="45"/>
      <c r="M134" s="243"/>
      <c r="N134" s="244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161</v>
      </c>
      <c r="AU134" s="18" t="s">
        <v>21</v>
      </c>
    </row>
    <row r="135" s="2" customFormat="1" ht="24.15" customHeight="1">
      <c r="A135" s="39"/>
      <c r="B135" s="40"/>
      <c r="C135" s="227" t="s">
        <v>195</v>
      </c>
      <c r="D135" s="227" t="s">
        <v>154</v>
      </c>
      <c r="E135" s="228" t="s">
        <v>195</v>
      </c>
      <c r="F135" s="229" t="s">
        <v>1282</v>
      </c>
      <c r="G135" s="230" t="s">
        <v>1232</v>
      </c>
      <c r="H135" s="231">
        <v>5</v>
      </c>
      <c r="I135" s="232"/>
      <c r="J135" s="233">
        <f>ROUND(I135*H135,2)</f>
        <v>0</v>
      </c>
      <c r="K135" s="229" t="s">
        <v>1</v>
      </c>
      <c r="L135" s="45"/>
      <c r="M135" s="234" t="s">
        <v>1</v>
      </c>
      <c r="N135" s="235" t="s">
        <v>44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159</v>
      </c>
      <c r="AT135" s="238" t="s">
        <v>154</v>
      </c>
      <c r="AU135" s="238" t="s">
        <v>21</v>
      </c>
      <c r="AY135" s="18" t="s">
        <v>152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21</v>
      </c>
      <c r="BK135" s="239">
        <f>ROUND(I135*H135,2)</f>
        <v>0</v>
      </c>
      <c r="BL135" s="18" t="s">
        <v>159</v>
      </c>
      <c r="BM135" s="238" t="s">
        <v>8</v>
      </c>
    </row>
    <row r="136" s="2" customFormat="1">
      <c r="A136" s="39"/>
      <c r="B136" s="40"/>
      <c r="C136" s="41"/>
      <c r="D136" s="240" t="s">
        <v>161</v>
      </c>
      <c r="E136" s="41"/>
      <c r="F136" s="241" t="s">
        <v>1282</v>
      </c>
      <c r="G136" s="41"/>
      <c r="H136" s="41"/>
      <c r="I136" s="242"/>
      <c r="J136" s="41"/>
      <c r="K136" s="41"/>
      <c r="L136" s="45"/>
      <c r="M136" s="243"/>
      <c r="N136" s="244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161</v>
      </c>
      <c r="AU136" s="18" t="s">
        <v>21</v>
      </c>
    </row>
    <row r="137" s="2" customFormat="1" ht="16.5" customHeight="1">
      <c r="A137" s="39"/>
      <c r="B137" s="40"/>
      <c r="C137" s="227" t="s">
        <v>202</v>
      </c>
      <c r="D137" s="227" t="s">
        <v>154</v>
      </c>
      <c r="E137" s="228" t="s">
        <v>202</v>
      </c>
      <c r="F137" s="229" t="s">
        <v>1283</v>
      </c>
      <c r="G137" s="230" t="s">
        <v>1232</v>
      </c>
      <c r="H137" s="231">
        <v>5</v>
      </c>
      <c r="I137" s="232"/>
      <c r="J137" s="233">
        <f>ROUND(I137*H137,2)</f>
        <v>0</v>
      </c>
      <c r="K137" s="229" t="s">
        <v>1</v>
      </c>
      <c r="L137" s="45"/>
      <c r="M137" s="234" t="s">
        <v>1</v>
      </c>
      <c r="N137" s="235" t="s">
        <v>44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159</v>
      </c>
      <c r="AT137" s="238" t="s">
        <v>154</v>
      </c>
      <c r="AU137" s="238" t="s">
        <v>21</v>
      </c>
      <c r="AY137" s="18" t="s">
        <v>152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21</v>
      </c>
      <c r="BK137" s="239">
        <f>ROUND(I137*H137,2)</f>
        <v>0</v>
      </c>
      <c r="BL137" s="18" t="s">
        <v>159</v>
      </c>
      <c r="BM137" s="238" t="s">
        <v>250</v>
      </c>
    </row>
    <row r="138" s="2" customFormat="1">
      <c r="A138" s="39"/>
      <c r="B138" s="40"/>
      <c r="C138" s="41"/>
      <c r="D138" s="240" t="s">
        <v>161</v>
      </c>
      <c r="E138" s="41"/>
      <c r="F138" s="241" t="s">
        <v>1283</v>
      </c>
      <c r="G138" s="41"/>
      <c r="H138" s="41"/>
      <c r="I138" s="242"/>
      <c r="J138" s="41"/>
      <c r="K138" s="41"/>
      <c r="L138" s="45"/>
      <c r="M138" s="243"/>
      <c r="N138" s="244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161</v>
      </c>
      <c r="AU138" s="18" t="s">
        <v>21</v>
      </c>
    </row>
    <row r="139" s="2" customFormat="1" ht="16.5" customHeight="1">
      <c r="A139" s="39"/>
      <c r="B139" s="40"/>
      <c r="C139" s="227" t="s">
        <v>209</v>
      </c>
      <c r="D139" s="227" t="s">
        <v>154</v>
      </c>
      <c r="E139" s="228" t="s">
        <v>209</v>
      </c>
      <c r="F139" s="229" t="s">
        <v>1239</v>
      </c>
      <c r="G139" s="230" t="s">
        <v>1232</v>
      </c>
      <c r="H139" s="231">
        <v>5</v>
      </c>
      <c r="I139" s="232"/>
      <c r="J139" s="233">
        <f>ROUND(I139*H139,2)</f>
        <v>0</v>
      </c>
      <c r="K139" s="229" t="s">
        <v>1</v>
      </c>
      <c r="L139" s="45"/>
      <c r="M139" s="234" t="s">
        <v>1</v>
      </c>
      <c r="N139" s="235" t="s">
        <v>44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159</v>
      </c>
      <c r="AT139" s="238" t="s">
        <v>154</v>
      </c>
      <c r="AU139" s="238" t="s">
        <v>21</v>
      </c>
      <c r="AY139" s="18" t="s">
        <v>152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21</v>
      </c>
      <c r="BK139" s="239">
        <f>ROUND(I139*H139,2)</f>
        <v>0</v>
      </c>
      <c r="BL139" s="18" t="s">
        <v>159</v>
      </c>
      <c r="BM139" s="238" t="s">
        <v>265</v>
      </c>
    </row>
    <row r="140" s="2" customFormat="1">
      <c r="A140" s="39"/>
      <c r="B140" s="40"/>
      <c r="C140" s="41"/>
      <c r="D140" s="240" t="s">
        <v>161</v>
      </c>
      <c r="E140" s="41"/>
      <c r="F140" s="241" t="s">
        <v>1239</v>
      </c>
      <c r="G140" s="41"/>
      <c r="H140" s="41"/>
      <c r="I140" s="242"/>
      <c r="J140" s="41"/>
      <c r="K140" s="41"/>
      <c r="L140" s="45"/>
      <c r="M140" s="243"/>
      <c r="N140" s="244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161</v>
      </c>
      <c r="AU140" s="18" t="s">
        <v>21</v>
      </c>
    </row>
    <row r="141" s="2" customFormat="1" ht="16.5" customHeight="1">
      <c r="A141" s="39"/>
      <c r="B141" s="40"/>
      <c r="C141" s="227" t="s">
        <v>215</v>
      </c>
      <c r="D141" s="227" t="s">
        <v>154</v>
      </c>
      <c r="E141" s="228" t="s">
        <v>215</v>
      </c>
      <c r="F141" s="229" t="s">
        <v>1284</v>
      </c>
      <c r="G141" s="230" t="s">
        <v>1232</v>
      </c>
      <c r="H141" s="231">
        <v>5</v>
      </c>
      <c r="I141" s="232"/>
      <c r="J141" s="233">
        <f>ROUND(I141*H141,2)</f>
        <v>0</v>
      </c>
      <c r="K141" s="229" t="s">
        <v>1</v>
      </c>
      <c r="L141" s="45"/>
      <c r="M141" s="234" t="s">
        <v>1</v>
      </c>
      <c r="N141" s="235" t="s">
        <v>44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159</v>
      </c>
      <c r="AT141" s="238" t="s">
        <v>154</v>
      </c>
      <c r="AU141" s="238" t="s">
        <v>21</v>
      </c>
      <c r="AY141" s="18" t="s">
        <v>152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21</v>
      </c>
      <c r="BK141" s="239">
        <f>ROUND(I141*H141,2)</f>
        <v>0</v>
      </c>
      <c r="BL141" s="18" t="s">
        <v>159</v>
      </c>
      <c r="BM141" s="238" t="s">
        <v>275</v>
      </c>
    </row>
    <row r="142" s="2" customFormat="1">
      <c r="A142" s="39"/>
      <c r="B142" s="40"/>
      <c r="C142" s="41"/>
      <c r="D142" s="240" t="s">
        <v>161</v>
      </c>
      <c r="E142" s="41"/>
      <c r="F142" s="241" t="s">
        <v>1284</v>
      </c>
      <c r="G142" s="41"/>
      <c r="H142" s="41"/>
      <c r="I142" s="242"/>
      <c r="J142" s="41"/>
      <c r="K142" s="41"/>
      <c r="L142" s="45"/>
      <c r="M142" s="243"/>
      <c r="N142" s="244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161</v>
      </c>
      <c r="AU142" s="18" t="s">
        <v>21</v>
      </c>
    </row>
    <row r="143" s="2" customFormat="1" ht="16.5" customHeight="1">
      <c r="A143" s="39"/>
      <c r="B143" s="40"/>
      <c r="C143" s="227" t="s">
        <v>26</v>
      </c>
      <c r="D143" s="227" t="s">
        <v>154</v>
      </c>
      <c r="E143" s="228" t="s">
        <v>26</v>
      </c>
      <c r="F143" s="229" t="s">
        <v>1242</v>
      </c>
      <c r="G143" s="230" t="s">
        <v>218</v>
      </c>
      <c r="H143" s="231">
        <v>240</v>
      </c>
      <c r="I143" s="232"/>
      <c r="J143" s="233">
        <f>ROUND(I143*H143,2)</f>
        <v>0</v>
      </c>
      <c r="K143" s="229" t="s">
        <v>1</v>
      </c>
      <c r="L143" s="45"/>
      <c r="M143" s="234" t="s">
        <v>1</v>
      </c>
      <c r="N143" s="235" t="s">
        <v>44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159</v>
      </c>
      <c r="AT143" s="238" t="s">
        <v>154</v>
      </c>
      <c r="AU143" s="238" t="s">
        <v>21</v>
      </c>
      <c r="AY143" s="18" t="s">
        <v>152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21</v>
      </c>
      <c r="BK143" s="239">
        <f>ROUND(I143*H143,2)</f>
        <v>0</v>
      </c>
      <c r="BL143" s="18" t="s">
        <v>159</v>
      </c>
      <c r="BM143" s="238" t="s">
        <v>290</v>
      </c>
    </row>
    <row r="144" s="2" customFormat="1">
      <c r="A144" s="39"/>
      <c r="B144" s="40"/>
      <c r="C144" s="41"/>
      <c r="D144" s="240" t="s">
        <v>161</v>
      </c>
      <c r="E144" s="41"/>
      <c r="F144" s="241" t="s">
        <v>1242</v>
      </c>
      <c r="G144" s="41"/>
      <c r="H144" s="41"/>
      <c r="I144" s="242"/>
      <c r="J144" s="41"/>
      <c r="K144" s="41"/>
      <c r="L144" s="45"/>
      <c r="M144" s="243"/>
      <c r="N144" s="244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161</v>
      </c>
      <c r="AU144" s="18" t="s">
        <v>21</v>
      </c>
    </row>
    <row r="145" s="2" customFormat="1" ht="21.75" customHeight="1">
      <c r="A145" s="39"/>
      <c r="B145" s="40"/>
      <c r="C145" s="227" t="s">
        <v>229</v>
      </c>
      <c r="D145" s="227" t="s">
        <v>154</v>
      </c>
      <c r="E145" s="228" t="s">
        <v>229</v>
      </c>
      <c r="F145" s="229" t="s">
        <v>1243</v>
      </c>
      <c r="G145" s="230" t="s">
        <v>218</v>
      </c>
      <c r="H145" s="231">
        <v>12</v>
      </c>
      <c r="I145" s="232"/>
      <c r="J145" s="233">
        <f>ROUND(I145*H145,2)</f>
        <v>0</v>
      </c>
      <c r="K145" s="229" t="s">
        <v>1</v>
      </c>
      <c r="L145" s="45"/>
      <c r="M145" s="234" t="s">
        <v>1</v>
      </c>
      <c r="N145" s="235" t="s">
        <v>44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159</v>
      </c>
      <c r="AT145" s="238" t="s">
        <v>154</v>
      </c>
      <c r="AU145" s="238" t="s">
        <v>21</v>
      </c>
      <c r="AY145" s="18" t="s">
        <v>152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21</v>
      </c>
      <c r="BK145" s="239">
        <f>ROUND(I145*H145,2)</f>
        <v>0</v>
      </c>
      <c r="BL145" s="18" t="s">
        <v>159</v>
      </c>
      <c r="BM145" s="238" t="s">
        <v>299</v>
      </c>
    </row>
    <row r="146" s="2" customFormat="1">
      <c r="A146" s="39"/>
      <c r="B146" s="40"/>
      <c r="C146" s="41"/>
      <c r="D146" s="240" t="s">
        <v>161</v>
      </c>
      <c r="E146" s="41"/>
      <c r="F146" s="241" t="s">
        <v>1243</v>
      </c>
      <c r="G146" s="41"/>
      <c r="H146" s="41"/>
      <c r="I146" s="242"/>
      <c r="J146" s="41"/>
      <c r="K146" s="41"/>
      <c r="L146" s="45"/>
      <c r="M146" s="243"/>
      <c r="N146" s="244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161</v>
      </c>
      <c r="AU146" s="18" t="s">
        <v>21</v>
      </c>
    </row>
    <row r="147" s="2" customFormat="1" ht="16.5" customHeight="1">
      <c r="A147" s="39"/>
      <c r="B147" s="40"/>
      <c r="C147" s="227" t="s">
        <v>8</v>
      </c>
      <c r="D147" s="227" t="s">
        <v>154</v>
      </c>
      <c r="E147" s="228" t="s">
        <v>8</v>
      </c>
      <c r="F147" s="229" t="s">
        <v>1244</v>
      </c>
      <c r="G147" s="230" t="s">
        <v>218</v>
      </c>
      <c r="H147" s="231">
        <v>240</v>
      </c>
      <c r="I147" s="232"/>
      <c r="J147" s="233">
        <f>ROUND(I147*H147,2)</f>
        <v>0</v>
      </c>
      <c r="K147" s="229" t="s">
        <v>1</v>
      </c>
      <c r="L147" s="45"/>
      <c r="M147" s="234" t="s">
        <v>1</v>
      </c>
      <c r="N147" s="235" t="s">
        <v>44</v>
      </c>
      <c r="O147" s="92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159</v>
      </c>
      <c r="AT147" s="238" t="s">
        <v>154</v>
      </c>
      <c r="AU147" s="238" t="s">
        <v>21</v>
      </c>
      <c r="AY147" s="18" t="s">
        <v>152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21</v>
      </c>
      <c r="BK147" s="239">
        <f>ROUND(I147*H147,2)</f>
        <v>0</v>
      </c>
      <c r="BL147" s="18" t="s">
        <v>159</v>
      </c>
      <c r="BM147" s="238" t="s">
        <v>313</v>
      </c>
    </row>
    <row r="148" s="2" customFormat="1">
      <c r="A148" s="39"/>
      <c r="B148" s="40"/>
      <c r="C148" s="41"/>
      <c r="D148" s="240" t="s">
        <v>161</v>
      </c>
      <c r="E148" s="41"/>
      <c r="F148" s="241" t="s">
        <v>1244</v>
      </c>
      <c r="G148" s="41"/>
      <c r="H148" s="41"/>
      <c r="I148" s="242"/>
      <c r="J148" s="41"/>
      <c r="K148" s="41"/>
      <c r="L148" s="45"/>
      <c r="M148" s="243"/>
      <c r="N148" s="244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161</v>
      </c>
      <c r="AU148" s="18" t="s">
        <v>21</v>
      </c>
    </row>
    <row r="149" s="2" customFormat="1" ht="16.5" customHeight="1">
      <c r="A149" s="39"/>
      <c r="B149" s="40"/>
      <c r="C149" s="227" t="s">
        <v>243</v>
      </c>
      <c r="D149" s="227" t="s">
        <v>154</v>
      </c>
      <c r="E149" s="228" t="s">
        <v>243</v>
      </c>
      <c r="F149" s="229" t="s">
        <v>1245</v>
      </c>
      <c r="G149" s="230" t="s">
        <v>218</v>
      </c>
      <c r="H149" s="231">
        <v>5</v>
      </c>
      <c r="I149" s="232"/>
      <c r="J149" s="233">
        <f>ROUND(I149*H149,2)</f>
        <v>0</v>
      </c>
      <c r="K149" s="229" t="s">
        <v>1</v>
      </c>
      <c r="L149" s="45"/>
      <c r="M149" s="234" t="s">
        <v>1</v>
      </c>
      <c r="N149" s="235" t="s">
        <v>44</v>
      </c>
      <c r="O149" s="92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159</v>
      </c>
      <c r="AT149" s="238" t="s">
        <v>154</v>
      </c>
      <c r="AU149" s="238" t="s">
        <v>21</v>
      </c>
      <c r="AY149" s="18" t="s">
        <v>152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21</v>
      </c>
      <c r="BK149" s="239">
        <f>ROUND(I149*H149,2)</f>
        <v>0</v>
      </c>
      <c r="BL149" s="18" t="s">
        <v>159</v>
      </c>
      <c r="BM149" s="238" t="s">
        <v>328</v>
      </c>
    </row>
    <row r="150" s="2" customFormat="1">
      <c r="A150" s="39"/>
      <c r="B150" s="40"/>
      <c r="C150" s="41"/>
      <c r="D150" s="240" t="s">
        <v>161</v>
      </c>
      <c r="E150" s="41"/>
      <c r="F150" s="241" t="s">
        <v>1245</v>
      </c>
      <c r="G150" s="41"/>
      <c r="H150" s="41"/>
      <c r="I150" s="242"/>
      <c r="J150" s="41"/>
      <c r="K150" s="41"/>
      <c r="L150" s="45"/>
      <c r="M150" s="243"/>
      <c r="N150" s="244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161</v>
      </c>
      <c r="AU150" s="18" t="s">
        <v>21</v>
      </c>
    </row>
    <row r="151" s="2" customFormat="1" ht="16.5" customHeight="1">
      <c r="A151" s="39"/>
      <c r="B151" s="40"/>
      <c r="C151" s="227" t="s">
        <v>250</v>
      </c>
      <c r="D151" s="227" t="s">
        <v>154</v>
      </c>
      <c r="E151" s="228" t="s">
        <v>250</v>
      </c>
      <c r="F151" s="229" t="s">
        <v>1246</v>
      </c>
      <c r="G151" s="230" t="s">
        <v>218</v>
      </c>
      <c r="H151" s="231">
        <v>45</v>
      </c>
      <c r="I151" s="232"/>
      <c r="J151" s="233">
        <f>ROUND(I151*H151,2)</f>
        <v>0</v>
      </c>
      <c r="K151" s="229" t="s">
        <v>1</v>
      </c>
      <c r="L151" s="45"/>
      <c r="M151" s="234" t="s">
        <v>1</v>
      </c>
      <c r="N151" s="235" t="s">
        <v>44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159</v>
      </c>
      <c r="AT151" s="238" t="s">
        <v>154</v>
      </c>
      <c r="AU151" s="238" t="s">
        <v>21</v>
      </c>
      <c r="AY151" s="18" t="s">
        <v>152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21</v>
      </c>
      <c r="BK151" s="239">
        <f>ROUND(I151*H151,2)</f>
        <v>0</v>
      </c>
      <c r="BL151" s="18" t="s">
        <v>159</v>
      </c>
      <c r="BM151" s="238" t="s">
        <v>341</v>
      </c>
    </row>
    <row r="152" s="2" customFormat="1">
      <c r="A152" s="39"/>
      <c r="B152" s="40"/>
      <c r="C152" s="41"/>
      <c r="D152" s="240" t="s">
        <v>161</v>
      </c>
      <c r="E152" s="41"/>
      <c r="F152" s="241" t="s">
        <v>1246</v>
      </c>
      <c r="G152" s="41"/>
      <c r="H152" s="41"/>
      <c r="I152" s="242"/>
      <c r="J152" s="41"/>
      <c r="K152" s="41"/>
      <c r="L152" s="45"/>
      <c r="M152" s="243"/>
      <c r="N152" s="244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161</v>
      </c>
      <c r="AU152" s="18" t="s">
        <v>21</v>
      </c>
    </row>
    <row r="153" s="2" customFormat="1" ht="16.5" customHeight="1">
      <c r="A153" s="39"/>
      <c r="B153" s="40"/>
      <c r="C153" s="227" t="s">
        <v>258</v>
      </c>
      <c r="D153" s="227" t="s">
        <v>154</v>
      </c>
      <c r="E153" s="228" t="s">
        <v>258</v>
      </c>
      <c r="F153" s="229" t="s">
        <v>1285</v>
      </c>
      <c r="G153" s="230" t="s">
        <v>218</v>
      </c>
      <c r="H153" s="231">
        <v>101</v>
      </c>
      <c r="I153" s="232"/>
      <c r="J153" s="233">
        <f>ROUND(I153*H153,2)</f>
        <v>0</v>
      </c>
      <c r="K153" s="229" t="s">
        <v>1</v>
      </c>
      <c r="L153" s="45"/>
      <c r="M153" s="234" t="s">
        <v>1</v>
      </c>
      <c r="N153" s="235" t="s">
        <v>44</v>
      </c>
      <c r="O153" s="92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159</v>
      </c>
      <c r="AT153" s="238" t="s">
        <v>154</v>
      </c>
      <c r="AU153" s="238" t="s">
        <v>21</v>
      </c>
      <c r="AY153" s="18" t="s">
        <v>152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21</v>
      </c>
      <c r="BK153" s="239">
        <f>ROUND(I153*H153,2)</f>
        <v>0</v>
      </c>
      <c r="BL153" s="18" t="s">
        <v>159</v>
      </c>
      <c r="BM153" s="238" t="s">
        <v>354</v>
      </c>
    </row>
    <row r="154" s="2" customFormat="1">
      <c r="A154" s="39"/>
      <c r="B154" s="40"/>
      <c r="C154" s="41"/>
      <c r="D154" s="240" t="s">
        <v>161</v>
      </c>
      <c r="E154" s="41"/>
      <c r="F154" s="241" t="s">
        <v>1285</v>
      </c>
      <c r="G154" s="41"/>
      <c r="H154" s="41"/>
      <c r="I154" s="242"/>
      <c r="J154" s="41"/>
      <c r="K154" s="41"/>
      <c r="L154" s="45"/>
      <c r="M154" s="243"/>
      <c r="N154" s="244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161</v>
      </c>
      <c r="AU154" s="18" t="s">
        <v>21</v>
      </c>
    </row>
    <row r="155" s="2" customFormat="1" ht="16.5" customHeight="1">
      <c r="A155" s="39"/>
      <c r="B155" s="40"/>
      <c r="C155" s="227" t="s">
        <v>265</v>
      </c>
      <c r="D155" s="227" t="s">
        <v>154</v>
      </c>
      <c r="E155" s="228" t="s">
        <v>265</v>
      </c>
      <c r="F155" s="229" t="s">
        <v>1247</v>
      </c>
      <c r="G155" s="230" t="s">
        <v>218</v>
      </c>
      <c r="H155" s="231">
        <v>240</v>
      </c>
      <c r="I155" s="232"/>
      <c r="J155" s="233">
        <f>ROUND(I155*H155,2)</f>
        <v>0</v>
      </c>
      <c r="K155" s="229" t="s">
        <v>1</v>
      </c>
      <c r="L155" s="45"/>
      <c r="M155" s="234" t="s">
        <v>1</v>
      </c>
      <c r="N155" s="235" t="s">
        <v>44</v>
      </c>
      <c r="O155" s="92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159</v>
      </c>
      <c r="AT155" s="238" t="s">
        <v>154</v>
      </c>
      <c r="AU155" s="238" t="s">
        <v>21</v>
      </c>
      <c r="AY155" s="18" t="s">
        <v>152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21</v>
      </c>
      <c r="BK155" s="239">
        <f>ROUND(I155*H155,2)</f>
        <v>0</v>
      </c>
      <c r="BL155" s="18" t="s">
        <v>159</v>
      </c>
      <c r="BM155" s="238" t="s">
        <v>365</v>
      </c>
    </row>
    <row r="156" s="2" customFormat="1">
      <c r="A156" s="39"/>
      <c r="B156" s="40"/>
      <c r="C156" s="41"/>
      <c r="D156" s="240" t="s">
        <v>161</v>
      </c>
      <c r="E156" s="41"/>
      <c r="F156" s="241" t="s">
        <v>1247</v>
      </c>
      <c r="G156" s="41"/>
      <c r="H156" s="41"/>
      <c r="I156" s="242"/>
      <c r="J156" s="41"/>
      <c r="K156" s="41"/>
      <c r="L156" s="45"/>
      <c r="M156" s="243"/>
      <c r="N156" s="244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161</v>
      </c>
      <c r="AU156" s="18" t="s">
        <v>21</v>
      </c>
    </row>
    <row r="157" s="2" customFormat="1" ht="16.5" customHeight="1">
      <c r="A157" s="39"/>
      <c r="B157" s="40"/>
      <c r="C157" s="227" t="s">
        <v>270</v>
      </c>
      <c r="D157" s="227" t="s">
        <v>154</v>
      </c>
      <c r="E157" s="228" t="s">
        <v>270</v>
      </c>
      <c r="F157" s="229" t="s">
        <v>1249</v>
      </c>
      <c r="G157" s="230" t="s">
        <v>238</v>
      </c>
      <c r="H157" s="231">
        <v>0.59999999999999998</v>
      </c>
      <c r="I157" s="232"/>
      <c r="J157" s="233">
        <f>ROUND(I157*H157,2)</f>
        <v>0</v>
      </c>
      <c r="K157" s="229" t="s">
        <v>1</v>
      </c>
      <c r="L157" s="45"/>
      <c r="M157" s="234" t="s">
        <v>1</v>
      </c>
      <c r="N157" s="235" t="s">
        <v>44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159</v>
      </c>
      <c r="AT157" s="238" t="s">
        <v>154</v>
      </c>
      <c r="AU157" s="238" t="s">
        <v>21</v>
      </c>
      <c r="AY157" s="18" t="s">
        <v>152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21</v>
      </c>
      <c r="BK157" s="239">
        <f>ROUND(I157*H157,2)</f>
        <v>0</v>
      </c>
      <c r="BL157" s="18" t="s">
        <v>159</v>
      </c>
      <c r="BM157" s="238" t="s">
        <v>376</v>
      </c>
    </row>
    <row r="158" s="2" customFormat="1">
      <c r="A158" s="39"/>
      <c r="B158" s="40"/>
      <c r="C158" s="41"/>
      <c r="D158" s="240" t="s">
        <v>161</v>
      </c>
      <c r="E158" s="41"/>
      <c r="F158" s="241" t="s">
        <v>1249</v>
      </c>
      <c r="G158" s="41"/>
      <c r="H158" s="41"/>
      <c r="I158" s="242"/>
      <c r="J158" s="41"/>
      <c r="K158" s="41"/>
      <c r="L158" s="45"/>
      <c r="M158" s="243"/>
      <c r="N158" s="244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161</v>
      </c>
      <c r="AU158" s="18" t="s">
        <v>21</v>
      </c>
    </row>
    <row r="159" s="2" customFormat="1" ht="16.5" customHeight="1">
      <c r="A159" s="39"/>
      <c r="B159" s="40"/>
      <c r="C159" s="227" t="s">
        <v>275</v>
      </c>
      <c r="D159" s="227" t="s">
        <v>154</v>
      </c>
      <c r="E159" s="228" t="s">
        <v>275</v>
      </c>
      <c r="F159" s="229" t="s">
        <v>1286</v>
      </c>
      <c r="G159" s="230" t="s">
        <v>1232</v>
      </c>
      <c r="H159" s="231">
        <v>5</v>
      </c>
      <c r="I159" s="232"/>
      <c r="J159" s="233">
        <f>ROUND(I159*H159,2)</f>
        <v>0</v>
      </c>
      <c r="K159" s="229" t="s">
        <v>1</v>
      </c>
      <c r="L159" s="45"/>
      <c r="M159" s="234" t="s">
        <v>1</v>
      </c>
      <c r="N159" s="235" t="s">
        <v>44</v>
      </c>
      <c r="O159" s="92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159</v>
      </c>
      <c r="AT159" s="238" t="s">
        <v>154</v>
      </c>
      <c r="AU159" s="238" t="s">
        <v>21</v>
      </c>
      <c r="AY159" s="18" t="s">
        <v>152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21</v>
      </c>
      <c r="BK159" s="239">
        <f>ROUND(I159*H159,2)</f>
        <v>0</v>
      </c>
      <c r="BL159" s="18" t="s">
        <v>159</v>
      </c>
      <c r="BM159" s="238" t="s">
        <v>388</v>
      </c>
    </row>
    <row r="160" s="2" customFormat="1">
      <c r="A160" s="39"/>
      <c r="B160" s="40"/>
      <c r="C160" s="41"/>
      <c r="D160" s="240" t="s">
        <v>161</v>
      </c>
      <c r="E160" s="41"/>
      <c r="F160" s="241" t="s">
        <v>1286</v>
      </c>
      <c r="G160" s="41"/>
      <c r="H160" s="41"/>
      <c r="I160" s="242"/>
      <c r="J160" s="41"/>
      <c r="K160" s="41"/>
      <c r="L160" s="45"/>
      <c r="M160" s="243"/>
      <c r="N160" s="244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161</v>
      </c>
      <c r="AU160" s="18" t="s">
        <v>21</v>
      </c>
    </row>
    <row r="161" s="2" customFormat="1" ht="16.5" customHeight="1">
      <c r="A161" s="39"/>
      <c r="B161" s="40"/>
      <c r="C161" s="227" t="s">
        <v>280</v>
      </c>
      <c r="D161" s="227" t="s">
        <v>154</v>
      </c>
      <c r="E161" s="228" t="s">
        <v>280</v>
      </c>
      <c r="F161" s="229" t="s">
        <v>1251</v>
      </c>
      <c r="G161" s="230" t="s">
        <v>1232</v>
      </c>
      <c r="H161" s="231">
        <v>5</v>
      </c>
      <c r="I161" s="232"/>
      <c r="J161" s="233">
        <f>ROUND(I161*H161,2)</f>
        <v>0</v>
      </c>
      <c r="K161" s="229" t="s">
        <v>1</v>
      </c>
      <c r="L161" s="45"/>
      <c r="M161" s="234" t="s">
        <v>1</v>
      </c>
      <c r="N161" s="235" t="s">
        <v>44</v>
      </c>
      <c r="O161" s="92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159</v>
      </c>
      <c r="AT161" s="238" t="s">
        <v>154</v>
      </c>
      <c r="AU161" s="238" t="s">
        <v>21</v>
      </c>
      <c r="AY161" s="18" t="s">
        <v>152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21</v>
      </c>
      <c r="BK161" s="239">
        <f>ROUND(I161*H161,2)</f>
        <v>0</v>
      </c>
      <c r="BL161" s="18" t="s">
        <v>159</v>
      </c>
      <c r="BM161" s="238" t="s">
        <v>400</v>
      </c>
    </row>
    <row r="162" s="2" customFormat="1">
      <c r="A162" s="39"/>
      <c r="B162" s="40"/>
      <c r="C162" s="41"/>
      <c r="D162" s="240" t="s">
        <v>161</v>
      </c>
      <c r="E162" s="41"/>
      <c r="F162" s="241" t="s">
        <v>1251</v>
      </c>
      <c r="G162" s="41"/>
      <c r="H162" s="41"/>
      <c r="I162" s="242"/>
      <c r="J162" s="41"/>
      <c r="K162" s="41"/>
      <c r="L162" s="45"/>
      <c r="M162" s="243"/>
      <c r="N162" s="244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161</v>
      </c>
      <c r="AU162" s="18" t="s">
        <v>21</v>
      </c>
    </row>
    <row r="163" s="2" customFormat="1" ht="16.5" customHeight="1">
      <c r="A163" s="39"/>
      <c r="B163" s="40"/>
      <c r="C163" s="227" t="s">
        <v>290</v>
      </c>
      <c r="D163" s="227" t="s">
        <v>154</v>
      </c>
      <c r="E163" s="228" t="s">
        <v>290</v>
      </c>
      <c r="F163" s="229" t="s">
        <v>1252</v>
      </c>
      <c r="G163" s="230" t="s">
        <v>238</v>
      </c>
      <c r="H163" s="231">
        <v>7.5</v>
      </c>
      <c r="I163" s="232"/>
      <c r="J163" s="233">
        <f>ROUND(I163*H163,2)</f>
        <v>0</v>
      </c>
      <c r="K163" s="229" t="s">
        <v>1</v>
      </c>
      <c r="L163" s="45"/>
      <c r="M163" s="234" t="s">
        <v>1</v>
      </c>
      <c r="N163" s="235" t="s">
        <v>44</v>
      </c>
      <c r="O163" s="92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159</v>
      </c>
      <c r="AT163" s="238" t="s">
        <v>154</v>
      </c>
      <c r="AU163" s="238" t="s">
        <v>21</v>
      </c>
      <c r="AY163" s="18" t="s">
        <v>152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21</v>
      </c>
      <c r="BK163" s="239">
        <f>ROUND(I163*H163,2)</f>
        <v>0</v>
      </c>
      <c r="BL163" s="18" t="s">
        <v>159</v>
      </c>
      <c r="BM163" s="238" t="s">
        <v>414</v>
      </c>
    </row>
    <row r="164" s="2" customFormat="1">
      <c r="A164" s="39"/>
      <c r="B164" s="40"/>
      <c r="C164" s="41"/>
      <c r="D164" s="240" t="s">
        <v>161</v>
      </c>
      <c r="E164" s="41"/>
      <c r="F164" s="241" t="s">
        <v>1252</v>
      </c>
      <c r="G164" s="41"/>
      <c r="H164" s="41"/>
      <c r="I164" s="242"/>
      <c r="J164" s="41"/>
      <c r="K164" s="41"/>
      <c r="L164" s="45"/>
      <c r="M164" s="243"/>
      <c r="N164" s="244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161</v>
      </c>
      <c r="AU164" s="18" t="s">
        <v>21</v>
      </c>
    </row>
    <row r="165" s="2" customFormat="1" ht="16.5" customHeight="1">
      <c r="A165" s="39"/>
      <c r="B165" s="40"/>
      <c r="C165" s="227" t="s">
        <v>7</v>
      </c>
      <c r="D165" s="227" t="s">
        <v>154</v>
      </c>
      <c r="E165" s="228" t="s">
        <v>7</v>
      </c>
      <c r="F165" s="229" t="s">
        <v>1287</v>
      </c>
      <c r="G165" s="230" t="s">
        <v>1232</v>
      </c>
      <c r="H165" s="231">
        <v>1</v>
      </c>
      <c r="I165" s="232"/>
      <c r="J165" s="233">
        <f>ROUND(I165*H165,2)</f>
        <v>0</v>
      </c>
      <c r="K165" s="229" t="s">
        <v>1</v>
      </c>
      <c r="L165" s="45"/>
      <c r="M165" s="234" t="s">
        <v>1</v>
      </c>
      <c r="N165" s="235" t="s">
        <v>44</v>
      </c>
      <c r="O165" s="92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8" t="s">
        <v>159</v>
      </c>
      <c r="AT165" s="238" t="s">
        <v>154</v>
      </c>
      <c r="AU165" s="238" t="s">
        <v>21</v>
      </c>
      <c r="AY165" s="18" t="s">
        <v>152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8" t="s">
        <v>21</v>
      </c>
      <c r="BK165" s="239">
        <f>ROUND(I165*H165,2)</f>
        <v>0</v>
      </c>
      <c r="BL165" s="18" t="s">
        <v>159</v>
      </c>
      <c r="BM165" s="238" t="s">
        <v>428</v>
      </c>
    </row>
    <row r="166" s="2" customFormat="1">
      <c r="A166" s="39"/>
      <c r="B166" s="40"/>
      <c r="C166" s="41"/>
      <c r="D166" s="240" t="s">
        <v>161</v>
      </c>
      <c r="E166" s="41"/>
      <c r="F166" s="241" t="s">
        <v>1287</v>
      </c>
      <c r="G166" s="41"/>
      <c r="H166" s="41"/>
      <c r="I166" s="242"/>
      <c r="J166" s="41"/>
      <c r="K166" s="41"/>
      <c r="L166" s="45"/>
      <c r="M166" s="243"/>
      <c r="N166" s="244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161</v>
      </c>
      <c r="AU166" s="18" t="s">
        <v>21</v>
      </c>
    </row>
    <row r="167" s="2" customFormat="1" ht="24.15" customHeight="1">
      <c r="A167" s="39"/>
      <c r="B167" s="40"/>
      <c r="C167" s="227" t="s">
        <v>299</v>
      </c>
      <c r="D167" s="227" t="s">
        <v>154</v>
      </c>
      <c r="E167" s="228" t="s">
        <v>299</v>
      </c>
      <c r="F167" s="229" t="s">
        <v>1288</v>
      </c>
      <c r="G167" s="230" t="s">
        <v>1232</v>
      </c>
      <c r="H167" s="231">
        <v>1</v>
      </c>
      <c r="I167" s="232"/>
      <c r="J167" s="233">
        <f>ROUND(I167*H167,2)</f>
        <v>0</v>
      </c>
      <c r="K167" s="229" t="s">
        <v>1</v>
      </c>
      <c r="L167" s="45"/>
      <c r="M167" s="234" t="s">
        <v>1</v>
      </c>
      <c r="N167" s="235" t="s">
        <v>44</v>
      </c>
      <c r="O167" s="92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8" t="s">
        <v>159</v>
      </c>
      <c r="AT167" s="238" t="s">
        <v>154</v>
      </c>
      <c r="AU167" s="238" t="s">
        <v>21</v>
      </c>
      <c r="AY167" s="18" t="s">
        <v>152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8" t="s">
        <v>21</v>
      </c>
      <c r="BK167" s="239">
        <f>ROUND(I167*H167,2)</f>
        <v>0</v>
      </c>
      <c r="BL167" s="18" t="s">
        <v>159</v>
      </c>
      <c r="BM167" s="238" t="s">
        <v>442</v>
      </c>
    </row>
    <row r="168" s="2" customFormat="1">
      <c r="A168" s="39"/>
      <c r="B168" s="40"/>
      <c r="C168" s="41"/>
      <c r="D168" s="240" t="s">
        <v>161</v>
      </c>
      <c r="E168" s="41"/>
      <c r="F168" s="241" t="s">
        <v>1288</v>
      </c>
      <c r="G168" s="41"/>
      <c r="H168" s="41"/>
      <c r="I168" s="242"/>
      <c r="J168" s="41"/>
      <c r="K168" s="41"/>
      <c r="L168" s="45"/>
      <c r="M168" s="243"/>
      <c r="N168" s="244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161</v>
      </c>
      <c r="AU168" s="18" t="s">
        <v>21</v>
      </c>
    </row>
    <row r="169" s="12" customFormat="1" ht="25.92" customHeight="1">
      <c r="A169" s="12"/>
      <c r="B169" s="211"/>
      <c r="C169" s="212"/>
      <c r="D169" s="213" t="s">
        <v>78</v>
      </c>
      <c r="E169" s="214" t="s">
        <v>1254</v>
      </c>
      <c r="F169" s="214" t="s">
        <v>1255</v>
      </c>
      <c r="G169" s="212"/>
      <c r="H169" s="212"/>
      <c r="I169" s="215"/>
      <c r="J169" s="216">
        <f>BK169</f>
        <v>0</v>
      </c>
      <c r="K169" s="212"/>
      <c r="L169" s="217"/>
      <c r="M169" s="218"/>
      <c r="N169" s="219"/>
      <c r="O169" s="219"/>
      <c r="P169" s="220">
        <f>SUM(P170:P189)</f>
        <v>0</v>
      </c>
      <c r="Q169" s="219"/>
      <c r="R169" s="220">
        <f>SUM(R170:R189)</f>
        <v>0</v>
      </c>
      <c r="S169" s="219"/>
      <c r="T169" s="221">
        <f>SUM(T170:T189)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2" t="s">
        <v>21</v>
      </c>
      <c r="AT169" s="223" t="s">
        <v>78</v>
      </c>
      <c r="AU169" s="223" t="s">
        <v>79</v>
      </c>
      <c r="AY169" s="222" t="s">
        <v>152</v>
      </c>
      <c r="BK169" s="224">
        <f>SUM(BK170:BK189)</f>
        <v>0</v>
      </c>
    </row>
    <row r="170" s="2" customFormat="1" ht="16.5" customHeight="1">
      <c r="A170" s="39"/>
      <c r="B170" s="40"/>
      <c r="C170" s="227" t="s">
        <v>306</v>
      </c>
      <c r="D170" s="227" t="s">
        <v>154</v>
      </c>
      <c r="E170" s="228" t="s">
        <v>306</v>
      </c>
      <c r="F170" s="229" t="s">
        <v>1256</v>
      </c>
      <c r="G170" s="230" t="s">
        <v>1257</v>
      </c>
      <c r="H170" s="231">
        <v>0.10000000000000001</v>
      </c>
      <c r="I170" s="232"/>
      <c r="J170" s="233">
        <f>ROUND(I170*H170,2)</f>
        <v>0</v>
      </c>
      <c r="K170" s="229" t="s">
        <v>1</v>
      </c>
      <c r="L170" s="45"/>
      <c r="M170" s="234" t="s">
        <v>1</v>
      </c>
      <c r="N170" s="235" t="s">
        <v>44</v>
      </c>
      <c r="O170" s="92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159</v>
      </c>
      <c r="AT170" s="238" t="s">
        <v>154</v>
      </c>
      <c r="AU170" s="238" t="s">
        <v>21</v>
      </c>
      <c r="AY170" s="18" t="s">
        <v>152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21</v>
      </c>
      <c r="BK170" s="239">
        <f>ROUND(I170*H170,2)</f>
        <v>0</v>
      </c>
      <c r="BL170" s="18" t="s">
        <v>159</v>
      </c>
      <c r="BM170" s="238" t="s">
        <v>454</v>
      </c>
    </row>
    <row r="171" s="2" customFormat="1">
      <c r="A171" s="39"/>
      <c r="B171" s="40"/>
      <c r="C171" s="41"/>
      <c r="D171" s="240" t="s">
        <v>161</v>
      </c>
      <c r="E171" s="41"/>
      <c r="F171" s="241" t="s">
        <v>1256</v>
      </c>
      <c r="G171" s="41"/>
      <c r="H171" s="41"/>
      <c r="I171" s="242"/>
      <c r="J171" s="41"/>
      <c r="K171" s="41"/>
      <c r="L171" s="45"/>
      <c r="M171" s="243"/>
      <c r="N171" s="244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161</v>
      </c>
      <c r="AU171" s="18" t="s">
        <v>21</v>
      </c>
    </row>
    <row r="172" s="2" customFormat="1" ht="16.5" customHeight="1">
      <c r="A172" s="39"/>
      <c r="B172" s="40"/>
      <c r="C172" s="227" t="s">
        <v>313</v>
      </c>
      <c r="D172" s="227" t="s">
        <v>154</v>
      </c>
      <c r="E172" s="228" t="s">
        <v>313</v>
      </c>
      <c r="F172" s="229" t="s">
        <v>1258</v>
      </c>
      <c r="G172" s="230" t="s">
        <v>218</v>
      </c>
      <c r="H172" s="231">
        <v>124</v>
      </c>
      <c r="I172" s="232"/>
      <c r="J172" s="233">
        <f>ROUND(I172*H172,2)</f>
        <v>0</v>
      </c>
      <c r="K172" s="229" t="s">
        <v>1</v>
      </c>
      <c r="L172" s="45"/>
      <c r="M172" s="234" t="s">
        <v>1</v>
      </c>
      <c r="N172" s="235" t="s">
        <v>44</v>
      </c>
      <c r="O172" s="92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159</v>
      </c>
      <c r="AT172" s="238" t="s">
        <v>154</v>
      </c>
      <c r="AU172" s="238" t="s">
        <v>21</v>
      </c>
      <c r="AY172" s="18" t="s">
        <v>152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21</v>
      </c>
      <c r="BK172" s="239">
        <f>ROUND(I172*H172,2)</f>
        <v>0</v>
      </c>
      <c r="BL172" s="18" t="s">
        <v>159</v>
      </c>
      <c r="BM172" s="238" t="s">
        <v>465</v>
      </c>
    </row>
    <row r="173" s="2" customFormat="1">
      <c r="A173" s="39"/>
      <c r="B173" s="40"/>
      <c r="C173" s="41"/>
      <c r="D173" s="240" t="s">
        <v>161</v>
      </c>
      <c r="E173" s="41"/>
      <c r="F173" s="241" t="s">
        <v>1258</v>
      </c>
      <c r="G173" s="41"/>
      <c r="H173" s="41"/>
      <c r="I173" s="242"/>
      <c r="J173" s="41"/>
      <c r="K173" s="41"/>
      <c r="L173" s="45"/>
      <c r="M173" s="243"/>
      <c r="N173" s="244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161</v>
      </c>
      <c r="AU173" s="18" t="s">
        <v>21</v>
      </c>
    </row>
    <row r="174" s="2" customFormat="1" ht="16.5" customHeight="1">
      <c r="A174" s="39"/>
      <c r="B174" s="40"/>
      <c r="C174" s="227" t="s">
        <v>320</v>
      </c>
      <c r="D174" s="227" t="s">
        <v>154</v>
      </c>
      <c r="E174" s="228" t="s">
        <v>320</v>
      </c>
      <c r="F174" s="229" t="s">
        <v>1259</v>
      </c>
      <c r="G174" s="230" t="s">
        <v>218</v>
      </c>
      <c r="H174" s="231">
        <v>124</v>
      </c>
      <c r="I174" s="232"/>
      <c r="J174" s="233">
        <f>ROUND(I174*H174,2)</f>
        <v>0</v>
      </c>
      <c r="K174" s="229" t="s">
        <v>1</v>
      </c>
      <c r="L174" s="45"/>
      <c r="M174" s="234" t="s">
        <v>1</v>
      </c>
      <c r="N174" s="235" t="s">
        <v>44</v>
      </c>
      <c r="O174" s="92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159</v>
      </c>
      <c r="AT174" s="238" t="s">
        <v>154</v>
      </c>
      <c r="AU174" s="238" t="s">
        <v>21</v>
      </c>
      <c r="AY174" s="18" t="s">
        <v>152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21</v>
      </c>
      <c r="BK174" s="239">
        <f>ROUND(I174*H174,2)</f>
        <v>0</v>
      </c>
      <c r="BL174" s="18" t="s">
        <v>159</v>
      </c>
      <c r="BM174" s="238" t="s">
        <v>481</v>
      </c>
    </row>
    <row r="175" s="2" customFormat="1">
      <c r="A175" s="39"/>
      <c r="B175" s="40"/>
      <c r="C175" s="41"/>
      <c r="D175" s="240" t="s">
        <v>161</v>
      </c>
      <c r="E175" s="41"/>
      <c r="F175" s="241" t="s">
        <v>1259</v>
      </c>
      <c r="G175" s="41"/>
      <c r="H175" s="41"/>
      <c r="I175" s="242"/>
      <c r="J175" s="41"/>
      <c r="K175" s="41"/>
      <c r="L175" s="45"/>
      <c r="M175" s="243"/>
      <c r="N175" s="244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161</v>
      </c>
      <c r="AU175" s="18" t="s">
        <v>21</v>
      </c>
    </row>
    <row r="176" s="2" customFormat="1" ht="16.5" customHeight="1">
      <c r="A176" s="39"/>
      <c r="B176" s="40"/>
      <c r="C176" s="227" t="s">
        <v>328</v>
      </c>
      <c r="D176" s="227" t="s">
        <v>154</v>
      </c>
      <c r="E176" s="228" t="s">
        <v>328</v>
      </c>
      <c r="F176" s="229" t="s">
        <v>1260</v>
      </c>
      <c r="G176" s="230" t="s">
        <v>157</v>
      </c>
      <c r="H176" s="231">
        <v>0</v>
      </c>
      <c r="I176" s="232"/>
      <c r="J176" s="233">
        <f>ROUND(I176*H176,2)</f>
        <v>0</v>
      </c>
      <c r="K176" s="229" t="s">
        <v>1</v>
      </c>
      <c r="L176" s="45"/>
      <c r="M176" s="234" t="s">
        <v>1</v>
      </c>
      <c r="N176" s="235" t="s">
        <v>44</v>
      </c>
      <c r="O176" s="92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8" t="s">
        <v>159</v>
      </c>
      <c r="AT176" s="238" t="s">
        <v>154</v>
      </c>
      <c r="AU176" s="238" t="s">
        <v>21</v>
      </c>
      <c r="AY176" s="18" t="s">
        <v>152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8" t="s">
        <v>21</v>
      </c>
      <c r="BK176" s="239">
        <f>ROUND(I176*H176,2)</f>
        <v>0</v>
      </c>
      <c r="BL176" s="18" t="s">
        <v>159</v>
      </c>
      <c r="BM176" s="238" t="s">
        <v>492</v>
      </c>
    </row>
    <row r="177" s="2" customFormat="1">
      <c r="A177" s="39"/>
      <c r="B177" s="40"/>
      <c r="C177" s="41"/>
      <c r="D177" s="240" t="s">
        <v>161</v>
      </c>
      <c r="E177" s="41"/>
      <c r="F177" s="241" t="s">
        <v>1260</v>
      </c>
      <c r="G177" s="41"/>
      <c r="H177" s="41"/>
      <c r="I177" s="242"/>
      <c r="J177" s="41"/>
      <c r="K177" s="41"/>
      <c r="L177" s="45"/>
      <c r="M177" s="243"/>
      <c r="N177" s="244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161</v>
      </c>
      <c r="AU177" s="18" t="s">
        <v>21</v>
      </c>
    </row>
    <row r="178" s="2" customFormat="1" ht="16.5" customHeight="1">
      <c r="A178" s="39"/>
      <c r="B178" s="40"/>
      <c r="C178" s="227" t="s">
        <v>335</v>
      </c>
      <c r="D178" s="227" t="s">
        <v>154</v>
      </c>
      <c r="E178" s="228" t="s">
        <v>335</v>
      </c>
      <c r="F178" s="229" t="s">
        <v>1261</v>
      </c>
      <c r="G178" s="230" t="s">
        <v>238</v>
      </c>
      <c r="H178" s="231">
        <v>0.69999999999999996</v>
      </c>
      <c r="I178" s="232"/>
      <c r="J178" s="233">
        <f>ROUND(I178*H178,2)</f>
        <v>0</v>
      </c>
      <c r="K178" s="229" t="s">
        <v>1</v>
      </c>
      <c r="L178" s="45"/>
      <c r="M178" s="234" t="s">
        <v>1</v>
      </c>
      <c r="N178" s="235" t="s">
        <v>44</v>
      </c>
      <c r="O178" s="92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159</v>
      </c>
      <c r="AT178" s="238" t="s">
        <v>154</v>
      </c>
      <c r="AU178" s="238" t="s">
        <v>21</v>
      </c>
      <c r="AY178" s="18" t="s">
        <v>152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21</v>
      </c>
      <c r="BK178" s="239">
        <f>ROUND(I178*H178,2)</f>
        <v>0</v>
      </c>
      <c r="BL178" s="18" t="s">
        <v>159</v>
      </c>
      <c r="BM178" s="238" t="s">
        <v>504</v>
      </c>
    </row>
    <row r="179" s="2" customFormat="1">
      <c r="A179" s="39"/>
      <c r="B179" s="40"/>
      <c r="C179" s="41"/>
      <c r="D179" s="240" t="s">
        <v>161</v>
      </c>
      <c r="E179" s="41"/>
      <c r="F179" s="241" t="s">
        <v>1261</v>
      </c>
      <c r="G179" s="41"/>
      <c r="H179" s="41"/>
      <c r="I179" s="242"/>
      <c r="J179" s="41"/>
      <c r="K179" s="41"/>
      <c r="L179" s="45"/>
      <c r="M179" s="243"/>
      <c r="N179" s="244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161</v>
      </c>
      <c r="AU179" s="18" t="s">
        <v>21</v>
      </c>
    </row>
    <row r="180" s="2" customFormat="1" ht="16.5" customHeight="1">
      <c r="A180" s="39"/>
      <c r="B180" s="40"/>
      <c r="C180" s="227" t="s">
        <v>341</v>
      </c>
      <c r="D180" s="227" t="s">
        <v>154</v>
      </c>
      <c r="E180" s="228" t="s">
        <v>341</v>
      </c>
      <c r="F180" s="229" t="s">
        <v>1262</v>
      </c>
      <c r="G180" s="230" t="s">
        <v>238</v>
      </c>
      <c r="H180" s="231">
        <v>0.69999999999999996</v>
      </c>
      <c r="I180" s="232"/>
      <c r="J180" s="233">
        <f>ROUND(I180*H180,2)</f>
        <v>0</v>
      </c>
      <c r="K180" s="229" t="s">
        <v>1</v>
      </c>
      <c r="L180" s="45"/>
      <c r="M180" s="234" t="s">
        <v>1</v>
      </c>
      <c r="N180" s="235" t="s">
        <v>44</v>
      </c>
      <c r="O180" s="92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8" t="s">
        <v>159</v>
      </c>
      <c r="AT180" s="238" t="s">
        <v>154</v>
      </c>
      <c r="AU180" s="238" t="s">
        <v>21</v>
      </c>
      <c r="AY180" s="18" t="s">
        <v>152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8" t="s">
        <v>21</v>
      </c>
      <c r="BK180" s="239">
        <f>ROUND(I180*H180,2)</f>
        <v>0</v>
      </c>
      <c r="BL180" s="18" t="s">
        <v>159</v>
      </c>
      <c r="BM180" s="238" t="s">
        <v>515</v>
      </c>
    </row>
    <row r="181" s="2" customFormat="1">
      <c r="A181" s="39"/>
      <c r="B181" s="40"/>
      <c r="C181" s="41"/>
      <c r="D181" s="240" t="s">
        <v>161</v>
      </c>
      <c r="E181" s="41"/>
      <c r="F181" s="241" t="s">
        <v>1262</v>
      </c>
      <c r="G181" s="41"/>
      <c r="H181" s="41"/>
      <c r="I181" s="242"/>
      <c r="J181" s="41"/>
      <c r="K181" s="41"/>
      <c r="L181" s="45"/>
      <c r="M181" s="243"/>
      <c r="N181" s="244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161</v>
      </c>
      <c r="AU181" s="18" t="s">
        <v>21</v>
      </c>
    </row>
    <row r="182" s="2" customFormat="1" ht="16.5" customHeight="1">
      <c r="A182" s="39"/>
      <c r="B182" s="40"/>
      <c r="C182" s="227" t="s">
        <v>348</v>
      </c>
      <c r="D182" s="227" t="s">
        <v>154</v>
      </c>
      <c r="E182" s="228" t="s">
        <v>348</v>
      </c>
      <c r="F182" s="229" t="s">
        <v>1263</v>
      </c>
      <c r="G182" s="230" t="s">
        <v>238</v>
      </c>
      <c r="H182" s="231">
        <v>29.800000000000001</v>
      </c>
      <c r="I182" s="232"/>
      <c r="J182" s="233">
        <f>ROUND(I182*H182,2)</f>
        <v>0</v>
      </c>
      <c r="K182" s="229" t="s">
        <v>1</v>
      </c>
      <c r="L182" s="45"/>
      <c r="M182" s="234" t="s">
        <v>1</v>
      </c>
      <c r="N182" s="235" t="s">
        <v>44</v>
      </c>
      <c r="O182" s="92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159</v>
      </c>
      <c r="AT182" s="238" t="s">
        <v>154</v>
      </c>
      <c r="AU182" s="238" t="s">
        <v>21</v>
      </c>
      <c r="AY182" s="18" t="s">
        <v>152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21</v>
      </c>
      <c r="BK182" s="239">
        <f>ROUND(I182*H182,2)</f>
        <v>0</v>
      </c>
      <c r="BL182" s="18" t="s">
        <v>159</v>
      </c>
      <c r="BM182" s="238" t="s">
        <v>532</v>
      </c>
    </row>
    <row r="183" s="2" customFormat="1">
      <c r="A183" s="39"/>
      <c r="B183" s="40"/>
      <c r="C183" s="41"/>
      <c r="D183" s="240" t="s">
        <v>161</v>
      </c>
      <c r="E183" s="41"/>
      <c r="F183" s="241" t="s">
        <v>1263</v>
      </c>
      <c r="G183" s="41"/>
      <c r="H183" s="41"/>
      <c r="I183" s="242"/>
      <c r="J183" s="41"/>
      <c r="K183" s="41"/>
      <c r="L183" s="45"/>
      <c r="M183" s="243"/>
      <c r="N183" s="244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161</v>
      </c>
      <c r="AU183" s="18" t="s">
        <v>21</v>
      </c>
    </row>
    <row r="184" s="2" customFormat="1" ht="16.5" customHeight="1">
      <c r="A184" s="39"/>
      <c r="B184" s="40"/>
      <c r="C184" s="227" t="s">
        <v>354</v>
      </c>
      <c r="D184" s="227" t="s">
        <v>154</v>
      </c>
      <c r="E184" s="228" t="s">
        <v>354</v>
      </c>
      <c r="F184" s="229" t="s">
        <v>1264</v>
      </c>
      <c r="G184" s="230" t="s">
        <v>218</v>
      </c>
      <c r="H184" s="231">
        <v>124</v>
      </c>
      <c r="I184" s="232"/>
      <c r="J184" s="233">
        <f>ROUND(I184*H184,2)</f>
        <v>0</v>
      </c>
      <c r="K184" s="229" t="s">
        <v>1</v>
      </c>
      <c r="L184" s="45"/>
      <c r="M184" s="234" t="s">
        <v>1</v>
      </c>
      <c r="N184" s="235" t="s">
        <v>44</v>
      </c>
      <c r="O184" s="92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8" t="s">
        <v>159</v>
      </c>
      <c r="AT184" s="238" t="s">
        <v>154</v>
      </c>
      <c r="AU184" s="238" t="s">
        <v>21</v>
      </c>
      <c r="AY184" s="18" t="s">
        <v>152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8" t="s">
        <v>21</v>
      </c>
      <c r="BK184" s="239">
        <f>ROUND(I184*H184,2)</f>
        <v>0</v>
      </c>
      <c r="BL184" s="18" t="s">
        <v>159</v>
      </c>
      <c r="BM184" s="238" t="s">
        <v>543</v>
      </c>
    </row>
    <row r="185" s="2" customFormat="1">
      <c r="A185" s="39"/>
      <c r="B185" s="40"/>
      <c r="C185" s="41"/>
      <c r="D185" s="240" t="s">
        <v>161</v>
      </c>
      <c r="E185" s="41"/>
      <c r="F185" s="241" t="s">
        <v>1264</v>
      </c>
      <c r="G185" s="41"/>
      <c r="H185" s="41"/>
      <c r="I185" s="242"/>
      <c r="J185" s="41"/>
      <c r="K185" s="41"/>
      <c r="L185" s="45"/>
      <c r="M185" s="243"/>
      <c r="N185" s="244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161</v>
      </c>
      <c r="AU185" s="18" t="s">
        <v>21</v>
      </c>
    </row>
    <row r="186" s="2" customFormat="1" ht="16.5" customHeight="1">
      <c r="A186" s="39"/>
      <c r="B186" s="40"/>
      <c r="C186" s="227" t="s">
        <v>359</v>
      </c>
      <c r="D186" s="227" t="s">
        <v>154</v>
      </c>
      <c r="E186" s="228" t="s">
        <v>359</v>
      </c>
      <c r="F186" s="229" t="s">
        <v>1265</v>
      </c>
      <c r="G186" s="230" t="s">
        <v>238</v>
      </c>
      <c r="H186" s="231">
        <v>0.59999999999999998</v>
      </c>
      <c r="I186" s="232"/>
      <c r="J186" s="233">
        <f>ROUND(I186*H186,2)</f>
        <v>0</v>
      </c>
      <c r="K186" s="229" t="s">
        <v>1</v>
      </c>
      <c r="L186" s="45"/>
      <c r="M186" s="234" t="s">
        <v>1</v>
      </c>
      <c r="N186" s="235" t="s">
        <v>44</v>
      </c>
      <c r="O186" s="92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8" t="s">
        <v>159</v>
      </c>
      <c r="AT186" s="238" t="s">
        <v>154</v>
      </c>
      <c r="AU186" s="238" t="s">
        <v>21</v>
      </c>
      <c r="AY186" s="18" t="s">
        <v>152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8" t="s">
        <v>21</v>
      </c>
      <c r="BK186" s="239">
        <f>ROUND(I186*H186,2)</f>
        <v>0</v>
      </c>
      <c r="BL186" s="18" t="s">
        <v>159</v>
      </c>
      <c r="BM186" s="238" t="s">
        <v>555</v>
      </c>
    </row>
    <row r="187" s="2" customFormat="1">
      <c r="A187" s="39"/>
      <c r="B187" s="40"/>
      <c r="C187" s="41"/>
      <c r="D187" s="240" t="s">
        <v>161</v>
      </c>
      <c r="E187" s="41"/>
      <c r="F187" s="241" t="s">
        <v>1265</v>
      </c>
      <c r="G187" s="41"/>
      <c r="H187" s="41"/>
      <c r="I187" s="242"/>
      <c r="J187" s="41"/>
      <c r="K187" s="41"/>
      <c r="L187" s="45"/>
      <c r="M187" s="243"/>
      <c r="N187" s="244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161</v>
      </c>
      <c r="AU187" s="18" t="s">
        <v>21</v>
      </c>
    </row>
    <row r="188" s="2" customFormat="1" ht="16.5" customHeight="1">
      <c r="A188" s="39"/>
      <c r="B188" s="40"/>
      <c r="C188" s="227" t="s">
        <v>365</v>
      </c>
      <c r="D188" s="227" t="s">
        <v>154</v>
      </c>
      <c r="E188" s="228" t="s">
        <v>365</v>
      </c>
      <c r="F188" s="229" t="s">
        <v>1266</v>
      </c>
      <c r="G188" s="230" t="s">
        <v>238</v>
      </c>
      <c r="H188" s="231">
        <v>8.0999999999999996</v>
      </c>
      <c r="I188" s="232"/>
      <c r="J188" s="233">
        <f>ROUND(I188*H188,2)</f>
        <v>0</v>
      </c>
      <c r="K188" s="229" t="s">
        <v>1</v>
      </c>
      <c r="L188" s="45"/>
      <c r="M188" s="234" t="s">
        <v>1</v>
      </c>
      <c r="N188" s="235" t="s">
        <v>44</v>
      </c>
      <c r="O188" s="92"/>
      <c r="P188" s="236">
        <f>O188*H188</f>
        <v>0</v>
      </c>
      <c r="Q188" s="236">
        <v>0</v>
      </c>
      <c r="R188" s="236">
        <f>Q188*H188</f>
        <v>0</v>
      </c>
      <c r="S188" s="236">
        <v>0</v>
      </c>
      <c r="T188" s="23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8" t="s">
        <v>159</v>
      </c>
      <c r="AT188" s="238" t="s">
        <v>154</v>
      </c>
      <c r="AU188" s="238" t="s">
        <v>21</v>
      </c>
      <c r="AY188" s="18" t="s">
        <v>152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8" t="s">
        <v>21</v>
      </c>
      <c r="BK188" s="239">
        <f>ROUND(I188*H188,2)</f>
        <v>0</v>
      </c>
      <c r="BL188" s="18" t="s">
        <v>159</v>
      </c>
      <c r="BM188" s="238" t="s">
        <v>569</v>
      </c>
    </row>
    <row r="189" s="2" customFormat="1">
      <c r="A189" s="39"/>
      <c r="B189" s="40"/>
      <c r="C189" s="41"/>
      <c r="D189" s="240" t="s">
        <v>161</v>
      </c>
      <c r="E189" s="41"/>
      <c r="F189" s="241" t="s">
        <v>1266</v>
      </c>
      <c r="G189" s="41"/>
      <c r="H189" s="41"/>
      <c r="I189" s="242"/>
      <c r="J189" s="41"/>
      <c r="K189" s="41"/>
      <c r="L189" s="45"/>
      <c r="M189" s="243"/>
      <c r="N189" s="244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161</v>
      </c>
      <c r="AU189" s="18" t="s">
        <v>21</v>
      </c>
    </row>
    <row r="190" s="12" customFormat="1" ht="25.92" customHeight="1">
      <c r="A190" s="12"/>
      <c r="B190" s="211"/>
      <c r="C190" s="212"/>
      <c r="D190" s="213" t="s">
        <v>78</v>
      </c>
      <c r="E190" s="214" t="s">
        <v>1267</v>
      </c>
      <c r="F190" s="214" t="s">
        <v>1268</v>
      </c>
      <c r="G190" s="212"/>
      <c r="H190" s="212"/>
      <c r="I190" s="215"/>
      <c r="J190" s="216">
        <f>BK190</f>
        <v>0</v>
      </c>
      <c r="K190" s="212"/>
      <c r="L190" s="217"/>
      <c r="M190" s="218"/>
      <c r="N190" s="219"/>
      <c r="O190" s="219"/>
      <c r="P190" s="220">
        <f>SUM(P191:P210)</f>
        <v>0</v>
      </c>
      <c r="Q190" s="219"/>
      <c r="R190" s="220">
        <f>SUM(R191:R210)</f>
        <v>0</v>
      </c>
      <c r="S190" s="219"/>
      <c r="T190" s="221">
        <f>SUM(T191:T210)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2" t="s">
        <v>21</v>
      </c>
      <c r="AT190" s="223" t="s">
        <v>78</v>
      </c>
      <c r="AU190" s="223" t="s">
        <v>79</v>
      </c>
      <c r="AY190" s="222" t="s">
        <v>152</v>
      </c>
      <c r="BK190" s="224">
        <f>SUM(BK191:BK210)</f>
        <v>0</v>
      </c>
    </row>
    <row r="191" s="2" customFormat="1" ht="16.5" customHeight="1">
      <c r="A191" s="39"/>
      <c r="B191" s="40"/>
      <c r="C191" s="227" t="s">
        <v>370</v>
      </c>
      <c r="D191" s="227" t="s">
        <v>154</v>
      </c>
      <c r="E191" s="228" t="s">
        <v>370</v>
      </c>
      <c r="F191" s="229" t="s">
        <v>1269</v>
      </c>
      <c r="G191" s="230" t="s">
        <v>1232</v>
      </c>
      <c r="H191" s="231">
        <v>1</v>
      </c>
      <c r="I191" s="232"/>
      <c r="J191" s="233">
        <f>ROUND(I191*H191,2)</f>
        <v>0</v>
      </c>
      <c r="K191" s="229" t="s">
        <v>1</v>
      </c>
      <c r="L191" s="45"/>
      <c r="M191" s="234" t="s">
        <v>1</v>
      </c>
      <c r="N191" s="235" t="s">
        <v>44</v>
      </c>
      <c r="O191" s="92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8" t="s">
        <v>159</v>
      </c>
      <c r="AT191" s="238" t="s">
        <v>154</v>
      </c>
      <c r="AU191" s="238" t="s">
        <v>21</v>
      </c>
      <c r="AY191" s="18" t="s">
        <v>152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8" t="s">
        <v>21</v>
      </c>
      <c r="BK191" s="239">
        <f>ROUND(I191*H191,2)</f>
        <v>0</v>
      </c>
      <c r="BL191" s="18" t="s">
        <v>159</v>
      </c>
      <c r="BM191" s="238" t="s">
        <v>582</v>
      </c>
    </row>
    <row r="192" s="2" customFormat="1">
      <c r="A192" s="39"/>
      <c r="B192" s="40"/>
      <c r="C192" s="41"/>
      <c r="D192" s="240" t="s">
        <v>161</v>
      </c>
      <c r="E192" s="41"/>
      <c r="F192" s="241" t="s">
        <v>1269</v>
      </c>
      <c r="G192" s="41"/>
      <c r="H192" s="41"/>
      <c r="I192" s="242"/>
      <c r="J192" s="41"/>
      <c r="K192" s="41"/>
      <c r="L192" s="45"/>
      <c r="M192" s="243"/>
      <c r="N192" s="244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161</v>
      </c>
      <c r="AU192" s="18" t="s">
        <v>21</v>
      </c>
    </row>
    <row r="193" s="2" customFormat="1" ht="16.5" customHeight="1">
      <c r="A193" s="39"/>
      <c r="B193" s="40"/>
      <c r="C193" s="227" t="s">
        <v>376</v>
      </c>
      <c r="D193" s="227" t="s">
        <v>154</v>
      </c>
      <c r="E193" s="228" t="s">
        <v>376</v>
      </c>
      <c r="F193" s="229" t="s">
        <v>1270</v>
      </c>
      <c r="G193" s="230" t="s">
        <v>1232</v>
      </c>
      <c r="H193" s="231">
        <v>1</v>
      </c>
      <c r="I193" s="232"/>
      <c r="J193" s="233">
        <f>ROUND(I193*H193,2)</f>
        <v>0</v>
      </c>
      <c r="K193" s="229" t="s">
        <v>1</v>
      </c>
      <c r="L193" s="45"/>
      <c r="M193" s="234" t="s">
        <v>1</v>
      </c>
      <c r="N193" s="235" t="s">
        <v>44</v>
      </c>
      <c r="O193" s="92"/>
      <c r="P193" s="236">
        <f>O193*H193</f>
        <v>0</v>
      </c>
      <c r="Q193" s="236">
        <v>0</v>
      </c>
      <c r="R193" s="236">
        <f>Q193*H193</f>
        <v>0</v>
      </c>
      <c r="S193" s="236">
        <v>0</v>
      </c>
      <c r="T193" s="237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8" t="s">
        <v>159</v>
      </c>
      <c r="AT193" s="238" t="s">
        <v>154</v>
      </c>
      <c r="AU193" s="238" t="s">
        <v>21</v>
      </c>
      <c r="AY193" s="18" t="s">
        <v>152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8" t="s">
        <v>21</v>
      </c>
      <c r="BK193" s="239">
        <f>ROUND(I193*H193,2)</f>
        <v>0</v>
      </c>
      <c r="BL193" s="18" t="s">
        <v>159</v>
      </c>
      <c r="BM193" s="238" t="s">
        <v>591</v>
      </c>
    </row>
    <row r="194" s="2" customFormat="1">
      <c r="A194" s="39"/>
      <c r="B194" s="40"/>
      <c r="C194" s="41"/>
      <c r="D194" s="240" t="s">
        <v>161</v>
      </c>
      <c r="E194" s="41"/>
      <c r="F194" s="241" t="s">
        <v>1270</v>
      </c>
      <c r="G194" s="41"/>
      <c r="H194" s="41"/>
      <c r="I194" s="242"/>
      <c r="J194" s="41"/>
      <c r="K194" s="41"/>
      <c r="L194" s="45"/>
      <c r="M194" s="243"/>
      <c r="N194" s="244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161</v>
      </c>
      <c r="AU194" s="18" t="s">
        <v>21</v>
      </c>
    </row>
    <row r="195" s="2" customFormat="1" ht="16.5" customHeight="1">
      <c r="A195" s="39"/>
      <c r="B195" s="40"/>
      <c r="C195" s="227" t="s">
        <v>382</v>
      </c>
      <c r="D195" s="227" t="s">
        <v>154</v>
      </c>
      <c r="E195" s="228" t="s">
        <v>382</v>
      </c>
      <c r="F195" s="229" t="s">
        <v>1271</v>
      </c>
      <c r="G195" s="230" t="s">
        <v>1232</v>
      </c>
      <c r="H195" s="231">
        <v>0</v>
      </c>
      <c r="I195" s="232"/>
      <c r="J195" s="233">
        <f>ROUND(I195*H195,2)</f>
        <v>0</v>
      </c>
      <c r="K195" s="229" t="s">
        <v>1</v>
      </c>
      <c r="L195" s="45"/>
      <c r="M195" s="234" t="s">
        <v>1</v>
      </c>
      <c r="N195" s="235" t="s">
        <v>44</v>
      </c>
      <c r="O195" s="92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8" t="s">
        <v>159</v>
      </c>
      <c r="AT195" s="238" t="s">
        <v>154</v>
      </c>
      <c r="AU195" s="238" t="s">
        <v>21</v>
      </c>
      <c r="AY195" s="18" t="s">
        <v>152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8" t="s">
        <v>21</v>
      </c>
      <c r="BK195" s="239">
        <f>ROUND(I195*H195,2)</f>
        <v>0</v>
      </c>
      <c r="BL195" s="18" t="s">
        <v>159</v>
      </c>
      <c r="BM195" s="238" t="s">
        <v>601</v>
      </c>
    </row>
    <row r="196" s="2" customFormat="1">
      <c r="A196" s="39"/>
      <c r="B196" s="40"/>
      <c r="C196" s="41"/>
      <c r="D196" s="240" t="s">
        <v>161</v>
      </c>
      <c r="E196" s="41"/>
      <c r="F196" s="241" t="s">
        <v>1271</v>
      </c>
      <c r="G196" s="41"/>
      <c r="H196" s="41"/>
      <c r="I196" s="242"/>
      <c r="J196" s="41"/>
      <c r="K196" s="41"/>
      <c r="L196" s="45"/>
      <c r="M196" s="243"/>
      <c r="N196" s="244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161</v>
      </c>
      <c r="AU196" s="18" t="s">
        <v>21</v>
      </c>
    </row>
    <row r="197" s="2" customFormat="1" ht="16.5" customHeight="1">
      <c r="A197" s="39"/>
      <c r="B197" s="40"/>
      <c r="C197" s="227" t="s">
        <v>388</v>
      </c>
      <c r="D197" s="227" t="s">
        <v>154</v>
      </c>
      <c r="E197" s="228" t="s">
        <v>388</v>
      </c>
      <c r="F197" s="229" t="s">
        <v>1272</v>
      </c>
      <c r="G197" s="230" t="s">
        <v>1273</v>
      </c>
      <c r="H197" s="231">
        <v>10</v>
      </c>
      <c r="I197" s="232"/>
      <c r="J197" s="233">
        <f>ROUND(I197*H197,2)</f>
        <v>0</v>
      </c>
      <c r="K197" s="229" t="s">
        <v>1</v>
      </c>
      <c r="L197" s="45"/>
      <c r="M197" s="234" t="s">
        <v>1</v>
      </c>
      <c r="N197" s="235" t="s">
        <v>44</v>
      </c>
      <c r="O197" s="92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8" t="s">
        <v>159</v>
      </c>
      <c r="AT197" s="238" t="s">
        <v>154</v>
      </c>
      <c r="AU197" s="238" t="s">
        <v>21</v>
      </c>
      <c r="AY197" s="18" t="s">
        <v>152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8" t="s">
        <v>21</v>
      </c>
      <c r="BK197" s="239">
        <f>ROUND(I197*H197,2)</f>
        <v>0</v>
      </c>
      <c r="BL197" s="18" t="s">
        <v>159</v>
      </c>
      <c r="BM197" s="238" t="s">
        <v>613</v>
      </c>
    </row>
    <row r="198" s="2" customFormat="1">
      <c r="A198" s="39"/>
      <c r="B198" s="40"/>
      <c r="C198" s="41"/>
      <c r="D198" s="240" t="s">
        <v>161</v>
      </c>
      <c r="E198" s="41"/>
      <c r="F198" s="241" t="s">
        <v>1272</v>
      </c>
      <c r="G198" s="41"/>
      <c r="H198" s="41"/>
      <c r="I198" s="242"/>
      <c r="J198" s="41"/>
      <c r="K198" s="41"/>
      <c r="L198" s="45"/>
      <c r="M198" s="243"/>
      <c r="N198" s="244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161</v>
      </c>
      <c r="AU198" s="18" t="s">
        <v>21</v>
      </c>
    </row>
    <row r="199" s="2" customFormat="1" ht="21.75" customHeight="1">
      <c r="A199" s="39"/>
      <c r="B199" s="40"/>
      <c r="C199" s="227" t="s">
        <v>394</v>
      </c>
      <c r="D199" s="227" t="s">
        <v>154</v>
      </c>
      <c r="E199" s="228" t="s">
        <v>394</v>
      </c>
      <c r="F199" s="229" t="s">
        <v>1274</v>
      </c>
      <c r="G199" s="230" t="s">
        <v>1232</v>
      </c>
      <c r="H199" s="231">
        <v>0</v>
      </c>
      <c r="I199" s="232"/>
      <c r="J199" s="233">
        <f>ROUND(I199*H199,2)</f>
        <v>0</v>
      </c>
      <c r="K199" s="229" t="s">
        <v>1</v>
      </c>
      <c r="L199" s="45"/>
      <c r="M199" s="234" t="s">
        <v>1</v>
      </c>
      <c r="N199" s="235" t="s">
        <v>44</v>
      </c>
      <c r="O199" s="92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8" t="s">
        <v>159</v>
      </c>
      <c r="AT199" s="238" t="s">
        <v>154</v>
      </c>
      <c r="AU199" s="238" t="s">
        <v>21</v>
      </c>
      <c r="AY199" s="18" t="s">
        <v>152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8" t="s">
        <v>21</v>
      </c>
      <c r="BK199" s="239">
        <f>ROUND(I199*H199,2)</f>
        <v>0</v>
      </c>
      <c r="BL199" s="18" t="s">
        <v>159</v>
      </c>
      <c r="BM199" s="238" t="s">
        <v>625</v>
      </c>
    </row>
    <row r="200" s="2" customFormat="1">
      <c r="A200" s="39"/>
      <c r="B200" s="40"/>
      <c r="C200" s="41"/>
      <c r="D200" s="240" t="s">
        <v>161</v>
      </c>
      <c r="E200" s="41"/>
      <c r="F200" s="241" t="s">
        <v>1274</v>
      </c>
      <c r="G200" s="41"/>
      <c r="H200" s="41"/>
      <c r="I200" s="242"/>
      <c r="J200" s="41"/>
      <c r="K200" s="41"/>
      <c r="L200" s="45"/>
      <c r="M200" s="243"/>
      <c r="N200" s="244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161</v>
      </c>
      <c r="AU200" s="18" t="s">
        <v>21</v>
      </c>
    </row>
    <row r="201" s="2" customFormat="1" ht="16.5" customHeight="1">
      <c r="A201" s="39"/>
      <c r="B201" s="40"/>
      <c r="C201" s="227" t="s">
        <v>400</v>
      </c>
      <c r="D201" s="227" t="s">
        <v>154</v>
      </c>
      <c r="E201" s="228" t="s">
        <v>400</v>
      </c>
      <c r="F201" s="229" t="s">
        <v>1275</v>
      </c>
      <c r="G201" s="230" t="s">
        <v>1232</v>
      </c>
      <c r="H201" s="231">
        <v>1</v>
      </c>
      <c r="I201" s="232"/>
      <c r="J201" s="233">
        <f>ROUND(I201*H201,2)</f>
        <v>0</v>
      </c>
      <c r="K201" s="229" t="s">
        <v>1</v>
      </c>
      <c r="L201" s="45"/>
      <c r="M201" s="234" t="s">
        <v>1</v>
      </c>
      <c r="N201" s="235" t="s">
        <v>44</v>
      </c>
      <c r="O201" s="92"/>
      <c r="P201" s="236">
        <f>O201*H201</f>
        <v>0</v>
      </c>
      <c r="Q201" s="236">
        <v>0</v>
      </c>
      <c r="R201" s="236">
        <f>Q201*H201</f>
        <v>0</v>
      </c>
      <c r="S201" s="236">
        <v>0</v>
      </c>
      <c r="T201" s="23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8" t="s">
        <v>159</v>
      </c>
      <c r="AT201" s="238" t="s">
        <v>154</v>
      </c>
      <c r="AU201" s="238" t="s">
        <v>21</v>
      </c>
      <c r="AY201" s="18" t="s">
        <v>152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8" t="s">
        <v>21</v>
      </c>
      <c r="BK201" s="239">
        <f>ROUND(I201*H201,2)</f>
        <v>0</v>
      </c>
      <c r="BL201" s="18" t="s">
        <v>159</v>
      </c>
      <c r="BM201" s="238" t="s">
        <v>635</v>
      </c>
    </row>
    <row r="202" s="2" customFormat="1">
      <c r="A202" s="39"/>
      <c r="B202" s="40"/>
      <c r="C202" s="41"/>
      <c r="D202" s="240" t="s">
        <v>161</v>
      </c>
      <c r="E202" s="41"/>
      <c r="F202" s="241" t="s">
        <v>1275</v>
      </c>
      <c r="G202" s="41"/>
      <c r="H202" s="41"/>
      <c r="I202" s="242"/>
      <c r="J202" s="41"/>
      <c r="K202" s="41"/>
      <c r="L202" s="45"/>
      <c r="M202" s="243"/>
      <c r="N202" s="244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161</v>
      </c>
      <c r="AU202" s="18" t="s">
        <v>21</v>
      </c>
    </row>
    <row r="203" s="2" customFormat="1" ht="16.5" customHeight="1">
      <c r="A203" s="39"/>
      <c r="B203" s="40"/>
      <c r="C203" s="227" t="s">
        <v>407</v>
      </c>
      <c r="D203" s="227" t="s">
        <v>154</v>
      </c>
      <c r="E203" s="228" t="s">
        <v>407</v>
      </c>
      <c r="F203" s="229" t="s">
        <v>1276</v>
      </c>
      <c r="G203" s="230" t="s">
        <v>1232</v>
      </c>
      <c r="H203" s="231">
        <v>0</v>
      </c>
      <c r="I203" s="232"/>
      <c r="J203" s="233">
        <f>ROUND(I203*H203,2)</f>
        <v>0</v>
      </c>
      <c r="K203" s="229" t="s">
        <v>1</v>
      </c>
      <c r="L203" s="45"/>
      <c r="M203" s="234" t="s">
        <v>1</v>
      </c>
      <c r="N203" s="235" t="s">
        <v>44</v>
      </c>
      <c r="O203" s="92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8" t="s">
        <v>159</v>
      </c>
      <c r="AT203" s="238" t="s">
        <v>154</v>
      </c>
      <c r="AU203" s="238" t="s">
        <v>21</v>
      </c>
      <c r="AY203" s="18" t="s">
        <v>152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8" t="s">
        <v>21</v>
      </c>
      <c r="BK203" s="239">
        <f>ROUND(I203*H203,2)</f>
        <v>0</v>
      </c>
      <c r="BL203" s="18" t="s">
        <v>159</v>
      </c>
      <c r="BM203" s="238" t="s">
        <v>649</v>
      </c>
    </row>
    <row r="204" s="2" customFormat="1">
      <c r="A204" s="39"/>
      <c r="B204" s="40"/>
      <c r="C204" s="41"/>
      <c r="D204" s="240" t="s">
        <v>161</v>
      </c>
      <c r="E204" s="41"/>
      <c r="F204" s="241" t="s">
        <v>1276</v>
      </c>
      <c r="G204" s="41"/>
      <c r="H204" s="41"/>
      <c r="I204" s="242"/>
      <c r="J204" s="41"/>
      <c r="K204" s="41"/>
      <c r="L204" s="45"/>
      <c r="M204" s="243"/>
      <c r="N204" s="244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161</v>
      </c>
      <c r="AU204" s="18" t="s">
        <v>21</v>
      </c>
    </row>
    <row r="205" s="2" customFormat="1" ht="21.75" customHeight="1">
      <c r="A205" s="39"/>
      <c r="B205" s="40"/>
      <c r="C205" s="227" t="s">
        <v>414</v>
      </c>
      <c r="D205" s="227" t="s">
        <v>154</v>
      </c>
      <c r="E205" s="228" t="s">
        <v>414</v>
      </c>
      <c r="F205" s="229" t="s">
        <v>1277</v>
      </c>
      <c r="G205" s="230" t="s">
        <v>927</v>
      </c>
      <c r="H205" s="231">
        <v>400</v>
      </c>
      <c r="I205" s="232"/>
      <c r="J205" s="233">
        <f>ROUND(I205*H205,2)</f>
        <v>0</v>
      </c>
      <c r="K205" s="229" t="s">
        <v>1</v>
      </c>
      <c r="L205" s="45"/>
      <c r="M205" s="234" t="s">
        <v>1</v>
      </c>
      <c r="N205" s="235" t="s">
        <v>44</v>
      </c>
      <c r="O205" s="92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8" t="s">
        <v>159</v>
      </c>
      <c r="AT205" s="238" t="s">
        <v>154</v>
      </c>
      <c r="AU205" s="238" t="s">
        <v>21</v>
      </c>
      <c r="AY205" s="18" t="s">
        <v>152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8" t="s">
        <v>21</v>
      </c>
      <c r="BK205" s="239">
        <f>ROUND(I205*H205,2)</f>
        <v>0</v>
      </c>
      <c r="BL205" s="18" t="s">
        <v>159</v>
      </c>
      <c r="BM205" s="238" t="s">
        <v>663</v>
      </c>
    </row>
    <row r="206" s="2" customFormat="1">
      <c r="A206" s="39"/>
      <c r="B206" s="40"/>
      <c r="C206" s="41"/>
      <c r="D206" s="240" t="s">
        <v>161</v>
      </c>
      <c r="E206" s="41"/>
      <c r="F206" s="241" t="s">
        <v>1277</v>
      </c>
      <c r="G206" s="41"/>
      <c r="H206" s="41"/>
      <c r="I206" s="242"/>
      <c r="J206" s="41"/>
      <c r="K206" s="41"/>
      <c r="L206" s="45"/>
      <c r="M206" s="243"/>
      <c r="N206" s="244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161</v>
      </c>
      <c r="AU206" s="18" t="s">
        <v>21</v>
      </c>
    </row>
    <row r="207" s="2" customFormat="1" ht="16.5" customHeight="1">
      <c r="A207" s="39"/>
      <c r="B207" s="40"/>
      <c r="C207" s="227" t="s">
        <v>421</v>
      </c>
      <c r="D207" s="227" t="s">
        <v>154</v>
      </c>
      <c r="E207" s="228" t="s">
        <v>421</v>
      </c>
      <c r="F207" s="229" t="s">
        <v>1278</v>
      </c>
      <c r="G207" s="230" t="s">
        <v>1232</v>
      </c>
      <c r="H207" s="231">
        <v>1</v>
      </c>
      <c r="I207" s="232"/>
      <c r="J207" s="233">
        <f>ROUND(I207*H207,2)</f>
        <v>0</v>
      </c>
      <c r="K207" s="229" t="s">
        <v>1</v>
      </c>
      <c r="L207" s="45"/>
      <c r="M207" s="234" t="s">
        <v>1</v>
      </c>
      <c r="N207" s="235" t="s">
        <v>44</v>
      </c>
      <c r="O207" s="92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8" t="s">
        <v>159</v>
      </c>
      <c r="AT207" s="238" t="s">
        <v>154</v>
      </c>
      <c r="AU207" s="238" t="s">
        <v>21</v>
      </c>
      <c r="AY207" s="18" t="s">
        <v>152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8" t="s">
        <v>21</v>
      </c>
      <c r="BK207" s="239">
        <f>ROUND(I207*H207,2)</f>
        <v>0</v>
      </c>
      <c r="BL207" s="18" t="s">
        <v>159</v>
      </c>
      <c r="BM207" s="238" t="s">
        <v>676</v>
      </c>
    </row>
    <row r="208" s="2" customFormat="1">
      <c r="A208" s="39"/>
      <c r="B208" s="40"/>
      <c r="C208" s="41"/>
      <c r="D208" s="240" t="s">
        <v>161</v>
      </c>
      <c r="E208" s="41"/>
      <c r="F208" s="241" t="s">
        <v>1278</v>
      </c>
      <c r="G208" s="41"/>
      <c r="H208" s="41"/>
      <c r="I208" s="242"/>
      <c r="J208" s="41"/>
      <c r="K208" s="41"/>
      <c r="L208" s="45"/>
      <c r="M208" s="243"/>
      <c r="N208" s="244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161</v>
      </c>
      <c r="AU208" s="18" t="s">
        <v>21</v>
      </c>
    </row>
    <row r="209" s="2" customFormat="1" ht="16.5" customHeight="1">
      <c r="A209" s="39"/>
      <c r="B209" s="40"/>
      <c r="C209" s="227" t="s">
        <v>428</v>
      </c>
      <c r="D209" s="227" t="s">
        <v>154</v>
      </c>
      <c r="E209" s="228" t="s">
        <v>428</v>
      </c>
      <c r="F209" s="229" t="s">
        <v>1279</v>
      </c>
      <c r="G209" s="230" t="s">
        <v>1232</v>
      </c>
      <c r="H209" s="231">
        <v>1</v>
      </c>
      <c r="I209" s="232"/>
      <c r="J209" s="233">
        <f>ROUND(I209*H209,2)</f>
        <v>0</v>
      </c>
      <c r="K209" s="229" t="s">
        <v>1</v>
      </c>
      <c r="L209" s="45"/>
      <c r="M209" s="234" t="s">
        <v>1</v>
      </c>
      <c r="N209" s="235" t="s">
        <v>44</v>
      </c>
      <c r="O209" s="92"/>
      <c r="P209" s="236">
        <f>O209*H209</f>
        <v>0</v>
      </c>
      <c r="Q209" s="236">
        <v>0</v>
      </c>
      <c r="R209" s="236">
        <f>Q209*H209</f>
        <v>0</v>
      </c>
      <c r="S209" s="236">
        <v>0</v>
      </c>
      <c r="T209" s="237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8" t="s">
        <v>159</v>
      </c>
      <c r="AT209" s="238" t="s">
        <v>154</v>
      </c>
      <c r="AU209" s="238" t="s">
        <v>21</v>
      </c>
      <c r="AY209" s="18" t="s">
        <v>152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8" t="s">
        <v>21</v>
      </c>
      <c r="BK209" s="239">
        <f>ROUND(I209*H209,2)</f>
        <v>0</v>
      </c>
      <c r="BL209" s="18" t="s">
        <v>159</v>
      </c>
      <c r="BM209" s="238" t="s">
        <v>688</v>
      </c>
    </row>
    <row r="210" s="2" customFormat="1">
      <c r="A210" s="39"/>
      <c r="B210" s="40"/>
      <c r="C210" s="41"/>
      <c r="D210" s="240" t="s">
        <v>161</v>
      </c>
      <c r="E210" s="41"/>
      <c r="F210" s="241" t="s">
        <v>1279</v>
      </c>
      <c r="G210" s="41"/>
      <c r="H210" s="41"/>
      <c r="I210" s="242"/>
      <c r="J210" s="41"/>
      <c r="K210" s="41"/>
      <c r="L210" s="45"/>
      <c r="M210" s="301"/>
      <c r="N210" s="302"/>
      <c r="O210" s="303"/>
      <c r="P210" s="303"/>
      <c r="Q210" s="303"/>
      <c r="R210" s="303"/>
      <c r="S210" s="303"/>
      <c r="T210" s="304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161</v>
      </c>
      <c r="AU210" s="18" t="s">
        <v>21</v>
      </c>
    </row>
    <row r="211" s="2" customFormat="1" ht="6.96" customHeight="1">
      <c r="A211" s="39"/>
      <c r="B211" s="67"/>
      <c r="C211" s="68"/>
      <c r="D211" s="68"/>
      <c r="E211" s="68"/>
      <c r="F211" s="68"/>
      <c r="G211" s="68"/>
      <c r="H211" s="68"/>
      <c r="I211" s="68"/>
      <c r="J211" s="68"/>
      <c r="K211" s="68"/>
      <c r="L211" s="45"/>
      <c r="M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</row>
  </sheetData>
  <sheetProtection sheet="1" autoFilter="0" formatColumns="0" formatRows="0" objects="1" scenarios="1" spinCount="100000" saltValue="AbopWCreg+vIOsXqfuwKFjlenvUJZtt+pgFzF+6F5MrNsKQkDdjo1CC6Buuw14es7hrNr8LJ46YL//619FMfPg==" hashValue="l/ENa0B1/ktC25IdjrQQokNp4SYIwce3D0AgcjpFymDt65yC0v6zMSAxABxKSzUi/jTcZQOx9L/eMmfRD5TCSg==" algorithmName="SHA-512" password="CA9C"/>
  <autoFilter ref="C122:K21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87</v>
      </c>
    </row>
    <row r="4" s="1" customFormat="1" ht="24.96" customHeight="1">
      <c r="B4" s="21"/>
      <c r="D4" s="149" t="s">
        <v>115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Nový Bor - BUS zastávky, parkování - ulice Liberecká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116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1289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19</v>
      </c>
      <c r="E11" s="39"/>
      <c r="F11" s="142" t="s">
        <v>1</v>
      </c>
      <c r="G11" s="39"/>
      <c r="H11" s="39"/>
      <c r="I11" s="151" t="s">
        <v>20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22</v>
      </c>
      <c r="E12" s="39"/>
      <c r="F12" s="142" t="s">
        <v>23</v>
      </c>
      <c r="G12" s="39"/>
      <c r="H12" s="39"/>
      <c r="I12" s="151" t="s">
        <v>24</v>
      </c>
      <c r="J12" s="154" t="str">
        <f>'Rekapitulace stavby'!AN8</f>
        <v>16. 4. 2024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28</v>
      </c>
      <c r="E14" s="39"/>
      <c r="F14" s="39"/>
      <c r="G14" s="39"/>
      <c r="H14" s="39"/>
      <c r="I14" s="151" t="s">
        <v>29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1" t="s">
        <v>31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32</v>
      </c>
      <c r="E17" s="39"/>
      <c r="F17" s="39"/>
      <c r="G17" s="39"/>
      <c r="H17" s="39"/>
      <c r="I17" s="151" t="s">
        <v>29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31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34</v>
      </c>
      <c r="E20" s="39"/>
      <c r="F20" s="39"/>
      <c r="G20" s="39"/>
      <c r="H20" s="39"/>
      <c r="I20" s="151" t="s">
        <v>29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>Ing. Martina Hřebřinová</v>
      </c>
      <c r="F21" s="39"/>
      <c r="G21" s="39"/>
      <c r="H21" s="39"/>
      <c r="I21" s="151" t="s">
        <v>31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37</v>
      </c>
      <c r="E23" s="39"/>
      <c r="F23" s="39"/>
      <c r="G23" s="39"/>
      <c r="H23" s="39"/>
      <c r="I23" s="151" t="s">
        <v>29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1" t="s">
        <v>31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38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39</v>
      </c>
      <c r="E30" s="39"/>
      <c r="F30" s="39"/>
      <c r="G30" s="39"/>
      <c r="H30" s="39"/>
      <c r="I30" s="39"/>
      <c r="J30" s="161">
        <f>ROUND(J117,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41</v>
      </c>
      <c r="G32" s="39"/>
      <c r="H32" s="39"/>
      <c r="I32" s="162" t="s">
        <v>40</v>
      </c>
      <c r="J32" s="162" t="s">
        <v>42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43</v>
      </c>
      <c r="E33" s="151" t="s">
        <v>44</v>
      </c>
      <c r="F33" s="164">
        <f>ROUND((SUM(BE117:BE137)),  2)</f>
        <v>0</v>
      </c>
      <c r="G33" s="39"/>
      <c r="H33" s="39"/>
      <c r="I33" s="165">
        <v>0.20999999999999999</v>
      </c>
      <c r="J33" s="164">
        <f>ROUND(((SUM(BE117:BE137))*I33),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45</v>
      </c>
      <c r="F34" s="164">
        <f>ROUND((SUM(BF117:BF137)),  2)</f>
        <v>0</v>
      </c>
      <c r="G34" s="39"/>
      <c r="H34" s="39"/>
      <c r="I34" s="165">
        <v>0.12</v>
      </c>
      <c r="J34" s="164">
        <f>ROUND(((SUM(BF117:BF137))*I34),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46</v>
      </c>
      <c r="F35" s="164">
        <f>ROUND((SUM(BG117:BG137)),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47</v>
      </c>
      <c r="F36" s="164">
        <f>ROUND((SUM(BH117:BH137)),  2)</f>
        <v>0</v>
      </c>
      <c r="G36" s="39"/>
      <c r="H36" s="39"/>
      <c r="I36" s="165">
        <v>0.12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ROUND((SUM(BI117:BI137)),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49</v>
      </c>
      <c r="E39" s="168"/>
      <c r="F39" s="168"/>
      <c r="G39" s="169" t="s">
        <v>50</v>
      </c>
      <c r="H39" s="170" t="s">
        <v>51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Nový Bor - BUS zastávky, parkování - ulice Liberecká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VRN - Vedlejší rozpočtové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22</v>
      </c>
      <c r="D89" s="41"/>
      <c r="E89" s="41"/>
      <c r="F89" s="28" t="str">
        <f>F12</f>
        <v>Nový Bor</v>
      </c>
      <c r="G89" s="41"/>
      <c r="H89" s="41"/>
      <c r="I89" s="33" t="s">
        <v>24</v>
      </c>
      <c r="J89" s="80" t="str">
        <f>IF(J12="","",J12)</f>
        <v>16. 4. 2024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28</v>
      </c>
      <c r="D91" s="41"/>
      <c r="E91" s="41"/>
      <c r="F91" s="28" t="str">
        <f>E15</f>
        <v xml:space="preserve"> </v>
      </c>
      <c r="G91" s="41"/>
      <c r="H91" s="41"/>
      <c r="I91" s="33" t="s">
        <v>34</v>
      </c>
      <c r="J91" s="37" t="str">
        <f>E21</f>
        <v>Ing. Martina Hřebřinová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32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121</v>
      </c>
      <c r="D94" s="186"/>
      <c r="E94" s="186"/>
      <c r="F94" s="186"/>
      <c r="G94" s="186"/>
      <c r="H94" s="186"/>
      <c r="I94" s="186"/>
      <c r="J94" s="187" t="s">
        <v>122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123</v>
      </c>
      <c r="D96" s="41"/>
      <c r="E96" s="41"/>
      <c r="F96" s="41"/>
      <c r="G96" s="41"/>
      <c r="H96" s="41"/>
      <c r="I96" s="41"/>
      <c r="J96" s="111">
        <f>J117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124</v>
      </c>
    </row>
    <row r="97" s="9" customFormat="1" ht="24.96" customHeight="1">
      <c r="A97" s="9"/>
      <c r="B97" s="189"/>
      <c r="C97" s="190"/>
      <c r="D97" s="191" t="s">
        <v>1289</v>
      </c>
      <c r="E97" s="192"/>
      <c r="F97" s="192"/>
      <c r="G97" s="192"/>
      <c r="H97" s="192"/>
      <c r="I97" s="192"/>
      <c r="J97" s="193">
        <f>J118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3" s="2" customFormat="1" ht="6.96" customHeight="1">
      <c r="A103" s="39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4" t="s">
        <v>137</v>
      </c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3" t="s">
        <v>16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6.5" customHeight="1">
      <c r="A107" s="39"/>
      <c r="B107" s="40"/>
      <c r="C107" s="41"/>
      <c r="D107" s="41"/>
      <c r="E107" s="184" t="str">
        <f>E7</f>
        <v>Nový Bor - BUS zastávky, parkování - ulice Liberecká</v>
      </c>
      <c r="F107" s="33"/>
      <c r="G107" s="33"/>
      <c r="H107" s="33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77" t="str">
        <f>E9</f>
        <v>VRN - Vedlejší rozpočtové náklady</v>
      </c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22</v>
      </c>
      <c r="D111" s="41"/>
      <c r="E111" s="41"/>
      <c r="F111" s="28" t="str">
        <f>F12</f>
        <v>Nový Bor</v>
      </c>
      <c r="G111" s="41"/>
      <c r="H111" s="41"/>
      <c r="I111" s="33" t="s">
        <v>24</v>
      </c>
      <c r="J111" s="80" t="str">
        <f>IF(J12="","",J12)</f>
        <v>16. 4. 2024</v>
      </c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5.65" customHeight="1">
      <c r="A113" s="39"/>
      <c r="B113" s="40"/>
      <c r="C113" s="33" t="s">
        <v>28</v>
      </c>
      <c r="D113" s="41"/>
      <c r="E113" s="41"/>
      <c r="F113" s="28" t="str">
        <f>E15</f>
        <v xml:space="preserve"> </v>
      </c>
      <c r="G113" s="41"/>
      <c r="H113" s="41"/>
      <c r="I113" s="33" t="s">
        <v>34</v>
      </c>
      <c r="J113" s="37" t="str">
        <f>E21</f>
        <v>Ing. Martina Hřebřinová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32</v>
      </c>
      <c r="D114" s="41"/>
      <c r="E114" s="41"/>
      <c r="F114" s="28" t="str">
        <f>IF(E18="","",E18)</f>
        <v>Vyplň údaj</v>
      </c>
      <c r="G114" s="41"/>
      <c r="H114" s="41"/>
      <c r="I114" s="33" t="s">
        <v>37</v>
      </c>
      <c r="J114" s="37" t="str">
        <f>E24</f>
        <v xml:space="preserve"> 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1" customFormat="1" ht="29.28" customHeight="1">
      <c r="A116" s="200"/>
      <c r="B116" s="201"/>
      <c r="C116" s="202" t="s">
        <v>138</v>
      </c>
      <c r="D116" s="203" t="s">
        <v>64</v>
      </c>
      <c r="E116" s="203" t="s">
        <v>60</v>
      </c>
      <c r="F116" s="203" t="s">
        <v>61</v>
      </c>
      <c r="G116" s="203" t="s">
        <v>139</v>
      </c>
      <c r="H116" s="203" t="s">
        <v>140</v>
      </c>
      <c r="I116" s="203" t="s">
        <v>141</v>
      </c>
      <c r="J116" s="203" t="s">
        <v>122</v>
      </c>
      <c r="K116" s="204" t="s">
        <v>142</v>
      </c>
      <c r="L116" s="205"/>
      <c r="M116" s="101" t="s">
        <v>1</v>
      </c>
      <c r="N116" s="102" t="s">
        <v>43</v>
      </c>
      <c r="O116" s="102" t="s">
        <v>143</v>
      </c>
      <c r="P116" s="102" t="s">
        <v>144</v>
      </c>
      <c r="Q116" s="102" t="s">
        <v>145</v>
      </c>
      <c r="R116" s="102" t="s">
        <v>146</v>
      </c>
      <c r="S116" s="102" t="s">
        <v>147</v>
      </c>
      <c r="T116" s="103" t="s">
        <v>148</v>
      </c>
      <c r="U116" s="200"/>
      <c r="V116" s="200"/>
      <c r="W116" s="200"/>
      <c r="X116" s="200"/>
      <c r="Y116" s="200"/>
      <c r="Z116" s="200"/>
      <c r="AA116" s="200"/>
      <c r="AB116" s="200"/>
      <c r="AC116" s="200"/>
      <c r="AD116" s="200"/>
      <c r="AE116" s="200"/>
    </row>
    <row r="117" s="2" customFormat="1" ht="22.8" customHeight="1">
      <c r="A117" s="39"/>
      <c r="B117" s="40"/>
      <c r="C117" s="108" t="s">
        <v>149</v>
      </c>
      <c r="D117" s="41"/>
      <c r="E117" s="41"/>
      <c r="F117" s="41"/>
      <c r="G117" s="41"/>
      <c r="H117" s="41"/>
      <c r="I117" s="41"/>
      <c r="J117" s="206">
        <f>BK117</f>
        <v>0</v>
      </c>
      <c r="K117" s="41"/>
      <c r="L117" s="45"/>
      <c r="M117" s="104"/>
      <c r="N117" s="207"/>
      <c r="O117" s="105"/>
      <c r="P117" s="208">
        <f>P118</f>
        <v>0</v>
      </c>
      <c r="Q117" s="105"/>
      <c r="R117" s="208">
        <f>R118</f>
        <v>0</v>
      </c>
      <c r="S117" s="105"/>
      <c r="T117" s="209">
        <f>T118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78</v>
      </c>
      <c r="AU117" s="18" t="s">
        <v>124</v>
      </c>
      <c r="BK117" s="210">
        <f>BK118</f>
        <v>0</v>
      </c>
    </row>
    <row r="118" s="12" customFormat="1" ht="25.92" customHeight="1">
      <c r="A118" s="12"/>
      <c r="B118" s="211"/>
      <c r="C118" s="212"/>
      <c r="D118" s="213" t="s">
        <v>78</v>
      </c>
      <c r="E118" s="214" t="s">
        <v>112</v>
      </c>
      <c r="F118" s="214" t="s">
        <v>113</v>
      </c>
      <c r="G118" s="212"/>
      <c r="H118" s="212"/>
      <c r="I118" s="215"/>
      <c r="J118" s="216">
        <f>BK118</f>
        <v>0</v>
      </c>
      <c r="K118" s="212"/>
      <c r="L118" s="217"/>
      <c r="M118" s="218"/>
      <c r="N118" s="219"/>
      <c r="O118" s="219"/>
      <c r="P118" s="220">
        <f>SUM(P119:P137)</f>
        <v>0</v>
      </c>
      <c r="Q118" s="219"/>
      <c r="R118" s="220">
        <f>SUM(R119:R137)</f>
        <v>0</v>
      </c>
      <c r="S118" s="219"/>
      <c r="T118" s="221">
        <f>SUM(T119:T137)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2" t="s">
        <v>188</v>
      </c>
      <c r="AT118" s="223" t="s">
        <v>78</v>
      </c>
      <c r="AU118" s="223" t="s">
        <v>79</v>
      </c>
      <c r="AY118" s="222" t="s">
        <v>152</v>
      </c>
      <c r="BK118" s="224">
        <f>SUM(BK119:BK137)</f>
        <v>0</v>
      </c>
    </row>
    <row r="119" s="2" customFormat="1" ht="33" customHeight="1">
      <c r="A119" s="39"/>
      <c r="B119" s="40"/>
      <c r="C119" s="227" t="s">
        <v>21</v>
      </c>
      <c r="D119" s="227" t="s">
        <v>154</v>
      </c>
      <c r="E119" s="228" t="s">
        <v>1290</v>
      </c>
      <c r="F119" s="229" t="s">
        <v>1291</v>
      </c>
      <c r="G119" s="230" t="s">
        <v>594</v>
      </c>
      <c r="H119" s="231">
        <v>1</v>
      </c>
      <c r="I119" s="232"/>
      <c r="J119" s="233">
        <f>ROUND(I119*H119,2)</f>
        <v>0</v>
      </c>
      <c r="K119" s="229" t="s">
        <v>1</v>
      </c>
      <c r="L119" s="45"/>
      <c r="M119" s="234" t="s">
        <v>1</v>
      </c>
      <c r="N119" s="235" t="s">
        <v>44</v>
      </c>
      <c r="O119" s="92"/>
      <c r="P119" s="236">
        <f>O119*H119</f>
        <v>0</v>
      </c>
      <c r="Q119" s="236">
        <v>0</v>
      </c>
      <c r="R119" s="236">
        <f>Q119*H119</f>
        <v>0</v>
      </c>
      <c r="S119" s="236">
        <v>0</v>
      </c>
      <c r="T119" s="237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38" t="s">
        <v>159</v>
      </c>
      <c r="AT119" s="238" t="s">
        <v>154</v>
      </c>
      <c r="AU119" s="238" t="s">
        <v>21</v>
      </c>
      <c r="AY119" s="18" t="s">
        <v>152</v>
      </c>
      <c r="BE119" s="239">
        <f>IF(N119="základní",J119,0)</f>
        <v>0</v>
      </c>
      <c r="BF119" s="239">
        <f>IF(N119="snížená",J119,0)</f>
        <v>0</v>
      </c>
      <c r="BG119" s="239">
        <f>IF(N119="zákl. přenesená",J119,0)</f>
        <v>0</v>
      </c>
      <c r="BH119" s="239">
        <f>IF(N119="sníž. přenesená",J119,0)</f>
        <v>0</v>
      </c>
      <c r="BI119" s="239">
        <f>IF(N119="nulová",J119,0)</f>
        <v>0</v>
      </c>
      <c r="BJ119" s="18" t="s">
        <v>21</v>
      </c>
      <c r="BK119" s="239">
        <f>ROUND(I119*H119,2)</f>
        <v>0</v>
      </c>
      <c r="BL119" s="18" t="s">
        <v>159</v>
      </c>
      <c r="BM119" s="238" t="s">
        <v>87</v>
      </c>
    </row>
    <row r="120" s="2" customFormat="1">
      <c r="A120" s="39"/>
      <c r="B120" s="40"/>
      <c r="C120" s="41"/>
      <c r="D120" s="240" t="s">
        <v>161</v>
      </c>
      <c r="E120" s="41"/>
      <c r="F120" s="241" t="s">
        <v>1291</v>
      </c>
      <c r="G120" s="41"/>
      <c r="H120" s="41"/>
      <c r="I120" s="242"/>
      <c r="J120" s="41"/>
      <c r="K120" s="41"/>
      <c r="L120" s="45"/>
      <c r="M120" s="243"/>
      <c r="N120" s="244"/>
      <c r="O120" s="92"/>
      <c r="P120" s="92"/>
      <c r="Q120" s="92"/>
      <c r="R120" s="92"/>
      <c r="S120" s="92"/>
      <c r="T120" s="93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161</v>
      </c>
      <c r="AU120" s="18" t="s">
        <v>21</v>
      </c>
    </row>
    <row r="121" s="2" customFormat="1" ht="16.5" customHeight="1">
      <c r="A121" s="39"/>
      <c r="B121" s="40"/>
      <c r="C121" s="227" t="s">
        <v>87</v>
      </c>
      <c r="D121" s="227" t="s">
        <v>154</v>
      </c>
      <c r="E121" s="228" t="s">
        <v>1292</v>
      </c>
      <c r="F121" s="229" t="s">
        <v>1293</v>
      </c>
      <c r="G121" s="230" t="s">
        <v>594</v>
      </c>
      <c r="H121" s="231">
        <v>1</v>
      </c>
      <c r="I121" s="232"/>
      <c r="J121" s="233">
        <f>ROUND(I121*H121,2)</f>
        <v>0</v>
      </c>
      <c r="K121" s="229" t="s">
        <v>1</v>
      </c>
      <c r="L121" s="45"/>
      <c r="M121" s="234" t="s">
        <v>1</v>
      </c>
      <c r="N121" s="235" t="s">
        <v>44</v>
      </c>
      <c r="O121" s="92"/>
      <c r="P121" s="236">
        <f>O121*H121</f>
        <v>0</v>
      </c>
      <c r="Q121" s="236">
        <v>0</v>
      </c>
      <c r="R121" s="236">
        <f>Q121*H121</f>
        <v>0</v>
      </c>
      <c r="S121" s="236">
        <v>0</v>
      </c>
      <c r="T121" s="237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8" t="s">
        <v>159</v>
      </c>
      <c r="AT121" s="238" t="s">
        <v>154</v>
      </c>
      <c r="AU121" s="238" t="s">
        <v>21</v>
      </c>
      <c r="AY121" s="18" t="s">
        <v>152</v>
      </c>
      <c r="BE121" s="239">
        <f>IF(N121="základní",J121,0)</f>
        <v>0</v>
      </c>
      <c r="BF121" s="239">
        <f>IF(N121="snížená",J121,0)</f>
        <v>0</v>
      </c>
      <c r="BG121" s="239">
        <f>IF(N121="zákl. přenesená",J121,0)</f>
        <v>0</v>
      </c>
      <c r="BH121" s="239">
        <f>IF(N121="sníž. přenesená",J121,0)</f>
        <v>0</v>
      </c>
      <c r="BI121" s="239">
        <f>IF(N121="nulová",J121,0)</f>
        <v>0</v>
      </c>
      <c r="BJ121" s="18" t="s">
        <v>21</v>
      </c>
      <c r="BK121" s="239">
        <f>ROUND(I121*H121,2)</f>
        <v>0</v>
      </c>
      <c r="BL121" s="18" t="s">
        <v>159</v>
      </c>
      <c r="BM121" s="238" t="s">
        <v>159</v>
      </c>
    </row>
    <row r="122" s="2" customFormat="1">
      <c r="A122" s="39"/>
      <c r="B122" s="40"/>
      <c r="C122" s="41"/>
      <c r="D122" s="240" t="s">
        <v>161</v>
      </c>
      <c r="E122" s="41"/>
      <c r="F122" s="241" t="s">
        <v>1294</v>
      </c>
      <c r="G122" s="41"/>
      <c r="H122" s="41"/>
      <c r="I122" s="242"/>
      <c r="J122" s="41"/>
      <c r="K122" s="41"/>
      <c r="L122" s="45"/>
      <c r="M122" s="243"/>
      <c r="N122" s="244"/>
      <c r="O122" s="92"/>
      <c r="P122" s="92"/>
      <c r="Q122" s="92"/>
      <c r="R122" s="92"/>
      <c r="S122" s="92"/>
      <c r="T122" s="93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161</v>
      </c>
      <c r="AU122" s="18" t="s">
        <v>21</v>
      </c>
    </row>
    <row r="123" s="2" customFormat="1">
      <c r="A123" s="39"/>
      <c r="B123" s="40"/>
      <c r="C123" s="41"/>
      <c r="D123" s="240" t="s">
        <v>1198</v>
      </c>
      <c r="E123" s="41"/>
      <c r="F123" s="305" t="s">
        <v>1295</v>
      </c>
      <c r="G123" s="41"/>
      <c r="H123" s="41"/>
      <c r="I123" s="242"/>
      <c r="J123" s="41"/>
      <c r="K123" s="41"/>
      <c r="L123" s="45"/>
      <c r="M123" s="243"/>
      <c r="N123" s="244"/>
      <c r="O123" s="92"/>
      <c r="P123" s="92"/>
      <c r="Q123" s="92"/>
      <c r="R123" s="92"/>
      <c r="S123" s="92"/>
      <c r="T123" s="93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1198</v>
      </c>
      <c r="AU123" s="18" t="s">
        <v>21</v>
      </c>
    </row>
    <row r="124" s="2" customFormat="1" ht="16.5" customHeight="1">
      <c r="A124" s="39"/>
      <c r="B124" s="40"/>
      <c r="C124" s="227" t="s">
        <v>172</v>
      </c>
      <c r="D124" s="227" t="s">
        <v>154</v>
      </c>
      <c r="E124" s="228" t="s">
        <v>1296</v>
      </c>
      <c r="F124" s="229" t="s">
        <v>1297</v>
      </c>
      <c r="G124" s="230" t="s">
        <v>594</v>
      </c>
      <c r="H124" s="231">
        <v>1</v>
      </c>
      <c r="I124" s="232"/>
      <c r="J124" s="233">
        <f>ROUND(I124*H124,2)</f>
        <v>0</v>
      </c>
      <c r="K124" s="229" t="s">
        <v>1</v>
      </c>
      <c r="L124" s="45"/>
      <c r="M124" s="234" t="s">
        <v>1</v>
      </c>
      <c r="N124" s="235" t="s">
        <v>44</v>
      </c>
      <c r="O124" s="92"/>
      <c r="P124" s="236">
        <f>O124*H124</f>
        <v>0</v>
      </c>
      <c r="Q124" s="236">
        <v>0</v>
      </c>
      <c r="R124" s="236">
        <f>Q124*H124</f>
        <v>0</v>
      </c>
      <c r="S124" s="236">
        <v>0</v>
      </c>
      <c r="T124" s="237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8" t="s">
        <v>159</v>
      </c>
      <c r="AT124" s="238" t="s">
        <v>154</v>
      </c>
      <c r="AU124" s="238" t="s">
        <v>21</v>
      </c>
      <c r="AY124" s="18" t="s">
        <v>152</v>
      </c>
      <c r="BE124" s="239">
        <f>IF(N124="základní",J124,0)</f>
        <v>0</v>
      </c>
      <c r="BF124" s="239">
        <f>IF(N124="snížená",J124,0)</f>
        <v>0</v>
      </c>
      <c r="BG124" s="239">
        <f>IF(N124="zákl. přenesená",J124,0)</f>
        <v>0</v>
      </c>
      <c r="BH124" s="239">
        <f>IF(N124="sníž. přenesená",J124,0)</f>
        <v>0</v>
      </c>
      <c r="BI124" s="239">
        <f>IF(N124="nulová",J124,0)</f>
        <v>0</v>
      </c>
      <c r="BJ124" s="18" t="s">
        <v>21</v>
      </c>
      <c r="BK124" s="239">
        <f>ROUND(I124*H124,2)</f>
        <v>0</v>
      </c>
      <c r="BL124" s="18" t="s">
        <v>159</v>
      </c>
      <c r="BM124" s="238" t="s">
        <v>195</v>
      </c>
    </row>
    <row r="125" s="2" customFormat="1">
      <c r="A125" s="39"/>
      <c r="B125" s="40"/>
      <c r="C125" s="41"/>
      <c r="D125" s="240" t="s">
        <v>161</v>
      </c>
      <c r="E125" s="41"/>
      <c r="F125" s="241" t="s">
        <v>1298</v>
      </c>
      <c r="G125" s="41"/>
      <c r="H125" s="41"/>
      <c r="I125" s="242"/>
      <c r="J125" s="41"/>
      <c r="K125" s="41"/>
      <c r="L125" s="45"/>
      <c r="M125" s="243"/>
      <c r="N125" s="244"/>
      <c r="O125" s="92"/>
      <c r="P125" s="92"/>
      <c r="Q125" s="92"/>
      <c r="R125" s="92"/>
      <c r="S125" s="92"/>
      <c r="T125" s="93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161</v>
      </c>
      <c r="AU125" s="18" t="s">
        <v>21</v>
      </c>
    </row>
    <row r="126" s="2" customFormat="1" ht="16.5" customHeight="1">
      <c r="A126" s="39"/>
      <c r="B126" s="40"/>
      <c r="C126" s="227" t="s">
        <v>159</v>
      </c>
      <c r="D126" s="227" t="s">
        <v>154</v>
      </c>
      <c r="E126" s="228" t="s">
        <v>1299</v>
      </c>
      <c r="F126" s="229" t="s">
        <v>1300</v>
      </c>
      <c r="G126" s="230" t="s">
        <v>594</v>
      </c>
      <c r="H126" s="231">
        <v>1</v>
      </c>
      <c r="I126" s="232"/>
      <c r="J126" s="233">
        <f>ROUND(I126*H126,2)</f>
        <v>0</v>
      </c>
      <c r="K126" s="229" t="s">
        <v>1</v>
      </c>
      <c r="L126" s="45"/>
      <c r="M126" s="234" t="s">
        <v>1</v>
      </c>
      <c r="N126" s="235" t="s">
        <v>44</v>
      </c>
      <c r="O126" s="92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8" t="s">
        <v>159</v>
      </c>
      <c r="AT126" s="238" t="s">
        <v>154</v>
      </c>
      <c r="AU126" s="238" t="s">
        <v>21</v>
      </c>
      <c r="AY126" s="18" t="s">
        <v>152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8" t="s">
        <v>21</v>
      </c>
      <c r="BK126" s="239">
        <f>ROUND(I126*H126,2)</f>
        <v>0</v>
      </c>
      <c r="BL126" s="18" t="s">
        <v>159</v>
      </c>
      <c r="BM126" s="238" t="s">
        <v>26</v>
      </c>
    </row>
    <row r="127" s="2" customFormat="1">
      <c r="A127" s="39"/>
      <c r="B127" s="40"/>
      <c r="C127" s="41"/>
      <c r="D127" s="240" t="s">
        <v>161</v>
      </c>
      <c r="E127" s="41"/>
      <c r="F127" s="241" t="s">
        <v>1301</v>
      </c>
      <c r="G127" s="41"/>
      <c r="H127" s="41"/>
      <c r="I127" s="242"/>
      <c r="J127" s="41"/>
      <c r="K127" s="41"/>
      <c r="L127" s="45"/>
      <c r="M127" s="243"/>
      <c r="N127" s="244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161</v>
      </c>
      <c r="AU127" s="18" t="s">
        <v>21</v>
      </c>
    </row>
    <row r="128" s="2" customFormat="1" ht="16.5" customHeight="1">
      <c r="A128" s="39"/>
      <c r="B128" s="40"/>
      <c r="C128" s="227" t="s">
        <v>188</v>
      </c>
      <c r="D128" s="227" t="s">
        <v>154</v>
      </c>
      <c r="E128" s="228" t="s">
        <v>1302</v>
      </c>
      <c r="F128" s="229" t="s">
        <v>1275</v>
      </c>
      <c r="G128" s="230" t="s">
        <v>594</v>
      </c>
      <c r="H128" s="231">
        <v>1</v>
      </c>
      <c r="I128" s="232"/>
      <c r="J128" s="233">
        <f>ROUND(I128*H128,2)</f>
        <v>0</v>
      </c>
      <c r="K128" s="229" t="s">
        <v>1</v>
      </c>
      <c r="L128" s="45"/>
      <c r="M128" s="234" t="s">
        <v>1</v>
      </c>
      <c r="N128" s="235" t="s">
        <v>44</v>
      </c>
      <c r="O128" s="92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159</v>
      </c>
      <c r="AT128" s="238" t="s">
        <v>154</v>
      </c>
      <c r="AU128" s="238" t="s">
        <v>21</v>
      </c>
      <c r="AY128" s="18" t="s">
        <v>152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21</v>
      </c>
      <c r="BK128" s="239">
        <f>ROUND(I128*H128,2)</f>
        <v>0</v>
      </c>
      <c r="BL128" s="18" t="s">
        <v>159</v>
      </c>
      <c r="BM128" s="238" t="s">
        <v>8</v>
      </c>
    </row>
    <row r="129" s="2" customFormat="1">
      <c r="A129" s="39"/>
      <c r="B129" s="40"/>
      <c r="C129" s="41"/>
      <c r="D129" s="240" t="s">
        <v>161</v>
      </c>
      <c r="E129" s="41"/>
      <c r="F129" s="241" t="s">
        <v>1303</v>
      </c>
      <c r="G129" s="41"/>
      <c r="H129" s="41"/>
      <c r="I129" s="242"/>
      <c r="J129" s="41"/>
      <c r="K129" s="41"/>
      <c r="L129" s="45"/>
      <c r="M129" s="243"/>
      <c r="N129" s="244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161</v>
      </c>
      <c r="AU129" s="18" t="s">
        <v>21</v>
      </c>
    </row>
    <row r="130" s="2" customFormat="1" ht="16.5" customHeight="1">
      <c r="A130" s="39"/>
      <c r="B130" s="40"/>
      <c r="C130" s="227" t="s">
        <v>195</v>
      </c>
      <c r="D130" s="227" t="s">
        <v>154</v>
      </c>
      <c r="E130" s="228" t="s">
        <v>1304</v>
      </c>
      <c r="F130" s="229" t="s">
        <v>1305</v>
      </c>
      <c r="G130" s="230" t="s">
        <v>594</v>
      </c>
      <c r="H130" s="231">
        <v>1</v>
      </c>
      <c r="I130" s="232"/>
      <c r="J130" s="233">
        <f>ROUND(I130*H130,2)</f>
        <v>0</v>
      </c>
      <c r="K130" s="229" t="s">
        <v>1</v>
      </c>
      <c r="L130" s="45"/>
      <c r="M130" s="234" t="s">
        <v>1</v>
      </c>
      <c r="N130" s="235" t="s">
        <v>44</v>
      </c>
      <c r="O130" s="92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159</v>
      </c>
      <c r="AT130" s="238" t="s">
        <v>154</v>
      </c>
      <c r="AU130" s="238" t="s">
        <v>21</v>
      </c>
      <c r="AY130" s="18" t="s">
        <v>152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21</v>
      </c>
      <c r="BK130" s="239">
        <f>ROUND(I130*H130,2)</f>
        <v>0</v>
      </c>
      <c r="BL130" s="18" t="s">
        <v>159</v>
      </c>
      <c r="BM130" s="238" t="s">
        <v>250</v>
      </c>
    </row>
    <row r="131" s="2" customFormat="1">
      <c r="A131" s="39"/>
      <c r="B131" s="40"/>
      <c r="C131" s="41"/>
      <c r="D131" s="240" t="s">
        <v>161</v>
      </c>
      <c r="E131" s="41"/>
      <c r="F131" s="241" t="s">
        <v>1305</v>
      </c>
      <c r="G131" s="41"/>
      <c r="H131" s="41"/>
      <c r="I131" s="242"/>
      <c r="J131" s="41"/>
      <c r="K131" s="41"/>
      <c r="L131" s="45"/>
      <c r="M131" s="243"/>
      <c r="N131" s="244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161</v>
      </c>
      <c r="AU131" s="18" t="s">
        <v>21</v>
      </c>
    </row>
    <row r="132" s="2" customFormat="1" ht="24.15" customHeight="1">
      <c r="A132" s="39"/>
      <c r="B132" s="40"/>
      <c r="C132" s="227" t="s">
        <v>202</v>
      </c>
      <c r="D132" s="227" t="s">
        <v>154</v>
      </c>
      <c r="E132" s="228" t="s">
        <v>1306</v>
      </c>
      <c r="F132" s="229" t="s">
        <v>1307</v>
      </c>
      <c r="G132" s="230" t="s">
        <v>594</v>
      </c>
      <c r="H132" s="231">
        <v>1</v>
      </c>
      <c r="I132" s="232"/>
      <c r="J132" s="233">
        <f>ROUND(I132*H132,2)</f>
        <v>0</v>
      </c>
      <c r="K132" s="229" t="s">
        <v>1</v>
      </c>
      <c r="L132" s="45"/>
      <c r="M132" s="234" t="s">
        <v>1</v>
      </c>
      <c r="N132" s="235" t="s">
        <v>44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159</v>
      </c>
      <c r="AT132" s="238" t="s">
        <v>154</v>
      </c>
      <c r="AU132" s="238" t="s">
        <v>21</v>
      </c>
      <c r="AY132" s="18" t="s">
        <v>152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21</v>
      </c>
      <c r="BK132" s="239">
        <f>ROUND(I132*H132,2)</f>
        <v>0</v>
      </c>
      <c r="BL132" s="18" t="s">
        <v>159</v>
      </c>
      <c r="BM132" s="238" t="s">
        <v>265</v>
      </c>
    </row>
    <row r="133" s="2" customFormat="1">
      <c r="A133" s="39"/>
      <c r="B133" s="40"/>
      <c r="C133" s="41"/>
      <c r="D133" s="240" t="s">
        <v>161</v>
      </c>
      <c r="E133" s="41"/>
      <c r="F133" s="241" t="s">
        <v>1308</v>
      </c>
      <c r="G133" s="41"/>
      <c r="H133" s="41"/>
      <c r="I133" s="242"/>
      <c r="J133" s="41"/>
      <c r="K133" s="41"/>
      <c r="L133" s="45"/>
      <c r="M133" s="243"/>
      <c r="N133" s="244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161</v>
      </c>
      <c r="AU133" s="18" t="s">
        <v>21</v>
      </c>
    </row>
    <row r="134" s="2" customFormat="1" ht="24.15" customHeight="1">
      <c r="A134" s="39"/>
      <c r="B134" s="40"/>
      <c r="C134" s="227" t="s">
        <v>209</v>
      </c>
      <c r="D134" s="227" t="s">
        <v>154</v>
      </c>
      <c r="E134" s="228" t="s">
        <v>1309</v>
      </c>
      <c r="F134" s="229" t="s">
        <v>1310</v>
      </c>
      <c r="G134" s="230" t="s">
        <v>594</v>
      </c>
      <c r="H134" s="231">
        <v>1</v>
      </c>
      <c r="I134" s="232"/>
      <c r="J134" s="233">
        <f>ROUND(I134*H134,2)</f>
        <v>0</v>
      </c>
      <c r="K134" s="229" t="s">
        <v>1</v>
      </c>
      <c r="L134" s="45"/>
      <c r="M134" s="234" t="s">
        <v>1</v>
      </c>
      <c r="N134" s="235" t="s">
        <v>44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159</v>
      </c>
      <c r="AT134" s="238" t="s">
        <v>154</v>
      </c>
      <c r="AU134" s="238" t="s">
        <v>21</v>
      </c>
      <c r="AY134" s="18" t="s">
        <v>152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21</v>
      </c>
      <c r="BK134" s="239">
        <f>ROUND(I134*H134,2)</f>
        <v>0</v>
      </c>
      <c r="BL134" s="18" t="s">
        <v>159</v>
      </c>
      <c r="BM134" s="238" t="s">
        <v>275</v>
      </c>
    </row>
    <row r="135" s="2" customFormat="1">
      <c r="A135" s="39"/>
      <c r="B135" s="40"/>
      <c r="C135" s="41"/>
      <c r="D135" s="240" t="s">
        <v>161</v>
      </c>
      <c r="E135" s="41"/>
      <c r="F135" s="241" t="s">
        <v>1311</v>
      </c>
      <c r="G135" s="41"/>
      <c r="H135" s="41"/>
      <c r="I135" s="242"/>
      <c r="J135" s="41"/>
      <c r="K135" s="41"/>
      <c r="L135" s="45"/>
      <c r="M135" s="243"/>
      <c r="N135" s="244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161</v>
      </c>
      <c r="AU135" s="18" t="s">
        <v>21</v>
      </c>
    </row>
    <row r="136" s="2" customFormat="1" ht="16.5" customHeight="1">
      <c r="A136" s="39"/>
      <c r="B136" s="40"/>
      <c r="C136" s="227" t="s">
        <v>215</v>
      </c>
      <c r="D136" s="227" t="s">
        <v>154</v>
      </c>
      <c r="E136" s="228" t="s">
        <v>1312</v>
      </c>
      <c r="F136" s="229" t="s">
        <v>1313</v>
      </c>
      <c r="G136" s="230" t="s">
        <v>594</v>
      </c>
      <c r="H136" s="231">
        <v>1</v>
      </c>
      <c r="I136" s="232"/>
      <c r="J136" s="233">
        <f>ROUND(I136*H136,2)</f>
        <v>0</v>
      </c>
      <c r="K136" s="229" t="s">
        <v>1</v>
      </c>
      <c r="L136" s="45"/>
      <c r="M136" s="234" t="s">
        <v>1</v>
      </c>
      <c r="N136" s="235" t="s">
        <v>44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159</v>
      </c>
      <c r="AT136" s="238" t="s">
        <v>154</v>
      </c>
      <c r="AU136" s="238" t="s">
        <v>21</v>
      </c>
      <c r="AY136" s="18" t="s">
        <v>152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21</v>
      </c>
      <c r="BK136" s="239">
        <f>ROUND(I136*H136,2)</f>
        <v>0</v>
      </c>
      <c r="BL136" s="18" t="s">
        <v>159</v>
      </c>
      <c r="BM136" s="238" t="s">
        <v>290</v>
      </c>
    </row>
    <row r="137" s="2" customFormat="1">
      <c r="A137" s="39"/>
      <c r="B137" s="40"/>
      <c r="C137" s="41"/>
      <c r="D137" s="240" t="s">
        <v>161</v>
      </c>
      <c r="E137" s="41"/>
      <c r="F137" s="241" t="s">
        <v>1314</v>
      </c>
      <c r="G137" s="41"/>
      <c r="H137" s="41"/>
      <c r="I137" s="242"/>
      <c r="J137" s="41"/>
      <c r="K137" s="41"/>
      <c r="L137" s="45"/>
      <c r="M137" s="301"/>
      <c r="N137" s="302"/>
      <c r="O137" s="303"/>
      <c r="P137" s="303"/>
      <c r="Q137" s="303"/>
      <c r="R137" s="303"/>
      <c r="S137" s="303"/>
      <c r="T137" s="304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161</v>
      </c>
      <c r="AU137" s="18" t="s">
        <v>21</v>
      </c>
    </row>
    <row r="138" s="2" customFormat="1" ht="6.96" customHeight="1">
      <c r="A138" s="39"/>
      <c r="B138" s="67"/>
      <c r="C138" s="68"/>
      <c r="D138" s="68"/>
      <c r="E138" s="68"/>
      <c r="F138" s="68"/>
      <c r="G138" s="68"/>
      <c r="H138" s="68"/>
      <c r="I138" s="68"/>
      <c r="J138" s="68"/>
      <c r="K138" s="68"/>
      <c r="L138" s="45"/>
      <c r="M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</sheetData>
  <sheetProtection sheet="1" autoFilter="0" formatColumns="0" formatRows="0" objects="1" scenarios="1" spinCount="100000" saltValue="5FsZzzyQZ5duYiTAeQXsW35eTAjS5qgcW87hZU9JP+fd0onj4JDxWc8W9JAt9uoMXuonnBTh3CJ7pihsvOYjsA==" hashValue="chcJbrVBY9H4kt6O5/Prsj+T7vM2ZMkmLqQ6iOslurwsQnGd4P4aavKjtiDLBVlKgeoI5byXBqQn/djN9t6ERA==" algorithmName="SHA-512" password="CA9C"/>
  <autoFilter ref="C116:K137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ASUS\Alena</dc:creator>
  <cp:lastModifiedBy>ASUS\Alena</cp:lastModifiedBy>
  <dcterms:created xsi:type="dcterms:W3CDTF">2024-04-28T19:43:25Z</dcterms:created>
  <dcterms:modified xsi:type="dcterms:W3CDTF">2024-04-28T19:43:36Z</dcterms:modified>
</cp:coreProperties>
</file>