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Nový Bor učebna 2/v2/Přílohy 1 a 2 FINAL/"/>
    </mc:Choice>
  </mc:AlternateContent>
  <xr:revisionPtr revIDLastSave="0" documentId="11_B5E43F47EFEEFBF8C95F4F6602BBDC49B1015B7A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ace zakázky" sheetId="1" r:id="rId1"/>
    <sheet name="Učebna informatiky - Stavba" sheetId="2" r:id="rId2"/>
    <sheet name="Pokyny pro vyplnění" sheetId="3" r:id="rId3"/>
  </sheets>
  <definedNames>
    <definedName name="_xlnm._FilterDatabase" localSheetId="1" hidden="1">'Učebna informatiky - Stavba'!$C$103:$L$286</definedName>
    <definedName name="_xlnm.Print_Titles" localSheetId="0">'Rekapitulace zakázky'!$52:$52</definedName>
    <definedName name="_xlnm.Print_Titles" localSheetId="1">'Učebna informatiky - Stavba'!$103:$103</definedName>
    <definedName name="_xlnm.Print_Area" localSheetId="0">'Rekapitulace zakázky'!$D$4:$AO$36,'Rekapitulace zakázky'!$C$42:$AQ$56</definedName>
    <definedName name="_xlnm.Print_Area" localSheetId="1">'Učebna informatiky - Stavba'!$C$4:$K$41,'Učebna informatiky - Stavba'!$C$47:$K$85,'Učebna informatiky - Stavba'!$C$91:$L$286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BA55" i="1" s="1"/>
  <c r="K37" i="2"/>
  <c r="AZ55" i="1" s="1"/>
  <c r="BI286" i="2"/>
  <c r="BH286" i="2"/>
  <c r="BG286" i="2"/>
  <c r="BF286" i="2"/>
  <c r="X286" i="2"/>
  <c r="X285" i="2" s="1"/>
  <c r="V286" i="2"/>
  <c r="V285" i="2" s="1"/>
  <c r="T286" i="2"/>
  <c r="T285" i="2" s="1"/>
  <c r="P286" i="2"/>
  <c r="BI283" i="2"/>
  <c r="BH283" i="2"/>
  <c r="BG283" i="2"/>
  <c r="BF283" i="2"/>
  <c r="X283" i="2"/>
  <c r="X282" i="2"/>
  <c r="V283" i="2"/>
  <c r="V282" i="2"/>
  <c r="T283" i="2"/>
  <c r="T282" i="2"/>
  <c r="P283" i="2"/>
  <c r="BI280" i="2"/>
  <c r="BH280" i="2"/>
  <c r="BG280" i="2"/>
  <c r="BF280" i="2"/>
  <c r="X280" i="2"/>
  <c r="X279" i="2"/>
  <c r="V280" i="2"/>
  <c r="V279" i="2" s="1"/>
  <c r="T280" i="2"/>
  <c r="T279" i="2"/>
  <c r="P280" i="2"/>
  <c r="BI277" i="2"/>
  <c r="BH277" i="2"/>
  <c r="BG277" i="2"/>
  <c r="BF277" i="2"/>
  <c r="X277" i="2"/>
  <c r="X276" i="2"/>
  <c r="V277" i="2"/>
  <c r="V276" i="2"/>
  <c r="V275" i="2" s="1"/>
  <c r="T277" i="2"/>
  <c r="T276" i="2"/>
  <c r="T275" i="2" s="1"/>
  <c r="P277" i="2"/>
  <c r="BI274" i="2"/>
  <c r="BH274" i="2"/>
  <c r="BG274" i="2"/>
  <c r="BF274" i="2"/>
  <c r="X274" i="2"/>
  <c r="X273" i="2"/>
  <c r="X272" i="2" s="1"/>
  <c r="V274" i="2"/>
  <c r="V273" i="2"/>
  <c r="V272" i="2" s="1"/>
  <c r="T274" i="2"/>
  <c r="T273" i="2" s="1"/>
  <c r="T272" i="2" s="1"/>
  <c r="P274" i="2"/>
  <c r="BK274" i="2" s="1"/>
  <c r="BI271" i="2"/>
  <c r="BH271" i="2"/>
  <c r="BG271" i="2"/>
  <c r="BF271" i="2"/>
  <c r="X271" i="2"/>
  <c r="V271" i="2"/>
  <c r="T271" i="2"/>
  <c r="P271" i="2"/>
  <c r="BI270" i="2"/>
  <c r="BH270" i="2"/>
  <c r="BG270" i="2"/>
  <c r="BF270" i="2"/>
  <c r="X270" i="2"/>
  <c r="V270" i="2"/>
  <c r="T270" i="2"/>
  <c r="P270" i="2"/>
  <c r="BK270" i="2" s="1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I267" i="2"/>
  <c r="BH267" i="2"/>
  <c r="BG267" i="2"/>
  <c r="BF267" i="2"/>
  <c r="X267" i="2"/>
  <c r="V267" i="2"/>
  <c r="T267" i="2"/>
  <c r="P267" i="2"/>
  <c r="BI266" i="2"/>
  <c r="BH266" i="2"/>
  <c r="BG266" i="2"/>
  <c r="BF266" i="2"/>
  <c r="X266" i="2"/>
  <c r="V266" i="2"/>
  <c r="T266" i="2"/>
  <c r="P266" i="2"/>
  <c r="BI265" i="2"/>
  <c r="BH265" i="2"/>
  <c r="BG265" i="2"/>
  <c r="BF265" i="2"/>
  <c r="X265" i="2"/>
  <c r="V265" i="2"/>
  <c r="T265" i="2"/>
  <c r="P265" i="2"/>
  <c r="BK265" i="2" s="1"/>
  <c r="BI263" i="2"/>
  <c r="BH263" i="2"/>
  <c r="BG263" i="2"/>
  <c r="BF263" i="2"/>
  <c r="X263" i="2"/>
  <c r="V263" i="2"/>
  <c r="T263" i="2"/>
  <c r="P263" i="2"/>
  <c r="BI262" i="2"/>
  <c r="BH262" i="2"/>
  <c r="BG262" i="2"/>
  <c r="BF262" i="2"/>
  <c r="X262" i="2"/>
  <c r="V262" i="2"/>
  <c r="T262" i="2"/>
  <c r="P262" i="2"/>
  <c r="BI261" i="2"/>
  <c r="BH261" i="2"/>
  <c r="BG261" i="2"/>
  <c r="BF261" i="2"/>
  <c r="X261" i="2"/>
  <c r="V261" i="2"/>
  <c r="T261" i="2"/>
  <c r="P261" i="2"/>
  <c r="BI260" i="2"/>
  <c r="BH260" i="2"/>
  <c r="BG260" i="2"/>
  <c r="BF260" i="2"/>
  <c r="X260" i="2"/>
  <c r="V260" i="2"/>
  <c r="T260" i="2"/>
  <c r="P260" i="2"/>
  <c r="BI259" i="2"/>
  <c r="BH259" i="2"/>
  <c r="BG259" i="2"/>
  <c r="BF259" i="2"/>
  <c r="X259" i="2"/>
  <c r="V259" i="2"/>
  <c r="T259" i="2"/>
  <c r="P259" i="2"/>
  <c r="BI258" i="2"/>
  <c r="BH258" i="2"/>
  <c r="BG258" i="2"/>
  <c r="BF258" i="2"/>
  <c r="X258" i="2"/>
  <c r="V258" i="2"/>
  <c r="T258" i="2"/>
  <c r="P258" i="2"/>
  <c r="BK258" i="2" s="1"/>
  <c r="BI257" i="2"/>
  <c r="BH257" i="2"/>
  <c r="BG257" i="2"/>
  <c r="BF257" i="2"/>
  <c r="X257" i="2"/>
  <c r="V257" i="2"/>
  <c r="T257" i="2"/>
  <c r="P257" i="2"/>
  <c r="BI256" i="2"/>
  <c r="BH256" i="2"/>
  <c r="BG256" i="2"/>
  <c r="BF256" i="2"/>
  <c r="X256" i="2"/>
  <c r="V256" i="2"/>
  <c r="T256" i="2"/>
  <c r="P256" i="2"/>
  <c r="BI255" i="2"/>
  <c r="BH255" i="2"/>
  <c r="BG255" i="2"/>
  <c r="BF255" i="2"/>
  <c r="X255" i="2"/>
  <c r="V255" i="2"/>
  <c r="T255" i="2"/>
  <c r="P255" i="2"/>
  <c r="BI254" i="2"/>
  <c r="BH254" i="2"/>
  <c r="BG254" i="2"/>
  <c r="BF254" i="2"/>
  <c r="X254" i="2"/>
  <c r="V254" i="2"/>
  <c r="T254" i="2"/>
  <c r="P254" i="2"/>
  <c r="BI253" i="2"/>
  <c r="BH253" i="2"/>
  <c r="BG253" i="2"/>
  <c r="BF253" i="2"/>
  <c r="X253" i="2"/>
  <c r="V253" i="2"/>
  <c r="T253" i="2"/>
  <c r="P253" i="2"/>
  <c r="BI252" i="2"/>
  <c r="BH252" i="2"/>
  <c r="BG252" i="2"/>
  <c r="BF252" i="2"/>
  <c r="X252" i="2"/>
  <c r="V252" i="2"/>
  <c r="T252" i="2"/>
  <c r="P252" i="2"/>
  <c r="BI251" i="2"/>
  <c r="BH251" i="2"/>
  <c r="BG251" i="2"/>
  <c r="BF251" i="2"/>
  <c r="X251" i="2"/>
  <c r="V251" i="2"/>
  <c r="T251" i="2"/>
  <c r="P251" i="2"/>
  <c r="BI250" i="2"/>
  <c r="BH250" i="2"/>
  <c r="BG250" i="2"/>
  <c r="BF250" i="2"/>
  <c r="X250" i="2"/>
  <c r="V250" i="2"/>
  <c r="T250" i="2"/>
  <c r="P250" i="2"/>
  <c r="BK250" i="2" s="1"/>
  <c r="BI249" i="2"/>
  <c r="BH249" i="2"/>
  <c r="BG249" i="2"/>
  <c r="BF249" i="2"/>
  <c r="X249" i="2"/>
  <c r="V249" i="2"/>
  <c r="T249" i="2"/>
  <c r="P249" i="2"/>
  <c r="BI248" i="2"/>
  <c r="BH248" i="2"/>
  <c r="BG248" i="2"/>
  <c r="BF248" i="2"/>
  <c r="X248" i="2"/>
  <c r="V248" i="2"/>
  <c r="T248" i="2"/>
  <c r="P248" i="2"/>
  <c r="BI246" i="2"/>
  <c r="BH246" i="2"/>
  <c r="BG246" i="2"/>
  <c r="BF246" i="2"/>
  <c r="X246" i="2"/>
  <c r="V246" i="2"/>
  <c r="T246" i="2"/>
  <c r="P246" i="2"/>
  <c r="BK246" i="2" s="1"/>
  <c r="BI245" i="2"/>
  <c r="BH245" i="2"/>
  <c r="BG245" i="2"/>
  <c r="BF245" i="2"/>
  <c r="X245" i="2"/>
  <c r="V245" i="2"/>
  <c r="T245" i="2"/>
  <c r="P245" i="2"/>
  <c r="BI244" i="2"/>
  <c r="BH244" i="2"/>
  <c r="BG244" i="2"/>
  <c r="BF244" i="2"/>
  <c r="X244" i="2"/>
  <c r="V244" i="2"/>
  <c r="T244" i="2"/>
  <c r="P244" i="2"/>
  <c r="BI243" i="2"/>
  <c r="BH243" i="2"/>
  <c r="BG243" i="2"/>
  <c r="BF243" i="2"/>
  <c r="X243" i="2"/>
  <c r="V243" i="2"/>
  <c r="T243" i="2"/>
  <c r="P243" i="2"/>
  <c r="BK243" i="2" s="1"/>
  <c r="BI242" i="2"/>
  <c r="BH242" i="2"/>
  <c r="BG242" i="2"/>
  <c r="BF242" i="2"/>
  <c r="X242" i="2"/>
  <c r="V242" i="2"/>
  <c r="T242" i="2"/>
  <c r="P242" i="2"/>
  <c r="BK242" i="2" s="1"/>
  <c r="BI241" i="2"/>
  <c r="BH241" i="2"/>
  <c r="BG241" i="2"/>
  <c r="BF241" i="2"/>
  <c r="X241" i="2"/>
  <c r="V241" i="2"/>
  <c r="T241" i="2"/>
  <c r="P241" i="2"/>
  <c r="BI240" i="2"/>
  <c r="BH240" i="2"/>
  <c r="BG240" i="2"/>
  <c r="BF240" i="2"/>
  <c r="X240" i="2"/>
  <c r="V240" i="2"/>
  <c r="T240" i="2"/>
  <c r="P240" i="2"/>
  <c r="BK240" i="2" s="1"/>
  <c r="BI239" i="2"/>
  <c r="BH239" i="2"/>
  <c r="BG239" i="2"/>
  <c r="BF239" i="2"/>
  <c r="X239" i="2"/>
  <c r="V239" i="2"/>
  <c r="T239" i="2"/>
  <c r="P239" i="2"/>
  <c r="BK239" i="2" s="1"/>
  <c r="BI238" i="2"/>
  <c r="BH238" i="2"/>
  <c r="BG238" i="2"/>
  <c r="BF238" i="2"/>
  <c r="X238" i="2"/>
  <c r="V238" i="2"/>
  <c r="T238" i="2"/>
  <c r="P238" i="2"/>
  <c r="BK238" i="2" s="1"/>
  <c r="BI237" i="2"/>
  <c r="BH237" i="2"/>
  <c r="BG237" i="2"/>
  <c r="BF237" i="2"/>
  <c r="X237" i="2"/>
  <c r="V237" i="2"/>
  <c r="T237" i="2"/>
  <c r="P237" i="2"/>
  <c r="BK237" i="2" s="1"/>
  <c r="BI236" i="2"/>
  <c r="BH236" i="2"/>
  <c r="BG236" i="2"/>
  <c r="BF236" i="2"/>
  <c r="X236" i="2"/>
  <c r="V236" i="2"/>
  <c r="T236" i="2"/>
  <c r="P236" i="2"/>
  <c r="BK236" i="2" s="1"/>
  <c r="BI235" i="2"/>
  <c r="BH235" i="2"/>
  <c r="BG235" i="2"/>
  <c r="BF235" i="2"/>
  <c r="X235" i="2"/>
  <c r="V235" i="2"/>
  <c r="T235" i="2"/>
  <c r="P235" i="2"/>
  <c r="BK235" i="2" s="1"/>
  <c r="BI234" i="2"/>
  <c r="BH234" i="2"/>
  <c r="BG234" i="2"/>
  <c r="BF234" i="2"/>
  <c r="X234" i="2"/>
  <c r="V234" i="2"/>
  <c r="T234" i="2"/>
  <c r="P234" i="2"/>
  <c r="BK234" i="2" s="1"/>
  <c r="BI233" i="2"/>
  <c r="BH233" i="2"/>
  <c r="BG233" i="2"/>
  <c r="BF233" i="2"/>
  <c r="X233" i="2"/>
  <c r="V233" i="2"/>
  <c r="T233" i="2"/>
  <c r="P233" i="2"/>
  <c r="BI232" i="2"/>
  <c r="BH232" i="2"/>
  <c r="BG232" i="2"/>
  <c r="BF232" i="2"/>
  <c r="X232" i="2"/>
  <c r="V232" i="2"/>
  <c r="T232" i="2"/>
  <c r="P232" i="2"/>
  <c r="BK232" i="2" s="1"/>
  <c r="BI231" i="2"/>
  <c r="BH231" i="2"/>
  <c r="BG231" i="2"/>
  <c r="BF231" i="2"/>
  <c r="X231" i="2"/>
  <c r="V231" i="2"/>
  <c r="T231" i="2"/>
  <c r="P231" i="2"/>
  <c r="BI230" i="2"/>
  <c r="BH230" i="2"/>
  <c r="BG230" i="2"/>
  <c r="BF230" i="2"/>
  <c r="X230" i="2"/>
  <c r="V230" i="2"/>
  <c r="T230" i="2"/>
  <c r="P230" i="2"/>
  <c r="BI229" i="2"/>
  <c r="BH229" i="2"/>
  <c r="BG229" i="2"/>
  <c r="BF229" i="2"/>
  <c r="X229" i="2"/>
  <c r="V229" i="2"/>
  <c r="T229" i="2"/>
  <c r="P229" i="2"/>
  <c r="BK229" i="2" s="1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6" i="2"/>
  <c r="BH226" i="2"/>
  <c r="BG226" i="2"/>
  <c r="BF226" i="2"/>
  <c r="X226" i="2"/>
  <c r="V226" i="2"/>
  <c r="T226" i="2"/>
  <c r="P226" i="2"/>
  <c r="K226" i="2" s="1"/>
  <c r="BI225" i="2"/>
  <c r="BH225" i="2"/>
  <c r="BG225" i="2"/>
  <c r="BF225" i="2"/>
  <c r="X225" i="2"/>
  <c r="V225" i="2"/>
  <c r="T225" i="2"/>
  <c r="P225" i="2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I222" i="2"/>
  <c r="BH222" i="2"/>
  <c r="BG222" i="2"/>
  <c r="BF222" i="2"/>
  <c r="X222" i="2"/>
  <c r="V222" i="2"/>
  <c r="T222" i="2"/>
  <c r="P222" i="2"/>
  <c r="BK222" i="2" s="1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K220" i="2" s="1"/>
  <c r="BE220" i="2" s="1"/>
  <c r="BI219" i="2"/>
  <c r="BH219" i="2"/>
  <c r="BG219" i="2"/>
  <c r="BF219" i="2"/>
  <c r="X219" i="2"/>
  <c r="V219" i="2"/>
  <c r="T219" i="2"/>
  <c r="P219" i="2"/>
  <c r="BI218" i="2"/>
  <c r="BH218" i="2"/>
  <c r="BG218" i="2"/>
  <c r="BF218" i="2"/>
  <c r="X218" i="2"/>
  <c r="V218" i="2"/>
  <c r="T218" i="2"/>
  <c r="P218" i="2"/>
  <c r="K218" i="2" s="1"/>
  <c r="BE218" i="2" s="1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K216" i="2" s="1"/>
  <c r="BE216" i="2" s="1"/>
  <c r="BI215" i="2"/>
  <c r="BH215" i="2"/>
  <c r="BG215" i="2"/>
  <c r="BF215" i="2"/>
  <c r="X215" i="2"/>
  <c r="V215" i="2"/>
  <c r="T215" i="2"/>
  <c r="P215" i="2"/>
  <c r="BK215" i="2" s="1"/>
  <c r="BI214" i="2"/>
  <c r="BH214" i="2"/>
  <c r="BG214" i="2"/>
  <c r="BF214" i="2"/>
  <c r="X214" i="2"/>
  <c r="V214" i="2"/>
  <c r="T214" i="2"/>
  <c r="P214" i="2"/>
  <c r="BI213" i="2"/>
  <c r="BH213" i="2"/>
  <c r="BG213" i="2"/>
  <c r="BF213" i="2"/>
  <c r="X213" i="2"/>
  <c r="V213" i="2"/>
  <c r="T213" i="2"/>
  <c r="P213" i="2"/>
  <c r="BI212" i="2"/>
  <c r="BH212" i="2"/>
  <c r="BG212" i="2"/>
  <c r="BF212" i="2"/>
  <c r="X212" i="2"/>
  <c r="V212" i="2"/>
  <c r="T212" i="2"/>
  <c r="P212" i="2"/>
  <c r="K212" i="2" s="1"/>
  <c r="BE212" i="2" s="1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7" i="2"/>
  <c r="BH207" i="2"/>
  <c r="BG207" i="2"/>
  <c r="BF207" i="2"/>
  <c r="X207" i="2"/>
  <c r="V207" i="2"/>
  <c r="T207" i="2"/>
  <c r="P207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K205" i="2" s="1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K203" i="2" s="1"/>
  <c r="BE203" i="2" s="1"/>
  <c r="BI202" i="2"/>
  <c r="BH202" i="2"/>
  <c r="BG202" i="2"/>
  <c r="BF202" i="2"/>
  <c r="X202" i="2"/>
  <c r="V202" i="2"/>
  <c r="T202" i="2"/>
  <c r="P202" i="2"/>
  <c r="BI201" i="2"/>
  <c r="BH201" i="2"/>
  <c r="BG201" i="2"/>
  <c r="BF201" i="2"/>
  <c r="X201" i="2"/>
  <c r="V201" i="2"/>
  <c r="T201" i="2"/>
  <c r="P201" i="2"/>
  <c r="K201" i="2" s="1"/>
  <c r="BE201" i="2" s="1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7" i="2"/>
  <c r="BH197" i="2"/>
  <c r="BG197" i="2"/>
  <c r="BF197" i="2"/>
  <c r="X197" i="2"/>
  <c r="V197" i="2"/>
  <c r="T197" i="2"/>
  <c r="P197" i="2"/>
  <c r="BI196" i="2"/>
  <c r="BH196" i="2"/>
  <c r="BG196" i="2"/>
  <c r="BF196" i="2"/>
  <c r="X196" i="2"/>
  <c r="V196" i="2"/>
  <c r="T196" i="2"/>
  <c r="P196" i="2"/>
  <c r="BI195" i="2"/>
  <c r="BH195" i="2"/>
  <c r="BG195" i="2"/>
  <c r="BF195" i="2"/>
  <c r="X195" i="2"/>
  <c r="V195" i="2"/>
  <c r="T195" i="2"/>
  <c r="P195" i="2"/>
  <c r="BK195" i="2" s="1"/>
  <c r="BI194" i="2"/>
  <c r="BH194" i="2"/>
  <c r="BG194" i="2"/>
  <c r="BF194" i="2"/>
  <c r="X194" i="2"/>
  <c r="V194" i="2"/>
  <c r="T194" i="2"/>
  <c r="P194" i="2"/>
  <c r="BI193" i="2"/>
  <c r="BH193" i="2"/>
  <c r="BG193" i="2"/>
  <c r="BF193" i="2"/>
  <c r="X193" i="2"/>
  <c r="V193" i="2"/>
  <c r="T193" i="2"/>
  <c r="P193" i="2"/>
  <c r="K193" i="2" s="1"/>
  <c r="BE193" i="2" s="1"/>
  <c r="BI192" i="2"/>
  <c r="BH192" i="2"/>
  <c r="BG192" i="2"/>
  <c r="BF192" i="2"/>
  <c r="X192" i="2"/>
  <c r="V192" i="2"/>
  <c r="T192" i="2"/>
  <c r="P192" i="2"/>
  <c r="K192" i="2" s="1"/>
  <c r="BE192" i="2" s="1"/>
  <c r="BI191" i="2"/>
  <c r="BH191" i="2"/>
  <c r="BG191" i="2"/>
  <c r="BF191" i="2"/>
  <c r="X191" i="2"/>
  <c r="V191" i="2"/>
  <c r="T191" i="2"/>
  <c r="P191" i="2"/>
  <c r="K191" i="2" s="1"/>
  <c r="BE191" i="2" s="1"/>
  <c r="BI190" i="2"/>
  <c r="BH190" i="2"/>
  <c r="BG190" i="2"/>
  <c r="BF190" i="2"/>
  <c r="X190" i="2"/>
  <c r="V190" i="2"/>
  <c r="T190" i="2"/>
  <c r="P190" i="2"/>
  <c r="BI189" i="2"/>
  <c r="BH189" i="2"/>
  <c r="BG189" i="2"/>
  <c r="BF189" i="2"/>
  <c r="X189" i="2"/>
  <c r="V189" i="2"/>
  <c r="T189" i="2"/>
  <c r="P189" i="2"/>
  <c r="BI188" i="2"/>
  <c r="BH188" i="2"/>
  <c r="BG188" i="2"/>
  <c r="BF188" i="2"/>
  <c r="X188" i="2"/>
  <c r="V188" i="2"/>
  <c r="T188" i="2"/>
  <c r="P188" i="2"/>
  <c r="BI187" i="2"/>
  <c r="BH187" i="2"/>
  <c r="BG187" i="2"/>
  <c r="BF187" i="2"/>
  <c r="X187" i="2"/>
  <c r="V187" i="2"/>
  <c r="T187" i="2"/>
  <c r="P187" i="2"/>
  <c r="BI186" i="2"/>
  <c r="BH186" i="2"/>
  <c r="BG186" i="2"/>
  <c r="BF186" i="2"/>
  <c r="X186" i="2"/>
  <c r="V186" i="2"/>
  <c r="T186" i="2"/>
  <c r="P186" i="2"/>
  <c r="K186" i="2" s="1"/>
  <c r="BE186" i="2" s="1"/>
  <c r="BI183" i="2"/>
  <c r="BH183" i="2"/>
  <c r="BG183" i="2"/>
  <c r="BF183" i="2"/>
  <c r="X183" i="2"/>
  <c r="V183" i="2"/>
  <c r="T183" i="2"/>
  <c r="P183" i="2"/>
  <c r="BI182" i="2"/>
  <c r="BH182" i="2"/>
  <c r="BG182" i="2"/>
  <c r="BF182" i="2"/>
  <c r="X182" i="2"/>
  <c r="V182" i="2"/>
  <c r="T182" i="2"/>
  <c r="P182" i="2"/>
  <c r="K182" i="2" s="1"/>
  <c r="BE182" i="2" s="1"/>
  <c r="BI181" i="2"/>
  <c r="BH181" i="2"/>
  <c r="BG181" i="2"/>
  <c r="BF181" i="2"/>
  <c r="X181" i="2"/>
  <c r="V181" i="2"/>
  <c r="T181" i="2"/>
  <c r="P181" i="2"/>
  <c r="BI180" i="2"/>
  <c r="BH180" i="2"/>
  <c r="BG180" i="2"/>
  <c r="BF180" i="2"/>
  <c r="X180" i="2"/>
  <c r="V180" i="2"/>
  <c r="T180" i="2"/>
  <c r="P180" i="2"/>
  <c r="BI179" i="2"/>
  <c r="BH179" i="2"/>
  <c r="BG179" i="2"/>
  <c r="BF179" i="2"/>
  <c r="X179" i="2"/>
  <c r="V179" i="2"/>
  <c r="T179" i="2"/>
  <c r="P179" i="2"/>
  <c r="BI178" i="2"/>
  <c r="BH178" i="2"/>
  <c r="BG178" i="2"/>
  <c r="BF178" i="2"/>
  <c r="X178" i="2"/>
  <c r="V178" i="2"/>
  <c r="T178" i="2"/>
  <c r="P178" i="2"/>
  <c r="K178" i="2" s="1"/>
  <c r="BI177" i="2"/>
  <c r="BH177" i="2"/>
  <c r="BG177" i="2"/>
  <c r="BF177" i="2"/>
  <c r="X177" i="2"/>
  <c r="V177" i="2"/>
  <c r="T177" i="2"/>
  <c r="P177" i="2"/>
  <c r="BI176" i="2"/>
  <c r="BH176" i="2"/>
  <c r="BG176" i="2"/>
  <c r="BF176" i="2"/>
  <c r="X176" i="2"/>
  <c r="V176" i="2"/>
  <c r="T176" i="2"/>
  <c r="P176" i="2"/>
  <c r="BK176" i="2" s="1"/>
  <c r="BI175" i="2"/>
  <c r="BH175" i="2"/>
  <c r="BG175" i="2"/>
  <c r="BF175" i="2"/>
  <c r="X175" i="2"/>
  <c r="V175" i="2"/>
  <c r="T175" i="2"/>
  <c r="P175" i="2"/>
  <c r="BI174" i="2"/>
  <c r="BH174" i="2"/>
  <c r="BG174" i="2"/>
  <c r="BF174" i="2"/>
  <c r="X174" i="2"/>
  <c r="V174" i="2"/>
  <c r="T174" i="2"/>
  <c r="P174" i="2"/>
  <c r="BI172" i="2"/>
  <c r="BH172" i="2"/>
  <c r="BG172" i="2"/>
  <c r="BF172" i="2"/>
  <c r="X172" i="2"/>
  <c r="X171" i="2" s="1"/>
  <c r="V172" i="2"/>
  <c r="V171" i="2"/>
  <c r="T172" i="2"/>
  <c r="T171" i="2" s="1"/>
  <c r="P172" i="2"/>
  <c r="BI170" i="2"/>
  <c r="BH170" i="2"/>
  <c r="BG170" i="2"/>
  <c r="BF170" i="2"/>
  <c r="X170" i="2"/>
  <c r="V170" i="2"/>
  <c r="T170" i="2"/>
  <c r="P170" i="2"/>
  <c r="BI169" i="2"/>
  <c r="BH169" i="2"/>
  <c r="BG169" i="2"/>
  <c r="BF169" i="2"/>
  <c r="X169" i="2"/>
  <c r="V169" i="2"/>
  <c r="T169" i="2"/>
  <c r="P169" i="2"/>
  <c r="BI168" i="2"/>
  <c r="BH168" i="2"/>
  <c r="BG168" i="2"/>
  <c r="BF168" i="2"/>
  <c r="X168" i="2"/>
  <c r="V168" i="2"/>
  <c r="T168" i="2"/>
  <c r="P168" i="2"/>
  <c r="BI167" i="2"/>
  <c r="BH167" i="2"/>
  <c r="BG167" i="2"/>
  <c r="BF167" i="2"/>
  <c r="X167" i="2"/>
  <c r="V167" i="2"/>
  <c r="T167" i="2"/>
  <c r="P167" i="2"/>
  <c r="BK167" i="2" s="1"/>
  <c r="BI166" i="2"/>
  <c r="BH166" i="2"/>
  <c r="BG166" i="2"/>
  <c r="BF166" i="2"/>
  <c r="X166" i="2"/>
  <c r="V166" i="2"/>
  <c r="T166" i="2"/>
  <c r="P166" i="2"/>
  <c r="BI165" i="2"/>
  <c r="BH165" i="2"/>
  <c r="BG165" i="2"/>
  <c r="BF165" i="2"/>
  <c r="X165" i="2"/>
  <c r="V165" i="2"/>
  <c r="T165" i="2"/>
  <c r="P165" i="2"/>
  <c r="BI164" i="2"/>
  <c r="BH164" i="2"/>
  <c r="BG164" i="2"/>
  <c r="BF164" i="2"/>
  <c r="X164" i="2"/>
  <c r="V164" i="2"/>
  <c r="T164" i="2"/>
  <c r="P164" i="2"/>
  <c r="BI163" i="2"/>
  <c r="BH163" i="2"/>
  <c r="BG163" i="2"/>
  <c r="BF163" i="2"/>
  <c r="X163" i="2"/>
  <c r="V163" i="2"/>
  <c r="T163" i="2"/>
  <c r="P163" i="2"/>
  <c r="BI162" i="2"/>
  <c r="BH162" i="2"/>
  <c r="BG162" i="2"/>
  <c r="BF162" i="2"/>
  <c r="X162" i="2"/>
  <c r="V162" i="2"/>
  <c r="T162" i="2"/>
  <c r="P162" i="2"/>
  <c r="BI161" i="2"/>
  <c r="BH161" i="2"/>
  <c r="BG161" i="2"/>
  <c r="BF161" i="2"/>
  <c r="X161" i="2"/>
  <c r="V161" i="2"/>
  <c r="T161" i="2"/>
  <c r="P161" i="2"/>
  <c r="BK161" i="2" s="1"/>
  <c r="BI160" i="2"/>
  <c r="BH160" i="2"/>
  <c r="BG160" i="2"/>
  <c r="BF160" i="2"/>
  <c r="X160" i="2"/>
  <c r="V160" i="2"/>
  <c r="T160" i="2"/>
  <c r="P160" i="2"/>
  <c r="K160" i="2" s="1"/>
  <c r="BE160" i="2" s="1"/>
  <c r="BI159" i="2"/>
  <c r="BH159" i="2"/>
  <c r="BG159" i="2"/>
  <c r="BF159" i="2"/>
  <c r="X159" i="2"/>
  <c r="V159" i="2"/>
  <c r="T159" i="2"/>
  <c r="P159" i="2"/>
  <c r="BK159" i="2" s="1"/>
  <c r="BI158" i="2"/>
  <c r="BH158" i="2"/>
  <c r="BG158" i="2"/>
  <c r="BF158" i="2"/>
  <c r="X158" i="2"/>
  <c r="V158" i="2"/>
  <c r="T158" i="2"/>
  <c r="P158" i="2"/>
  <c r="BI157" i="2"/>
  <c r="BH157" i="2"/>
  <c r="BG157" i="2"/>
  <c r="BF157" i="2"/>
  <c r="X157" i="2"/>
  <c r="V157" i="2"/>
  <c r="T157" i="2"/>
  <c r="P157" i="2"/>
  <c r="BI156" i="2"/>
  <c r="BH156" i="2"/>
  <c r="BG156" i="2"/>
  <c r="BF156" i="2"/>
  <c r="X156" i="2"/>
  <c r="V156" i="2"/>
  <c r="T156" i="2"/>
  <c r="P156" i="2"/>
  <c r="K156" i="2" s="1"/>
  <c r="BE156" i="2" s="1"/>
  <c r="BI154" i="2"/>
  <c r="BH154" i="2"/>
  <c r="BG154" i="2"/>
  <c r="BF154" i="2"/>
  <c r="X154" i="2"/>
  <c r="V154" i="2"/>
  <c r="T154" i="2"/>
  <c r="P154" i="2"/>
  <c r="K154" i="2" s="1"/>
  <c r="BE154" i="2" s="1"/>
  <c r="BI153" i="2"/>
  <c r="BH153" i="2"/>
  <c r="BG153" i="2"/>
  <c r="BF153" i="2"/>
  <c r="X153" i="2"/>
  <c r="V153" i="2"/>
  <c r="T153" i="2"/>
  <c r="P153" i="2"/>
  <c r="BI152" i="2"/>
  <c r="BH152" i="2"/>
  <c r="BG152" i="2"/>
  <c r="BF152" i="2"/>
  <c r="X152" i="2"/>
  <c r="V152" i="2"/>
  <c r="T152" i="2"/>
  <c r="P152" i="2"/>
  <c r="BI151" i="2"/>
  <c r="BH151" i="2"/>
  <c r="BG151" i="2"/>
  <c r="BF151" i="2"/>
  <c r="X151" i="2"/>
  <c r="V151" i="2"/>
  <c r="T151" i="2"/>
  <c r="P151" i="2"/>
  <c r="K151" i="2" s="1"/>
  <c r="BE151" i="2" s="1"/>
  <c r="BI150" i="2"/>
  <c r="BH150" i="2"/>
  <c r="BG150" i="2"/>
  <c r="BF150" i="2"/>
  <c r="X150" i="2"/>
  <c r="V150" i="2"/>
  <c r="T150" i="2"/>
  <c r="P150" i="2"/>
  <c r="BI149" i="2"/>
  <c r="BH149" i="2"/>
  <c r="BG149" i="2"/>
  <c r="BF149" i="2"/>
  <c r="X149" i="2"/>
  <c r="V149" i="2"/>
  <c r="T149" i="2"/>
  <c r="P149" i="2"/>
  <c r="BI148" i="2"/>
  <c r="BH148" i="2"/>
  <c r="BG148" i="2"/>
  <c r="BF148" i="2"/>
  <c r="X148" i="2"/>
  <c r="V148" i="2"/>
  <c r="T148" i="2"/>
  <c r="P148" i="2"/>
  <c r="BK148" i="2" s="1"/>
  <c r="BI147" i="2"/>
  <c r="BH147" i="2"/>
  <c r="BG147" i="2"/>
  <c r="BF147" i="2"/>
  <c r="X147" i="2"/>
  <c r="V147" i="2"/>
  <c r="T147" i="2"/>
  <c r="P147" i="2"/>
  <c r="BI146" i="2"/>
  <c r="BH146" i="2"/>
  <c r="BG146" i="2"/>
  <c r="BF146" i="2"/>
  <c r="X146" i="2"/>
  <c r="V146" i="2"/>
  <c r="T146" i="2"/>
  <c r="P146" i="2"/>
  <c r="BI144" i="2"/>
  <c r="BH144" i="2"/>
  <c r="BG144" i="2"/>
  <c r="BF144" i="2"/>
  <c r="X144" i="2"/>
  <c r="V144" i="2"/>
  <c r="T144" i="2"/>
  <c r="P144" i="2"/>
  <c r="BK144" i="2" s="1"/>
  <c r="BI143" i="2"/>
  <c r="BH143" i="2"/>
  <c r="BG143" i="2"/>
  <c r="BF143" i="2"/>
  <c r="X143" i="2"/>
  <c r="V143" i="2"/>
  <c r="T143" i="2"/>
  <c r="P143" i="2"/>
  <c r="BK143" i="2" s="1"/>
  <c r="BI142" i="2"/>
  <c r="BH142" i="2"/>
  <c r="BG142" i="2"/>
  <c r="BF142" i="2"/>
  <c r="X142" i="2"/>
  <c r="V142" i="2"/>
  <c r="T142" i="2"/>
  <c r="P142" i="2"/>
  <c r="BI141" i="2"/>
  <c r="BH141" i="2"/>
  <c r="BG141" i="2"/>
  <c r="BF141" i="2"/>
  <c r="X141" i="2"/>
  <c r="V141" i="2"/>
  <c r="T141" i="2"/>
  <c r="P141" i="2"/>
  <c r="BK141" i="2" s="1"/>
  <c r="BI140" i="2"/>
  <c r="BH140" i="2"/>
  <c r="BG140" i="2"/>
  <c r="BF140" i="2"/>
  <c r="X140" i="2"/>
  <c r="V140" i="2"/>
  <c r="T140" i="2"/>
  <c r="P140" i="2"/>
  <c r="BI139" i="2"/>
  <c r="BH139" i="2"/>
  <c r="BG139" i="2"/>
  <c r="BF139" i="2"/>
  <c r="X139" i="2"/>
  <c r="V139" i="2"/>
  <c r="T139" i="2"/>
  <c r="P139" i="2"/>
  <c r="BK139" i="2" s="1"/>
  <c r="BI138" i="2"/>
  <c r="BH138" i="2"/>
  <c r="BG138" i="2"/>
  <c r="BF138" i="2"/>
  <c r="X138" i="2"/>
  <c r="V138" i="2"/>
  <c r="T138" i="2"/>
  <c r="P138" i="2"/>
  <c r="BI137" i="2"/>
  <c r="BH137" i="2"/>
  <c r="BG137" i="2"/>
  <c r="BF137" i="2"/>
  <c r="X137" i="2"/>
  <c r="V137" i="2"/>
  <c r="T137" i="2"/>
  <c r="P137" i="2"/>
  <c r="BI136" i="2"/>
  <c r="BH136" i="2"/>
  <c r="BG136" i="2"/>
  <c r="BF136" i="2"/>
  <c r="X136" i="2"/>
  <c r="V136" i="2"/>
  <c r="T136" i="2"/>
  <c r="P136" i="2"/>
  <c r="BI135" i="2"/>
  <c r="BH135" i="2"/>
  <c r="BG135" i="2"/>
  <c r="BF135" i="2"/>
  <c r="X135" i="2"/>
  <c r="V135" i="2"/>
  <c r="T135" i="2"/>
  <c r="P135" i="2"/>
  <c r="BK135" i="2" s="1"/>
  <c r="BI132" i="2"/>
  <c r="BH132" i="2"/>
  <c r="BG132" i="2"/>
  <c r="BF132" i="2"/>
  <c r="X132" i="2"/>
  <c r="X131" i="2" s="1"/>
  <c r="V132" i="2"/>
  <c r="V131" i="2"/>
  <c r="T132" i="2"/>
  <c r="T131" i="2" s="1"/>
  <c r="P132" i="2"/>
  <c r="BI130" i="2"/>
  <c r="BH130" i="2"/>
  <c r="BG130" i="2"/>
  <c r="BF130" i="2"/>
  <c r="X130" i="2"/>
  <c r="V130" i="2"/>
  <c r="T130" i="2"/>
  <c r="P130" i="2"/>
  <c r="BI129" i="2"/>
  <c r="BH129" i="2"/>
  <c r="BG129" i="2"/>
  <c r="BF129" i="2"/>
  <c r="X129" i="2"/>
  <c r="V129" i="2"/>
  <c r="T129" i="2"/>
  <c r="P129" i="2"/>
  <c r="BI128" i="2"/>
  <c r="BH128" i="2"/>
  <c r="BG128" i="2"/>
  <c r="BF128" i="2"/>
  <c r="X128" i="2"/>
  <c r="V128" i="2"/>
  <c r="T128" i="2"/>
  <c r="P128" i="2"/>
  <c r="BI127" i="2"/>
  <c r="BH127" i="2"/>
  <c r="BG127" i="2"/>
  <c r="BF127" i="2"/>
  <c r="X127" i="2"/>
  <c r="V127" i="2"/>
  <c r="T127" i="2"/>
  <c r="P127" i="2"/>
  <c r="BI126" i="2"/>
  <c r="BH126" i="2"/>
  <c r="BG126" i="2"/>
  <c r="BF126" i="2"/>
  <c r="X126" i="2"/>
  <c r="V126" i="2"/>
  <c r="T126" i="2"/>
  <c r="P126" i="2"/>
  <c r="BI124" i="2"/>
  <c r="BH124" i="2"/>
  <c r="BG124" i="2"/>
  <c r="BF124" i="2"/>
  <c r="X124" i="2"/>
  <c r="V124" i="2"/>
  <c r="T124" i="2"/>
  <c r="P124" i="2"/>
  <c r="BI123" i="2"/>
  <c r="BH123" i="2"/>
  <c r="BG123" i="2"/>
  <c r="BF123" i="2"/>
  <c r="X123" i="2"/>
  <c r="V123" i="2"/>
  <c r="T123" i="2"/>
  <c r="P123" i="2"/>
  <c r="BI122" i="2"/>
  <c r="BH122" i="2"/>
  <c r="BG122" i="2"/>
  <c r="BF122" i="2"/>
  <c r="X122" i="2"/>
  <c r="V122" i="2"/>
  <c r="T122" i="2"/>
  <c r="P122" i="2"/>
  <c r="BI121" i="2"/>
  <c r="BH121" i="2"/>
  <c r="BG121" i="2"/>
  <c r="BF121" i="2"/>
  <c r="X121" i="2"/>
  <c r="V121" i="2"/>
  <c r="T121" i="2"/>
  <c r="P121" i="2"/>
  <c r="BI120" i="2"/>
  <c r="BH120" i="2"/>
  <c r="BG120" i="2"/>
  <c r="BF120" i="2"/>
  <c r="X120" i="2"/>
  <c r="V120" i="2"/>
  <c r="T120" i="2"/>
  <c r="P120" i="2"/>
  <c r="BI119" i="2"/>
  <c r="BH119" i="2"/>
  <c r="BG119" i="2"/>
  <c r="BF119" i="2"/>
  <c r="X119" i="2"/>
  <c r="V119" i="2"/>
  <c r="T119" i="2"/>
  <c r="P119" i="2"/>
  <c r="BI118" i="2"/>
  <c r="BH118" i="2"/>
  <c r="BG118" i="2"/>
  <c r="BF118" i="2"/>
  <c r="X118" i="2"/>
  <c r="V118" i="2"/>
  <c r="T118" i="2"/>
  <c r="P118" i="2"/>
  <c r="BI117" i="2"/>
  <c r="BH117" i="2"/>
  <c r="BG117" i="2"/>
  <c r="BF117" i="2"/>
  <c r="X117" i="2"/>
  <c r="V117" i="2"/>
  <c r="T117" i="2"/>
  <c r="P117" i="2"/>
  <c r="BI116" i="2"/>
  <c r="BH116" i="2"/>
  <c r="BG116" i="2"/>
  <c r="BF116" i="2"/>
  <c r="X116" i="2"/>
  <c r="V116" i="2"/>
  <c r="T116" i="2"/>
  <c r="P116" i="2"/>
  <c r="BI115" i="2"/>
  <c r="BH115" i="2"/>
  <c r="BG115" i="2"/>
  <c r="BF115" i="2"/>
  <c r="X115" i="2"/>
  <c r="V115" i="2"/>
  <c r="T115" i="2"/>
  <c r="P115" i="2"/>
  <c r="BI114" i="2"/>
  <c r="BH114" i="2"/>
  <c r="BG114" i="2"/>
  <c r="BF114" i="2"/>
  <c r="X114" i="2"/>
  <c r="V114" i="2"/>
  <c r="T114" i="2"/>
  <c r="P114" i="2"/>
  <c r="BI112" i="2"/>
  <c r="BH112" i="2"/>
  <c r="BG112" i="2"/>
  <c r="BF112" i="2"/>
  <c r="X112" i="2"/>
  <c r="V112" i="2"/>
  <c r="T112" i="2"/>
  <c r="P112" i="2"/>
  <c r="BI111" i="2"/>
  <c r="BH111" i="2"/>
  <c r="BG111" i="2"/>
  <c r="BF111" i="2"/>
  <c r="X111" i="2"/>
  <c r="V111" i="2"/>
  <c r="T111" i="2"/>
  <c r="P111" i="2"/>
  <c r="BI110" i="2"/>
  <c r="BH110" i="2"/>
  <c r="BG110" i="2"/>
  <c r="BF110" i="2"/>
  <c r="X110" i="2"/>
  <c r="V110" i="2"/>
  <c r="T110" i="2"/>
  <c r="P110" i="2"/>
  <c r="BI109" i="2"/>
  <c r="BH109" i="2"/>
  <c r="BG109" i="2"/>
  <c r="BF109" i="2"/>
  <c r="X109" i="2"/>
  <c r="V109" i="2"/>
  <c r="T109" i="2"/>
  <c r="P109" i="2"/>
  <c r="BI108" i="2"/>
  <c r="BH108" i="2"/>
  <c r="BG108" i="2"/>
  <c r="BF108" i="2"/>
  <c r="X108" i="2"/>
  <c r="V108" i="2"/>
  <c r="T108" i="2"/>
  <c r="P108" i="2"/>
  <c r="BI107" i="2"/>
  <c r="BH107" i="2"/>
  <c r="BG107" i="2"/>
  <c r="BF107" i="2"/>
  <c r="X107" i="2"/>
  <c r="V107" i="2"/>
  <c r="T107" i="2"/>
  <c r="P107" i="2"/>
  <c r="J101" i="2"/>
  <c r="J100" i="2"/>
  <c r="F98" i="2"/>
  <c r="E96" i="2"/>
  <c r="J57" i="2"/>
  <c r="J56" i="2"/>
  <c r="F54" i="2"/>
  <c r="E52" i="2"/>
  <c r="J18" i="2"/>
  <c r="E18" i="2"/>
  <c r="F57" i="2" s="1"/>
  <c r="J17" i="2"/>
  <c r="J15" i="2"/>
  <c r="E15" i="2"/>
  <c r="F56" i="2" s="1"/>
  <c r="J14" i="2"/>
  <c r="J12" i="2"/>
  <c r="J98" i="2"/>
  <c r="E7" i="2"/>
  <c r="E50" i="2" s="1"/>
  <c r="L50" i="1"/>
  <c r="AM50" i="1"/>
  <c r="AM49" i="1"/>
  <c r="L49" i="1"/>
  <c r="AM47" i="1"/>
  <c r="L47" i="1"/>
  <c r="L45" i="1"/>
  <c r="L44" i="1"/>
  <c r="Q267" i="2"/>
  <c r="Q265" i="2"/>
  <c r="R263" i="2"/>
  <c r="R262" i="2"/>
  <c r="R261" i="2"/>
  <c r="R260" i="2"/>
  <c r="R259" i="2"/>
  <c r="R258" i="2"/>
  <c r="R257" i="2"/>
  <c r="R256" i="2"/>
  <c r="Q256" i="2"/>
  <c r="Q255" i="2"/>
  <c r="Q254" i="2"/>
  <c r="Q253" i="2"/>
  <c r="R252" i="2"/>
  <c r="R251" i="2"/>
  <c r="R250" i="2"/>
  <c r="Q250" i="2"/>
  <c r="Q249" i="2"/>
  <c r="Q248" i="2"/>
  <c r="Q246" i="2"/>
  <c r="R244" i="2"/>
  <c r="R243" i="2"/>
  <c r="R241" i="2"/>
  <c r="Q240" i="2"/>
  <c r="R239" i="2"/>
  <c r="R232" i="2"/>
  <c r="Q230" i="2"/>
  <c r="Q228" i="2"/>
  <c r="Q225" i="2"/>
  <c r="Q223" i="2"/>
  <c r="Q221" i="2"/>
  <c r="Q219" i="2"/>
  <c r="Q216" i="2"/>
  <c r="Q212" i="2"/>
  <c r="Q210" i="2"/>
  <c r="Q207" i="2"/>
  <c r="R204" i="2"/>
  <c r="Q202" i="2"/>
  <c r="R197" i="2"/>
  <c r="Q193" i="2"/>
  <c r="Q190" i="2"/>
  <c r="Q186" i="2"/>
  <c r="R181" i="2"/>
  <c r="R168" i="2"/>
  <c r="Q165" i="2"/>
  <c r="R160" i="2"/>
  <c r="Q154" i="2"/>
  <c r="BK149" i="2"/>
  <c r="Q142" i="2"/>
  <c r="R139" i="2"/>
  <c r="Q130" i="2"/>
  <c r="R118" i="2"/>
  <c r="R114" i="2"/>
  <c r="R283" i="2"/>
  <c r="Q274" i="2"/>
  <c r="Q270" i="2"/>
  <c r="R268" i="2"/>
  <c r="Q268" i="2"/>
  <c r="Q266" i="2"/>
  <c r="Q161" i="2"/>
  <c r="R152" i="2"/>
  <c r="K149" i="2"/>
  <c r="R138" i="2"/>
  <c r="Q129" i="2"/>
  <c r="R123" i="2"/>
  <c r="R120" i="2"/>
  <c r="Q116" i="2"/>
  <c r="Q112" i="2"/>
  <c r="Q280" i="2"/>
  <c r="Q277" i="2"/>
  <c r="R202" i="2"/>
  <c r="Q199" i="2"/>
  <c r="R191" i="2"/>
  <c r="Q187" i="2"/>
  <c r="Q180" i="2"/>
  <c r="Q177" i="2"/>
  <c r="Q174" i="2"/>
  <c r="R169" i="2"/>
  <c r="Q160" i="2"/>
  <c r="Q157" i="2"/>
  <c r="Q152" i="2"/>
  <c r="R149" i="2"/>
  <c r="Q146" i="2"/>
  <c r="R141" i="2"/>
  <c r="Q132" i="2"/>
  <c r="R126" i="2"/>
  <c r="R112" i="2"/>
  <c r="R109" i="2"/>
  <c r="R237" i="2"/>
  <c r="Q236" i="2"/>
  <c r="Q234" i="2"/>
  <c r="Q232" i="2"/>
  <c r="R228" i="2"/>
  <c r="Q226" i="2"/>
  <c r="R223" i="2"/>
  <c r="K221" i="2"/>
  <c r="R218" i="2"/>
  <c r="R214" i="2"/>
  <c r="R211" i="2"/>
  <c r="R208" i="2"/>
  <c r="R203" i="2"/>
  <c r="Q196" i="2"/>
  <c r="R193" i="2"/>
  <c r="R187" i="2"/>
  <c r="R180" i="2"/>
  <c r="Q176" i="2"/>
  <c r="Q172" i="2"/>
  <c r="Q167" i="2"/>
  <c r="Q164" i="2"/>
  <c r="Q158" i="2"/>
  <c r="R146" i="2"/>
  <c r="R142" i="2"/>
  <c r="Q135" i="2"/>
  <c r="Q124" i="2"/>
  <c r="Q118" i="2"/>
  <c r="R108" i="2"/>
  <c r="BK280" i="2"/>
  <c r="BK269" i="2"/>
  <c r="BK261" i="2"/>
  <c r="BK252" i="2"/>
  <c r="K227" i="2"/>
  <c r="BE227" i="2" s="1"/>
  <c r="BK219" i="2"/>
  <c r="BK214" i="2"/>
  <c r="BK209" i="2"/>
  <c r="K189" i="2"/>
  <c r="BE189" i="2" s="1"/>
  <c r="BK175" i="2"/>
  <c r="K150" i="2"/>
  <c r="BE150" i="2" s="1"/>
  <c r="BK140" i="2"/>
  <c r="BK128" i="2"/>
  <c r="K122" i="2"/>
  <c r="BE122" i="2" s="1"/>
  <c r="BK115" i="2"/>
  <c r="BK277" i="2"/>
  <c r="K267" i="2"/>
  <c r="BE267" i="2" s="1"/>
  <c r="BK260" i="2"/>
  <c r="BK256" i="2"/>
  <c r="BK249" i="2"/>
  <c r="BK225" i="2"/>
  <c r="BK210" i="2"/>
  <c r="K204" i="2"/>
  <c r="BE204" i="2"/>
  <c r="BK197" i="2"/>
  <c r="BK170" i="2"/>
  <c r="K163" i="2"/>
  <c r="BE163" i="2" s="1"/>
  <c r="BK153" i="2"/>
  <c r="BK147" i="2"/>
  <c r="K211" i="2"/>
  <c r="BE211" i="2" s="1"/>
  <c r="K190" i="2"/>
  <c r="BE190" i="2"/>
  <c r="BK181" i="2"/>
  <c r="K127" i="2"/>
  <c r="BE127" i="2"/>
  <c r="BK119" i="2"/>
  <c r="K112" i="2"/>
  <c r="BE112" i="2" s="1"/>
  <c r="K108" i="2"/>
  <c r="BE108" i="2"/>
  <c r="R245" i="2"/>
  <c r="Q243" i="2"/>
  <c r="R242" i="2"/>
  <c r="R240" i="2"/>
  <c r="R238" i="2"/>
  <c r="R230" i="2"/>
  <c r="Q229" i="2"/>
  <c r="R227" i="2"/>
  <c r="Q224" i="2"/>
  <c r="Q222" i="2"/>
  <c r="Q220" i="2"/>
  <c r="Q217" i="2"/>
  <c r="Q215" i="2"/>
  <c r="Q213" i="2"/>
  <c r="Q211" i="2"/>
  <c r="Q208" i="2"/>
  <c r="Q205" i="2"/>
  <c r="Q204" i="2"/>
  <c r="R201" i="2"/>
  <c r="Q194" i="2"/>
  <c r="Q191" i="2"/>
  <c r="Q188" i="2"/>
  <c r="Q182" i="2"/>
  <c r="R172" i="2"/>
  <c r="R166" i="2"/>
  <c r="Q162" i="2"/>
  <c r="R157" i="2"/>
  <c r="R150" i="2"/>
  <c r="Q148" i="2"/>
  <c r="R140" i="2"/>
  <c r="R132" i="2"/>
  <c r="R122" i="2"/>
  <c r="R111" i="2"/>
  <c r="Q107" i="2"/>
  <c r="Q283" i="2"/>
  <c r="R271" i="2"/>
  <c r="R269" i="2"/>
  <c r="R267" i="2"/>
  <c r="R265" i="2"/>
  <c r="R159" i="2"/>
  <c r="Q151" i="2"/>
  <c r="Q139" i="2"/>
  <c r="R135" i="2"/>
  <c r="R127" i="2"/>
  <c r="Q122" i="2"/>
  <c r="R119" i="2"/>
  <c r="R115" i="2"/>
  <c r="Q110" i="2"/>
  <c r="R270" i="2"/>
  <c r="R199" i="2"/>
  <c r="R196" i="2"/>
  <c r="R190" i="2"/>
  <c r="R182" i="2"/>
  <c r="R179" i="2"/>
  <c r="R176" i="2"/>
  <c r="R170" i="2"/>
  <c r="Q166" i="2"/>
  <c r="R158" i="2"/>
  <c r="R153" i="2"/>
  <c r="Q150" i="2"/>
  <c r="Q147" i="2"/>
  <c r="R143" i="2"/>
  <c r="Q137" i="2"/>
  <c r="Q128" i="2"/>
  <c r="Q117" i="2"/>
  <c r="Q111" i="2"/>
  <c r="R107" i="2"/>
  <c r="Q237" i="2"/>
  <c r="R235" i="2"/>
  <c r="R234" i="2"/>
  <c r="Q233" i="2"/>
  <c r="K230" i="2"/>
  <c r="Q227" i="2"/>
  <c r="R225" i="2"/>
  <c r="R220" i="2"/>
  <c r="R217" i="2"/>
  <c r="R213" i="2"/>
  <c r="R210" i="2"/>
  <c r="R207" i="2"/>
  <c r="R205" i="2"/>
  <c r="Q197" i="2"/>
  <c r="Q195" i="2"/>
  <c r="R188" i="2"/>
  <c r="R186" i="2"/>
  <c r="R178" i="2"/>
  <c r="Q175" i="2"/>
  <c r="Q170" i="2"/>
  <c r="R165" i="2"/>
  <c r="R162" i="2"/>
  <c r="R147" i="2"/>
  <c r="Q141" i="2"/>
  <c r="Q136" i="2"/>
  <c r="Q127" i="2"/>
  <c r="Q119" i="2"/>
  <c r="R110" i="2"/>
  <c r="AU54" i="1"/>
  <c r="BK254" i="2"/>
  <c r="BK248" i="2"/>
  <c r="BK241" i="2"/>
  <c r="BK231" i="2"/>
  <c r="BK224" i="2"/>
  <c r="K208" i="2"/>
  <c r="BE208" i="2" s="1"/>
  <c r="BK202" i="2"/>
  <c r="K194" i="2"/>
  <c r="BE194" i="2" s="1"/>
  <c r="BK177" i="2"/>
  <c r="K164" i="2"/>
  <c r="BE164" i="2" s="1"/>
  <c r="K157" i="2"/>
  <c r="BE157" i="2"/>
  <c r="BK129" i="2"/>
  <c r="K123" i="2"/>
  <c r="BE123" i="2" s="1"/>
  <c r="K118" i="2"/>
  <c r="BE118" i="2"/>
  <c r="BK109" i="2"/>
  <c r="BK286" i="2"/>
  <c r="K266" i="2"/>
  <c r="BE266" i="2"/>
  <c r="BK259" i="2"/>
  <c r="BK253" i="2"/>
  <c r="BK245" i="2"/>
  <c r="BK226" i="2"/>
  <c r="K213" i="2"/>
  <c r="BE213" i="2" s="1"/>
  <c r="BK206" i="2"/>
  <c r="K199" i="2"/>
  <c r="BE199" i="2" s="1"/>
  <c r="K180" i="2"/>
  <c r="BE180" i="2"/>
  <c r="BK174" i="2"/>
  <c r="BK168" i="2"/>
  <c r="BK162" i="2"/>
  <c r="K137" i="2"/>
  <c r="BE137" i="2"/>
  <c r="K117" i="2"/>
  <c r="BE117" i="2"/>
  <c r="BK230" i="2"/>
  <c r="K183" i="2"/>
  <c r="BE183" i="2"/>
  <c r="K169" i="2"/>
  <c r="BE169" i="2"/>
  <c r="BK136" i="2"/>
  <c r="BK121" i="2"/>
  <c r="K114" i="2"/>
  <c r="BE114" i="2"/>
  <c r="BK107" i="2"/>
  <c r="Q286" i="2"/>
  <c r="Q263" i="2"/>
  <c r="Q262" i="2"/>
  <c r="Q261" i="2"/>
  <c r="Q260" i="2"/>
  <c r="Q259" i="2"/>
  <c r="Q258" i="2"/>
  <c r="Q257" i="2"/>
  <c r="R255" i="2"/>
  <c r="R254" i="2"/>
  <c r="R253" i="2"/>
  <c r="Q252" i="2"/>
  <c r="Q251" i="2"/>
  <c r="R249" i="2"/>
  <c r="R248" i="2"/>
  <c r="R246" i="2"/>
  <c r="Q245" i="2"/>
  <c r="Q244" i="2"/>
  <c r="Q242" i="2"/>
  <c r="Q241" i="2"/>
  <c r="Q239" i="2"/>
  <c r="Q238" i="2"/>
  <c r="R231" i="2"/>
  <c r="R229" i="2"/>
  <c r="R226" i="2"/>
  <c r="R224" i="2"/>
  <c r="R221" i="2"/>
  <c r="Q218" i="2"/>
  <c r="R216" i="2"/>
  <c r="Q214" i="2"/>
  <c r="R209" i="2"/>
  <c r="Q209" i="2"/>
  <c r="Q206" i="2"/>
  <c r="Q203" i="2"/>
  <c r="Q200" i="2"/>
  <c r="R192" i="2"/>
  <c r="R189" i="2"/>
  <c r="R183" i="2"/>
  <c r="Q179" i="2"/>
  <c r="K176" i="2"/>
  <c r="R167" i="2"/>
  <c r="Q163" i="2"/>
  <c r="Q159" i="2"/>
  <c r="Q153" i="2"/>
  <c r="R144" i="2"/>
  <c r="Q138" i="2"/>
  <c r="R124" i="2"/>
  <c r="Q120" i="2"/>
  <c r="R116" i="2"/>
  <c r="Q109" i="2"/>
  <c r="R274" i="2"/>
  <c r="Q271" i="2"/>
  <c r="Q269" i="2"/>
  <c r="R266" i="2"/>
  <c r="R164" i="2"/>
  <c r="Q156" i="2"/>
  <c r="Q149" i="2"/>
  <c r="R136" i="2"/>
  <c r="R130" i="2"/>
  <c r="Q126" i="2"/>
  <c r="Q121" i="2"/>
  <c r="R117" i="2"/>
  <c r="Q114" i="2"/>
  <c r="R280" i="2"/>
  <c r="R277" i="2"/>
  <c r="R200" i="2"/>
  <c r="R194" i="2"/>
  <c r="Q189" i="2"/>
  <c r="Q181" i="2"/>
  <c r="Q178" i="2"/>
  <c r="R175" i="2"/>
  <c r="Q168" i="2"/>
  <c r="R161" i="2"/>
  <c r="R156" i="2"/>
  <c r="R151" i="2"/>
  <c r="R148" i="2"/>
  <c r="Q144" i="2"/>
  <c r="Q140" i="2"/>
  <c r="R129" i="2"/>
  <c r="Q123" i="2"/>
  <c r="Q108" i="2"/>
  <c r="R286" i="2"/>
  <c r="R236" i="2"/>
  <c r="Q235" i="2"/>
  <c r="R233" i="2"/>
  <c r="Q231" i="2"/>
  <c r="R222" i="2"/>
  <c r="R219" i="2"/>
  <c r="R215" i="2"/>
  <c r="R212" i="2"/>
  <c r="R206" i="2"/>
  <c r="Q201" i="2"/>
  <c r="R195" i="2"/>
  <c r="Q192" i="2"/>
  <c r="Q183" i="2"/>
  <c r="R177" i="2"/>
  <c r="R174" i="2"/>
  <c r="Q169" i="2"/>
  <c r="R163" i="2"/>
  <c r="R154" i="2"/>
  <c r="Q143" i="2"/>
  <c r="R137" i="2"/>
  <c r="R128" i="2"/>
  <c r="R121" i="2"/>
  <c r="Q115" i="2"/>
  <c r="BK271" i="2"/>
  <c r="BK262" i="2"/>
  <c r="BK255" i="2"/>
  <c r="BK233" i="2"/>
  <c r="K228" i="2"/>
  <c r="BE228" i="2" s="1"/>
  <c r="BK221" i="2"/>
  <c r="BK217" i="2"/>
  <c r="K200" i="2"/>
  <c r="BE200" i="2"/>
  <c r="BK188" i="2"/>
  <c r="BK178" i="2"/>
  <c r="BK166" i="2"/>
  <c r="BK158" i="2"/>
  <c r="K142" i="2"/>
  <c r="BE142" i="2"/>
  <c r="K130" i="2"/>
  <c r="BE130" i="2"/>
  <c r="BK126" i="2"/>
  <c r="K120" i="2"/>
  <c r="BE120" i="2" s="1"/>
  <c r="BK110" i="2"/>
  <c r="BK283" i="2"/>
  <c r="BK268" i="2"/>
  <c r="BK263" i="2"/>
  <c r="BK257" i="2"/>
  <c r="BK251" i="2"/>
  <c r="BK244" i="2"/>
  <c r="BK223" i="2"/>
  <c r="BK207" i="2"/>
  <c r="BK196" i="2"/>
  <c r="BK179" i="2"/>
  <c r="K172" i="2"/>
  <c r="BE172" i="2" s="1"/>
  <c r="BK152" i="2"/>
  <c r="BK146" i="2"/>
  <c r="BK138" i="2"/>
  <c r="BK124" i="2"/>
  <c r="K187" i="2"/>
  <c r="BE187" i="2" s="1"/>
  <c r="K165" i="2"/>
  <c r="BE165" i="2"/>
  <c r="BK132" i="2"/>
  <c r="K116" i="2"/>
  <c r="BE116" i="2"/>
  <c r="BK111" i="2"/>
  <c r="X275" i="2" l="1"/>
  <c r="T106" i="2"/>
  <c r="V113" i="2"/>
  <c r="R113" i="2"/>
  <c r="J64" i="2"/>
  <c r="V125" i="2"/>
  <c r="R125" i="2"/>
  <c r="J65" i="2"/>
  <c r="T134" i="2"/>
  <c r="Q134" i="2"/>
  <c r="T145" i="2"/>
  <c r="X145" i="2"/>
  <c r="R145" i="2"/>
  <c r="J69" i="2"/>
  <c r="V155" i="2"/>
  <c r="Q155" i="2"/>
  <c r="I70" i="2" s="1"/>
  <c r="T173" i="2"/>
  <c r="X173" i="2"/>
  <c r="R173" i="2"/>
  <c r="J72" i="2"/>
  <c r="T185" i="2"/>
  <c r="X185" i="2"/>
  <c r="Q185" i="2"/>
  <c r="R185" i="2"/>
  <c r="R198" i="2"/>
  <c r="J75" i="2" s="1"/>
  <c r="T247" i="2"/>
  <c r="V247" i="2"/>
  <c r="R247" i="2"/>
  <c r="J76" i="2"/>
  <c r="T264" i="2"/>
  <c r="V264" i="2"/>
  <c r="Q264" i="2"/>
  <c r="I77" i="2" s="1"/>
  <c r="X106" i="2"/>
  <c r="R106" i="2"/>
  <c r="T113" i="2"/>
  <c r="X113" i="2"/>
  <c r="T125" i="2"/>
  <c r="Q125" i="2"/>
  <c r="I65" i="2"/>
  <c r="V134" i="2"/>
  <c r="R134" i="2"/>
  <c r="V145" i="2"/>
  <c r="Q145" i="2"/>
  <c r="I69" i="2"/>
  <c r="T155" i="2"/>
  <c r="X155" i="2"/>
  <c r="V106" i="2"/>
  <c r="V105" i="2" s="1"/>
  <c r="Q106" i="2"/>
  <c r="I63" i="2"/>
  <c r="Q113" i="2"/>
  <c r="I64" i="2" s="1"/>
  <c r="X125" i="2"/>
  <c r="X134" i="2"/>
  <c r="X133" i="2"/>
  <c r="R155" i="2"/>
  <c r="J70" i="2"/>
  <c r="V173" i="2"/>
  <c r="Q173" i="2"/>
  <c r="I72" i="2"/>
  <c r="V185" i="2"/>
  <c r="T198" i="2"/>
  <c r="V198" i="2"/>
  <c r="X198" i="2"/>
  <c r="Q198" i="2"/>
  <c r="I75" i="2"/>
  <c r="BK247" i="2"/>
  <c r="K247" i="2" s="1"/>
  <c r="K76" i="2" s="1"/>
  <c r="X247" i="2"/>
  <c r="Q247" i="2"/>
  <c r="I76" i="2" s="1"/>
  <c r="X264" i="2"/>
  <c r="R264" i="2"/>
  <c r="J77" i="2"/>
  <c r="BK131" i="2"/>
  <c r="K131" i="2"/>
  <c r="K66" i="2" s="1"/>
  <c r="R131" i="2"/>
  <c r="J66" i="2" s="1"/>
  <c r="R279" i="2"/>
  <c r="J82" i="2"/>
  <c r="Q131" i="2"/>
  <c r="I66" i="2" s="1"/>
  <c r="Q171" i="2"/>
  <c r="I71" i="2" s="1"/>
  <c r="R171" i="2"/>
  <c r="J71" i="2" s="1"/>
  <c r="BK273" i="2"/>
  <c r="K273" i="2"/>
  <c r="K79" i="2"/>
  <c r="Q273" i="2"/>
  <c r="Q272" i="2"/>
  <c r="I78" i="2" s="1"/>
  <c r="R273" i="2"/>
  <c r="R272" i="2" s="1"/>
  <c r="J78" i="2" s="1"/>
  <c r="BK276" i="2"/>
  <c r="K276" i="2"/>
  <c r="K81" i="2" s="1"/>
  <c r="Q276" i="2"/>
  <c r="R276" i="2"/>
  <c r="BK279" i="2"/>
  <c r="K279" i="2" s="1"/>
  <c r="K82" i="2" s="1"/>
  <c r="Q279" i="2"/>
  <c r="I82" i="2"/>
  <c r="BK282" i="2"/>
  <c r="K282" i="2"/>
  <c r="K83" i="2" s="1"/>
  <c r="Q282" i="2"/>
  <c r="I83" i="2" s="1"/>
  <c r="R282" i="2"/>
  <c r="J83" i="2" s="1"/>
  <c r="BK285" i="2"/>
  <c r="K285" i="2" s="1"/>
  <c r="K84" i="2" s="1"/>
  <c r="Q285" i="2"/>
  <c r="I84" i="2"/>
  <c r="R285" i="2"/>
  <c r="J84" i="2"/>
  <c r="J54" i="2"/>
  <c r="F101" i="2"/>
  <c r="BE149" i="2"/>
  <c r="BE221" i="2"/>
  <c r="BE230" i="2"/>
  <c r="E94" i="2"/>
  <c r="F100" i="2"/>
  <c r="BE178" i="2"/>
  <c r="BE176" i="2"/>
  <c r="BE226" i="2"/>
  <c r="F37" i="2"/>
  <c r="BD55" i="1"/>
  <c r="BD54" i="1" s="1"/>
  <c r="W31" i="1" s="1"/>
  <c r="F38" i="2"/>
  <c r="BE55" i="1" s="1"/>
  <c r="BE54" i="1" s="1"/>
  <c r="W32" i="1" s="1"/>
  <c r="K36" i="2"/>
  <c r="AY55" i="1"/>
  <c r="BK108" i="2"/>
  <c r="BK112" i="2"/>
  <c r="K115" i="2"/>
  <c r="BE115" i="2" s="1"/>
  <c r="BK116" i="2"/>
  <c r="K119" i="2"/>
  <c r="BE119" i="2"/>
  <c r="BK123" i="2"/>
  <c r="K124" i="2"/>
  <c r="BE124" i="2"/>
  <c r="K126" i="2"/>
  <c r="BE126" i="2" s="1"/>
  <c r="K128" i="2"/>
  <c r="BE128" i="2" s="1"/>
  <c r="BK130" i="2"/>
  <c r="K135" i="2"/>
  <c r="BE135" i="2" s="1"/>
  <c r="BK137" i="2"/>
  <c r="K139" i="2"/>
  <c r="BE139" i="2" s="1"/>
  <c r="K140" i="2"/>
  <c r="BE140" i="2" s="1"/>
  <c r="K141" i="2"/>
  <c r="BE141" i="2"/>
  <c r="K143" i="2"/>
  <c r="BE143" i="2"/>
  <c r="K144" i="2"/>
  <c r="BE144" i="2"/>
  <c r="BK154" i="2"/>
  <c r="K159" i="2"/>
  <c r="BE159" i="2"/>
  <c r="BK160" i="2"/>
  <c r="K162" i="2"/>
  <c r="BE162" i="2"/>
  <c r="BK163" i="2"/>
  <c r="BK165" i="2"/>
  <c r="K167" i="2"/>
  <c r="BE167" i="2"/>
  <c r="K168" i="2"/>
  <c r="BE168" i="2"/>
  <c r="K170" i="2"/>
  <c r="BE170" i="2"/>
  <c r="K174" i="2"/>
  <c r="BE174" i="2"/>
  <c r="K175" i="2"/>
  <c r="BE175" i="2"/>
  <c r="K177" i="2"/>
  <c r="BE177" i="2"/>
  <c r="K179" i="2"/>
  <c r="BE179" i="2"/>
  <c r="BK180" i="2"/>
  <c r="BK183" i="2"/>
  <c r="BK187" i="2"/>
  <c r="BK191" i="2"/>
  <c r="BK201" i="2"/>
  <c r="K205" i="2"/>
  <c r="BE205" i="2" s="1"/>
  <c r="BK211" i="2"/>
  <c r="BK213" i="2"/>
  <c r="BK216" i="2"/>
  <c r="BK218" i="2"/>
  <c r="BK220" i="2"/>
  <c r="K224" i="2"/>
  <c r="BE224" i="2"/>
  <c r="BK227" i="2"/>
  <c r="K231" i="2"/>
  <c r="BE231" i="2"/>
  <c r="K234" i="2"/>
  <c r="BE234" i="2"/>
  <c r="K236" i="2"/>
  <c r="BE236" i="2"/>
  <c r="K283" i="2"/>
  <c r="BE283" i="2" s="1"/>
  <c r="K109" i="2"/>
  <c r="BE109" i="2"/>
  <c r="BK120" i="2"/>
  <c r="BK127" i="2"/>
  <c r="K132" i="2"/>
  <c r="BE132" i="2"/>
  <c r="K138" i="2"/>
  <c r="BE138" i="2" s="1"/>
  <c r="K146" i="2"/>
  <c r="BE146" i="2"/>
  <c r="K152" i="2"/>
  <c r="BE152" i="2"/>
  <c r="BK164" i="2"/>
  <c r="BK169" i="2"/>
  <c r="K188" i="2"/>
  <c r="BE188" i="2" s="1"/>
  <c r="BK193" i="2"/>
  <c r="K197" i="2"/>
  <c r="BE197" i="2" s="1"/>
  <c r="BK200" i="2"/>
  <c r="K271" i="2"/>
  <c r="BE271" i="2"/>
  <c r="K111" i="2"/>
  <c r="BE111" i="2" s="1"/>
  <c r="K148" i="2"/>
  <c r="BE148" i="2"/>
  <c r="BK156" i="2"/>
  <c r="BK266" i="2"/>
  <c r="K269" i="2"/>
  <c r="BE269" i="2"/>
  <c r="K274" i="2"/>
  <c r="BE274" i="2" s="1"/>
  <c r="K196" i="2"/>
  <c r="BE196" i="2"/>
  <c r="K209" i="2"/>
  <c r="BE209" i="2"/>
  <c r="K214" i="2"/>
  <c r="BE214" i="2"/>
  <c r="K229" i="2"/>
  <c r="BE229" i="2" s="1"/>
  <c r="K239" i="2"/>
  <c r="BE239" i="2"/>
  <c r="K242" i="2"/>
  <c r="BE242" i="2"/>
  <c r="K245" i="2"/>
  <c r="BE245" i="2"/>
  <c r="K246" i="2"/>
  <c r="BE246" i="2" s="1"/>
  <c r="K250" i="2"/>
  <c r="BE250" i="2"/>
  <c r="K253" i="2"/>
  <c r="BE253" i="2"/>
  <c r="K256" i="2"/>
  <c r="BE256" i="2"/>
  <c r="K259" i="2"/>
  <c r="BE259" i="2" s="1"/>
  <c r="K261" i="2"/>
  <c r="BE261" i="2"/>
  <c r="K265" i="2"/>
  <c r="BE265" i="2"/>
  <c r="F36" i="2"/>
  <c r="BC55" i="1"/>
  <c r="BC54" i="1"/>
  <c r="W30" i="1" s="1"/>
  <c r="K181" i="2"/>
  <c r="BE181" i="2"/>
  <c r="BK186" i="2"/>
  <c r="BK189" i="2"/>
  <c r="BK190" i="2"/>
  <c r="BK192" i="2"/>
  <c r="K195" i="2"/>
  <c r="BE195" i="2" s="1"/>
  <c r="K202" i="2"/>
  <c r="BE202" i="2"/>
  <c r="BK203" i="2"/>
  <c r="K206" i="2"/>
  <c r="BE206" i="2" s="1"/>
  <c r="BK208" i="2"/>
  <c r="BK212" i="2"/>
  <c r="K215" i="2"/>
  <c r="BE215" i="2" s="1"/>
  <c r="K217" i="2"/>
  <c r="BE217" i="2" s="1"/>
  <c r="K219" i="2"/>
  <c r="BE219" i="2"/>
  <c r="K223" i="2"/>
  <c r="BE223" i="2"/>
  <c r="K225" i="2"/>
  <c r="BE225" i="2" s="1"/>
  <c r="BK228" i="2"/>
  <c r="K232" i="2"/>
  <c r="BE232" i="2"/>
  <c r="K233" i="2"/>
  <c r="BE233" i="2"/>
  <c r="K235" i="2"/>
  <c r="BE235" i="2" s="1"/>
  <c r="K237" i="2"/>
  <c r="BE237" i="2"/>
  <c r="K286" i="2"/>
  <c r="BE286" i="2"/>
  <c r="K107" i="2"/>
  <c r="BE107" i="2"/>
  <c r="BK117" i="2"/>
  <c r="BK118" i="2"/>
  <c r="K121" i="2"/>
  <c r="BE121" i="2"/>
  <c r="BK122" i="2"/>
  <c r="K129" i="2"/>
  <c r="BE129" i="2"/>
  <c r="K136" i="2"/>
  <c r="BE136" i="2"/>
  <c r="BK142" i="2"/>
  <c r="K147" i="2"/>
  <c r="BE147" i="2"/>
  <c r="BK151" i="2"/>
  <c r="BK157" i="2"/>
  <c r="K161" i="2"/>
  <c r="BE161" i="2"/>
  <c r="K166" i="2"/>
  <c r="BE166" i="2" s="1"/>
  <c r="BK172" i="2"/>
  <c r="BK171" i="2"/>
  <c r="K171" i="2" s="1"/>
  <c r="K71" i="2" s="1"/>
  <c r="BK182" i="2"/>
  <c r="BK194" i="2"/>
  <c r="BK199" i="2"/>
  <c r="BK204" i="2"/>
  <c r="K280" i="2"/>
  <c r="BE280" i="2"/>
  <c r="K110" i="2"/>
  <c r="BE110" i="2"/>
  <c r="BK114" i="2"/>
  <c r="BK150" i="2"/>
  <c r="K153" i="2"/>
  <c r="BE153" i="2" s="1"/>
  <c r="K158" i="2"/>
  <c r="BE158" i="2"/>
  <c r="BK267" i="2"/>
  <c r="K268" i="2"/>
  <c r="BE268" i="2" s="1"/>
  <c r="K270" i="2"/>
  <c r="BE270" i="2"/>
  <c r="K277" i="2"/>
  <c r="BE277" i="2" s="1"/>
  <c r="K207" i="2"/>
  <c r="BE207" i="2" s="1"/>
  <c r="K210" i="2"/>
  <c r="BE210" i="2"/>
  <c r="K222" i="2"/>
  <c r="BE222" i="2"/>
  <c r="K238" i="2"/>
  <c r="BE238" i="2" s="1"/>
  <c r="K240" i="2"/>
  <c r="BE240" i="2" s="1"/>
  <c r="K241" i="2"/>
  <c r="BE241" i="2"/>
  <c r="K243" i="2"/>
  <c r="BE243" i="2"/>
  <c r="K244" i="2"/>
  <c r="BE244" i="2" s="1"/>
  <c r="K248" i="2"/>
  <c r="BE248" i="2" s="1"/>
  <c r="K249" i="2"/>
  <c r="BE249" i="2"/>
  <c r="K251" i="2"/>
  <c r="BE251" i="2"/>
  <c r="K252" i="2"/>
  <c r="BE252" i="2" s="1"/>
  <c r="K254" i="2"/>
  <c r="BE254" i="2" s="1"/>
  <c r="K255" i="2"/>
  <c r="BE255" i="2"/>
  <c r="K257" i="2"/>
  <c r="BE257" i="2"/>
  <c r="K258" i="2"/>
  <c r="BE258" i="2" s="1"/>
  <c r="K260" i="2"/>
  <c r="BE260" i="2" s="1"/>
  <c r="K262" i="2"/>
  <c r="BE262" i="2"/>
  <c r="K263" i="2"/>
  <c r="BE263" i="2"/>
  <c r="F39" i="2"/>
  <c r="BF55" i="1" s="1"/>
  <c r="BF54" i="1" s="1"/>
  <c r="W33" i="1" s="1"/>
  <c r="V133" i="2" l="1"/>
  <c r="R105" i="2"/>
  <c r="J62" i="2"/>
  <c r="R275" i="2"/>
  <c r="J80" i="2"/>
  <c r="Q275" i="2"/>
  <c r="I80" i="2"/>
  <c r="V184" i="2"/>
  <c r="V104" i="2" s="1"/>
  <c r="R133" i="2"/>
  <c r="J67" i="2" s="1"/>
  <c r="X105" i="2"/>
  <c r="R184" i="2"/>
  <c r="J73" i="2"/>
  <c r="Q184" i="2"/>
  <c r="I73" i="2"/>
  <c r="X184" i="2"/>
  <c r="T184" i="2"/>
  <c r="Q133" i="2"/>
  <c r="I67" i="2"/>
  <c r="T133" i="2"/>
  <c r="T105" i="2"/>
  <c r="T104" i="2"/>
  <c r="AW55" i="1"/>
  <c r="AW54" i="1" s="1"/>
  <c r="J74" i="2"/>
  <c r="J63" i="2"/>
  <c r="I68" i="2"/>
  <c r="J68" i="2"/>
  <c r="J79" i="2"/>
  <c r="Q105" i="2"/>
  <c r="Q104" i="2"/>
  <c r="I61" i="2"/>
  <c r="K30" i="2" s="1"/>
  <c r="AS55" i="1" s="1"/>
  <c r="AS54" i="1" s="1"/>
  <c r="I79" i="2"/>
  <c r="J81" i="2"/>
  <c r="I74" i="2"/>
  <c r="I81" i="2"/>
  <c r="BK272" i="2"/>
  <c r="K272" i="2"/>
  <c r="K78" i="2" s="1"/>
  <c r="BK275" i="2"/>
  <c r="K275" i="2" s="1"/>
  <c r="K80" i="2" s="1"/>
  <c r="BK113" i="2"/>
  <c r="K113" i="2"/>
  <c r="K64" i="2"/>
  <c r="BK134" i="2"/>
  <c r="K134" i="2" s="1"/>
  <c r="K68" i="2" s="1"/>
  <c r="BK173" i="2"/>
  <c r="K173" i="2"/>
  <c r="K72" i="2"/>
  <c r="BK185" i="2"/>
  <c r="K185" i="2"/>
  <c r="K74" i="2"/>
  <c r="BK125" i="2"/>
  <c r="K125" i="2"/>
  <c r="K65" i="2" s="1"/>
  <c r="BK106" i="2"/>
  <c r="K106" i="2"/>
  <c r="K63" i="2"/>
  <c r="BK145" i="2"/>
  <c r="K145" i="2"/>
  <c r="K69" i="2" s="1"/>
  <c r="BK155" i="2"/>
  <c r="K155" i="2" s="1"/>
  <c r="K70" i="2" s="1"/>
  <c r="BK198" i="2"/>
  <c r="K198" i="2"/>
  <c r="K75" i="2"/>
  <c r="BK264" i="2"/>
  <c r="K264" i="2" s="1"/>
  <c r="K77" i="2" s="1"/>
  <c r="AY54" i="1"/>
  <c r="AK30" i="1"/>
  <c r="K35" i="2"/>
  <c r="AX55" i="1" s="1"/>
  <c r="AV55" i="1" s="1"/>
  <c r="BA54" i="1"/>
  <c r="AZ54" i="1"/>
  <c r="F35" i="2"/>
  <c r="BB55" i="1" s="1"/>
  <c r="BB54" i="1" s="1"/>
  <c r="W29" i="1" s="1"/>
  <c r="X104" i="2" l="1"/>
  <c r="R104" i="2"/>
  <c r="J61" i="2" s="1"/>
  <c r="K31" i="2" s="1"/>
  <c r="AT55" i="1" s="1"/>
  <c r="AT54" i="1" s="1"/>
  <c r="BK184" i="2"/>
  <c r="K184" i="2"/>
  <c r="K73" i="2"/>
  <c r="I62" i="2"/>
  <c r="BK105" i="2"/>
  <c r="BK133" i="2"/>
  <c r="K133" i="2" s="1"/>
  <c r="K67" i="2" s="1"/>
  <c r="AX54" i="1"/>
  <c r="AK29" i="1"/>
  <c r="BK104" i="2" l="1"/>
  <c r="K104" i="2" s="1"/>
  <c r="K61" i="2" s="1"/>
  <c r="K105" i="2"/>
  <c r="K62" i="2" s="1"/>
  <c r="AV54" i="1"/>
  <c r="K32" i="2" l="1"/>
  <c r="AG55" i="1"/>
  <c r="AG54" i="1" s="1"/>
  <c r="AK26" i="1" s="1"/>
  <c r="AN54" i="1" l="1"/>
  <c r="K41" i="2"/>
  <c r="AN55" i="1"/>
  <c r="AK35" i="1"/>
</calcChain>
</file>

<file path=xl/sharedStrings.xml><?xml version="1.0" encoding="utf-8"?>
<sst xmlns="http://schemas.openxmlformats.org/spreadsheetml/2006/main" count="3258" uniqueCount="992">
  <si>
    <t>Export Komplet</t>
  </si>
  <si>
    <t>VZ</t>
  </si>
  <si>
    <t>2.0</t>
  </si>
  <si>
    <t>ZAMOK</t>
  </si>
  <si>
    <t>False</t>
  </si>
  <si>
    <t>True</t>
  </si>
  <si>
    <t>{81696fb9-b98e-42cb-88a9-bd1db7c7ec1c}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</si>
  <si>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</si>
  <si>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</si>
  <si>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</si>
  <si>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</si>
  <si>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</si>
  <si>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</si>
  <si>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</si>
  <si>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</si>
  <si>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202406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</si>
  <si>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</si>
  <si>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</si>
  <si>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ZŠ U Lesa</t>
  </si>
  <si>
    <t>KSO:</t>
  </si>
  <si>
    <t/>
  </si>
  <si>
    <t>CC-CZ:</t>
  </si>
  <si>
    <t>Místo:</t>
  </si>
  <si>
    <t>Boženy Němcové 539, 473 01 Nový Bor</t>
  </si>
  <si>
    <t>Datum:</t>
  </si>
  <si>
    <t>18. 12. 2023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</si>
  <si>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</si>
  <si>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</si>
  <si>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</si>
  <si>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</si>
  <si>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</si>
  <si>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</si>
  <si>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</si>
  <si>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Sebastian Fenyk</t>
  </si>
  <si>
    <t>Zpracovatel:</t>
  </si>
  <si>
    <t>07303289</t>
  </si>
  <si>
    <t>DESIGN 4AVI, s.r.o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</si>
  <si>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</si>
  <si>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</si>
  <si>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</si>
  <si>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</si>
  <si>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</si>
  <si>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</si>
  <si>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</si>
  <si>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</si>
  <si>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</si>
  <si>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</si>
  <si>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</si>
  <si>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</si>
  <si>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</si>
  <si>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</si>
  <si>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</si>
  <si>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</si>
  <si>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</si>
  <si>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</si>
  <si>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</si>
  <si>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</si>
  <si>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</si>
  <si>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</si>
  <si>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</si>
  <si>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</si>
  <si>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</si>
  <si>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</si>
  <si>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</si>
  <si>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</si>
  <si>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</si>
  <si>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</si>
  <si>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</si>
  <si>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</si>
  <si>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</si>
  <si>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</si>
  <si>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</si>
  <si>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</si>
  <si>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</si>
  <si>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</si>
  <si>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</si>
  <si>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</si>
  <si>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</si>
  <si>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</si>
  <si>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</si>
  <si>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Učebna informatiky</t>
  </si>
  <si>
    <t>Stavba</t>
  </si>
  <si>
    <t>STA</t>
  </si>
  <si>
    <t>1</t>
  </si>
  <si>
    <t>{e13e555c-c4d0-465d-9d94-ba2713fe25f9}</t>
  </si>
  <si>
    <t>2</t>
  </si>
  <si>
    <t>KRYCÍ LIST SOUPISU PRACÍ</t>
  </si>
  <si>
    <t>Objekt:</t>
  </si>
  <si>
    <t>Učebna informatiky - Stavba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</si>
  <si>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</si>
  <si>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</si>
  <si>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</si>
  <si>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</si>
  <si>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</si>
  <si>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</si>
  <si>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</si>
  <si>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</si>
  <si>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</si>
  <si>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</si>
  <si>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</si>
  <si>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</si>
  <si>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</si>
  <si>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</si>
  <si>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Kazetový podhled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</si>
  <si>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</si>
  <si>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</si>
  <si>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</si>
  <si>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</si>
  <si>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EL - Slaboproudé, silnoproudé rozvody</t>
  </si>
  <si>
    <t xml:space="preserve">    742 - Slaboproudé rozvody + příslušenství</t>
  </si>
  <si>
    <t xml:space="preserve">    741 - Silnoproudé rozvody + příslušenství</t>
  </si>
  <si>
    <t xml:space="preserve">    D1 - Provozní osvětlení</t>
  </si>
  <si>
    <t xml:space="preserve">    D2 - Stínící technika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</si>
  <si>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</si>
  <si>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</si>
  <si>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</si>
  <si>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</si>
  <si>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</si>
  <si>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</si>
  <si>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VRN3 - Zařízení staveniště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</si>
  <si>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</si>
  <si>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</si>
  <si>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</si>
  <si>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</si>
  <si>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</si>
  <si>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</si>
  <si>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</si>
  <si>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</si>
  <si>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</si>
  <si>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</si>
  <si>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</si>
  <si>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</si>
  <si>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</si>
  <si>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</si>
  <si>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</si>
  <si>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</si>
  <si>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</si>
  <si>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</si>
  <si>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</si>
  <si>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</si>
  <si>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</si>
  <si>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</si>
  <si>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</si>
  <si>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</si>
  <si>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</si>
  <si>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</si>
  <si>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4</t>
  </si>
  <si>
    <t>29319059</t>
  </si>
  <si>
    <t>612325121</t>
  </si>
  <si>
    <t>Vápenocementová štuková omítka rýh ve stěnách šířky do 150 mm</t>
  </si>
  <si>
    <t>247179900</t>
  </si>
  <si>
    <t>3</t>
  </si>
  <si>
    <t>612325215</t>
  </si>
  <si>
    <t>Vápenocementová hladká omítka malých ploch do 4,0 m2 na stěnách pod obklady</t>
  </si>
  <si>
    <t>kus</t>
  </si>
  <si>
    <t>-994794700</t>
  </si>
  <si>
    <t>619991001</t>
  </si>
  <si>
    <t>Zakrytí podlah fólií přilepenou lepící páskou</t>
  </si>
  <si>
    <t>163942604</t>
  </si>
  <si>
    <t>5</t>
  </si>
  <si>
    <t>619991011</t>
  </si>
  <si>
    <t>Obalení konstrukcí a prvků fólií přilepenou lepící páskou</t>
  </si>
  <si>
    <t>1886276873</t>
  </si>
  <si>
    <t>632681113</t>
  </si>
  <si>
    <t>Vyspravení betonových podlah rychletuhnoucím polymerem - vysprávka D přes 50 do 200 a tl 30 mm</t>
  </si>
  <si>
    <t>-441950118</t>
  </si>
  <si>
    <t>9</t>
  </si>
  <si>
    <t>Ostatní konstrukce a práce, bourání</t>
  </si>
  <si>
    <t>7</t>
  </si>
  <si>
    <t>952901107</t>
  </si>
  <si>
    <t>Čištění budov omytí dvojitých nebo zdvojených oken nebo balkonových dveří plochy do 2,5m2</t>
  </si>
  <si>
    <t>1914544869</t>
  </si>
  <si>
    <t>8</t>
  </si>
  <si>
    <t>952901122</t>
  </si>
  <si>
    <t>Čištění budov omytí dveří nebo vrat plochy do 3,0m2</t>
  </si>
  <si>
    <t>864577983</t>
  </si>
  <si>
    <t>952902021</t>
  </si>
  <si>
    <t>Čištění budov zametení hladkých podlah</t>
  </si>
  <si>
    <t>-899746437</t>
  </si>
  <si>
    <t>10</t>
  </si>
  <si>
    <t>952902031</t>
  </si>
  <si>
    <t>Čištění budov omytí hladkých podlah</t>
  </si>
  <si>
    <t>406487928</t>
  </si>
  <si>
    <t>11</t>
  </si>
  <si>
    <t>952902611</t>
  </si>
  <si>
    <t>Čištění budov vysátí prachu z ostatních ploch</t>
  </si>
  <si>
    <t>-1795182946</t>
  </si>
  <si>
    <t>12</t>
  </si>
  <si>
    <t>974049121</t>
  </si>
  <si>
    <t>Vysekání rýh v betonových zdech hl do 30 mm š do 30 mm</t>
  </si>
  <si>
    <t>m</t>
  </si>
  <si>
    <t>-24271584</t>
  </si>
  <si>
    <t>13</t>
  </si>
  <si>
    <t>974049133</t>
  </si>
  <si>
    <t>Vysekání rýh v betonových zdech hl do 50 mm š do 100 mm</t>
  </si>
  <si>
    <t>665618523</t>
  </si>
  <si>
    <t>14</t>
  </si>
  <si>
    <t>977131115</t>
  </si>
  <si>
    <t>Vrty příklepovými vrtáky D 16 mm do cihelného zdiva nebo prostého betonu</t>
  </si>
  <si>
    <t>854956017</t>
  </si>
  <si>
    <t>977311112</t>
  </si>
  <si>
    <t>Řezání stávajících betonových mazanin nevyztužených hl do 100 mm</t>
  </si>
  <si>
    <t>604123899</t>
  </si>
  <si>
    <t>16</t>
  </si>
  <si>
    <t>Pol1</t>
  </si>
  <si>
    <t>Soubor prací spojený se zapravením po demontážích a po rozvodech elektra.</t>
  </si>
  <si>
    <t>soubor</t>
  </si>
  <si>
    <t>-771726434</t>
  </si>
  <si>
    <t>17</t>
  </si>
  <si>
    <t>Pol2</t>
  </si>
  <si>
    <t>Soubor prací spojený s demontáží stávajícího vybavení v řešených prostorech.</t>
  </si>
  <si>
    <t>-1989860949</t>
  </si>
  <si>
    <t>997</t>
  </si>
  <si>
    <t>Přesun sutě</t>
  </si>
  <si>
    <t>18</t>
  </si>
  <si>
    <t>997013213</t>
  </si>
  <si>
    <t>Vnitrostaveništní doprava suti a vybouraných hmot vodorovně do 50 m pro budovy v do 12 m ručně</t>
  </si>
  <si>
    <t>t</t>
  </si>
  <si>
    <t>1844629204</t>
  </si>
  <si>
    <t>19</t>
  </si>
  <si>
    <t>997241622</t>
  </si>
  <si>
    <t>Naložení a složení suti</t>
  </si>
  <si>
    <t>-486278271</t>
  </si>
  <si>
    <t>20</t>
  </si>
  <si>
    <t>997013501</t>
  </si>
  <si>
    <t>Odvoz suti a vybouraných hmot na skládku nebo meziskládku do 1 km se složením</t>
  </si>
  <si>
    <t>-452360941</t>
  </si>
  <si>
    <t>997013509</t>
  </si>
  <si>
    <t>Příplatek k ceně za každý započatý 1 km přes 1 km - celkem 20 km</t>
  </si>
  <si>
    <t>186105891</t>
  </si>
  <si>
    <t>22</t>
  </si>
  <si>
    <t>997013831</t>
  </si>
  <si>
    <t>Poplatky za uložení stavebního směsného odpadu na skládce ( skládkovné)</t>
  </si>
  <si>
    <t>1662953268</t>
  </si>
  <si>
    <t>998</t>
  </si>
  <si>
    <t>Přesun hmot</t>
  </si>
  <si>
    <t>23</t>
  </si>
  <si>
    <t>998011002</t>
  </si>
  <si>
    <t>Přesun hmot pro budovy zděné v do 12 m</t>
  </si>
  <si>
    <t>64330810</t>
  </si>
  <si>
    <t>PSV</t>
  </si>
  <si>
    <t>Práce a dodávky PSV</t>
  </si>
  <si>
    <t>763</t>
  </si>
  <si>
    <t>Kazetový podhled</t>
  </si>
  <si>
    <t>24</t>
  </si>
  <si>
    <t>763431801</t>
  </si>
  <si>
    <t>Demontáž minerálního podhledu zavěšeného na viditelném roštu</t>
  </si>
  <si>
    <t>2030469039</t>
  </si>
  <si>
    <t>25</t>
  </si>
  <si>
    <t>763135101</t>
  </si>
  <si>
    <t>Montáž SDK kazetového podhledu z kazet 600x600 mm na zavěšenou viditelnou nosnou konstrukci</t>
  </si>
  <si>
    <t>908880590</t>
  </si>
  <si>
    <t>26</t>
  </si>
  <si>
    <t>M</t>
  </si>
  <si>
    <t>59030596</t>
  </si>
  <si>
    <t>Podhled kazetový demontovatelný bílý pískový, bez děrování, hrana rovná, tl. 8mm, 600x600mm</t>
  </si>
  <si>
    <t>32</t>
  </si>
  <si>
    <t>-1556546874</t>
  </si>
  <si>
    <t>27</t>
  </si>
  <si>
    <t>RGS.KB515968</t>
  </si>
  <si>
    <t>Profil obvodový pro kazetový podhled 19x24x0,4mm</t>
  </si>
  <si>
    <t>-1465670090</t>
  </si>
  <si>
    <t>28</t>
  </si>
  <si>
    <t>RGS.KB517652</t>
  </si>
  <si>
    <t>Profil hlavní T24 pro kazetové minerální podhledy 38x24mm</t>
  </si>
  <si>
    <t>-2104448039</t>
  </si>
  <si>
    <t>29</t>
  </si>
  <si>
    <t>RGS.KB517653</t>
  </si>
  <si>
    <t>Profil příčný T24 pro kazetové minerální podhledy 32x24mm dl. 600</t>
  </si>
  <si>
    <t>-278047345</t>
  </si>
  <si>
    <t>30</t>
  </si>
  <si>
    <t>RGS.KB517654</t>
  </si>
  <si>
    <t>Profil příčný T24 pro kazetové minerální podhledy 32x24mm dl. 1200</t>
  </si>
  <si>
    <t>-728361388</t>
  </si>
  <si>
    <t>31</t>
  </si>
  <si>
    <t>RGS.KB510171</t>
  </si>
  <si>
    <t>Drát s okem</t>
  </si>
  <si>
    <t>-741158614</t>
  </si>
  <si>
    <t>RGS.KB510239B</t>
  </si>
  <si>
    <t>Stropní hřeb</t>
  </si>
  <si>
    <t>-190111202</t>
  </si>
  <si>
    <t>33</t>
  </si>
  <si>
    <t>RGS.KB510283</t>
  </si>
  <si>
    <t>Závěs pérový pro hlavní T profil</t>
  </si>
  <si>
    <t>-1694271586</t>
  </si>
  <si>
    <t>766</t>
  </si>
  <si>
    <t>Konstrukce truhlářské</t>
  </si>
  <si>
    <t>34</t>
  </si>
  <si>
    <t>766491851</t>
  </si>
  <si>
    <t>Demontáž prahů dveří jednokřídlových</t>
  </si>
  <si>
    <t>-1595341718</t>
  </si>
  <si>
    <t>35</t>
  </si>
  <si>
    <t>766660002</t>
  </si>
  <si>
    <t>Montáž dveřních křídel otvíravých jednokřídlových š přes 0,8 m do ocelové zárubně</t>
  </si>
  <si>
    <t>-1317754110</t>
  </si>
  <si>
    <t>36</t>
  </si>
  <si>
    <t>materiál</t>
  </si>
  <si>
    <t>Dveře vnitřní plné 1-křídlé 900 x 1970 mm</t>
  </si>
  <si>
    <t>1695148271</t>
  </si>
  <si>
    <t>37</t>
  </si>
  <si>
    <t>766660728</t>
  </si>
  <si>
    <t>Montáž dveřního interiérového kování - zámku</t>
  </si>
  <si>
    <t>-2100190923</t>
  </si>
  <si>
    <t>38</t>
  </si>
  <si>
    <t>54924011</t>
  </si>
  <si>
    <t>Zámek zadlabací vložkový</t>
  </si>
  <si>
    <t>-1079483607</t>
  </si>
  <si>
    <t>39</t>
  </si>
  <si>
    <t>766660729</t>
  </si>
  <si>
    <t>Montáž dveřního interiérového kování - štítku s klikou</t>
  </si>
  <si>
    <t>-2055589907</t>
  </si>
  <si>
    <t>40</t>
  </si>
  <si>
    <t>54914123</t>
  </si>
  <si>
    <t>Kování rozetové klika/klika</t>
  </si>
  <si>
    <t>-768463144</t>
  </si>
  <si>
    <t>41</t>
  </si>
  <si>
    <t>766695212</t>
  </si>
  <si>
    <t>Montáž truhlářských prahů dveří jednokřídlových š do 10 cm</t>
  </si>
  <si>
    <t>877518328</t>
  </si>
  <si>
    <t>42</t>
  </si>
  <si>
    <t>61187156</t>
  </si>
  <si>
    <t>Práh dveřní dřevěný dubový tl 20mm dl 920mm š 100mm</t>
  </si>
  <si>
    <t>1163694998</t>
  </si>
  <si>
    <t>776</t>
  </si>
  <si>
    <t>Podlahy povlakové</t>
  </si>
  <si>
    <t>43</t>
  </si>
  <si>
    <t>776111115</t>
  </si>
  <si>
    <t>Broušení podkladu povlakových podlah před litím stěrky</t>
  </si>
  <si>
    <t>2038418194</t>
  </si>
  <si>
    <t>44</t>
  </si>
  <si>
    <t>776111116</t>
  </si>
  <si>
    <t>Odstranění zbytků lepidla z podkladu povlakových podlah broušením</t>
  </si>
  <si>
    <t>-1433984631</t>
  </si>
  <si>
    <t>45</t>
  </si>
  <si>
    <t>776111311</t>
  </si>
  <si>
    <t>Vysátí podkladu povlakových podlah</t>
  </si>
  <si>
    <t>-268899050</t>
  </si>
  <si>
    <t>46</t>
  </si>
  <si>
    <t>776121411</t>
  </si>
  <si>
    <t>Dvousložková penetrace podkladu povlakových podlah</t>
  </si>
  <si>
    <t>-1593744592</t>
  </si>
  <si>
    <t>47</t>
  </si>
  <si>
    <t>776141122</t>
  </si>
  <si>
    <t>Vyrovnání podkladu povlakových podlah stěrkou pevnosti 30 MPa tl 5 mm</t>
  </si>
  <si>
    <t>-1105582143</t>
  </si>
  <si>
    <t>48</t>
  </si>
  <si>
    <t>776201811</t>
  </si>
  <si>
    <t>Demontáž lepených povlakových podlah bez podložky ručně</t>
  </si>
  <si>
    <t>-697341959</t>
  </si>
  <si>
    <t>49</t>
  </si>
  <si>
    <t>776221111</t>
  </si>
  <si>
    <t>Lepení pásů z PVC standardním lepidlem</t>
  </si>
  <si>
    <t>310191587</t>
  </si>
  <si>
    <t>50</t>
  </si>
  <si>
    <t>materiál.1</t>
  </si>
  <si>
    <t>PVC vinyl, heterogenní, zátěžový, antibakteriální, minimální parametry: nášlapná vrstva 0,70mm, třída zátěže 34/43, otlak do 0,03mm, hořlavost Bfl S1.</t>
  </si>
  <si>
    <t>-1145709432</t>
  </si>
  <si>
    <t>51</t>
  </si>
  <si>
    <t>776223112</t>
  </si>
  <si>
    <t>Spoj povlakových podlahovin z PVC svařováním za studena</t>
  </si>
  <si>
    <t>-1703116142</t>
  </si>
  <si>
    <t>52</t>
  </si>
  <si>
    <t>776410811</t>
  </si>
  <si>
    <t>Odstranění soklíků a lišt pryžových nebo plastových</t>
  </si>
  <si>
    <t>455898093</t>
  </si>
  <si>
    <t>53</t>
  </si>
  <si>
    <t>28411003</t>
  </si>
  <si>
    <t>Lišta soklová PVC 30x30mm</t>
  </si>
  <si>
    <t>-1637513061</t>
  </si>
  <si>
    <t>54</t>
  </si>
  <si>
    <t>776421111</t>
  </si>
  <si>
    <t>Montáž obvodových lišt lepených</t>
  </si>
  <si>
    <t>-1410499646</t>
  </si>
  <si>
    <t>55</t>
  </si>
  <si>
    <t>776991121</t>
  </si>
  <si>
    <t>Základní čištění nově položených podlahovin vysátím a setřením vlhkým mopem</t>
  </si>
  <si>
    <t>-32815051</t>
  </si>
  <si>
    <t>56</t>
  </si>
  <si>
    <t>776991821</t>
  </si>
  <si>
    <t>Odstranění lepidla ručně z podlah</t>
  </si>
  <si>
    <t>1799513029</t>
  </si>
  <si>
    <t>57</t>
  </si>
  <si>
    <t>998776202</t>
  </si>
  <si>
    <t>Přesun hmot procentní pro podlahy povlakové v objektech v do 12 m</t>
  </si>
  <si>
    <t>%</t>
  </si>
  <si>
    <t>309119459</t>
  </si>
  <si>
    <t>783</t>
  </si>
  <si>
    <t>Dokončovací práce - nátěry</t>
  </si>
  <si>
    <t>58</t>
  </si>
  <si>
    <t>Pol3</t>
  </si>
  <si>
    <t>Nátěr zárubní</t>
  </si>
  <si>
    <t>1029964634</t>
  </si>
  <si>
    <t>784</t>
  </si>
  <si>
    <t>Dokončovací práce - malby a tapety</t>
  </si>
  <si>
    <t>59</t>
  </si>
  <si>
    <t>784111031</t>
  </si>
  <si>
    <t>Omytí podkladu v místnostech výšky do 3,80 m</t>
  </si>
  <si>
    <t>-1987705571</t>
  </si>
  <si>
    <t>60</t>
  </si>
  <si>
    <t>784121001</t>
  </si>
  <si>
    <t>Oškrabání malby v místnostech výšky do 3,80 m</t>
  </si>
  <si>
    <t>1879531108</t>
  </si>
  <si>
    <t>61</t>
  </si>
  <si>
    <t>784161211</t>
  </si>
  <si>
    <t>Lokální vyrovnání podkladu sádrovou stěrkou plochy do 0,25 m2 v místnostech výšky do 3,80 m</t>
  </si>
  <si>
    <t>1246009270</t>
  </si>
  <si>
    <t>62</t>
  </si>
  <si>
    <t>784181121</t>
  </si>
  <si>
    <t>Hloubková jednonásobná penetrace podkladu v místnostech výšky do 3,80 m</t>
  </si>
  <si>
    <t>131485883</t>
  </si>
  <si>
    <t>63</t>
  </si>
  <si>
    <t>Pol4</t>
  </si>
  <si>
    <t>Celoplošná stěrka</t>
  </si>
  <si>
    <t>-382087882</t>
  </si>
  <si>
    <t>64</t>
  </si>
  <si>
    <t>-1104229343</t>
  </si>
  <si>
    <t>65</t>
  </si>
  <si>
    <t>784191003</t>
  </si>
  <si>
    <t>Čištění vnitřních ploch oken dvojitých nebo zdvojených po provedení malířských prací</t>
  </si>
  <si>
    <t>1111400455</t>
  </si>
  <si>
    <t>66</t>
  </si>
  <si>
    <t>784191005</t>
  </si>
  <si>
    <t>Čištění vnitřních ploch dveří nebo vrat po provedení malířských prací</t>
  </si>
  <si>
    <t>-1857791738</t>
  </si>
  <si>
    <t>67</t>
  </si>
  <si>
    <t>784191007</t>
  </si>
  <si>
    <t>Čištění vnitřních ploch podlah po provedení malířských prací</t>
  </si>
  <si>
    <t>908083326</t>
  </si>
  <si>
    <t>68</t>
  </si>
  <si>
    <t>784221101</t>
  </si>
  <si>
    <t>Dvojnásobné bílé malby ze směsí za sucha dobře otěruvzdorných v místnostech do 3,80 m</t>
  </si>
  <si>
    <t>404828154</t>
  </si>
  <si>
    <t>EL</t>
  </si>
  <si>
    <t>Slaboproudé, silnoproudé rozvody</t>
  </si>
  <si>
    <t>742</t>
  </si>
  <si>
    <t>Slaboproudé rozvody + příslušenství</t>
  </si>
  <si>
    <t>69</t>
  </si>
  <si>
    <t>742122001</t>
  </si>
  <si>
    <t>Montáž kabelové spojky nebo svorkovnice pro slaboproud do 15 žil</t>
  </si>
  <si>
    <t>-867020656</t>
  </si>
  <si>
    <t>70</t>
  </si>
  <si>
    <t>10.935.899</t>
  </si>
  <si>
    <t>Konektor RJ45 UTP Cat.5e černý samořezný</t>
  </si>
  <si>
    <t>1107150265</t>
  </si>
  <si>
    <t>71</t>
  </si>
  <si>
    <t>742330044</t>
  </si>
  <si>
    <t>Montáž datové zásuvky 1 až 6 pozic</t>
  </si>
  <si>
    <t>1480558451</t>
  </si>
  <si>
    <t>72</t>
  </si>
  <si>
    <t>10.874.783</t>
  </si>
  <si>
    <t>Kryt zásuvky komunikační, dvojnásobný</t>
  </si>
  <si>
    <t>-1371206657</t>
  </si>
  <si>
    <t>73</t>
  </si>
  <si>
    <t>materiál.2</t>
  </si>
  <si>
    <t>Datová dvouzásuvka s přístrojovou lištovou krabicí</t>
  </si>
  <si>
    <t>1442765996</t>
  </si>
  <si>
    <t>74</t>
  </si>
  <si>
    <t>-272971282</t>
  </si>
  <si>
    <t>75</t>
  </si>
  <si>
    <t>10.863.140</t>
  </si>
  <si>
    <t>Konektor RJ45 8p8c Cat.5e nest.pro drát</t>
  </si>
  <si>
    <t>443403246</t>
  </si>
  <si>
    <t>76</t>
  </si>
  <si>
    <t>742121001</t>
  </si>
  <si>
    <t>Montáž kabelů sdělovacích pro vnitřní rozvody, počtu žil do 15</t>
  </si>
  <si>
    <t>1741732799</t>
  </si>
  <si>
    <t>77</t>
  </si>
  <si>
    <t>10.793.442</t>
  </si>
  <si>
    <t>Datový UTP cat.5 kabel</t>
  </si>
  <si>
    <t>-1420778248</t>
  </si>
  <si>
    <t>78</t>
  </si>
  <si>
    <t>742110202</t>
  </si>
  <si>
    <t>Montáž podlahových krabic montovaných do mazaniny.</t>
  </si>
  <si>
    <t>-932286477</t>
  </si>
  <si>
    <t>79</t>
  </si>
  <si>
    <t>11.248.730</t>
  </si>
  <si>
    <t>Podlahová krabice pod katedru pro zakončení kabelových tras. Určená pro výšku betonové vrstvy od 57 mm do 75 mm. Krabice je uzpůsobena pro instalaci elektroinstalačních trubek.</t>
  </si>
  <si>
    <t>48667514</t>
  </si>
  <si>
    <t>80</t>
  </si>
  <si>
    <t>742330101</t>
  </si>
  <si>
    <t>Měření metalického segmentu s vyhotovením protokolu</t>
  </si>
  <si>
    <t>1535553695</t>
  </si>
  <si>
    <t>741</t>
  </si>
  <si>
    <t>Silnoproudé rozvody + příslušenství</t>
  </si>
  <si>
    <t>81</t>
  </si>
  <si>
    <t>741210101</t>
  </si>
  <si>
    <t>Montáž rozvaděčů litinových, hliníkových nebo plastových bez zapojení vodičů, sestavy hmotností do 50 kg.</t>
  </si>
  <si>
    <t>1921979032</t>
  </si>
  <si>
    <t>82</t>
  </si>
  <si>
    <t>11.019.192</t>
  </si>
  <si>
    <t>Rozvaděčová skříň, 48 modulů, IP30, pod omítku</t>
  </si>
  <si>
    <t>-1903712620</t>
  </si>
  <si>
    <t>83</t>
  </si>
  <si>
    <t>Pol13</t>
  </si>
  <si>
    <t>Montáž lišt a kanálů elektroinstalačních se spojkami, vkládacích s víčkem, šířky přes 40 do 60mm včetně vyvrtání a osazení hmoždinek</t>
  </si>
  <si>
    <t>-2126132322</t>
  </si>
  <si>
    <t>84</t>
  </si>
  <si>
    <t>10.067.266</t>
  </si>
  <si>
    <t xml:space="preserve">Instalační vkládací lišta 60X40mm Barva bílá. </t>
  </si>
  <si>
    <t>330376369</t>
  </si>
  <si>
    <t>85</t>
  </si>
  <si>
    <t>Pol14</t>
  </si>
  <si>
    <t>kryt rohový, spojovací pro lištu 60x40mm</t>
  </si>
  <si>
    <t>1172046610</t>
  </si>
  <si>
    <t>86</t>
  </si>
  <si>
    <t>Pol5</t>
  </si>
  <si>
    <t>Soubor prací spojený s dodávkou a montáží drobného montážního materiálu pro silový rozvaděč (nulové můstky, svorky, hřebeny, propojovací vodiče).</t>
  </si>
  <si>
    <t>1585743138</t>
  </si>
  <si>
    <t>87</t>
  </si>
  <si>
    <t>741322111</t>
  </si>
  <si>
    <t>Montáž svodiče přepětí nn typ 2 čtyřpólových jednodílných se zapojením vodičů</t>
  </si>
  <si>
    <t>-1432890404</t>
  </si>
  <si>
    <t>88</t>
  </si>
  <si>
    <t>10.847.665</t>
  </si>
  <si>
    <t>Svodič přepětí třídy T1+T2 (B+C), 4pól sada pro TN-S</t>
  </si>
  <si>
    <t>574914141</t>
  </si>
  <si>
    <t>89</t>
  </si>
  <si>
    <t>741320135</t>
  </si>
  <si>
    <t>Montáž jističů se zapojením vodičů, dvoupólových nn, do 25 A ve skříni.</t>
  </si>
  <si>
    <t>976387843</t>
  </si>
  <si>
    <t>90</t>
  </si>
  <si>
    <t>10.061.062</t>
  </si>
  <si>
    <t>Proudový chránič s jističem 16A, rozměry 2 DIN, jmenovité napětí 230/400V, Charakteristika C, Jmenovitý reziduální proud 0,03A, Jmenovitá spínací schopnost 10 kA.</t>
  </si>
  <si>
    <t>-1950211405</t>
  </si>
  <si>
    <t>91</t>
  </si>
  <si>
    <t>741310561</t>
  </si>
  <si>
    <t>Montáž spínačů tří nebo čtyřpólových, vypínačů výkonových pojistkových, do 63 A</t>
  </si>
  <si>
    <t>535274207</t>
  </si>
  <si>
    <t>92</t>
  </si>
  <si>
    <t>10.843.680</t>
  </si>
  <si>
    <t>Vypínač na DIN, 3P 40A 400/415V.</t>
  </si>
  <si>
    <t>910940257</t>
  </si>
  <si>
    <t>93</t>
  </si>
  <si>
    <t>741811011</t>
  </si>
  <si>
    <t>Zkoušky a prohlídky rozvodných zařízení, kontrola rozvaděčů nn, silových, hmotnosti do 200 kg.</t>
  </si>
  <si>
    <t>1987216643</t>
  </si>
  <si>
    <t>94</t>
  </si>
  <si>
    <t>741313011</t>
  </si>
  <si>
    <t>Montáž zásuvka chráněná bezšroubové připojení v krabici 2P+PE prostředí základní, vlhké se zapojením vodičů</t>
  </si>
  <si>
    <t>376165757</t>
  </si>
  <si>
    <t>95</t>
  </si>
  <si>
    <t>10.079.613</t>
  </si>
  <si>
    <t>Zásuvka dvojnásobná bezšroubová, s clonkami, s natočenou dutinou, bílá, 16 A</t>
  </si>
  <si>
    <t>1161225010</t>
  </si>
  <si>
    <t>96</t>
  </si>
  <si>
    <t>10.079.876</t>
  </si>
  <si>
    <t>Zásuvka dvojnásobná bezšroubová, s ochrannými kolíky, s clonkami, s natočenou dutinou a přepěťovou ochranou.</t>
  </si>
  <si>
    <t>920091077</t>
  </si>
  <si>
    <t>97</t>
  </si>
  <si>
    <t>741112072</t>
  </si>
  <si>
    <t>Montáž krabic elektroinstalačních přístrojových plastových dvojitých.</t>
  </si>
  <si>
    <t>-1522971205</t>
  </si>
  <si>
    <t>98</t>
  </si>
  <si>
    <t>10.074.814</t>
  </si>
  <si>
    <t>Krabice přístrojová pro montáž dvojnásobných zásuvek.</t>
  </si>
  <si>
    <t>11774778</t>
  </si>
  <si>
    <t>99</t>
  </si>
  <si>
    <t>10.042.118</t>
  </si>
  <si>
    <t>Tepelně izolační podložka do elektroinstalačních krabic pro dvojnásobné zásuvky.</t>
  </si>
  <si>
    <t>-1106779439</t>
  </si>
  <si>
    <t>100</t>
  </si>
  <si>
    <t>10.075.091</t>
  </si>
  <si>
    <t>Nástavný rámeček pro lištové krabice pod dvojzásuvku.</t>
  </si>
  <si>
    <t>-588130160</t>
  </si>
  <si>
    <t>101</t>
  </si>
  <si>
    <t>741313001</t>
  </si>
  <si>
    <t>Montáž zásuvka (polo)zapuštěná bezšroubové připojení 2P+PE se zapojením vodičů</t>
  </si>
  <si>
    <t>-1502586856</t>
  </si>
  <si>
    <t>102</t>
  </si>
  <si>
    <t>10.079.558</t>
  </si>
  <si>
    <t>Zásuvka jednonásobná bezšroubová, bílá, 16 A</t>
  </si>
  <si>
    <t>-525155932</t>
  </si>
  <si>
    <t>103</t>
  </si>
  <si>
    <t>10.080.442</t>
  </si>
  <si>
    <t>Zásuvka jednonásobná bezšroubová, s ochrannými kolíky, s clonkami a přepěťovou ochranou</t>
  </si>
  <si>
    <t>-217896022</t>
  </si>
  <si>
    <t>104</t>
  </si>
  <si>
    <t>10.071.783</t>
  </si>
  <si>
    <t>Rámeček 3-násobný bílý</t>
  </si>
  <si>
    <t>1598761286</t>
  </si>
  <si>
    <t>105</t>
  </si>
  <si>
    <t>10.069.878</t>
  </si>
  <si>
    <t>Rámeček 5-násobný bílý</t>
  </si>
  <si>
    <t>874620097</t>
  </si>
  <si>
    <t>106</t>
  </si>
  <si>
    <t>741112061</t>
  </si>
  <si>
    <t>Montáž krabic elektroinstalačních přístrojových zapuštěných plastových kruhových.</t>
  </si>
  <si>
    <t>1364836369</t>
  </si>
  <si>
    <t>107</t>
  </si>
  <si>
    <t>10.079.363</t>
  </si>
  <si>
    <t>Krabice univerzální pod omítku s víčkem</t>
  </si>
  <si>
    <t>-1636343029</t>
  </si>
  <si>
    <t>108</t>
  </si>
  <si>
    <t>10.854.075</t>
  </si>
  <si>
    <t>Krabice přístrojová pod omítku, jednonásobná</t>
  </si>
  <si>
    <t>-1089624922</t>
  </si>
  <si>
    <t>109</t>
  </si>
  <si>
    <t>10.032.395</t>
  </si>
  <si>
    <t>Krabice přístrojová pod omítku, dvounásobná</t>
  </si>
  <si>
    <t>2068702465</t>
  </si>
  <si>
    <t>110</t>
  </si>
  <si>
    <t>10.030.494</t>
  </si>
  <si>
    <t>Krabice přístrojová pod omítku, trojnásobná</t>
  </si>
  <si>
    <t>-432344733</t>
  </si>
  <si>
    <t>111</t>
  </si>
  <si>
    <t>10.030.493</t>
  </si>
  <si>
    <t>Krabice přístrojová pod omítku, čtyřnásobná</t>
  </si>
  <si>
    <t>-992146330</t>
  </si>
  <si>
    <t>112</t>
  </si>
  <si>
    <t>10.153.806</t>
  </si>
  <si>
    <t>Krabice přístrojová pod omítku, pětinásobná</t>
  </si>
  <si>
    <t>1863534677</t>
  </si>
  <si>
    <t>113</t>
  </si>
  <si>
    <t>220260025</t>
  </si>
  <si>
    <t>Montáž krabice pod omítku s vysekáním lůžka</t>
  </si>
  <si>
    <t>-1015573260</t>
  </si>
  <si>
    <t>114</t>
  </si>
  <si>
    <t>10.078.621</t>
  </si>
  <si>
    <t>Krabice odbočná pod omítku, rozměr min. 130 mm, PVC, včetně víčka.</t>
  </si>
  <si>
    <t>-2010286135</t>
  </si>
  <si>
    <t>115</t>
  </si>
  <si>
    <t>10.076.622</t>
  </si>
  <si>
    <t>Krabice rozvodná, rozměr min. 250 x 200 mm</t>
  </si>
  <si>
    <t>528386954</t>
  </si>
  <si>
    <t>116</t>
  </si>
  <si>
    <t>741122016</t>
  </si>
  <si>
    <t>Montáž kabelů měděných bez ukončení uložených pod omítku plných kulatých (CYKY), počtu a průřezu žil 3x2,5 mm2.</t>
  </si>
  <si>
    <t>1339075187</t>
  </si>
  <si>
    <t>117</t>
  </si>
  <si>
    <t>10.048.482</t>
  </si>
  <si>
    <t>Silový kabel CYKY-J 3x2,5mm2.</t>
  </si>
  <si>
    <t>-1847255321</t>
  </si>
  <si>
    <t>118</t>
  </si>
  <si>
    <t>741120301</t>
  </si>
  <si>
    <t>Montáž vodičů izolovaných měděných bez ukončení uložených pevně, plných a laněných s PVC pláštěm (CY) průřez žíly 0,55 až 16 mm2.</t>
  </si>
  <si>
    <t>1332699109</t>
  </si>
  <si>
    <t>119</t>
  </si>
  <si>
    <t>10.048.422</t>
  </si>
  <si>
    <t>Zemnící kabel zelenožlutý CY 4mm2.</t>
  </si>
  <si>
    <t>-464219487</t>
  </si>
  <si>
    <t>120</t>
  </si>
  <si>
    <t>Pol6</t>
  </si>
  <si>
    <t>montáž systému STOP nouzového tlačítka pro vypnutí 230V zás.studentských pracovišť v rozvaděči a na stěně vč. kabeláže</t>
  </si>
  <si>
    <t>1934710909</t>
  </si>
  <si>
    <t>121</t>
  </si>
  <si>
    <t>Pol7</t>
  </si>
  <si>
    <t>soubor prvků systému STOP nouzového tlačítka pro vypnutí 230V zás.studentských pracovišť v rozvaděči a na stěně vč. kabeláže</t>
  </si>
  <si>
    <t>845562231</t>
  </si>
  <si>
    <t>122</t>
  </si>
  <si>
    <t>741110041</t>
  </si>
  <si>
    <t>Montáž trubka plastová ohebná D přes 11 do 23 mm uložená pevně</t>
  </si>
  <si>
    <t>922572739</t>
  </si>
  <si>
    <t>123</t>
  </si>
  <si>
    <t>10.075.922</t>
  </si>
  <si>
    <t>Ohebná elektroinstalační trubka PVC, mechanická odolnost 320N/5cm, světle šedá, vnitřní ø 16 mm.</t>
  </si>
  <si>
    <t>413290088</t>
  </si>
  <si>
    <t>124</t>
  </si>
  <si>
    <t>741110043</t>
  </si>
  <si>
    <t>Montáž trubka plastová ohebná D přes 35 mm uložená pevně</t>
  </si>
  <si>
    <t>-323638513</t>
  </si>
  <si>
    <t>125</t>
  </si>
  <si>
    <t>10.074.642</t>
  </si>
  <si>
    <t>Ohebná dvouplášťová korugovaná bezhalogenová chránička vnitřní ø 32 mm.</t>
  </si>
  <si>
    <t>16617292</t>
  </si>
  <si>
    <t>126</t>
  </si>
  <si>
    <t>323740711</t>
  </si>
  <si>
    <t>127</t>
  </si>
  <si>
    <t>10.074.671</t>
  </si>
  <si>
    <t>Ohebná dvouplášťová korugovaná bezhalogenová chránička vnitřní ø 41 mm.</t>
  </si>
  <si>
    <t>-439304940</t>
  </si>
  <si>
    <t>128</t>
  </si>
  <si>
    <t>741810001</t>
  </si>
  <si>
    <t>Zkouška a prohlídka elektrických rozvodů a zařízení, celková prohlídka a vyhotovení revizní zprávy pro objem montážních prací do 100 tis. Kč</t>
  </si>
  <si>
    <t>69913594</t>
  </si>
  <si>
    <t>D1</t>
  </si>
  <si>
    <t>Provozní osvětlení</t>
  </si>
  <si>
    <t>129</t>
  </si>
  <si>
    <t>292322462</t>
  </si>
  <si>
    <t>130</t>
  </si>
  <si>
    <t>10.060.031</t>
  </si>
  <si>
    <t>Proudový chránič s jističem 10A, rozměry 2 DIN, jmenovité napětí 230/400V, Charakteristika B, Jmenovitý reziduální proud 0,03A.</t>
  </si>
  <si>
    <t>-1815705674</t>
  </si>
  <si>
    <t>131</t>
  </si>
  <si>
    <t>Pol8</t>
  </si>
  <si>
    <t>Demontáž svítidla stropního</t>
  </si>
  <si>
    <t>125489225</t>
  </si>
  <si>
    <t>132</t>
  </si>
  <si>
    <t>741372022</t>
  </si>
  <si>
    <t>Montáž svítidel LED se zapojením vodičů bytových nebo společenských místností, stropních, panelových, obsahu přes 0,09 do 0,36m2.</t>
  </si>
  <si>
    <t>-1948520898</t>
  </si>
  <si>
    <t>133</t>
  </si>
  <si>
    <t>Provozní světlo na s</t>
  </si>
  <si>
    <t>LED svítidlo určené pro montáž do kazetových podhledů i na strop. Kryt z kvalitního optického materiálu. Svítidlo poskytuje optimální distribuci světla a zábranu oslnění v souladu s platnou normou pro osvětlení kanceláří a učeben. Teplota chromatičnosti 4000K, napájení 230V/50Hz, min. 30W, světelný tok min. 3600 lm, rozměry do 620x620x60mm. Barva bílá. Včetně podružného materiálu a instalace.</t>
  </si>
  <si>
    <t>308785684</t>
  </si>
  <si>
    <t>134</t>
  </si>
  <si>
    <t>741310001</t>
  </si>
  <si>
    <t>Montáž vypínač nástěnný 1-jednopólový prostředí normální se zapojením vodičů</t>
  </si>
  <si>
    <t>-500168794</t>
  </si>
  <si>
    <t>135</t>
  </si>
  <si>
    <t>10.069.833</t>
  </si>
  <si>
    <t>Spínač kolébkový šroubový, řazení 6</t>
  </si>
  <si>
    <t>405697251</t>
  </si>
  <si>
    <t>136</t>
  </si>
  <si>
    <t>10.071.430</t>
  </si>
  <si>
    <t>Kryt spínače jednoduchý bílý</t>
  </si>
  <si>
    <t>1910950967</t>
  </si>
  <si>
    <t>137</t>
  </si>
  <si>
    <t>741310003</t>
  </si>
  <si>
    <t>Montáž vypínač nástěnný 2-dvoupólový prostředí normální se zapojením vodičů</t>
  </si>
  <si>
    <t>-1647696349</t>
  </si>
  <si>
    <t>138</t>
  </si>
  <si>
    <t>10.069.872</t>
  </si>
  <si>
    <t>Spínač kolébkový šroubový, řazení 1/0+1/0</t>
  </si>
  <si>
    <t>-376476295</t>
  </si>
  <si>
    <t>139</t>
  </si>
  <si>
    <t>10.071.881</t>
  </si>
  <si>
    <t>Spínač kolébkový šroubový, řazení 6+6</t>
  </si>
  <si>
    <t>846699601</t>
  </si>
  <si>
    <t>140</t>
  </si>
  <si>
    <t>10.071.435</t>
  </si>
  <si>
    <t>Kryt spínače dělený bílý</t>
  </si>
  <si>
    <t>442877492</t>
  </si>
  <si>
    <t>141</t>
  </si>
  <si>
    <t>10.071.439</t>
  </si>
  <si>
    <t>Rámeček 1-násobný bílý</t>
  </si>
  <si>
    <t>1524125589</t>
  </si>
  <si>
    <t>142</t>
  </si>
  <si>
    <t>10.072.355</t>
  </si>
  <si>
    <t>Rámeček 2-násobný bílý</t>
  </si>
  <si>
    <t>-142671092</t>
  </si>
  <si>
    <t>143</t>
  </si>
  <si>
    <t>741122015</t>
  </si>
  <si>
    <t>Montáž kabelů měděných bez ukončení uložených pod omítku plných kulatých (CYKY), počtu a průřezu žil 3x1,5 mm2.</t>
  </si>
  <si>
    <t>522667499</t>
  </si>
  <si>
    <t>144</t>
  </si>
  <si>
    <t>10.051.448</t>
  </si>
  <si>
    <t>Silový kabel CYKY-J 3x1,5mm2.</t>
  </si>
  <si>
    <t>-1118246666</t>
  </si>
  <si>
    <t>D2</t>
  </si>
  <si>
    <t>Stínící technika</t>
  </si>
  <si>
    <t>145</t>
  </si>
  <si>
    <t>Látková roleta</t>
  </si>
  <si>
    <t>Látková roleta: látka blackout zatemňovací v provedení bez vodících lišt a bez kazety, ovládání motorické 230V, koncové spínače, rozměry látky 230x250cm. Přesný rozměr bude určen po zaměření dodavatelem. Cena včetně dopravy, instalace.</t>
  </si>
  <si>
    <t>2041298147</t>
  </si>
  <si>
    <t>146</t>
  </si>
  <si>
    <t>Motor 230V</t>
  </si>
  <si>
    <t>Motor 230V pro rolety s nastavitelnými koncovými spínači. Cena včetně dopravy, instalace.</t>
  </si>
  <si>
    <t>-701361184</t>
  </si>
  <si>
    <t>147</t>
  </si>
  <si>
    <t>-861065687</t>
  </si>
  <si>
    <t>148</t>
  </si>
  <si>
    <t>-1606618009</t>
  </si>
  <si>
    <t>149</t>
  </si>
  <si>
    <t>10.048.243</t>
  </si>
  <si>
    <t>Silový kabel CYKY-J 5x1,5mm</t>
  </si>
  <si>
    <t>258485701</t>
  </si>
  <si>
    <t>150</t>
  </si>
  <si>
    <t>741122031</t>
  </si>
  <si>
    <t>Montáž kabelů měděných bez ukončení uložených pod omítku plných kulatých (CYKY), počtu a průřezu žil 5x1,5 mm2.</t>
  </si>
  <si>
    <t>-1813524606</t>
  </si>
  <si>
    <t>151</t>
  </si>
  <si>
    <t>Ovládací tlačítko</t>
  </si>
  <si>
    <t>Ovládací tlačítko s ergonomií pro ovládání rolet. Cena včetně dopravy, instalace.</t>
  </si>
  <si>
    <t>1392753446</t>
  </si>
  <si>
    <t>N00</t>
  </si>
  <si>
    <t>Nepojmenované práce</t>
  </si>
  <si>
    <t>N01</t>
  </si>
  <si>
    <t>Nepojmenovaný díl</t>
  </si>
  <si>
    <t>152</t>
  </si>
  <si>
    <t>Pol12</t>
  </si>
  <si>
    <t>512</t>
  </si>
  <si>
    <t>-936350953</t>
  </si>
  <si>
    <t>VRN</t>
  </si>
  <si>
    <t>Vedlejší rozpočtové náklady</t>
  </si>
  <si>
    <t>VRN1</t>
  </si>
  <si>
    <t>Průzkumné, geodetické a projektové práce</t>
  </si>
  <si>
    <t>153</t>
  </si>
  <si>
    <t>013002000</t>
  </si>
  <si>
    <t>Projektové práce</t>
  </si>
  <si>
    <t>…</t>
  </si>
  <si>
    <t>CS ÚRS 2023 02</t>
  </si>
  <si>
    <t>1024</t>
  </si>
  <si>
    <t>-1582048310</t>
  </si>
  <si>
    <t>Online PSC</t>
  </si>
  <si>
    <t>https://podminky.urs.cz/item/CS_URS_2023_02/013002000</t>
  </si>
  <si>
    <t>VRN4</t>
  </si>
  <si>
    <t>Inženýrská činnost</t>
  </si>
  <si>
    <t>154</t>
  </si>
  <si>
    <t>045002000</t>
  </si>
  <si>
    <t>Kompletační a koordinační činnost</t>
  </si>
  <si>
    <t>438198584</t>
  </si>
  <si>
    <t>https://podminky.urs.cz/item/CS_URS_2023_02/045002000</t>
  </si>
  <si>
    <t>VRN7</t>
  </si>
  <si>
    <t>Provozní vlivy</t>
  </si>
  <si>
    <t>155</t>
  </si>
  <si>
    <t>070001000</t>
  </si>
  <si>
    <t>1859241549</t>
  </si>
  <si>
    <t>https://podminky.urs.cz/item/CS_URS_2023_02/070001000</t>
  </si>
  <si>
    <t>VRN3</t>
  </si>
  <si>
    <t>Zařízení staveniště</t>
  </si>
  <si>
    <t>156</t>
  </si>
  <si>
    <t>030001000</t>
  </si>
  <si>
    <t>kpl</t>
  </si>
  <si>
    <t>1499786827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</si>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</sst>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4" fontId="28" fillId="0" borderId="13" xfId="0" applyNumberFormat="1" applyFont="1" applyBorder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3" xfId="0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 vertical="center" wrapText="1"/>
    </xf>
    <xf numFmtId="167" fontId="30" fillId="0" borderId="23" xfId="0" applyNumberFormat="1" applyFont="1" applyBorder="1" applyAlignment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0" fontId="31" fillId="0" borderId="23" xfId="0" applyFont="1" applyBorder="1" applyAlignment="1">
      <alignment vertical="center"/>
    </xf>
    <xf numFmtId="4" fontId="30" fillId="0" borderId="23" xfId="0" applyNumberFormat="1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center" vertical="center"/>
    </xf>
    <xf numFmtId="4" fontId="19" fillId="0" borderId="21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vertical="top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70001000" TargetMode="External"/><Relationship Id="rId2" Type="http://schemas.openxmlformats.org/officeDocument/2006/relationships/hyperlink" Target="https://podminky.urs.cz/item/CS_URS_2023_02/045002000" TargetMode="External"/><Relationship Id="rId1" Type="http://schemas.openxmlformats.org/officeDocument/2006/relationships/hyperlink" Target="https://podminky.urs.cz/item/CS_URS_2023_02/013002000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G4" s="20" t="s">
        <v>12</v>
      </c>
      <c r="BS4" s="14" t="s">
        <v>13</v>
      </c>
    </row>
    <row r="5" spans="1:74" ht="12" customHeight="1">
      <c r="B5" s="17"/>
      <c r="D5" s="21" t="s">
        <v>14</v>
      </c>
      <c r="K5" s="247" t="s">
        <v>15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R5" s="17"/>
      <c r="BG5" s="244" t="s">
        <v>16</v>
      </c>
      <c r="BS5" s="14" t="s">
        <v>7</v>
      </c>
    </row>
    <row r="6" spans="1:74" ht="36.950000000000003" customHeight="1">
      <c r="B6" s="17"/>
      <c r="D6" s="23" t="s">
        <v>17</v>
      </c>
      <c r="K6" s="249" t="s">
        <v>18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R6" s="17"/>
      <c r="BG6" s="245"/>
      <c r="BS6" s="14" t="s">
        <v>7</v>
      </c>
    </row>
    <row r="7" spans="1:74" ht="12" customHeight="1">
      <c r="B7" s="17"/>
      <c r="D7" s="24" t="s">
        <v>19</v>
      </c>
      <c r="K7" s="22" t="s">
        <v>20</v>
      </c>
      <c r="AK7" s="24" t="s">
        <v>21</v>
      </c>
      <c r="AN7" s="22" t="s">
        <v>20</v>
      </c>
      <c r="AR7" s="17"/>
      <c r="BG7" s="245"/>
      <c r="BS7" s="14" t="s">
        <v>7</v>
      </c>
    </row>
    <row r="8" spans="1:74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G8" s="245"/>
      <c r="BS8" s="14" t="s">
        <v>7</v>
      </c>
    </row>
    <row r="9" spans="1:74" ht="14.45" customHeight="1">
      <c r="B9" s="17"/>
      <c r="AR9" s="17"/>
      <c r="BG9" s="245"/>
      <c r="BS9" s="14" t="s">
        <v>7</v>
      </c>
    </row>
    <row r="10" spans="1:74" ht="12" customHeight="1">
      <c r="B10" s="17"/>
      <c r="D10" s="24" t="s">
        <v>26</v>
      </c>
      <c r="AK10" s="24" t="s">
        <v>27</v>
      </c>
      <c r="AN10" s="22" t="s">
        <v>20</v>
      </c>
      <c r="AR10" s="17"/>
      <c r="BG10" s="245"/>
      <c r="BS10" s="14" t="s">
        <v>7</v>
      </c>
    </row>
    <row r="11" spans="1:74" ht="18.399999999999999" customHeight="1">
      <c r="B11" s="17"/>
      <c r="E11" s="22" t="s">
        <v>28</v>
      </c>
      <c r="AK11" s="24" t="s">
        <v>29</v>
      </c>
      <c r="AN11" s="22" t="s">
        <v>20</v>
      </c>
      <c r="AR11" s="17"/>
      <c r="BG11" s="245"/>
      <c r="BS11" s="14" t="s">
        <v>7</v>
      </c>
    </row>
    <row r="12" spans="1:74" ht="6.95" customHeight="1">
      <c r="B12" s="17"/>
      <c r="AR12" s="17"/>
      <c r="BG12" s="245"/>
      <c r="BS12" s="14" t="s">
        <v>7</v>
      </c>
    </row>
    <row r="13" spans="1:74" ht="12" customHeight="1">
      <c r="B13" s="17"/>
      <c r="D13" s="24" t="s">
        <v>30</v>
      </c>
      <c r="AK13" s="24" t="s">
        <v>27</v>
      </c>
      <c r="AN13" s="26" t="s">
        <v>31</v>
      </c>
      <c r="AR13" s="17"/>
      <c r="BG13" s="245"/>
      <c r="BS13" s="14" t="s">
        <v>7</v>
      </c>
    </row>
    <row r="14" spans="1:74" ht="12.75">
      <c r="B14" s="17"/>
      <c r="E14" s="250" t="s">
        <v>31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4" t="s">
        <v>29</v>
      </c>
      <c r="AN14" s="26" t="s">
        <v>31</v>
      </c>
      <c r="AR14" s="17"/>
      <c r="BG14" s="245"/>
      <c r="BS14" s="14" t="s">
        <v>7</v>
      </c>
    </row>
    <row r="15" spans="1:74" ht="6.95" customHeight="1">
      <c r="B15" s="17"/>
      <c r="AR15" s="17"/>
      <c r="BG15" s="245"/>
      <c r="BS15" s="14" t="s">
        <v>4</v>
      </c>
    </row>
    <row r="16" spans="1:74" ht="12" customHeight="1">
      <c r="B16" s="17"/>
      <c r="D16" s="24" t="s">
        <v>32</v>
      </c>
      <c r="AK16" s="24" t="s">
        <v>27</v>
      </c>
      <c r="AN16" s="22" t="s">
        <v>20</v>
      </c>
      <c r="AR16" s="17"/>
      <c r="BG16" s="245"/>
      <c r="BS16" s="14" t="s">
        <v>4</v>
      </c>
    </row>
    <row r="17" spans="2:71" ht="18.399999999999999" customHeight="1">
      <c r="B17" s="17"/>
      <c r="E17" s="22" t="s">
        <v>33</v>
      </c>
      <c r="AK17" s="24" t="s">
        <v>29</v>
      </c>
      <c r="AN17" s="22" t="s">
        <v>20</v>
      </c>
      <c r="AR17" s="17"/>
      <c r="BG17" s="245"/>
      <c r="BS17" s="14" t="s">
        <v>5</v>
      </c>
    </row>
    <row r="18" spans="2:71" ht="6.95" customHeight="1">
      <c r="B18" s="17"/>
      <c r="AR18" s="17"/>
      <c r="BG18" s="245"/>
      <c r="BS18" s="14" t="s">
        <v>7</v>
      </c>
    </row>
    <row r="19" spans="2:71" ht="12" customHeight="1">
      <c r="B19" s="17"/>
      <c r="D19" s="24" t="s">
        <v>34</v>
      </c>
      <c r="AK19" s="24" t="s">
        <v>27</v>
      </c>
      <c r="AN19" s="22" t="s">
        <v>35</v>
      </c>
      <c r="AR19" s="17"/>
      <c r="BG19" s="245"/>
      <c r="BS19" s="14" t="s">
        <v>7</v>
      </c>
    </row>
    <row r="20" spans="2:71" ht="18.399999999999999" customHeight="1">
      <c r="B20" s="17"/>
      <c r="E20" s="22" t="s">
        <v>36</v>
      </c>
      <c r="AK20" s="24" t="s">
        <v>29</v>
      </c>
      <c r="AN20" s="22" t="s">
        <v>20</v>
      </c>
      <c r="AR20" s="17"/>
      <c r="BG20" s="245"/>
      <c r="BS20" s="14" t="s">
        <v>4</v>
      </c>
    </row>
    <row r="21" spans="2:71" ht="6.95" customHeight="1">
      <c r="B21" s="17"/>
      <c r="AR21" s="17"/>
      <c r="BG21" s="245"/>
    </row>
    <row r="22" spans="2:71" ht="12" customHeight="1">
      <c r="B22" s="17"/>
      <c r="D22" s="24" t="s">
        <v>37</v>
      </c>
      <c r="AR22" s="17"/>
      <c r="BG22" s="245"/>
    </row>
    <row r="23" spans="2:71" ht="47.25" customHeight="1">
      <c r="B23" s="17"/>
      <c r="E23" s="252" t="s">
        <v>38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17"/>
      <c r="BG23" s="245"/>
    </row>
    <row r="24" spans="2:71" ht="6.95" customHeight="1">
      <c r="B24" s="17"/>
      <c r="AR24" s="17"/>
      <c r="BG24" s="245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G25" s="245"/>
    </row>
    <row r="26" spans="2:71" s="1" customFormat="1" ht="25.9" customHeight="1">
      <c r="B26" s="29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53">
        <f>ROUND(AG54,2)</f>
        <v>0</v>
      </c>
      <c r="AL26" s="254"/>
      <c r="AM26" s="254"/>
      <c r="AN26" s="254"/>
      <c r="AO26" s="254"/>
      <c r="AR26" s="29"/>
      <c r="BG26" s="245"/>
    </row>
    <row r="27" spans="2:71" s="1" customFormat="1" ht="6.95" customHeight="1">
      <c r="B27" s="29"/>
      <c r="AR27" s="29"/>
      <c r="BG27" s="245"/>
    </row>
    <row r="28" spans="2:71" s="1" customFormat="1" ht="12.75">
      <c r="B28" s="29"/>
      <c r="L28" s="255" t="s">
        <v>40</v>
      </c>
      <c r="M28" s="255"/>
      <c r="N28" s="255"/>
      <c r="O28" s="255"/>
      <c r="P28" s="255"/>
      <c r="W28" s="255" t="s">
        <v>41</v>
      </c>
      <c r="X28" s="255"/>
      <c r="Y28" s="255"/>
      <c r="Z28" s="255"/>
      <c r="AA28" s="255"/>
      <c r="AB28" s="255"/>
      <c r="AC28" s="255"/>
      <c r="AD28" s="255"/>
      <c r="AE28" s="255"/>
      <c r="AK28" s="255" t="s">
        <v>42</v>
      </c>
      <c r="AL28" s="255"/>
      <c r="AM28" s="255"/>
      <c r="AN28" s="255"/>
      <c r="AO28" s="255"/>
      <c r="AR28" s="29"/>
      <c r="BG28" s="245"/>
    </row>
    <row r="29" spans="2:71" s="2" customFormat="1" ht="14.45" customHeight="1">
      <c r="B29" s="33"/>
      <c r="D29" s="24" t="s">
        <v>43</v>
      </c>
      <c r="F29" s="24" t="s">
        <v>44</v>
      </c>
      <c r="L29" s="258">
        <v>0.21</v>
      </c>
      <c r="M29" s="257"/>
      <c r="N29" s="257"/>
      <c r="O29" s="257"/>
      <c r="P29" s="257"/>
      <c r="W29" s="256">
        <f>ROUND(BB54,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f>ROUND(AX54, 2)</f>
        <v>0</v>
      </c>
      <c r="AL29" s="257"/>
      <c r="AM29" s="257"/>
      <c r="AN29" s="257"/>
      <c r="AO29" s="257"/>
      <c r="AR29" s="33"/>
      <c r="BG29" s="246"/>
    </row>
    <row r="30" spans="2:71" s="2" customFormat="1" ht="14.45" customHeight="1">
      <c r="B30" s="33"/>
      <c r="F30" s="24" t="s">
        <v>45</v>
      </c>
      <c r="L30" s="258">
        <v>0.15</v>
      </c>
      <c r="M30" s="257"/>
      <c r="N30" s="257"/>
      <c r="O30" s="257"/>
      <c r="P30" s="257"/>
      <c r="W30" s="256">
        <f>ROUND(BC54,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f>ROUND(AY54, 2)</f>
        <v>0</v>
      </c>
      <c r="AL30" s="257"/>
      <c r="AM30" s="257"/>
      <c r="AN30" s="257"/>
      <c r="AO30" s="257"/>
      <c r="AR30" s="33"/>
      <c r="BG30" s="246"/>
    </row>
    <row r="31" spans="2:71" s="2" customFormat="1" ht="14.45" hidden="1" customHeight="1">
      <c r="B31" s="33"/>
      <c r="F31" s="24" t="s">
        <v>46</v>
      </c>
      <c r="L31" s="258">
        <v>0.21</v>
      </c>
      <c r="M31" s="257"/>
      <c r="N31" s="257"/>
      <c r="O31" s="257"/>
      <c r="P31" s="257"/>
      <c r="W31" s="256">
        <f>ROUND(BD54,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56">
        <v>0</v>
      </c>
      <c r="AL31" s="257"/>
      <c r="AM31" s="257"/>
      <c r="AN31" s="257"/>
      <c r="AO31" s="257"/>
      <c r="AR31" s="33"/>
      <c r="BG31" s="246"/>
    </row>
    <row r="32" spans="2:71" s="2" customFormat="1" ht="14.45" hidden="1" customHeight="1">
      <c r="B32" s="33"/>
      <c r="F32" s="24" t="s">
        <v>47</v>
      </c>
      <c r="L32" s="258">
        <v>0.15</v>
      </c>
      <c r="M32" s="257"/>
      <c r="N32" s="257"/>
      <c r="O32" s="257"/>
      <c r="P32" s="257"/>
      <c r="W32" s="256">
        <f>ROUND(BE54,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56">
        <v>0</v>
      </c>
      <c r="AL32" s="257"/>
      <c r="AM32" s="257"/>
      <c r="AN32" s="257"/>
      <c r="AO32" s="257"/>
      <c r="AR32" s="33"/>
      <c r="BG32" s="246"/>
    </row>
    <row r="33" spans="2:44" s="2" customFormat="1" ht="14.45" hidden="1" customHeight="1">
      <c r="B33" s="33"/>
      <c r="F33" s="24" t="s">
        <v>48</v>
      </c>
      <c r="L33" s="258">
        <v>0</v>
      </c>
      <c r="M33" s="257"/>
      <c r="N33" s="257"/>
      <c r="O33" s="257"/>
      <c r="P33" s="257"/>
      <c r="W33" s="256">
        <f>ROUND(BF54,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56">
        <v>0</v>
      </c>
      <c r="AL33" s="257"/>
      <c r="AM33" s="257"/>
      <c r="AN33" s="257"/>
      <c r="AO33" s="257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59" t="s">
        <v>51</v>
      </c>
      <c r="Y35" s="260"/>
      <c r="Z35" s="260"/>
      <c r="AA35" s="260"/>
      <c r="AB35" s="260"/>
      <c r="AC35" s="36"/>
      <c r="AD35" s="36"/>
      <c r="AE35" s="36"/>
      <c r="AF35" s="36"/>
      <c r="AG35" s="36"/>
      <c r="AH35" s="36"/>
      <c r="AI35" s="36"/>
      <c r="AJ35" s="36"/>
      <c r="AK35" s="261">
        <f>SUM(AK26:AK33)</f>
        <v>0</v>
      </c>
      <c r="AL35" s="260"/>
      <c r="AM35" s="260"/>
      <c r="AN35" s="260"/>
      <c r="AO35" s="262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52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14</v>
      </c>
      <c r="L44" s="3" t="str">
        <f>K5</f>
        <v>202406</v>
      </c>
      <c r="AR44" s="42"/>
    </row>
    <row r="45" spans="2:44" s="4" customFormat="1" ht="36.950000000000003" customHeight="1">
      <c r="B45" s="43"/>
      <c r="C45" s="44" t="s">
        <v>17</v>
      </c>
      <c r="L45" s="263" t="str">
        <f>K6</f>
        <v>ZŠ U Lesa</v>
      </c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22</v>
      </c>
      <c r="L47" s="45" t="str">
        <f>IF(K8="","",K8)</f>
        <v>Boženy Němcové 539, 473 01 Nový Bor</v>
      </c>
      <c r="AI47" s="24" t="s">
        <v>24</v>
      </c>
      <c r="AM47" s="265" t="str">
        <f>IF(AN8= "","",AN8)</f>
        <v>18. 12. 2023</v>
      </c>
      <c r="AN47" s="265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26</v>
      </c>
      <c r="L49" s="3" t="str">
        <f>IF(E11= "","",E11)</f>
        <v xml:space="preserve"> </v>
      </c>
      <c r="AI49" s="24" t="s">
        <v>32</v>
      </c>
      <c r="AM49" s="266" t="str">
        <f>IF(E17="","",E17)</f>
        <v>Sebastian Fenyk</v>
      </c>
      <c r="AN49" s="267"/>
      <c r="AO49" s="267"/>
      <c r="AP49" s="267"/>
      <c r="AR49" s="29"/>
      <c r="AS49" s="268" t="s">
        <v>53</v>
      </c>
      <c r="AT49" s="269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8"/>
    </row>
    <row r="50" spans="1:91" s="1" customFormat="1" ht="15.2" customHeight="1">
      <c r="B50" s="29"/>
      <c r="C50" s="24" t="s">
        <v>30</v>
      </c>
      <c r="L50" s="3" t="str">
        <f>IF(E14= "Vyplň údaj","",E14)</f>
        <v/>
      </c>
      <c r="AI50" s="24" t="s">
        <v>34</v>
      </c>
      <c r="AM50" s="266" t="str">
        <f>IF(E20="","",E20)</f>
        <v>DESIGN 4AVI, s.r.o</v>
      </c>
      <c r="AN50" s="267"/>
      <c r="AO50" s="267"/>
      <c r="AP50" s="267"/>
      <c r="AR50" s="29"/>
      <c r="AS50" s="270"/>
      <c r="AT50" s="271"/>
      <c r="BF50" s="50"/>
    </row>
    <row r="51" spans="1:91" s="1" customFormat="1" ht="10.9" customHeight="1">
      <c r="B51" s="29"/>
      <c r="AR51" s="29"/>
      <c r="AS51" s="270"/>
      <c r="AT51" s="271"/>
      <c r="BF51" s="50"/>
    </row>
    <row r="52" spans="1:91" s="1" customFormat="1" ht="29.25" customHeight="1">
      <c r="B52" s="29"/>
      <c r="C52" s="272" t="s">
        <v>54</v>
      </c>
      <c r="D52" s="273"/>
      <c r="E52" s="273"/>
      <c r="F52" s="273"/>
      <c r="G52" s="273"/>
      <c r="H52" s="51"/>
      <c r="I52" s="274" t="s">
        <v>55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56</v>
      </c>
      <c r="AH52" s="273"/>
      <c r="AI52" s="273"/>
      <c r="AJ52" s="273"/>
      <c r="AK52" s="273"/>
      <c r="AL52" s="273"/>
      <c r="AM52" s="273"/>
      <c r="AN52" s="274" t="s">
        <v>57</v>
      </c>
      <c r="AO52" s="273"/>
      <c r="AP52" s="273"/>
      <c r="AQ52" s="52" t="s">
        <v>58</v>
      </c>
      <c r="AR52" s="29"/>
      <c r="AS52" s="53" t="s">
        <v>59</v>
      </c>
      <c r="AT52" s="54" t="s">
        <v>60</v>
      </c>
      <c r="AU52" s="54" t="s">
        <v>61</v>
      </c>
      <c r="AV52" s="54" t="s">
        <v>62</v>
      </c>
      <c r="AW52" s="54" t="s">
        <v>63</v>
      </c>
      <c r="AX52" s="54" t="s">
        <v>64</v>
      </c>
      <c r="AY52" s="54" t="s">
        <v>65</v>
      </c>
      <c r="AZ52" s="54" t="s">
        <v>66</v>
      </c>
      <c r="BA52" s="54" t="s">
        <v>67</v>
      </c>
      <c r="BB52" s="54" t="s">
        <v>68</v>
      </c>
      <c r="BC52" s="54" t="s">
        <v>69</v>
      </c>
      <c r="BD52" s="54" t="s">
        <v>70</v>
      </c>
      <c r="BE52" s="54" t="s">
        <v>71</v>
      </c>
      <c r="BF52" s="55" t="s">
        <v>72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8"/>
    </row>
    <row r="54" spans="1:91" s="5" customFormat="1" ht="32.450000000000003" customHeight="1">
      <c r="B54" s="57"/>
      <c r="C54" s="58" t="s">
        <v>73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79">
        <f>ROUND(AG55,2)</f>
        <v>0</v>
      </c>
      <c r="AH54" s="279"/>
      <c r="AI54" s="279"/>
      <c r="AJ54" s="279"/>
      <c r="AK54" s="279"/>
      <c r="AL54" s="279"/>
      <c r="AM54" s="279"/>
      <c r="AN54" s="280">
        <f>SUM(AG54,AV54)</f>
        <v>0</v>
      </c>
      <c r="AO54" s="280"/>
      <c r="AP54" s="280"/>
      <c r="AQ54" s="61" t="s">
        <v>20</v>
      </c>
      <c r="AR54" s="57"/>
      <c r="AS54" s="62">
        <f>ROUND(AS55,2)</f>
        <v>0</v>
      </c>
      <c r="AT54" s="63">
        <f>ROUND(AT55,2)</f>
        <v>0</v>
      </c>
      <c r="AU54" s="64">
        <f>ROUND(AU55,2)</f>
        <v>0</v>
      </c>
      <c r="AV54" s="64">
        <f>ROUND(SUM(AX54:AY54),2)</f>
        <v>0</v>
      </c>
      <c r="AW54" s="65">
        <f>ROUND(AW55,5)</f>
        <v>0</v>
      </c>
      <c r="AX54" s="64">
        <f>ROUND(BB54*L29,2)</f>
        <v>0</v>
      </c>
      <c r="AY54" s="64">
        <f>ROUND(BC54*L30,2)</f>
        <v>0</v>
      </c>
      <c r="AZ54" s="64">
        <f>ROUND(BD54*L29,2)</f>
        <v>0</v>
      </c>
      <c r="BA54" s="64">
        <f>ROUND(BE54*L30,2)</f>
        <v>0</v>
      </c>
      <c r="BB54" s="64">
        <f>ROUND(BB55,2)</f>
        <v>0</v>
      </c>
      <c r="BC54" s="64">
        <f>ROUND(BC55,2)</f>
        <v>0</v>
      </c>
      <c r="BD54" s="64">
        <f>ROUND(BD55,2)</f>
        <v>0</v>
      </c>
      <c r="BE54" s="64">
        <f>ROUND(BE55,2)</f>
        <v>0</v>
      </c>
      <c r="BF54" s="66">
        <f>ROUND(BF55,2)</f>
        <v>0</v>
      </c>
      <c r="BS54" s="67" t="s">
        <v>74</v>
      </c>
      <c r="BT54" s="67" t="s">
        <v>75</v>
      </c>
      <c r="BU54" s="68" t="s">
        <v>76</v>
      </c>
      <c r="BV54" s="67" t="s">
        <v>77</v>
      </c>
      <c r="BW54" s="67" t="s">
        <v>6</v>
      </c>
      <c r="BX54" s="67" t="s">
        <v>78</v>
      </c>
      <c r="CL54" s="67" t="s">
        <v>20</v>
      </c>
    </row>
    <row r="55" spans="1:91" s="6" customFormat="1" ht="37.5" customHeight="1">
      <c r="A55" s="69" t="s">
        <v>79</v>
      </c>
      <c r="B55" s="70"/>
      <c r="C55" s="71"/>
      <c r="D55" s="278" t="s">
        <v>80</v>
      </c>
      <c r="E55" s="278"/>
      <c r="F55" s="278"/>
      <c r="G55" s="278"/>
      <c r="H55" s="278"/>
      <c r="I55" s="72"/>
      <c r="J55" s="278" t="s">
        <v>81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6">
        <f>'Učebna informatiky - Stavba'!K32</f>
        <v>0</v>
      </c>
      <c r="AH55" s="277"/>
      <c r="AI55" s="277"/>
      <c r="AJ55" s="277"/>
      <c r="AK55" s="277"/>
      <c r="AL55" s="277"/>
      <c r="AM55" s="277"/>
      <c r="AN55" s="276">
        <f>SUM(AG55,AV55)</f>
        <v>0</v>
      </c>
      <c r="AO55" s="277"/>
      <c r="AP55" s="277"/>
      <c r="AQ55" s="73" t="s">
        <v>82</v>
      </c>
      <c r="AR55" s="70"/>
      <c r="AS55" s="74">
        <f>'Učebna informatiky - Stavba'!K30</f>
        <v>0</v>
      </c>
      <c r="AT55" s="75">
        <f>'Učebna informatiky - Stavba'!K31</f>
        <v>0</v>
      </c>
      <c r="AU55" s="75">
        <v>0</v>
      </c>
      <c r="AV55" s="75">
        <f>ROUND(SUM(AX55:AY55),2)</f>
        <v>0</v>
      </c>
      <c r="AW55" s="76">
        <f>'Učebna informatiky - Stavba'!T104</f>
        <v>0</v>
      </c>
      <c r="AX55" s="75">
        <f>'Učebna informatiky - Stavba'!K35</f>
        <v>0</v>
      </c>
      <c r="AY55" s="75">
        <f>'Učebna informatiky - Stavba'!K36</f>
        <v>0</v>
      </c>
      <c r="AZ55" s="75">
        <f>'Učebna informatiky - Stavba'!K37</f>
        <v>0</v>
      </c>
      <c r="BA55" s="75">
        <f>'Učebna informatiky - Stavba'!K38</f>
        <v>0</v>
      </c>
      <c r="BB55" s="75">
        <f>'Učebna informatiky - Stavba'!F35</f>
        <v>0</v>
      </c>
      <c r="BC55" s="75">
        <f>'Učebna informatiky - Stavba'!F36</f>
        <v>0</v>
      </c>
      <c r="BD55" s="75">
        <f>'Učebna informatiky - Stavba'!F37</f>
        <v>0</v>
      </c>
      <c r="BE55" s="75">
        <f>'Učebna informatiky - Stavba'!F38</f>
        <v>0</v>
      </c>
      <c r="BF55" s="77">
        <f>'Učebna informatiky - Stavba'!F39</f>
        <v>0</v>
      </c>
      <c r="BT55" s="78" t="s">
        <v>83</v>
      </c>
      <c r="BV55" s="78" t="s">
        <v>77</v>
      </c>
      <c r="BW55" s="78" t="s">
        <v>84</v>
      </c>
      <c r="BX55" s="78" t="s">
        <v>6</v>
      </c>
      <c r="CL55" s="78" t="s">
        <v>20</v>
      </c>
      <c r="CM55" s="78" t="s">
        <v>85</v>
      </c>
    </row>
    <row r="56" spans="1:91" s="1" customFormat="1" ht="30" customHeight="1">
      <c r="B56" s="29"/>
      <c r="AR56" s="29"/>
    </row>
    <row r="57" spans="1:91" s="1" customFormat="1" ht="6.95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sheetProtection algorithmName="SHA-512" hashValue="jVGqYZ2i5x2q9CQG7vBIGxaFeJXFByqieQjmZFjuiTeg96XiRPd4BzC3ho8/PbKKHHzTxKFgerwynrpYqpt30A==" saltValue="bHbwEJmmTdlzw1VKqkQ0HWsGS7Lbbw2snTtJ5+kCk1/X+twW2XknC7AdZNcE3m0S5zwlSmMs7pp1dD2MAksCHQ==" spinCount="100000" sheet="1" objects="1" scenarios="1" formatColumns="0" formatRows="0"/>
  <mergeCells count="42">
    <mergeCell ref="AR2:BG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Učebna informatiky - Stavb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T2" s="14" t="s">
        <v>84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85</v>
      </c>
    </row>
    <row r="4" spans="2:46" ht="24.95" customHeight="1">
      <c r="B4" s="17"/>
      <c r="D4" s="18" t="s">
        <v>86</v>
      </c>
      <c r="M4" s="17"/>
      <c r="N4" s="79" t="s">
        <v>11</v>
      </c>
      <c r="AT4" s="14" t="s">
        <v>4</v>
      </c>
    </row>
    <row r="5" spans="2:46" ht="6.95" customHeight="1">
      <c r="B5" s="17"/>
      <c r="M5" s="17"/>
    </row>
    <row r="6" spans="2:46" ht="12" customHeight="1">
      <c r="B6" s="17"/>
      <c r="D6" s="24" t="s">
        <v>17</v>
      </c>
      <c r="M6" s="17"/>
    </row>
    <row r="7" spans="2:46" ht="16.5" customHeight="1">
      <c r="B7" s="17"/>
      <c r="E7" s="281" t="str">
        <f>'Rekapitulace zakázky'!K6</f>
        <v>ZŠ U Lesa</v>
      </c>
      <c r="F7" s="282"/>
      <c r="G7" s="282"/>
      <c r="H7" s="282"/>
      <c r="M7" s="17"/>
    </row>
    <row r="8" spans="2:46" s="1" customFormat="1" ht="12" customHeight="1">
      <c r="B8" s="29"/>
      <c r="D8" s="24" t="s">
        <v>87</v>
      </c>
      <c r="M8" s="29"/>
    </row>
    <row r="9" spans="2:46" s="1" customFormat="1" ht="16.5" customHeight="1">
      <c r="B9" s="29"/>
      <c r="E9" s="263" t="s">
        <v>88</v>
      </c>
      <c r="F9" s="283"/>
      <c r="G9" s="283"/>
      <c r="H9" s="283"/>
      <c r="M9" s="29"/>
    </row>
    <row r="10" spans="2:46" s="1" customFormat="1" ht="11.25">
      <c r="B10" s="29"/>
      <c r="M10" s="29"/>
    </row>
    <row r="11" spans="2:46" s="1" customFormat="1" ht="12" customHeight="1">
      <c r="B11" s="29"/>
      <c r="D11" s="24" t="s">
        <v>19</v>
      </c>
      <c r="F11" s="22" t="s">
        <v>20</v>
      </c>
      <c r="I11" s="24" t="s">
        <v>21</v>
      </c>
      <c r="J11" s="22" t="s">
        <v>20</v>
      </c>
      <c r="M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zakázky'!AN8</f>
        <v>18. 12. 2023</v>
      </c>
      <c r="M12" s="29"/>
    </row>
    <row r="13" spans="2:46" s="1" customFormat="1" ht="10.9" customHeight="1">
      <c r="B13" s="29"/>
      <c r="M13" s="29"/>
    </row>
    <row r="14" spans="2:46" s="1" customFormat="1" ht="12" customHeight="1">
      <c r="B14" s="29"/>
      <c r="D14" s="24" t="s">
        <v>26</v>
      </c>
      <c r="I14" s="24" t="s">
        <v>27</v>
      </c>
      <c r="J14" s="22" t="str">
        <f>IF('Rekapitulace zakázky'!AN10="","",'Rekapitulace zakázky'!AN10)</f>
        <v/>
      </c>
      <c r="M14" s="29"/>
    </row>
    <row r="15" spans="2:46" s="1" customFormat="1" ht="18" customHeight="1">
      <c r="B15" s="29"/>
      <c r="E15" s="22" t="str">
        <f>IF('Rekapitulace zakázky'!E11="","",'Rekapitulace zakázky'!E11)</f>
        <v xml:space="preserve"> </v>
      </c>
      <c r="I15" s="24" t="s">
        <v>29</v>
      </c>
      <c r="J15" s="22" t="str">
        <f>IF('Rekapitulace zakázky'!AN11="","",'Rekapitulace zakázky'!AN11)</f>
        <v/>
      </c>
      <c r="M15" s="29"/>
    </row>
    <row r="16" spans="2:46" s="1" customFormat="1" ht="6.95" customHeight="1">
      <c r="B16" s="29"/>
      <c r="M16" s="29"/>
    </row>
    <row r="17" spans="2:13" s="1" customFormat="1" ht="12" customHeight="1">
      <c r="B17" s="29"/>
      <c r="D17" s="24" t="s">
        <v>30</v>
      </c>
      <c r="I17" s="24" t="s">
        <v>27</v>
      </c>
      <c r="J17" s="25" t="str">
        <f>'Rekapitulace zakázky'!AN13</f>
        <v>Vyplň údaj</v>
      </c>
      <c r="M17" s="29"/>
    </row>
    <row r="18" spans="2:13" s="1" customFormat="1" ht="18" customHeight="1">
      <c r="B18" s="29"/>
      <c r="E18" s="284" t="str">
        <f>'Rekapitulace zakázky'!E14</f>
        <v>Vyplň údaj</v>
      </c>
      <c r="F18" s="247"/>
      <c r="G18" s="247"/>
      <c r="H18" s="247"/>
      <c r="I18" s="24" t="s">
        <v>29</v>
      </c>
      <c r="J18" s="25" t="str">
        <f>'Rekapitulace zakázky'!AN14</f>
        <v>Vyplň údaj</v>
      </c>
      <c r="M18" s="29"/>
    </row>
    <row r="19" spans="2:13" s="1" customFormat="1" ht="6.95" customHeight="1">
      <c r="B19" s="29"/>
      <c r="M19" s="29"/>
    </row>
    <row r="20" spans="2:13" s="1" customFormat="1" ht="12" customHeight="1">
      <c r="B20" s="29"/>
      <c r="D20" s="24" t="s">
        <v>32</v>
      </c>
      <c r="I20" s="24" t="s">
        <v>27</v>
      </c>
      <c r="J20" s="22" t="s">
        <v>20</v>
      </c>
      <c r="M20" s="29"/>
    </row>
    <row r="21" spans="2:13" s="1" customFormat="1" ht="18" customHeight="1">
      <c r="B21" s="29"/>
      <c r="E21" s="22" t="s">
        <v>33</v>
      </c>
      <c r="I21" s="24" t="s">
        <v>29</v>
      </c>
      <c r="J21" s="22" t="s">
        <v>20</v>
      </c>
      <c r="M21" s="29"/>
    </row>
    <row r="22" spans="2:13" s="1" customFormat="1" ht="6.95" customHeight="1">
      <c r="B22" s="29"/>
      <c r="M22" s="29"/>
    </row>
    <row r="23" spans="2:13" s="1" customFormat="1" ht="12" customHeight="1">
      <c r="B23" s="29"/>
      <c r="D23" s="24" t="s">
        <v>34</v>
      </c>
      <c r="I23" s="24" t="s">
        <v>27</v>
      </c>
      <c r="J23" s="22" t="s">
        <v>35</v>
      </c>
      <c r="M23" s="29"/>
    </row>
    <row r="24" spans="2:13" s="1" customFormat="1" ht="18" customHeight="1">
      <c r="B24" s="29"/>
      <c r="E24" s="22" t="s">
        <v>36</v>
      </c>
      <c r="I24" s="24" t="s">
        <v>29</v>
      </c>
      <c r="J24" s="22" t="s">
        <v>20</v>
      </c>
      <c r="M24" s="29"/>
    </row>
    <row r="25" spans="2:13" s="1" customFormat="1" ht="6.95" customHeight="1">
      <c r="B25" s="29"/>
      <c r="M25" s="29"/>
    </row>
    <row r="26" spans="2:13" s="1" customFormat="1" ht="12" customHeight="1">
      <c r="B26" s="29"/>
      <c r="D26" s="24" t="s">
        <v>37</v>
      </c>
      <c r="M26" s="29"/>
    </row>
    <row r="27" spans="2:13" s="7" customFormat="1" ht="47.25" customHeight="1">
      <c r="B27" s="80"/>
      <c r="E27" s="252" t="s">
        <v>38</v>
      </c>
      <c r="F27" s="252"/>
      <c r="G27" s="252"/>
      <c r="H27" s="252"/>
      <c r="M27" s="80"/>
    </row>
    <row r="28" spans="2:13" s="1" customFormat="1" ht="6.95" customHeight="1">
      <c r="B28" s="29"/>
      <c r="M28" s="29"/>
    </row>
    <row r="29" spans="2:13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47"/>
      <c r="M29" s="29"/>
    </row>
    <row r="30" spans="2:13" s="1" customFormat="1" ht="12.75">
      <c r="B30" s="29"/>
      <c r="E30" s="24" t="s">
        <v>89</v>
      </c>
      <c r="K30" s="81">
        <f>I61</f>
        <v>0</v>
      </c>
      <c r="M30" s="29"/>
    </row>
    <row r="31" spans="2:13" s="1" customFormat="1" ht="12.75">
      <c r="B31" s="29"/>
      <c r="E31" s="24" t="s">
        <v>90</v>
      </c>
      <c r="K31" s="81">
        <f>J61</f>
        <v>0</v>
      </c>
      <c r="M31" s="29"/>
    </row>
    <row r="32" spans="2:13" s="1" customFormat="1" ht="25.35" customHeight="1">
      <c r="B32" s="29"/>
      <c r="D32" s="82" t="s">
        <v>39</v>
      </c>
      <c r="K32" s="60">
        <f>ROUND(K104, 2)</f>
        <v>0</v>
      </c>
      <c r="M32" s="29"/>
    </row>
    <row r="33" spans="2:13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47"/>
      <c r="M33" s="29"/>
    </row>
    <row r="34" spans="2:13" s="1" customFormat="1" ht="14.45" customHeight="1">
      <c r="B34" s="29"/>
      <c r="F34" s="32" t="s">
        <v>41</v>
      </c>
      <c r="I34" s="32" t="s">
        <v>40</v>
      </c>
      <c r="K34" s="32" t="s">
        <v>42</v>
      </c>
      <c r="M34" s="29"/>
    </row>
    <row r="35" spans="2:13" s="1" customFormat="1" ht="14.45" customHeight="1">
      <c r="B35" s="29"/>
      <c r="D35" s="49" t="s">
        <v>43</v>
      </c>
      <c r="E35" s="24" t="s">
        <v>44</v>
      </c>
      <c r="F35" s="81">
        <f>ROUND((SUM(BE104:BE286)),  2)</f>
        <v>0</v>
      </c>
      <c r="I35" s="83">
        <v>0.21</v>
      </c>
      <c r="K35" s="81">
        <f>ROUND(((SUM(BE104:BE286))*I35),  2)</f>
        <v>0</v>
      </c>
      <c r="M35" s="29"/>
    </row>
    <row r="36" spans="2:13" s="1" customFormat="1" ht="14.45" customHeight="1">
      <c r="B36" s="29"/>
      <c r="E36" s="24" t="s">
        <v>45</v>
      </c>
      <c r="F36" s="81">
        <f>ROUND((SUM(BF104:BF286)),  2)</f>
        <v>0</v>
      </c>
      <c r="I36" s="83">
        <v>0.15</v>
      </c>
      <c r="K36" s="81">
        <f>ROUND(((SUM(BF104:BF286))*I36),  2)</f>
        <v>0</v>
      </c>
      <c r="M36" s="29"/>
    </row>
    <row r="37" spans="2:13" s="1" customFormat="1" ht="14.45" hidden="1" customHeight="1">
      <c r="B37" s="29"/>
      <c r="E37" s="24" t="s">
        <v>46</v>
      </c>
      <c r="F37" s="81">
        <f>ROUND((SUM(BG104:BG286)),  2)</f>
        <v>0</v>
      </c>
      <c r="I37" s="83">
        <v>0.21</v>
      </c>
      <c r="K37" s="81">
        <f>0</f>
        <v>0</v>
      </c>
      <c r="M37" s="29"/>
    </row>
    <row r="38" spans="2:13" s="1" customFormat="1" ht="14.45" hidden="1" customHeight="1">
      <c r="B38" s="29"/>
      <c r="E38" s="24" t="s">
        <v>47</v>
      </c>
      <c r="F38" s="81">
        <f>ROUND((SUM(BH104:BH286)),  2)</f>
        <v>0</v>
      </c>
      <c r="I38" s="83">
        <v>0.15</v>
      </c>
      <c r="K38" s="81">
        <f>0</f>
        <v>0</v>
      </c>
      <c r="M38" s="29"/>
    </row>
    <row r="39" spans="2:13" s="1" customFormat="1" ht="14.45" hidden="1" customHeight="1">
      <c r="B39" s="29"/>
      <c r="E39" s="24" t="s">
        <v>48</v>
      </c>
      <c r="F39" s="81">
        <f>ROUND((SUM(BI104:BI286)),  2)</f>
        <v>0</v>
      </c>
      <c r="I39" s="83">
        <v>0</v>
      </c>
      <c r="K39" s="81">
        <f>0</f>
        <v>0</v>
      </c>
      <c r="M39" s="29"/>
    </row>
    <row r="40" spans="2:13" s="1" customFormat="1" ht="6.95" customHeight="1">
      <c r="B40" s="29"/>
      <c r="M40" s="29"/>
    </row>
    <row r="41" spans="2:13" s="1" customFormat="1" ht="25.35" customHeight="1">
      <c r="B41" s="29"/>
      <c r="C41" s="84"/>
      <c r="D41" s="85" t="s">
        <v>49</v>
      </c>
      <c r="E41" s="51"/>
      <c r="F41" s="51"/>
      <c r="G41" s="86" t="s">
        <v>50</v>
      </c>
      <c r="H41" s="87" t="s">
        <v>51</v>
      </c>
      <c r="I41" s="51"/>
      <c r="J41" s="51"/>
      <c r="K41" s="88">
        <f>SUM(K32:K39)</f>
        <v>0</v>
      </c>
      <c r="L41" s="89"/>
      <c r="M41" s="29"/>
    </row>
    <row r="42" spans="2:13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9"/>
    </row>
    <row r="46" spans="2:13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"/>
    </row>
    <row r="47" spans="2:13" s="1" customFormat="1" ht="24.95" customHeight="1">
      <c r="B47" s="29"/>
      <c r="C47" s="18" t="s">
        <v>91</v>
      </c>
      <c r="M47" s="29"/>
    </row>
    <row r="48" spans="2:13" s="1" customFormat="1" ht="6.95" customHeight="1">
      <c r="B48" s="29"/>
      <c r="M48" s="29"/>
    </row>
    <row r="49" spans="2:47" s="1" customFormat="1" ht="12" customHeight="1">
      <c r="B49" s="29"/>
      <c r="C49" s="24" t="s">
        <v>17</v>
      </c>
      <c r="M49" s="29"/>
    </row>
    <row r="50" spans="2:47" s="1" customFormat="1" ht="16.5" customHeight="1">
      <c r="B50" s="29"/>
      <c r="E50" s="281" t="str">
        <f>E7</f>
        <v>ZŠ U Lesa</v>
      </c>
      <c r="F50" s="282"/>
      <c r="G50" s="282"/>
      <c r="H50" s="282"/>
      <c r="M50" s="29"/>
    </row>
    <row r="51" spans="2:47" s="1" customFormat="1" ht="12" customHeight="1">
      <c r="B51" s="29"/>
      <c r="C51" s="24" t="s">
        <v>87</v>
      </c>
      <c r="M51" s="29"/>
    </row>
    <row r="52" spans="2:47" s="1" customFormat="1" ht="16.5" customHeight="1">
      <c r="B52" s="29"/>
      <c r="E52" s="263" t="str">
        <f>E9</f>
        <v>Učebna informatiky - Stavba</v>
      </c>
      <c r="F52" s="283"/>
      <c r="G52" s="283"/>
      <c r="H52" s="283"/>
      <c r="M52" s="29"/>
    </row>
    <row r="53" spans="2:47" s="1" customFormat="1" ht="6.95" customHeight="1">
      <c r="B53" s="29"/>
      <c r="M53" s="29"/>
    </row>
    <row r="54" spans="2:47" s="1" customFormat="1" ht="12" customHeight="1">
      <c r="B54" s="29"/>
      <c r="C54" s="24" t="s">
        <v>22</v>
      </c>
      <c r="F54" s="22" t="str">
        <f>F12</f>
        <v>Boženy Němcové 539, 473 01 Nový Bor</v>
      </c>
      <c r="I54" s="24" t="s">
        <v>24</v>
      </c>
      <c r="J54" s="46" t="str">
        <f>IF(J12="","",J12)</f>
        <v>18. 12. 2023</v>
      </c>
      <c r="M54" s="29"/>
    </row>
    <row r="55" spans="2:47" s="1" customFormat="1" ht="6.95" customHeight="1">
      <c r="B55" s="29"/>
      <c r="M55" s="29"/>
    </row>
    <row r="56" spans="2:47" s="1" customFormat="1" ht="15.2" customHeight="1">
      <c r="B56" s="29"/>
      <c r="C56" s="24" t="s">
        <v>26</v>
      </c>
      <c r="F56" s="22" t="str">
        <f>E15</f>
        <v xml:space="preserve"> </v>
      </c>
      <c r="I56" s="24" t="s">
        <v>32</v>
      </c>
      <c r="J56" s="27" t="str">
        <f>E21</f>
        <v>Sebastian Fenyk</v>
      </c>
      <c r="M56" s="29"/>
    </row>
    <row r="57" spans="2:47" s="1" customFormat="1" ht="15.2" customHeight="1">
      <c r="B57" s="29"/>
      <c r="C57" s="24" t="s">
        <v>30</v>
      </c>
      <c r="F57" s="22" t="str">
        <f>IF(E18="","",E18)</f>
        <v>Vyplň údaj</v>
      </c>
      <c r="I57" s="24" t="s">
        <v>34</v>
      </c>
      <c r="J57" s="27" t="str">
        <f>E24</f>
        <v>DESIGN 4AVI, s.r.o</v>
      </c>
      <c r="M57" s="29"/>
    </row>
    <row r="58" spans="2:47" s="1" customFormat="1" ht="10.35" customHeight="1">
      <c r="B58" s="29"/>
      <c r="M58" s="29"/>
    </row>
    <row r="59" spans="2:47" s="1" customFormat="1" ht="29.25" customHeight="1">
      <c r="B59" s="29"/>
      <c r="C59" s="90" t="s">
        <v>92</v>
      </c>
      <c r="D59" s="84"/>
      <c r="E59" s="84"/>
      <c r="F59" s="84"/>
      <c r="G59" s="84"/>
      <c r="H59" s="84"/>
      <c r="I59" s="91" t="s">
        <v>93</v>
      </c>
      <c r="J59" s="91" t="s">
        <v>94</v>
      </c>
      <c r="K59" s="91" t="s">
        <v>95</v>
      </c>
      <c r="L59" s="84"/>
      <c r="M59" s="29"/>
    </row>
    <row r="60" spans="2:47" s="1" customFormat="1" ht="10.35" customHeight="1">
      <c r="B60" s="29"/>
      <c r="M60" s="29"/>
    </row>
    <row r="61" spans="2:47" s="1" customFormat="1" ht="22.9" customHeight="1">
      <c r="B61" s="29"/>
      <c r="C61" s="92" t="s">
        <v>73</v>
      </c>
      <c r="I61" s="60">
        <f t="shared" ref="I61:J63" si="0">Q104</f>
        <v>0</v>
      </c>
      <c r="J61" s="60">
        <f t="shared" si="0"/>
        <v>0</v>
      </c>
      <c r="K61" s="60">
        <f>K104</f>
        <v>0</v>
      </c>
      <c r="M61" s="29"/>
      <c r="AU61" s="14" t="s">
        <v>96</v>
      </c>
    </row>
    <row r="62" spans="2:47" s="8" customFormat="1" ht="24.95" customHeight="1">
      <c r="B62" s="93"/>
      <c r="D62" s="94" t="s">
        <v>97</v>
      </c>
      <c r="E62" s="95"/>
      <c r="F62" s="95"/>
      <c r="G62" s="95"/>
      <c r="H62" s="95"/>
      <c r="I62" s="96">
        <f t="shared" si="0"/>
        <v>0</v>
      </c>
      <c r="J62" s="96">
        <f t="shared" si="0"/>
        <v>0</v>
      </c>
      <c r="K62" s="96">
        <f>K105</f>
        <v>0</v>
      </c>
      <c r="M62" s="93"/>
    </row>
    <row r="63" spans="2:47" s="9" customFormat="1" ht="19.899999999999999" customHeight="1">
      <c r="B63" s="97"/>
      <c r="D63" s="98" t="s">
        <v>98</v>
      </c>
      <c r="E63" s="99"/>
      <c r="F63" s="99"/>
      <c r="G63" s="99"/>
      <c r="H63" s="99"/>
      <c r="I63" s="100">
        <f t="shared" si="0"/>
        <v>0</v>
      </c>
      <c r="J63" s="100">
        <f t="shared" si="0"/>
        <v>0</v>
      </c>
      <c r="K63" s="100">
        <f>K106</f>
        <v>0</v>
      </c>
      <c r="M63" s="97"/>
    </row>
    <row r="64" spans="2:47" s="9" customFormat="1" ht="19.899999999999999" customHeight="1">
      <c r="B64" s="97"/>
      <c r="D64" s="98" t="s">
        <v>99</v>
      </c>
      <c r="E64" s="99"/>
      <c r="F64" s="99"/>
      <c r="G64" s="99"/>
      <c r="H64" s="99"/>
      <c r="I64" s="100">
        <f>Q113</f>
        <v>0</v>
      </c>
      <c r="J64" s="100">
        <f>R113</f>
        <v>0</v>
      </c>
      <c r="K64" s="100">
        <f>K113</f>
        <v>0</v>
      </c>
      <c r="M64" s="97"/>
    </row>
    <row r="65" spans="2:13" s="9" customFormat="1" ht="19.899999999999999" customHeight="1">
      <c r="B65" s="97"/>
      <c r="D65" s="98" t="s">
        <v>100</v>
      </c>
      <c r="E65" s="99"/>
      <c r="F65" s="99"/>
      <c r="G65" s="99"/>
      <c r="H65" s="99"/>
      <c r="I65" s="100">
        <f>Q125</f>
        <v>0</v>
      </c>
      <c r="J65" s="100">
        <f>R125</f>
        <v>0</v>
      </c>
      <c r="K65" s="100">
        <f>K125</f>
        <v>0</v>
      </c>
      <c r="M65" s="97"/>
    </row>
    <row r="66" spans="2:13" s="9" customFormat="1" ht="19.899999999999999" customHeight="1">
      <c r="B66" s="97"/>
      <c r="D66" s="98" t="s">
        <v>101</v>
      </c>
      <c r="E66" s="99"/>
      <c r="F66" s="99"/>
      <c r="G66" s="99"/>
      <c r="H66" s="99"/>
      <c r="I66" s="100">
        <f>Q131</f>
        <v>0</v>
      </c>
      <c r="J66" s="100">
        <f>R131</f>
        <v>0</v>
      </c>
      <c r="K66" s="100">
        <f>K131</f>
        <v>0</v>
      </c>
      <c r="M66" s="97"/>
    </row>
    <row r="67" spans="2:13" s="8" customFormat="1" ht="24.95" customHeight="1">
      <c r="B67" s="93"/>
      <c r="D67" s="94" t="s">
        <v>102</v>
      </c>
      <c r="E67" s="95"/>
      <c r="F67" s="95"/>
      <c r="G67" s="95"/>
      <c r="H67" s="95"/>
      <c r="I67" s="96">
        <f>Q133</f>
        <v>0</v>
      </c>
      <c r="J67" s="96">
        <f>R133</f>
        <v>0</v>
      </c>
      <c r="K67" s="96">
        <f>K133</f>
        <v>0</v>
      </c>
      <c r="M67" s="93"/>
    </row>
    <row r="68" spans="2:13" s="9" customFormat="1" ht="19.899999999999999" customHeight="1">
      <c r="B68" s="97"/>
      <c r="D68" s="98" t="s">
        <v>103</v>
      </c>
      <c r="E68" s="99"/>
      <c r="F68" s="99"/>
      <c r="G68" s="99"/>
      <c r="H68" s="99"/>
      <c r="I68" s="100">
        <f>Q134</f>
        <v>0</v>
      </c>
      <c r="J68" s="100">
        <f>R134</f>
        <v>0</v>
      </c>
      <c r="K68" s="100">
        <f>K134</f>
        <v>0</v>
      </c>
      <c r="M68" s="97"/>
    </row>
    <row r="69" spans="2:13" s="9" customFormat="1" ht="19.899999999999999" customHeight="1">
      <c r="B69" s="97"/>
      <c r="D69" s="98" t="s">
        <v>104</v>
      </c>
      <c r="E69" s="99"/>
      <c r="F69" s="99"/>
      <c r="G69" s="99"/>
      <c r="H69" s="99"/>
      <c r="I69" s="100">
        <f>Q145</f>
        <v>0</v>
      </c>
      <c r="J69" s="100">
        <f>R145</f>
        <v>0</v>
      </c>
      <c r="K69" s="100">
        <f>K145</f>
        <v>0</v>
      </c>
      <c r="M69" s="97"/>
    </row>
    <row r="70" spans="2:13" s="9" customFormat="1" ht="19.899999999999999" customHeight="1">
      <c r="B70" s="97"/>
      <c r="D70" s="98" t="s">
        <v>105</v>
      </c>
      <c r="E70" s="99"/>
      <c r="F70" s="99"/>
      <c r="G70" s="99"/>
      <c r="H70" s="99"/>
      <c r="I70" s="100">
        <f>Q155</f>
        <v>0</v>
      </c>
      <c r="J70" s="100">
        <f>R155</f>
        <v>0</v>
      </c>
      <c r="K70" s="100">
        <f>K155</f>
        <v>0</v>
      </c>
      <c r="M70" s="97"/>
    </row>
    <row r="71" spans="2:13" s="9" customFormat="1" ht="19.899999999999999" customHeight="1">
      <c r="B71" s="97"/>
      <c r="D71" s="98" t="s">
        <v>106</v>
      </c>
      <c r="E71" s="99"/>
      <c r="F71" s="99"/>
      <c r="G71" s="99"/>
      <c r="H71" s="99"/>
      <c r="I71" s="100">
        <f>Q171</f>
        <v>0</v>
      </c>
      <c r="J71" s="100">
        <f>R171</f>
        <v>0</v>
      </c>
      <c r="K71" s="100">
        <f>K171</f>
        <v>0</v>
      </c>
      <c r="M71" s="97"/>
    </row>
    <row r="72" spans="2:13" s="9" customFormat="1" ht="19.899999999999999" customHeight="1">
      <c r="B72" s="97"/>
      <c r="D72" s="98" t="s">
        <v>107</v>
      </c>
      <c r="E72" s="99"/>
      <c r="F72" s="99"/>
      <c r="G72" s="99"/>
      <c r="H72" s="99"/>
      <c r="I72" s="100">
        <f>Q173</f>
        <v>0</v>
      </c>
      <c r="J72" s="100">
        <f>R173</f>
        <v>0</v>
      </c>
      <c r="K72" s="100">
        <f>K173</f>
        <v>0</v>
      </c>
      <c r="M72" s="97"/>
    </row>
    <row r="73" spans="2:13" s="8" customFormat="1" ht="24.95" customHeight="1">
      <c r="B73" s="93"/>
      <c r="D73" s="94" t="s">
        <v>108</v>
      </c>
      <c r="E73" s="95"/>
      <c r="F73" s="95"/>
      <c r="G73" s="95"/>
      <c r="H73" s="95"/>
      <c r="I73" s="96">
        <f>Q184</f>
        <v>0</v>
      </c>
      <c r="J73" s="96">
        <f>R184</f>
        <v>0</v>
      </c>
      <c r="K73" s="96">
        <f>K184</f>
        <v>0</v>
      </c>
      <c r="M73" s="93"/>
    </row>
    <row r="74" spans="2:13" s="9" customFormat="1" ht="19.899999999999999" customHeight="1">
      <c r="B74" s="97"/>
      <c r="D74" s="98" t="s">
        <v>109</v>
      </c>
      <c r="E74" s="99"/>
      <c r="F74" s="99"/>
      <c r="G74" s="99"/>
      <c r="H74" s="99"/>
      <c r="I74" s="100">
        <f>Q185</f>
        <v>0</v>
      </c>
      <c r="J74" s="100">
        <f>R185</f>
        <v>0</v>
      </c>
      <c r="K74" s="100">
        <f>K185</f>
        <v>0</v>
      </c>
      <c r="M74" s="97"/>
    </row>
    <row r="75" spans="2:13" s="9" customFormat="1" ht="19.899999999999999" customHeight="1">
      <c r="B75" s="97"/>
      <c r="D75" s="98" t="s">
        <v>110</v>
      </c>
      <c r="E75" s="99"/>
      <c r="F75" s="99"/>
      <c r="G75" s="99"/>
      <c r="H75" s="99"/>
      <c r="I75" s="100">
        <f>Q198</f>
        <v>0</v>
      </c>
      <c r="J75" s="100">
        <f>R198</f>
        <v>0</v>
      </c>
      <c r="K75" s="100">
        <f>K198</f>
        <v>0</v>
      </c>
      <c r="M75" s="97"/>
    </row>
    <row r="76" spans="2:13" s="9" customFormat="1" ht="19.899999999999999" customHeight="1">
      <c r="B76" s="97"/>
      <c r="D76" s="98" t="s">
        <v>111</v>
      </c>
      <c r="E76" s="99"/>
      <c r="F76" s="99"/>
      <c r="G76" s="99"/>
      <c r="H76" s="99"/>
      <c r="I76" s="100">
        <f>Q247</f>
        <v>0</v>
      </c>
      <c r="J76" s="100">
        <f>R247</f>
        <v>0</v>
      </c>
      <c r="K76" s="100">
        <f>K247</f>
        <v>0</v>
      </c>
      <c r="M76" s="97"/>
    </row>
    <row r="77" spans="2:13" s="9" customFormat="1" ht="19.899999999999999" customHeight="1">
      <c r="B77" s="97"/>
      <c r="D77" s="98" t="s">
        <v>112</v>
      </c>
      <c r="E77" s="99"/>
      <c r="F77" s="99"/>
      <c r="G77" s="99"/>
      <c r="H77" s="99"/>
      <c r="I77" s="100">
        <f>Q264</f>
        <v>0</v>
      </c>
      <c r="J77" s="100">
        <f>R264</f>
        <v>0</v>
      </c>
      <c r="K77" s="100">
        <f>K264</f>
        <v>0</v>
      </c>
      <c r="M77" s="97"/>
    </row>
    <row r="78" spans="2:13" s="8" customFormat="1" ht="24.95" customHeight="1">
      <c r="B78" s="93"/>
      <c r="D78" s="94" t="s">
        <v>113</v>
      </c>
      <c r="E78" s="95"/>
      <c r="F78" s="95"/>
      <c r="G78" s="95"/>
      <c r="H78" s="95"/>
      <c r="I78" s="96">
        <f>Q272</f>
        <v>0</v>
      </c>
      <c r="J78" s="96">
        <f>R272</f>
        <v>0</v>
      </c>
      <c r="K78" s="96">
        <f>K272</f>
        <v>0</v>
      </c>
      <c r="M78" s="93"/>
    </row>
    <row r="79" spans="2:13" s="9" customFormat="1" ht="19.899999999999999" customHeight="1">
      <c r="B79" s="97"/>
      <c r="D79" s="98" t="s">
        <v>114</v>
      </c>
      <c r="E79" s="99"/>
      <c r="F79" s="99"/>
      <c r="G79" s="99"/>
      <c r="H79" s="99"/>
      <c r="I79" s="100">
        <f>Q273</f>
        <v>0</v>
      </c>
      <c r="J79" s="100">
        <f>R273</f>
        <v>0</v>
      </c>
      <c r="K79" s="100">
        <f>K273</f>
        <v>0</v>
      </c>
      <c r="M79" s="97"/>
    </row>
    <row r="80" spans="2:13" s="8" customFormat="1" ht="24.95" customHeight="1">
      <c r="B80" s="93"/>
      <c r="D80" s="94" t="s">
        <v>115</v>
      </c>
      <c r="E80" s="95"/>
      <c r="F80" s="95"/>
      <c r="G80" s="95"/>
      <c r="H80" s="95"/>
      <c r="I80" s="96">
        <f>Q275</f>
        <v>0</v>
      </c>
      <c r="J80" s="96">
        <f>R275</f>
        <v>0</v>
      </c>
      <c r="K80" s="96">
        <f>K275</f>
        <v>0</v>
      </c>
      <c r="M80" s="93"/>
    </row>
    <row r="81" spans="2:13" s="9" customFormat="1" ht="19.899999999999999" customHeight="1">
      <c r="B81" s="97"/>
      <c r="D81" s="98" t="s">
        <v>116</v>
      </c>
      <c r="E81" s="99"/>
      <c r="F81" s="99"/>
      <c r="G81" s="99"/>
      <c r="H81" s="99"/>
      <c r="I81" s="100">
        <f>Q276</f>
        <v>0</v>
      </c>
      <c r="J81" s="100">
        <f>R276</f>
        <v>0</v>
      </c>
      <c r="K81" s="100">
        <f>K276</f>
        <v>0</v>
      </c>
      <c r="M81" s="97"/>
    </row>
    <row r="82" spans="2:13" s="9" customFormat="1" ht="19.899999999999999" customHeight="1">
      <c r="B82" s="97"/>
      <c r="D82" s="98" t="s">
        <v>117</v>
      </c>
      <c r="E82" s="99"/>
      <c r="F82" s="99"/>
      <c r="G82" s="99"/>
      <c r="H82" s="99"/>
      <c r="I82" s="100">
        <f>Q279</f>
        <v>0</v>
      </c>
      <c r="J82" s="100">
        <f>R279</f>
        <v>0</v>
      </c>
      <c r="K82" s="100">
        <f>K279</f>
        <v>0</v>
      </c>
      <c r="M82" s="97"/>
    </row>
    <row r="83" spans="2:13" s="9" customFormat="1" ht="19.899999999999999" customHeight="1">
      <c r="B83" s="97"/>
      <c r="D83" s="98" t="s">
        <v>118</v>
      </c>
      <c r="E83" s="99"/>
      <c r="F83" s="99"/>
      <c r="G83" s="99"/>
      <c r="H83" s="99"/>
      <c r="I83" s="100">
        <f>Q282</f>
        <v>0</v>
      </c>
      <c r="J83" s="100">
        <f>R282</f>
        <v>0</v>
      </c>
      <c r="K83" s="100">
        <f>K282</f>
        <v>0</v>
      </c>
      <c r="M83" s="97"/>
    </row>
    <row r="84" spans="2:13" s="8" customFormat="1" ht="24.95" customHeight="1">
      <c r="B84" s="93"/>
      <c r="D84" s="94" t="s">
        <v>119</v>
      </c>
      <c r="E84" s="95"/>
      <c r="F84" s="95"/>
      <c r="G84" s="95"/>
      <c r="H84" s="95"/>
      <c r="I84" s="96">
        <f>Q285</f>
        <v>0</v>
      </c>
      <c r="J84" s="96">
        <f>R285</f>
        <v>0</v>
      </c>
      <c r="K84" s="96">
        <f>K285</f>
        <v>0</v>
      </c>
      <c r="M84" s="93"/>
    </row>
    <row r="85" spans="2:13" s="1" customFormat="1" ht="21.75" customHeight="1">
      <c r="B85" s="29"/>
      <c r="M85" s="29"/>
    </row>
    <row r="86" spans="2:13" s="1" customFormat="1" ht="6.9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29"/>
    </row>
    <row r="90" spans="2:13" s="1" customFormat="1" ht="6.95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29"/>
    </row>
    <row r="91" spans="2:13" s="1" customFormat="1" ht="24.95" customHeight="1">
      <c r="B91" s="29"/>
      <c r="C91" s="18" t="s">
        <v>120</v>
      </c>
      <c r="M91" s="29"/>
    </row>
    <row r="92" spans="2:13" s="1" customFormat="1" ht="6.95" customHeight="1">
      <c r="B92" s="29"/>
      <c r="M92" s="29"/>
    </row>
    <row r="93" spans="2:13" s="1" customFormat="1" ht="12" customHeight="1">
      <c r="B93" s="29"/>
      <c r="C93" s="24" t="s">
        <v>17</v>
      </c>
      <c r="M93" s="29"/>
    </row>
    <row r="94" spans="2:13" s="1" customFormat="1" ht="16.5" customHeight="1">
      <c r="B94" s="29"/>
      <c r="E94" s="281" t="str">
        <f>E7</f>
        <v>ZŠ U Lesa</v>
      </c>
      <c r="F94" s="282"/>
      <c r="G94" s="282"/>
      <c r="H94" s="282"/>
      <c r="M94" s="29"/>
    </row>
    <row r="95" spans="2:13" s="1" customFormat="1" ht="12" customHeight="1">
      <c r="B95" s="29"/>
      <c r="C95" s="24" t="s">
        <v>87</v>
      </c>
      <c r="M95" s="29"/>
    </row>
    <row r="96" spans="2:13" s="1" customFormat="1" ht="16.5" customHeight="1">
      <c r="B96" s="29"/>
      <c r="E96" s="263" t="str">
        <f>E9</f>
        <v>Učebna informatiky - Stavba</v>
      </c>
      <c r="F96" s="283"/>
      <c r="G96" s="283"/>
      <c r="H96" s="283"/>
      <c r="M96" s="29"/>
    </row>
    <row r="97" spans="2:65" s="1" customFormat="1" ht="6.95" customHeight="1">
      <c r="B97" s="29"/>
      <c r="M97" s="29"/>
    </row>
    <row r="98" spans="2:65" s="1" customFormat="1" ht="12" customHeight="1">
      <c r="B98" s="29"/>
      <c r="C98" s="24" t="s">
        <v>22</v>
      </c>
      <c r="F98" s="22" t="str">
        <f>F12</f>
        <v>Boženy Němcové 539, 473 01 Nový Bor</v>
      </c>
      <c r="I98" s="24" t="s">
        <v>24</v>
      </c>
      <c r="J98" s="46" t="str">
        <f>IF(J12="","",J12)</f>
        <v>18. 12. 2023</v>
      </c>
      <c r="M98" s="29"/>
    </row>
    <row r="99" spans="2:65" s="1" customFormat="1" ht="6.95" customHeight="1">
      <c r="B99" s="29"/>
      <c r="M99" s="29"/>
    </row>
    <row r="100" spans="2:65" s="1" customFormat="1" ht="15.2" customHeight="1">
      <c r="B100" s="29"/>
      <c r="C100" s="24" t="s">
        <v>26</v>
      </c>
      <c r="F100" s="22" t="str">
        <f>E15</f>
        <v xml:space="preserve"> </v>
      </c>
      <c r="I100" s="24" t="s">
        <v>32</v>
      </c>
      <c r="J100" s="27" t="str">
        <f>E21</f>
        <v>Sebastian Fenyk</v>
      </c>
      <c r="M100" s="29"/>
    </row>
    <row r="101" spans="2:65" s="1" customFormat="1" ht="15.2" customHeight="1">
      <c r="B101" s="29"/>
      <c r="C101" s="24" t="s">
        <v>30</v>
      </c>
      <c r="F101" s="22" t="str">
        <f>IF(E18="","",E18)</f>
        <v>Vyplň údaj</v>
      </c>
      <c r="I101" s="24" t="s">
        <v>34</v>
      </c>
      <c r="J101" s="27" t="str">
        <f>E24</f>
        <v>DESIGN 4AVI, s.r.o</v>
      </c>
      <c r="M101" s="29"/>
    </row>
    <row r="102" spans="2:65" s="1" customFormat="1" ht="10.35" customHeight="1">
      <c r="B102" s="29"/>
      <c r="M102" s="29"/>
    </row>
    <row r="103" spans="2:65" s="10" customFormat="1" ht="29.25" customHeight="1">
      <c r="B103" s="101"/>
      <c r="C103" s="102" t="s">
        <v>121</v>
      </c>
      <c r="D103" s="103" t="s">
        <v>58</v>
      </c>
      <c r="E103" s="103" t="s">
        <v>54</v>
      </c>
      <c r="F103" s="103" t="s">
        <v>55</v>
      </c>
      <c r="G103" s="103" t="s">
        <v>122</v>
      </c>
      <c r="H103" s="103" t="s">
        <v>123</v>
      </c>
      <c r="I103" s="103" t="s">
        <v>124</v>
      </c>
      <c r="J103" s="103" t="s">
        <v>125</v>
      </c>
      <c r="K103" s="103" t="s">
        <v>95</v>
      </c>
      <c r="L103" s="104" t="s">
        <v>126</v>
      </c>
      <c r="M103" s="101"/>
      <c r="N103" s="53" t="s">
        <v>20</v>
      </c>
      <c r="O103" s="54" t="s">
        <v>43</v>
      </c>
      <c r="P103" s="54" t="s">
        <v>127</v>
      </c>
      <c r="Q103" s="54" t="s">
        <v>128</v>
      </c>
      <c r="R103" s="54" t="s">
        <v>129</v>
      </c>
      <c r="S103" s="54" t="s">
        <v>130</v>
      </c>
      <c r="T103" s="54" t="s">
        <v>131</v>
      </c>
      <c r="U103" s="54" t="s">
        <v>132</v>
      </c>
      <c r="V103" s="54" t="s">
        <v>133</v>
      </c>
      <c r="W103" s="54" t="s">
        <v>134</v>
      </c>
      <c r="X103" s="55" t="s">
        <v>135</v>
      </c>
    </row>
    <row r="104" spans="2:65" s="1" customFormat="1" ht="22.9" customHeight="1">
      <c r="B104" s="29"/>
      <c r="C104" s="58" t="s">
        <v>136</v>
      </c>
      <c r="K104" s="105">
        <f>BK104</f>
        <v>0</v>
      </c>
      <c r="M104" s="29"/>
      <c r="N104" s="56"/>
      <c r="O104" s="47"/>
      <c r="P104" s="47"/>
      <c r="Q104" s="106">
        <f>Q105+Q133+Q184+Q272+Q275+Q285</f>
        <v>0</v>
      </c>
      <c r="R104" s="106">
        <f>R105+R133+R184+R272+R275+R285</f>
        <v>0</v>
      </c>
      <c r="S104" s="47"/>
      <c r="T104" s="107">
        <f>T105+T133+T184+T272+T275+T285</f>
        <v>0</v>
      </c>
      <c r="U104" s="47"/>
      <c r="V104" s="107">
        <f>V105+V133+V184+V272+V275+V285</f>
        <v>0</v>
      </c>
      <c r="W104" s="47"/>
      <c r="X104" s="108">
        <f>X105+X133+X184+X272+X275+X285</f>
        <v>0</v>
      </c>
      <c r="AT104" s="14" t="s">
        <v>74</v>
      </c>
      <c r="AU104" s="14" t="s">
        <v>96</v>
      </c>
      <c r="BK104" s="109">
        <f>BK105+BK133+BK184+BK272+BK275+BK285</f>
        <v>0</v>
      </c>
    </row>
    <row r="105" spans="2:65" s="11" customFormat="1" ht="25.9" customHeight="1">
      <c r="B105" s="110"/>
      <c r="D105" s="111" t="s">
        <v>74</v>
      </c>
      <c r="E105" s="112" t="s">
        <v>137</v>
      </c>
      <c r="F105" s="112" t="s">
        <v>138</v>
      </c>
      <c r="I105" s="113"/>
      <c r="J105" s="113"/>
      <c r="K105" s="114">
        <f>BK105</f>
        <v>0</v>
      </c>
      <c r="M105" s="110"/>
      <c r="N105" s="115"/>
      <c r="Q105" s="116">
        <f>Q106+Q113+Q125+Q131</f>
        <v>0</v>
      </c>
      <c r="R105" s="116">
        <f>R106+R113+R125+R131</f>
        <v>0</v>
      </c>
      <c r="T105" s="117">
        <f>T106+T113+T125+T131</f>
        <v>0</v>
      </c>
      <c r="V105" s="117">
        <f>V106+V113+V125+V131</f>
        <v>0</v>
      </c>
      <c r="X105" s="118">
        <f>X106+X113+X125+X131</f>
        <v>0</v>
      </c>
      <c r="AR105" s="111" t="s">
        <v>83</v>
      </c>
      <c r="AT105" s="119" t="s">
        <v>74</v>
      </c>
      <c r="AU105" s="119" t="s">
        <v>75</v>
      </c>
      <c r="AY105" s="111" t="s">
        <v>139</v>
      </c>
      <c r="BK105" s="120">
        <f>BK106+BK113+BK125+BK131</f>
        <v>0</v>
      </c>
    </row>
    <row r="106" spans="2:65" s="11" customFormat="1" ht="22.9" customHeight="1">
      <c r="B106" s="110"/>
      <c r="D106" s="111" t="s">
        <v>74</v>
      </c>
      <c r="E106" s="121" t="s">
        <v>140</v>
      </c>
      <c r="F106" s="121" t="s">
        <v>141</v>
      </c>
      <c r="I106" s="113"/>
      <c r="J106" s="113"/>
      <c r="K106" s="122">
        <f>BK106</f>
        <v>0</v>
      </c>
      <c r="M106" s="110"/>
      <c r="N106" s="115"/>
      <c r="Q106" s="116">
        <f>SUM(Q107:Q112)</f>
        <v>0</v>
      </c>
      <c r="R106" s="116">
        <f>SUM(R107:R112)</f>
        <v>0</v>
      </c>
      <c r="T106" s="117">
        <f>SUM(T107:T112)</f>
        <v>0</v>
      </c>
      <c r="V106" s="117">
        <f>SUM(V107:V112)</f>
        <v>0</v>
      </c>
      <c r="X106" s="118">
        <f>SUM(X107:X112)</f>
        <v>0</v>
      </c>
      <c r="AR106" s="111" t="s">
        <v>83</v>
      </c>
      <c r="AT106" s="119" t="s">
        <v>74</v>
      </c>
      <c r="AU106" s="119" t="s">
        <v>83</v>
      </c>
      <c r="AY106" s="111" t="s">
        <v>139</v>
      </c>
      <c r="BK106" s="120">
        <f>SUM(BK107:BK112)</f>
        <v>0</v>
      </c>
    </row>
    <row r="107" spans="2:65" s="1" customFormat="1" ht="16.5" customHeight="1">
      <c r="B107" s="29"/>
      <c r="C107" s="123" t="s">
        <v>83</v>
      </c>
      <c r="D107" s="123" t="s">
        <v>142</v>
      </c>
      <c r="E107" s="124" t="s">
        <v>143</v>
      </c>
      <c r="F107" s="125" t="s">
        <v>144</v>
      </c>
      <c r="G107" s="126" t="s">
        <v>145</v>
      </c>
      <c r="H107" s="127">
        <v>5</v>
      </c>
      <c r="I107" s="128"/>
      <c r="J107" s="128"/>
      <c r="K107" s="129">
        <f t="shared" ref="K107:K112" si="1">ROUND(P107*H107,2)</f>
        <v>0</v>
      </c>
      <c r="L107" s="125" t="s">
        <v>20</v>
      </c>
      <c r="M107" s="29"/>
      <c r="N107" s="130" t="s">
        <v>20</v>
      </c>
      <c r="O107" s="131" t="s">
        <v>44</v>
      </c>
      <c r="P107" s="132">
        <f t="shared" ref="P107:P112" si="2">I107+J107</f>
        <v>0</v>
      </c>
      <c r="Q107" s="132">
        <f t="shared" ref="Q107:Q112" si="3">ROUND(I107*H107,2)</f>
        <v>0</v>
      </c>
      <c r="R107" s="132">
        <f t="shared" ref="R107:R112" si="4">ROUND(J107*H107,2)</f>
        <v>0</v>
      </c>
      <c r="T107" s="133">
        <f t="shared" ref="T107:T112" si="5">S107*H107</f>
        <v>0</v>
      </c>
      <c r="U107" s="133">
        <v>0</v>
      </c>
      <c r="V107" s="133">
        <f t="shared" ref="V107:V112" si="6">U107*H107</f>
        <v>0</v>
      </c>
      <c r="W107" s="133">
        <v>0</v>
      </c>
      <c r="X107" s="134">
        <f t="shared" ref="X107:X112" si="7">W107*H107</f>
        <v>0</v>
      </c>
      <c r="AR107" s="135" t="s">
        <v>146</v>
      </c>
      <c r="AT107" s="135" t="s">
        <v>142</v>
      </c>
      <c r="AU107" s="135" t="s">
        <v>85</v>
      </c>
      <c r="AY107" s="14" t="s">
        <v>139</v>
      </c>
      <c r="BE107" s="136">
        <f t="shared" ref="BE107:BE112" si="8">IF(O107="základní",K107,0)</f>
        <v>0</v>
      </c>
      <c r="BF107" s="136">
        <f t="shared" ref="BF107:BF112" si="9">IF(O107="snížená",K107,0)</f>
        <v>0</v>
      </c>
      <c r="BG107" s="136">
        <f t="shared" ref="BG107:BG112" si="10">IF(O107="zákl. přenesená",K107,0)</f>
        <v>0</v>
      </c>
      <c r="BH107" s="136">
        <f t="shared" ref="BH107:BH112" si="11">IF(O107="sníž. přenesená",K107,0)</f>
        <v>0</v>
      </c>
      <c r="BI107" s="136">
        <f t="shared" ref="BI107:BI112" si="12">IF(O107="nulová",K107,0)</f>
        <v>0</v>
      </c>
      <c r="BJ107" s="14" t="s">
        <v>83</v>
      </c>
      <c r="BK107" s="136">
        <f t="shared" ref="BK107:BK112" si="13">ROUND(P107*H107,2)</f>
        <v>0</v>
      </c>
      <c r="BL107" s="14" t="s">
        <v>146</v>
      </c>
      <c r="BM107" s="135" t="s">
        <v>147</v>
      </c>
    </row>
    <row r="108" spans="2:65" s="1" customFormat="1" ht="16.5" customHeight="1">
      <c r="B108" s="29"/>
      <c r="C108" s="123" t="s">
        <v>85</v>
      </c>
      <c r="D108" s="123" t="s">
        <v>142</v>
      </c>
      <c r="E108" s="124" t="s">
        <v>148</v>
      </c>
      <c r="F108" s="125" t="s">
        <v>149</v>
      </c>
      <c r="G108" s="126" t="s">
        <v>145</v>
      </c>
      <c r="H108" s="127">
        <v>5</v>
      </c>
      <c r="I108" s="128"/>
      <c r="J108" s="128"/>
      <c r="K108" s="129">
        <f t="shared" si="1"/>
        <v>0</v>
      </c>
      <c r="L108" s="125" t="s">
        <v>20</v>
      </c>
      <c r="M108" s="29"/>
      <c r="N108" s="130" t="s">
        <v>20</v>
      </c>
      <c r="O108" s="131" t="s">
        <v>44</v>
      </c>
      <c r="P108" s="132">
        <f t="shared" si="2"/>
        <v>0</v>
      </c>
      <c r="Q108" s="132">
        <f t="shared" si="3"/>
        <v>0</v>
      </c>
      <c r="R108" s="132">
        <f t="shared" si="4"/>
        <v>0</v>
      </c>
      <c r="T108" s="133">
        <f t="shared" si="5"/>
        <v>0</v>
      </c>
      <c r="U108" s="133">
        <v>0</v>
      </c>
      <c r="V108" s="133">
        <f t="shared" si="6"/>
        <v>0</v>
      </c>
      <c r="W108" s="133">
        <v>0</v>
      </c>
      <c r="X108" s="134">
        <f t="shared" si="7"/>
        <v>0</v>
      </c>
      <c r="AR108" s="135" t="s">
        <v>146</v>
      </c>
      <c r="AT108" s="135" t="s">
        <v>142</v>
      </c>
      <c r="AU108" s="135" t="s">
        <v>85</v>
      </c>
      <c r="AY108" s="14" t="s">
        <v>139</v>
      </c>
      <c r="BE108" s="136">
        <f t="shared" si="8"/>
        <v>0</v>
      </c>
      <c r="BF108" s="136">
        <f t="shared" si="9"/>
        <v>0</v>
      </c>
      <c r="BG108" s="136">
        <f t="shared" si="10"/>
        <v>0</v>
      </c>
      <c r="BH108" s="136">
        <f t="shared" si="11"/>
        <v>0</v>
      </c>
      <c r="BI108" s="136">
        <f t="shared" si="12"/>
        <v>0</v>
      </c>
      <c r="BJ108" s="14" t="s">
        <v>83</v>
      </c>
      <c r="BK108" s="136">
        <f t="shared" si="13"/>
        <v>0</v>
      </c>
      <c r="BL108" s="14" t="s">
        <v>146</v>
      </c>
      <c r="BM108" s="135" t="s">
        <v>150</v>
      </c>
    </row>
    <row r="109" spans="2:65" s="1" customFormat="1" ht="16.5" customHeight="1">
      <c r="B109" s="29"/>
      <c r="C109" s="123" t="s">
        <v>151</v>
      </c>
      <c r="D109" s="123" t="s">
        <v>142</v>
      </c>
      <c r="E109" s="124" t="s">
        <v>152</v>
      </c>
      <c r="F109" s="125" t="s">
        <v>153</v>
      </c>
      <c r="G109" s="126" t="s">
        <v>154</v>
      </c>
      <c r="H109" s="127">
        <v>1</v>
      </c>
      <c r="I109" s="128"/>
      <c r="J109" s="128"/>
      <c r="K109" s="129">
        <f t="shared" si="1"/>
        <v>0</v>
      </c>
      <c r="L109" s="125" t="s">
        <v>20</v>
      </c>
      <c r="M109" s="29"/>
      <c r="N109" s="130" t="s">
        <v>20</v>
      </c>
      <c r="O109" s="131" t="s">
        <v>44</v>
      </c>
      <c r="P109" s="132">
        <f t="shared" si="2"/>
        <v>0</v>
      </c>
      <c r="Q109" s="132">
        <f t="shared" si="3"/>
        <v>0</v>
      </c>
      <c r="R109" s="132">
        <f t="shared" si="4"/>
        <v>0</v>
      </c>
      <c r="T109" s="133">
        <f t="shared" si="5"/>
        <v>0</v>
      </c>
      <c r="U109" s="133">
        <v>0</v>
      </c>
      <c r="V109" s="133">
        <f t="shared" si="6"/>
        <v>0</v>
      </c>
      <c r="W109" s="133">
        <v>0</v>
      </c>
      <c r="X109" s="134">
        <f t="shared" si="7"/>
        <v>0</v>
      </c>
      <c r="AR109" s="135" t="s">
        <v>146</v>
      </c>
      <c r="AT109" s="135" t="s">
        <v>142</v>
      </c>
      <c r="AU109" s="135" t="s">
        <v>85</v>
      </c>
      <c r="AY109" s="14" t="s">
        <v>139</v>
      </c>
      <c r="BE109" s="136">
        <f t="shared" si="8"/>
        <v>0</v>
      </c>
      <c r="BF109" s="136">
        <f t="shared" si="9"/>
        <v>0</v>
      </c>
      <c r="BG109" s="136">
        <f t="shared" si="10"/>
        <v>0</v>
      </c>
      <c r="BH109" s="136">
        <f t="shared" si="11"/>
        <v>0</v>
      </c>
      <c r="BI109" s="136">
        <f t="shared" si="12"/>
        <v>0</v>
      </c>
      <c r="BJ109" s="14" t="s">
        <v>83</v>
      </c>
      <c r="BK109" s="136">
        <f t="shared" si="13"/>
        <v>0</v>
      </c>
      <c r="BL109" s="14" t="s">
        <v>146</v>
      </c>
      <c r="BM109" s="135" t="s">
        <v>155</v>
      </c>
    </row>
    <row r="110" spans="2:65" s="1" customFormat="1" ht="16.5" customHeight="1">
      <c r="B110" s="29"/>
      <c r="C110" s="123" t="s">
        <v>146</v>
      </c>
      <c r="D110" s="123" t="s">
        <v>142</v>
      </c>
      <c r="E110" s="124" t="s">
        <v>156</v>
      </c>
      <c r="F110" s="125" t="s">
        <v>157</v>
      </c>
      <c r="G110" s="126" t="s">
        <v>145</v>
      </c>
      <c r="H110" s="127">
        <v>58</v>
      </c>
      <c r="I110" s="128"/>
      <c r="J110" s="128"/>
      <c r="K110" s="129">
        <f t="shared" si="1"/>
        <v>0</v>
      </c>
      <c r="L110" s="125" t="s">
        <v>20</v>
      </c>
      <c r="M110" s="29"/>
      <c r="N110" s="130" t="s">
        <v>20</v>
      </c>
      <c r="O110" s="131" t="s">
        <v>44</v>
      </c>
      <c r="P110" s="132">
        <f t="shared" si="2"/>
        <v>0</v>
      </c>
      <c r="Q110" s="132">
        <f t="shared" si="3"/>
        <v>0</v>
      </c>
      <c r="R110" s="132">
        <f t="shared" si="4"/>
        <v>0</v>
      </c>
      <c r="T110" s="133">
        <f t="shared" si="5"/>
        <v>0</v>
      </c>
      <c r="U110" s="133">
        <v>0</v>
      </c>
      <c r="V110" s="133">
        <f t="shared" si="6"/>
        <v>0</v>
      </c>
      <c r="W110" s="133">
        <v>0</v>
      </c>
      <c r="X110" s="134">
        <f t="shared" si="7"/>
        <v>0</v>
      </c>
      <c r="AR110" s="135" t="s">
        <v>146</v>
      </c>
      <c r="AT110" s="135" t="s">
        <v>142</v>
      </c>
      <c r="AU110" s="135" t="s">
        <v>85</v>
      </c>
      <c r="AY110" s="14" t="s">
        <v>139</v>
      </c>
      <c r="BE110" s="136">
        <f t="shared" si="8"/>
        <v>0</v>
      </c>
      <c r="BF110" s="136">
        <f t="shared" si="9"/>
        <v>0</v>
      </c>
      <c r="BG110" s="136">
        <f t="shared" si="10"/>
        <v>0</v>
      </c>
      <c r="BH110" s="136">
        <f t="shared" si="11"/>
        <v>0</v>
      </c>
      <c r="BI110" s="136">
        <f t="shared" si="12"/>
        <v>0</v>
      </c>
      <c r="BJ110" s="14" t="s">
        <v>83</v>
      </c>
      <c r="BK110" s="136">
        <f t="shared" si="13"/>
        <v>0</v>
      </c>
      <c r="BL110" s="14" t="s">
        <v>146</v>
      </c>
      <c r="BM110" s="135" t="s">
        <v>158</v>
      </c>
    </row>
    <row r="111" spans="2:65" s="1" customFormat="1" ht="16.5" customHeight="1">
      <c r="B111" s="29"/>
      <c r="C111" s="123" t="s">
        <v>159</v>
      </c>
      <c r="D111" s="123" t="s">
        <v>142</v>
      </c>
      <c r="E111" s="124" t="s">
        <v>160</v>
      </c>
      <c r="F111" s="125" t="s">
        <v>161</v>
      </c>
      <c r="G111" s="126" t="s">
        <v>145</v>
      </c>
      <c r="H111" s="127">
        <v>19</v>
      </c>
      <c r="I111" s="128"/>
      <c r="J111" s="128"/>
      <c r="K111" s="129">
        <f t="shared" si="1"/>
        <v>0</v>
      </c>
      <c r="L111" s="125" t="s">
        <v>20</v>
      </c>
      <c r="M111" s="29"/>
      <c r="N111" s="130" t="s">
        <v>20</v>
      </c>
      <c r="O111" s="131" t="s">
        <v>44</v>
      </c>
      <c r="P111" s="132">
        <f t="shared" si="2"/>
        <v>0</v>
      </c>
      <c r="Q111" s="132">
        <f t="shared" si="3"/>
        <v>0</v>
      </c>
      <c r="R111" s="132">
        <f t="shared" si="4"/>
        <v>0</v>
      </c>
      <c r="T111" s="133">
        <f t="shared" si="5"/>
        <v>0</v>
      </c>
      <c r="U111" s="133">
        <v>0</v>
      </c>
      <c r="V111" s="133">
        <f t="shared" si="6"/>
        <v>0</v>
      </c>
      <c r="W111" s="133">
        <v>0</v>
      </c>
      <c r="X111" s="134">
        <f t="shared" si="7"/>
        <v>0</v>
      </c>
      <c r="AR111" s="135" t="s">
        <v>146</v>
      </c>
      <c r="AT111" s="135" t="s">
        <v>142</v>
      </c>
      <c r="AU111" s="135" t="s">
        <v>85</v>
      </c>
      <c r="AY111" s="14" t="s">
        <v>139</v>
      </c>
      <c r="BE111" s="136">
        <f t="shared" si="8"/>
        <v>0</v>
      </c>
      <c r="BF111" s="136">
        <f t="shared" si="9"/>
        <v>0</v>
      </c>
      <c r="BG111" s="136">
        <f t="shared" si="10"/>
        <v>0</v>
      </c>
      <c r="BH111" s="136">
        <f t="shared" si="11"/>
        <v>0</v>
      </c>
      <c r="BI111" s="136">
        <f t="shared" si="12"/>
        <v>0</v>
      </c>
      <c r="BJ111" s="14" t="s">
        <v>83</v>
      </c>
      <c r="BK111" s="136">
        <f t="shared" si="13"/>
        <v>0</v>
      </c>
      <c r="BL111" s="14" t="s">
        <v>146</v>
      </c>
      <c r="BM111" s="135" t="s">
        <v>162</v>
      </c>
    </row>
    <row r="112" spans="2:65" s="1" customFormat="1" ht="21.75" customHeight="1">
      <c r="B112" s="29"/>
      <c r="C112" s="123" t="s">
        <v>140</v>
      </c>
      <c r="D112" s="123" t="s">
        <v>142</v>
      </c>
      <c r="E112" s="124" t="s">
        <v>163</v>
      </c>
      <c r="F112" s="125" t="s">
        <v>164</v>
      </c>
      <c r="G112" s="126" t="s">
        <v>154</v>
      </c>
      <c r="H112" s="127">
        <v>32</v>
      </c>
      <c r="I112" s="128"/>
      <c r="J112" s="128"/>
      <c r="K112" s="129">
        <f t="shared" si="1"/>
        <v>0</v>
      </c>
      <c r="L112" s="125" t="s">
        <v>20</v>
      </c>
      <c r="M112" s="29"/>
      <c r="N112" s="130" t="s">
        <v>20</v>
      </c>
      <c r="O112" s="131" t="s">
        <v>44</v>
      </c>
      <c r="P112" s="132">
        <f t="shared" si="2"/>
        <v>0</v>
      </c>
      <c r="Q112" s="132">
        <f t="shared" si="3"/>
        <v>0</v>
      </c>
      <c r="R112" s="132">
        <f t="shared" si="4"/>
        <v>0</v>
      </c>
      <c r="T112" s="133">
        <f t="shared" si="5"/>
        <v>0</v>
      </c>
      <c r="U112" s="133">
        <v>0</v>
      </c>
      <c r="V112" s="133">
        <f t="shared" si="6"/>
        <v>0</v>
      </c>
      <c r="W112" s="133">
        <v>0</v>
      </c>
      <c r="X112" s="134">
        <f t="shared" si="7"/>
        <v>0</v>
      </c>
      <c r="AR112" s="135" t="s">
        <v>146</v>
      </c>
      <c r="AT112" s="135" t="s">
        <v>142</v>
      </c>
      <c r="AU112" s="135" t="s">
        <v>85</v>
      </c>
      <c r="AY112" s="14" t="s">
        <v>139</v>
      </c>
      <c r="BE112" s="136">
        <f t="shared" si="8"/>
        <v>0</v>
      </c>
      <c r="BF112" s="136">
        <f t="shared" si="9"/>
        <v>0</v>
      </c>
      <c r="BG112" s="136">
        <f t="shared" si="10"/>
        <v>0</v>
      </c>
      <c r="BH112" s="136">
        <f t="shared" si="11"/>
        <v>0</v>
      </c>
      <c r="BI112" s="136">
        <f t="shared" si="12"/>
        <v>0</v>
      </c>
      <c r="BJ112" s="14" t="s">
        <v>83</v>
      </c>
      <c r="BK112" s="136">
        <f t="shared" si="13"/>
        <v>0</v>
      </c>
      <c r="BL112" s="14" t="s">
        <v>146</v>
      </c>
      <c r="BM112" s="135" t="s">
        <v>165</v>
      </c>
    </row>
    <row r="113" spans="2:65" s="11" customFormat="1" ht="22.9" customHeight="1">
      <c r="B113" s="110"/>
      <c r="D113" s="111" t="s">
        <v>74</v>
      </c>
      <c r="E113" s="121" t="s">
        <v>166</v>
      </c>
      <c r="F113" s="121" t="s">
        <v>167</v>
      </c>
      <c r="I113" s="113"/>
      <c r="J113" s="113"/>
      <c r="K113" s="122">
        <f>BK113</f>
        <v>0</v>
      </c>
      <c r="M113" s="110"/>
      <c r="N113" s="115"/>
      <c r="Q113" s="116">
        <f>SUM(Q114:Q124)</f>
        <v>0</v>
      </c>
      <c r="R113" s="116">
        <f>SUM(R114:R124)</f>
        <v>0</v>
      </c>
      <c r="T113" s="117">
        <f>SUM(T114:T124)</f>
        <v>0</v>
      </c>
      <c r="V113" s="117">
        <f>SUM(V114:V124)</f>
        <v>0</v>
      </c>
      <c r="X113" s="118">
        <f>SUM(X114:X124)</f>
        <v>0</v>
      </c>
      <c r="AR113" s="111" t="s">
        <v>83</v>
      </c>
      <c r="AT113" s="119" t="s">
        <v>74</v>
      </c>
      <c r="AU113" s="119" t="s">
        <v>83</v>
      </c>
      <c r="AY113" s="111" t="s">
        <v>139</v>
      </c>
      <c r="BK113" s="120">
        <f>SUM(BK114:BK124)</f>
        <v>0</v>
      </c>
    </row>
    <row r="114" spans="2:65" s="1" customFormat="1" ht="16.5" customHeight="1">
      <c r="B114" s="29"/>
      <c r="C114" s="123" t="s">
        <v>168</v>
      </c>
      <c r="D114" s="123" t="s">
        <v>142</v>
      </c>
      <c r="E114" s="124" t="s">
        <v>169</v>
      </c>
      <c r="F114" s="125" t="s">
        <v>170</v>
      </c>
      <c r="G114" s="126" t="s">
        <v>145</v>
      </c>
      <c r="H114" s="127">
        <v>14</v>
      </c>
      <c r="I114" s="128"/>
      <c r="J114" s="128"/>
      <c r="K114" s="129">
        <f t="shared" ref="K114:K124" si="14">ROUND(P114*H114,2)</f>
        <v>0</v>
      </c>
      <c r="L114" s="125" t="s">
        <v>20</v>
      </c>
      <c r="M114" s="29"/>
      <c r="N114" s="130" t="s">
        <v>20</v>
      </c>
      <c r="O114" s="131" t="s">
        <v>44</v>
      </c>
      <c r="P114" s="132">
        <f t="shared" ref="P114:P124" si="15">I114+J114</f>
        <v>0</v>
      </c>
      <c r="Q114" s="132">
        <f t="shared" ref="Q114:Q124" si="16">ROUND(I114*H114,2)</f>
        <v>0</v>
      </c>
      <c r="R114" s="132">
        <f t="shared" ref="R114:R124" si="17">ROUND(J114*H114,2)</f>
        <v>0</v>
      </c>
      <c r="T114" s="133">
        <f t="shared" ref="T114:T124" si="18">S114*H114</f>
        <v>0</v>
      </c>
      <c r="U114" s="133">
        <v>0</v>
      </c>
      <c r="V114" s="133">
        <f t="shared" ref="V114:V124" si="19">U114*H114</f>
        <v>0</v>
      </c>
      <c r="W114" s="133">
        <v>0</v>
      </c>
      <c r="X114" s="134">
        <f t="shared" ref="X114:X124" si="20">W114*H114</f>
        <v>0</v>
      </c>
      <c r="AR114" s="135" t="s">
        <v>146</v>
      </c>
      <c r="AT114" s="135" t="s">
        <v>142</v>
      </c>
      <c r="AU114" s="135" t="s">
        <v>85</v>
      </c>
      <c r="AY114" s="14" t="s">
        <v>139</v>
      </c>
      <c r="BE114" s="136">
        <f t="shared" ref="BE114:BE124" si="21">IF(O114="základní",K114,0)</f>
        <v>0</v>
      </c>
      <c r="BF114" s="136">
        <f t="shared" ref="BF114:BF124" si="22">IF(O114="snížená",K114,0)</f>
        <v>0</v>
      </c>
      <c r="BG114" s="136">
        <f t="shared" ref="BG114:BG124" si="23">IF(O114="zákl. přenesená",K114,0)</f>
        <v>0</v>
      </c>
      <c r="BH114" s="136">
        <f t="shared" ref="BH114:BH124" si="24">IF(O114="sníž. přenesená",K114,0)</f>
        <v>0</v>
      </c>
      <c r="BI114" s="136">
        <f t="shared" ref="BI114:BI124" si="25">IF(O114="nulová",K114,0)</f>
        <v>0</v>
      </c>
      <c r="BJ114" s="14" t="s">
        <v>83</v>
      </c>
      <c r="BK114" s="136">
        <f t="shared" ref="BK114:BK124" si="26">ROUND(P114*H114,2)</f>
        <v>0</v>
      </c>
      <c r="BL114" s="14" t="s">
        <v>146</v>
      </c>
      <c r="BM114" s="135" t="s">
        <v>171</v>
      </c>
    </row>
    <row r="115" spans="2:65" s="1" customFormat="1" ht="16.5" customHeight="1">
      <c r="B115" s="29"/>
      <c r="C115" s="123" t="s">
        <v>172</v>
      </c>
      <c r="D115" s="123" t="s">
        <v>142</v>
      </c>
      <c r="E115" s="124" t="s">
        <v>173</v>
      </c>
      <c r="F115" s="125" t="s">
        <v>174</v>
      </c>
      <c r="G115" s="126" t="s">
        <v>145</v>
      </c>
      <c r="H115" s="127">
        <v>4</v>
      </c>
      <c r="I115" s="128"/>
      <c r="J115" s="128"/>
      <c r="K115" s="129">
        <f t="shared" si="14"/>
        <v>0</v>
      </c>
      <c r="L115" s="125" t="s">
        <v>20</v>
      </c>
      <c r="M115" s="29"/>
      <c r="N115" s="130" t="s">
        <v>20</v>
      </c>
      <c r="O115" s="131" t="s">
        <v>44</v>
      </c>
      <c r="P115" s="132">
        <f t="shared" si="15"/>
        <v>0</v>
      </c>
      <c r="Q115" s="132">
        <f t="shared" si="16"/>
        <v>0</v>
      </c>
      <c r="R115" s="132">
        <f t="shared" si="17"/>
        <v>0</v>
      </c>
      <c r="T115" s="133">
        <f t="shared" si="18"/>
        <v>0</v>
      </c>
      <c r="U115" s="133">
        <v>0</v>
      </c>
      <c r="V115" s="133">
        <f t="shared" si="19"/>
        <v>0</v>
      </c>
      <c r="W115" s="133">
        <v>0</v>
      </c>
      <c r="X115" s="134">
        <f t="shared" si="20"/>
        <v>0</v>
      </c>
      <c r="AR115" s="135" t="s">
        <v>146</v>
      </c>
      <c r="AT115" s="135" t="s">
        <v>142</v>
      </c>
      <c r="AU115" s="135" t="s">
        <v>85</v>
      </c>
      <c r="AY115" s="14" t="s">
        <v>139</v>
      </c>
      <c r="BE115" s="136">
        <f t="shared" si="21"/>
        <v>0</v>
      </c>
      <c r="BF115" s="136">
        <f t="shared" si="22"/>
        <v>0</v>
      </c>
      <c r="BG115" s="136">
        <f t="shared" si="23"/>
        <v>0</v>
      </c>
      <c r="BH115" s="136">
        <f t="shared" si="24"/>
        <v>0</v>
      </c>
      <c r="BI115" s="136">
        <f t="shared" si="25"/>
        <v>0</v>
      </c>
      <c r="BJ115" s="14" t="s">
        <v>83</v>
      </c>
      <c r="BK115" s="136">
        <f t="shared" si="26"/>
        <v>0</v>
      </c>
      <c r="BL115" s="14" t="s">
        <v>146</v>
      </c>
      <c r="BM115" s="135" t="s">
        <v>175</v>
      </c>
    </row>
    <row r="116" spans="2:65" s="1" customFormat="1" ht="16.5" customHeight="1">
      <c r="B116" s="29"/>
      <c r="C116" s="123" t="s">
        <v>166</v>
      </c>
      <c r="D116" s="123" t="s">
        <v>142</v>
      </c>
      <c r="E116" s="124" t="s">
        <v>176</v>
      </c>
      <c r="F116" s="125" t="s">
        <v>177</v>
      </c>
      <c r="G116" s="126" t="s">
        <v>145</v>
      </c>
      <c r="H116" s="127">
        <v>58</v>
      </c>
      <c r="I116" s="128"/>
      <c r="J116" s="128"/>
      <c r="K116" s="129">
        <f t="shared" si="14"/>
        <v>0</v>
      </c>
      <c r="L116" s="125" t="s">
        <v>20</v>
      </c>
      <c r="M116" s="29"/>
      <c r="N116" s="130" t="s">
        <v>20</v>
      </c>
      <c r="O116" s="131" t="s">
        <v>44</v>
      </c>
      <c r="P116" s="132">
        <f t="shared" si="15"/>
        <v>0</v>
      </c>
      <c r="Q116" s="132">
        <f t="shared" si="16"/>
        <v>0</v>
      </c>
      <c r="R116" s="132">
        <f t="shared" si="17"/>
        <v>0</v>
      </c>
      <c r="T116" s="133">
        <f t="shared" si="18"/>
        <v>0</v>
      </c>
      <c r="U116" s="133">
        <v>0</v>
      </c>
      <c r="V116" s="133">
        <f t="shared" si="19"/>
        <v>0</v>
      </c>
      <c r="W116" s="133">
        <v>0</v>
      </c>
      <c r="X116" s="134">
        <f t="shared" si="20"/>
        <v>0</v>
      </c>
      <c r="AR116" s="135" t="s">
        <v>146</v>
      </c>
      <c r="AT116" s="135" t="s">
        <v>142</v>
      </c>
      <c r="AU116" s="135" t="s">
        <v>85</v>
      </c>
      <c r="AY116" s="14" t="s">
        <v>139</v>
      </c>
      <c r="BE116" s="136">
        <f t="shared" si="21"/>
        <v>0</v>
      </c>
      <c r="BF116" s="136">
        <f t="shared" si="22"/>
        <v>0</v>
      </c>
      <c r="BG116" s="136">
        <f t="shared" si="23"/>
        <v>0</v>
      </c>
      <c r="BH116" s="136">
        <f t="shared" si="24"/>
        <v>0</v>
      </c>
      <c r="BI116" s="136">
        <f t="shared" si="25"/>
        <v>0</v>
      </c>
      <c r="BJ116" s="14" t="s">
        <v>83</v>
      </c>
      <c r="BK116" s="136">
        <f t="shared" si="26"/>
        <v>0</v>
      </c>
      <c r="BL116" s="14" t="s">
        <v>146</v>
      </c>
      <c r="BM116" s="135" t="s">
        <v>178</v>
      </c>
    </row>
    <row r="117" spans="2:65" s="1" customFormat="1" ht="16.5" customHeight="1">
      <c r="B117" s="29"/>
      <c r="C117" s="123" t="s">
        <v>179</v>
      </c>
      <c r="D117" s="123" t="s">
        <v>142</v>
      </c>
      <c r="E117" s="124" t="s">
        <v>180</v>
      </c>
      <c r="F117" s="125" t="s">
        <v>181</v>
      </c>
      <c r="G117" s="126" t="s">
        <v>145</v>
      </c>
      <c r="H117" s="127">
        <v>58</v>
      </c>
      <c r="I117" s="128"/>
      <c r="J117" s="128"/>
      <c r="K117" s="129">
        <f t="shared" si="14"/>
        <v>0</v>
      </c>
      <c r="L117" s="125" t="s">
        <v>20</v>
      </c>
      <c r="M117" s="29"/>
      <c r="N117" s="130" t="s">
        <v>20</v>
      </c>
      <c r="O117" s="131" t="s">
        <v>44</v>
      </c>
      <c r="P117" s="132">
        <f t="shared" si="15"/>
        <v>0</v>
      </c>
      <c r="Q117" s="132">
        <f t="shared" si="16"/>
        <v>0</v>
      </c>
      <c r="R117" s="132">
        <f t="shared" si="17"/>
        <v>0</v>
      </c>
      <c r="T117" s="133">
        <f t="shared" si="18"/>
        <v>0</v>
      </c>
      <c r="U117" s="133">
        <v>0</v>
      </c>
      <c r="V117" s="133">
        <f t="shared" si="19"/>
        <v>0</v>
      </c>
      <c r="W117" s="133">
        <v>0</v>
      </c>
      <c r="X117" s="134">
        <f t="shared" si="20"/>
        <v>0</v>
      </c>
      <c r="AR117" s="135" t="s">
        <v>146</v>
      </c>
      <c r="AT117" s="135" t="s">
        <v>142</v>
      </c>
      <c r="AU117" s="135" t="s">
        <v>85</v>
      </c>
      <c r="AY117" s="14" t="s">
        <v>139</v>
      </c>
      <c r="BE117" s="136">
        <f t="shared" si="21"/>
        <v>0</v>
      </c>
      <c r="BF117" s="136">
        <f t="shared" si="22"/>
        <v>0</v>
      </c>
      <c r="BG117" s="136">
        <f t="shared" si="23"/>
        <v>0</v>
      </c>
      <c r="BH117" s="136">
        <f t="shared" si="24"/>
        <v>0</v>
      </c>
      <c r="BI117" s="136">
        <f t="shared" si="25"/>
        <v>0</v>
      </c>
      <c r="BJ117" s="14" t="s">
        <v>83</v>
      </c>
      <c r="BK117" s="136">
        <f t="shared" si="26"/>
        <v>0</v>
      </c>
      <c r="BL117" s="14" t="s">
        <v>146</v>
      </c>
      <c r="BM117" s="135" t="s">
        <v>182</v>
      </c>
    </row>
    <row r="118" spans="2:65" s="1" customFormat="1" ht="16.5" customHeight="1">
      <c r="B118" s="29"/>
      <c r="C118" s="123" t="s">
        <v>183</v>
      </c>
      <c r="D118" s="123" t="s">
        <v>142</v>
      </c>
      <c r="E118" s="124" t="s">
        <v>184</v>
      </c>
      <c r="F118" s="125" t="s">
        <v>185</v>
      </c>
      <c r="G118" s="126" t="s">
        <v>145</v>
      </c>
      <c r="H118" s="127">
        <v>58</v>
      </c>
      <c r="I118" s="128"/>
      <c r="J118" s="128"/>
      <c r="K118" s="129">
        <f t="shared" si="14"/>
        <v>0</v>
      </c>
      <c r="L118" s="125" t="s">
        <v>20</v>
      </c>
      <c r="M118" s="29"/>
      <c r="N118" s="130" t="s">
        <v>20</v>
      </c>
      <c r="O118" s="131" t="s">
        <v>44</v>
      </c>
      <c r="P118" s="132">
        <f t="shared" si="15"/>
        <v>0</v>
      </c>
      <c r="Q118" s="132">
        <f t="shared" si="16"/>
        <v>0</v>
      </c>
      <c r="R118" s="132">
        <f t="shared" si="17"/>
        <v>0</v>
      </c>
      <c r="T118" s="133">
        <f t="shared" si="18"/>
        <v>0</v>
      </c>
      <c r="U118" s="133">
        <v>0</v>
      </c>
      <c r="V118" s="133">
        <f t="shared" si="19"/>
        <v>0</v>
      </c>
      <c r="W118" s="133">
        <v>0</v>
      </c>
      <c r="X118" s="134">
        <f t="shared" si="20"/>
        <v>0</v>
      </c>
      <c r="AR118" s="135" t="s">
        <v>146</v>
      </c>
      <c r="AT118" s="135" t="s">
        <v>142</v>
      </c>
      <c r="AU118" s="135" t="s">
        <v>85</v>
      </c>
      <c r="AY118" s="14" t="s">
        <v>139</v>
      </c>
      <c r="BE118" s="136">
        <f t="shared" si="21"/>
        <v>0</v>
      </c>
      <c r="BF118" s="136">
        <f t="shared" si="22"/>
        <v>0</v>
      </c>
      <c r="BG118" s="136">
        <f t="shared" si="23"/>
        <v>0</v>
      </c>
      <c r="BH118" s="136">
        <f t="shared" si="24"/>
        <v>0</v>
      </c>
      <c r="BI118" s="136">
        <f t="shared" si="25"/>
        <v>0</v>
      </c>
      <c r="BJ118" s="14" t="s">
        <v>83</v>
      </c>
      <c r="BK118" s="136">
        <f t="shared" si="26"/>
        <v>0</v>
      </c>
      <c r="BL118" s="14" t="s">
        <v>146</v>
      </c>
      <c r="BM118" s="135" t="s">
        <v>186</v>
      </c>
    </row>
    <row r="119" spans="2:65" s="1" customFormat="1" ht="16.5" customHeight="1">
      <c r="B119" s="29"/>
      <c r="C119" s="123" t="s">
        <v>187</v>
      </c>
      <c r="D119" s="123" t="s">
        <v>142</v>
      </c>
      <c r="E119" s="124" t="s">
        <v>188</v>
      </c>
      <c r="F119" s="125" t="s">
        <v>189</v>
      </c>
      <c r="G119" s="126" t="s">
        <v>190</v>
      </c>
      <c r="H119" s="127">
        <v>62</v>
      </c>
      <c r="I119" s="128"/>
      <c r="J119" s="128"/>
      <c r="K119" s="129">
        <f t="shared" si="14"/>
        <v>0</v>
      </c>
      <c r="L119" s="125" t="s">
        <v>20</v>
      </c>
      <c r="M119" s="29"/>
      <c r="N119" s="130" t="s">
        <v>20</v>
      </c>
      <c r="O119" s="131" t="s">
        <v>44</v>
      </c>
      <c r="P119" s="132">
        <f t="shared" si="15"/>
        <v>0</v>
      </c>
      <c r="Q119" s="132">
        <f t="shared" si="16"/>
        <v>0</v>
      </c>
      <c r="R119" s="132">
        <f t="shared" si="17"/>
        <v>0</v>
      </c>
      <c r="T119" s="133">
        <f t="shared" si="18"/>
        <v>0</v>
      </c>
      <c r="U119" s="133">
        <v>0</v>
      </c>
      <c r="V119" s="133">
        <f t="shared" si="19"/>
        <v>0</v>
      </c>
      <c r="W119" s="133">
        <v>0</v>
      </c>
      <c r="X119" s="134">
        <f t="shared" si="20"/>
        <v>0</v>
      </c>
      <c r="AR119" s="135" t="s">
        <v>146</v>
      </c>
      <c r="AT119" s="135" t="s">
        <v>142</v>
      </c>
      <c r="AU119" s="135" t="s">
        <v>85</v>
      </c>
      <c r="AY119" s="14" t="s">
        <v>139</v>
      </c>
      <c r="BE119" s="136">
        <f t="shared" si="21"/>
        <v>0</v>
      </c>
      <c r="BF119" s="136">
        <f t="shared" si="22"/>
        <v>0</v>
      </c>
      <c r="BG119" s="136">
        <f t="shared" si="23"/>
        <v>0</v>
      </c>
      <c r="BH119" s="136">
        <f t="shared" si="24"/>
        <v>0</v>
      </c>
      <c r="BI119" s="136">
        <f t="shared" si="25"/>
        <v>0</v>
      </c>
      <c r="BJ119" s="14" t="s">
        <v>83</v>
      </c>
      <c r="BK119" s="136">
        <f t="shared" si="26"/>
        <v>0</v>
      </c>
      <c r="BL119" s="14" t="s">
        <v>146</v>
      </c>
      <c r="BM119" s="135" t="s">
        <v>191</v>
      </c>
    </row>
    <row r="120" spans="2:65" s="1" customFormat="1" ht="16.5" customHeight="1">
      <c r="B120" s="29"/>
      <c r="C120" s="123" t="s">
        <v>192</v>
      </c>
      <c r="D120" s="123" t="s">
        <v>142</v>
      </c>
      <c r="E120" s="124" t="s">
        <v>193</v>
      </c>
      <c r="F120" s="125" t="s">
        <v>194</v>
      </c>
      <c r="G120" s="126" t="s">
        <v>190</v>
      </c>
      <c r="H120" s="127">
        <v>18</v>
      </c>
      <c r="I120" s="128"/>
      <c r="J120" s="128"/>
      <c r="K120" s="129">
        <f t="shared" si="14"/>
        <v>0</v>
      </c>
      <c r="L120" s="125" t="s">
        <v>20</v>
      </c>
      <c r="M120" s="29"/>
      <c r="N120" s="130" t="s">
        <v>20</v>
      </c>
      <c r="O120" s="131" t="s">
        <v>44</v>
      </c>
      <c r="P120" s="132">
        <f t="shared" si="15"/>
        <v>0</v>
      </c>
      <c r="Q120" s="132">
        <f t="shared" si="16"/>
        <v>0</v>
      </c>
      <c r="R120" s="132">
        <f t="shared" si="17"/>
        <v>0</v>
      </c>
      <c r="T120" s="133">
        <f t="shared" si="18"/>
        <v>0</v>
      </c>
      <c r="U120" s="133">
        <v>0</v>
      </c>
      <c r="V120" s="133">
        <f t="shared" si="19"/>
        <v>0</v>
      </c>
      <c r="W120" s="133">
        <v>0</v>
      </c>
      <c r="X120" s="134">
        <f t="shared" si="20"/>
        <v>0</v>
      </c>
      <c r="AR120" s="135" t="s">
        <v>146</v>
      </c>
      <c r="AT120" s="135" t="s">
        <v>142</v>
      </c>
      <c r="AU120" s="135" t="s">
        <v>85</v>
      </c>
      <c r="AY120" s="14" t="s">
        <v>139</v>
      </c>
      <c r="BE120" s="136">
        <f t="shared" si="21"/>
        <v>0</v>
      </c>
      <c r="BF120" s="136">
        <f t="shared" si="22"/>
        <v>0</v>
      </c>
      <c r="BG120" s="136">
        <f t="shared" si="23"/>
        <v>0</v>
      </c>
      <c r="BH120" s="136">
        <f t="shared" si="24"/>
        <v>0</v>
      </c>
      <c r="BI120" s="136">
        <f t="shared" si="25"/>
        <v>0</v>
      </c>
      <c r="BJ120" s="14" t="s">
        <v>83</v>
      </c>
      <c r="BK120" s="136">
        <f t="shared" si="26"/>
        <v>0</v>
      </c>
      <c r="BL120" s="14" t="s">
        <v>146</v>
      </c>
      <c r="BM120" s="135" t="s">
        <v>195</v>
      </c>
    </row>
    <row r="121" spans="2:65" s="1" customFormat="1" ht="16.5" customHeight="1">
      <c r="B121" s="29"/>
      <c r="C121" s="123" t="s">
        <v>196</v>
      </c>
      <c r="D121" s="123" t="s">
        <v>142</v>
      </c>
      <c r="E121" s="124" t="s">
        <v>197</v>
      </c>
      <c r="F121" s="125" t="s">
        <v>198</v>
      </c>
      <c r="G121" s="126" t="s">
        <v>190</v>
      </c>
      <c r="H121" s="127">
        <v>6</v>
      </c>
      <c r="I121" s="128"/>
      <c r="J121" s="128"/>
      <c r="K121" s="129">
        <f t="shared" si="14"/>
        <v>0</v>
      </c>
      <c r="L121" s="125" t="s">
        <v>20</v>
      </c>
      <c r="M121" s="29"/>
      <c r="N121" s="130" t="s">
        <v>20</v>
      </c>
      <c r="O121" s="131" t="s">
        <v>44</v>
      </c>
      <c r="P121" s="132">
        <f t="shared" si="15"/>
        <v>0</v>
      </c>
      <c r="Q121" s="132">
        <f t="shared" si="16"/>
        <v>0</v>
      </c>
      <c r="R121" s="132">
        <f t="shared" si="17"/>
        <v>0</v>
      </c>
      <c r="T121" s="133">
        <f t="shared" si="18"/>
        <v>0</v>
      </c>
      <c r="U121" s="133">
        <v>0</v>
      </c>
      <c r="V121" s="133">
        <f t="shared" si="19"/>
        <v>0</v>
      </c>
      <c r="W121" s="133">
        <v>0</v>
      </c>
      <c r="X121" s="134">
        <f t="shared" si="20"/>
        <v>0</v>
      </c>
      <c r="AR121" s="135" t="s">
        <v>146</v>
      </c>
      <c r="AT121" s="135" t="s">
        <v>142</v>
      </c>
      <c r="AU121" s="135" t="s">
        <v>85</v>
      </c>
      <c r="AY121" s="14" t="s">
        <v>139</v>
      </c>
      <c r="BE121" s="136">
        <f t="shared" si="21"/>
        <v>0</v>
      </c>
      <c r="BF121" s="136">
        <f t="shared" si="22"/>
        <v>0</v>
      </c>
      <c r="BG121" s="136">
        <f t="shared" si="23"/>
        <v>0</v>
      </c>
      <c r="BH121" s="136">
        <f t="shared" si="24"/>
        <v>0</v>
      </c>
      <c r="BI121" s="136">
        <f t="shared" si="25"/>
        <v>0</v>
      </c>
      <c r="BJ121" s="14" t="s">
        <v>83</v>
      </c>
      <c r="BK121" s="136">
        <f t="shared" si="26"/>
        <v>0</v>
      </c>
      <c r="BL121" s="14" t="s">
        <v>146</v>
      </c>
      <c r="BM121" s="135" t="s">
        <v>199</v>
      </c>
    </row>
    <row r="122" spans="2:65" s="1" customFormat="1" ht="16.5" customHeight="1">
      <c r="B122" s="29"/>
      <c r="C122" s="123" t="s">
        <v>9</v>
      </c>
      <c r="D122" s="123" t="s">
        <v>142</v>
      </c>
      <c r="E122" s="124" t="s">
        <v>200</v>
      </c>
      <c r="F122" s="125" t="s">
        <v>201</v>
      </c>
      <c r="G122" s="126" t="s">
        <v>190</v>
      </c>
      <c r="H122" s="127">
        <v>42</v>
      </c>
      <c r="I122" s="128"/>
      <c r="J122" s="128"/>
      <c r="K122" s="129">
        <f t="shared" si="14"/>
        <v>0</v>
      </c>
      <c r="L122" s="125" t="s">
        <v>20</v>
      </c>
      <c r="M122" s="29"/>
      <c r="N122" s="130" t="s">
        <v>20</v>
      </c>
      <c r="O122" s="131" t="s">
        <v>44</v>
      </c>
      <c r="P122" s="132">
        <f t="shared" si="15"/>
        <v>0</v>
      </c>
      <c r="Q122" s="132">
        <f t="shared" si="16"/>
        <v>0</v>
      </c>
      <c r="R122" s="132">
        <f t="shared" si="17"/>
        <v>0</v>
      </c>
      <c r="T122" s="133">
        <f t="shared" si="18"/>
        <v>0</v>
      </c>
      <c r="U122" s="133">
        <v>0</v>
      </c>
      <c r="V122" s="133">
        <f t="shared" si="19"/>
        <v>0</v>
      </c>
      <c r="W122" s="133">
        <v>0</v>
      </c>
      <c r="X122" s="134">
        <f t="shared" si="20"/>
        <v>0</v>
      </c>
      <c r="AR122" s="135" t="s">
        <v>146</v>
      </c>
      <c r="AT122" s="135" t="s">
        <v>142</v>
      </c>
      <c r="AU122" s="135" t="s">
        <v>85</v>
      </c>
      <c r="AY122" s="14" t="s">
        <v>139</v>
      </c>
      <c r="BE122" s="136">
        <f t="shared" si="21"/>
        <v>0</v>
      </c>
      <c r="BF122" s="136">
        <f t="shared" si="22"/>
        <v>0</v>
      </c>
      <c r="BG122" s="136">
        <f t="shared" si="23"/>
        <v>0</v>
      </c>
      <c r="BH122" s="136">
        <f t="shared" si="24"/>
        <v>0</v>
      </c>
      <c r="BI122" s="136">
        <f t="shared" si="25"/>
        <v>0</v>
      </c>
      <c r="BJ122" s="14" t="s">
        <v>83</v>
      </c>
      <c r="BK122" s="136">
        <f t="shared" si="26"/>
        <v>0</v>
      </c>
      <c r="BL122" s="14" t="s">
        <v>146</v>
      </c>
      <c r="BM122" s="135" t="s">
        <v>202</v>
      </c>
    </row>
    <row r="123" spans="2:65" s="1" customFormat="1" ht="16.5" customHeight="1">
      <c r="B123" s="29"/>
      <c r="C123" s="123" t="s">
        <v>203</v>
      </c>
      <c r="D123" s="123" t="s">
        <v>142</v>
      </c>
      <c r="E123" s="124" t="s">
        <v>204</v>
      </c>
      <c r="F123" s="125" t="s">
        <v>205</v>
      </c>
      <c r="G123" s="126" t="s">
        <v>206</v>
      </c>
      <c r="H123" s="127">
        <v>1</v>
      </c>
      <c r="I123" s="128"/>
      <c r="J123" s="128"/>
      <c r="K123" s="129">
        <f t="shared" si="14"/>
        <v>0</v>
      </c>
      <c r="L123" s="125" t="s">
        <v>20</v>
      </c>
      <c r="M123" s="29"/>
      <c r="N123" s="130" t="s">
        <v>20</v>
      </c>
      <c r="O123" s="131" t="s">
        <v>44</v>
      </c>
      <c r="P123" s="132">
        <f t="shared" si="15"/>
        <v>0</v>
      </c>
      <c r="Q123" s="132">
        <f t="shared" si="16"/>
        <v>0</v>
      </c>
      <c r="R123" s="132">
        <f t="shared" si="17"/>
        <v>0</v>
      </c>
      <c r="T123" s="133">
        <f t="shared" si="18"/>
        <v>0</v>
      </c>
      <c r="U123" s="133">
        <v>0</v>
      </c>
      <c r="V123" s="133">
        <f t="shared" si="19"/>
        <v>0</v>
      </c>
      <c r="W123" s="133">
        <v>0</v>
      </c>
      <c r="X123" s="134">
        <f t="shared" si="20"/>
        <v>0</v>
      </c>
      <c r="AR123" s="135" t="s">
        <v>146</v>
      </c>
      <c r="AT123" s="135" t="s">
        <v>142</v>
      </c>
      <c r="AU123" s="135" t="s">
        <v>85</v>
      </c>
      <c r="AY123" s="14" t="s">
        <v>139</v>
      </c>
      <c r="BE123" s="136">
        <f t="shared" si="21"/>
        <v>0</v>
      </c>
      <c r="BF123" s="136">
        <f t="shared" si="22"/>
        <v>0</v>
      </c>
      <c r="BG123" s="136">
        <f t="shared" si="23"/>
        <v>0</v>
      </c>
      <c r="BH123" s="136">
        <f t="shared" si="24"/>
        <v>0</v>
      </c>
      <c r="BI123" s="136">
        <f t="shared" si="25"/>
        <v>0</v>
      </c>
      <c r="BJ123" s="14" t="s">
        <v>83</v>
      </c>
      <c r="BK123" s="136">
        <f t="shared" si="26"/>
        <v>0</v>
      </c>
      <c r="BL123" s="14" t="s">
        <v>146</v>
      </c>
      <c r="BM123" s="135" t="s">
        <v>207</v>
      </c>
    </row>
    <row r="124" spans="2:65" s="1" customFormat="1" ht="16.5" customHeight="1">
      <c r="B124" s="29"/>
      <c r="C124" s="123" t="s">
        <v>208</v>
      </c>
      <c r="D124" s="123" t="s">
        <v>142</v>
      </c>
      <c r="E124" s="124" t="s">
        <v>209</v>
      </c>
      <c r="F124" s="125" t="s">
        <v>210</v>
      </c>
      <c r="G124" s="126" t="s">
        <v>206</v>
      </c>
      <c r="H124" s="127">
        <v>1</v>
      </c>
      <c r="I124" s="128"/>
      <c r="J124" s="128"/>
      <c r="K124" s="129">
        <f t="shared" si="14"/>
        <v>0</v>
      </c>
      <c r="L124" s="125" t="s">
        <v>20</v>
      </c>
      <c r="M124" s="29"/>
      <c r="N124" s="130" t="s">
        <v>20</v>
      </c>
      <c r="O124" s="131" t="s">
        <v>44</v>
      </c>
      <c r="P124" s="132">
        <f t="shared" si="15"/>
        <v>0</v>
      </c>
      <c r="Q124" s="132">
        <f t="shared" si="16"/>
        <v>0</v>
      </c>
      <c r="R124" s="132">
        <f t="shared" si="17"/>
        <v>0</v>
      </c>
      <c r="T124" s="133">
        <f t="shared" si="18"/>
        <v>0</v>
      </c>
      <c r="U124" s="133">
        <v>0</v>
      </c>
      <c r="V124" s="133">
        <f t="shared" si="19"/>
        <v>0</v>
      </c>
      <c r="W124" s="133">
        <v>0</v>
      </c>
      <c r="X124" s="134">
        <f t="shared" si="20"/>
        <v>0</v>
      </c>
      <c r="AR124" s="135" t="s">
        <v>146</v>
      </c>
      <c r="AT124" s="135" t="s">
        <v>142</v>
      </c>
      <c r="AU124" s="135" t="s">
        <v>85</v>
      </c>
      <c r="AY124" s="14" t="s">
        <v>139</v>
      </c>
      <c r="BE124" s="136">
        <f t="shared" si="21"/>
        <v>0</v>
      </c>
      <c r="BF124" s="136">
        <f t="shared" si="22"/>
        <v>0</v>
      </c>
      <c r="BG124" s="136">
        <f t="shared" si="23"/>
        <v>0</v>
      </c>
      <c r="BH124" s="136">
        <f t="shared" si="24"/>
        <v>0</v>
      </c>
      <c r="BI124" s="136">
        <f t="shared" si="25"/>
        <v>0</v>
      </c>
      <c r="BJ124" s="14" t="s">
        <v>83</v>
      </c>
      <c r="BK124" s="136">
        <f t="shared" si="26"/>
        <v>0</v>
      </c>
      <c r="BL124" s="14" t="s">
        <v>146</v>
      </c>
      <c r="BM124" s="135" t="s">
        <v>211</v>
      </c>
    </row>
    <row r="125" spans="2:65" s="11" customFormat="1" ht="22.9" customHeight="1">
      <c r="B125" s="110"/>
      <c r="D125" s="111" t="s">
        <v>74</v>
      </c>
      <c r="E125" s="121" t="s">
        <v>212</v>
      </c>
      <c r="F125" s="121" t="s">
        <v>213</v>
      </c>
      <c r="I125" s="113"/>
      <c r="J125" s="113"/>
      <c r="K125" s="122">
        <f>BK125</f>
        <v>0</v>
      </c>
      <c r="M125" s="110"/>
      <c r="N125" s="115"/>
      <c r="Q125" s="116">
        <f>SUM(Q126:Q130)</f>
        <v>0</v>
      </c>
      <c r="R125" s="116">
        <f>SUM(R126:R130)</f>
        <v>0</v>
      </c>
      <c r="T125" s="117">
        <f>SUM(T126:T130)</f>
        <v>0</v>
      </c>
      <c r="V125" s="117">
        <f>SUM(V126:V130)</f>
        <v>0</v>
      </c>
      <c r="X125" s="118">
        <f>SUM(X126:X130)</f>
        <v>0</v>
      </c>
      <c r="AR125" s="111" t="s">
        <v>83</v>
      </c>
      <c r="AT125" s="119" t="s">
        <v>74</v>
      </c>
      <c r="AU125" s="119" t="s">
        <v>83</v>
      </c>
      <c r="AY125" s="111" t="s">
        <v>139</v>
      </c>
      <c r="BK125" s="120">
        <f>SUM(BK126:BK130)</f>
        <v>0</v>
      </c>
    </row>
    <row r="126" spans="2:65" s="1" customFormat="1" ht="21.75" customHeight="1">
      <c r="B126" s="29"/>
      <c r="C126" s="123" t="s">
        <v>214</v>
      </c>
      <c r="D126" s="123" t="s">
        <v>142</v>
      </c>
      <c r="E126" s="124" t="s">
        <v>215</v>
      </c>
      <c r="F126" s="125" t="s">
        <v>216</v>
      </c>
      <c r="G126" s="126" t="s">
        <v>217</v>
      </c>
      <c r="H126" s="127">
        <v>0.60599999999999998</v>
      </c>
      <c r="I126" s="128"/>
      <c r="J126" s="128"/>
      <c r="K126" s="129">
        <f>ROUND(P126*H126,2)</f>
        <v>0</v>
      </c>
      <c r="L126" s="125" t="s">
        <v>20</v>
      </c>
      <c r="M126" s="29"/>
      <c r="N126" s="130" t="s">
        <v>20</v>
      </c>
      <c r="O126" s="131" t="s">
        <v>44</v>
      </c>
      <c r="P126" s="132">
        <f>I126+J126</f>
        <v>0</v>
      </c>
      <c r="Q126" s="132">
        <f>ROUND(I126*H126,2)</f>
        <v>0</v>
      </c>
      <c r="R126" s="132">
        <f>ROUND(J126*H126,2)</f>
        <v>0</v>
      </c>
      <c r="T126" s="133">
        <f>S126*H126</f>
        <v>0</v>
      </c>
      <c r="U126" s="133">
        <v>0</v>
      </c>
      <c r="V126" s="133">
        <f>U126*H126</f>
        <v>0</v>
      </c>
      <c r="W126" s="133">
        <v>0</v>
      </c>
      <c r="X126" s="134">
        <f>W126*H126</f>
        <v>0</v>
      </c>
      <c r="AR126" s="135" t="s">
        <v>146</v>
      </c>
      <c r="AT126" s="135" t="s">
        <v>142</v>
      </c>
      <c r="AU126" s="135" t="s">
        <v>85</v>
      </c>
      <c r="AY126" s="14" t="s">
        <v>139</v>
      </c>
      <c r="BE126" s="136">
        <f>IF(O126="základní",K126,0)</f>
        <v>0</v>
      </c>
      <c r="BF126" s="136">
        <f>IF(O126="snížená",K126,0)</f>
        <v>0</v>
      </c>
      <c r="BG126" s="136">
        <f>IF(O126="zákl. přenesená",K126,0)</f>
        <v>0</v>
      </c>
      <c r="BH126" s="136">
        <f>IF(O126="sníž. přenesená",K126,0)</f>
        <v>0</v>
      </c>
      <c r="BI126" s="136">
        <f>IF(O126="nulová",K126,0)</f>
        <v>0</v>
      </c>
      <c r="BJ126" s="14" t="s">
        <v>83</v>
      </c>
      <c r="BK126" s="136">
        <f>ROUND(P126*H126,2)</f>
        <v>0</v>
      </c>
      <c r="BL126" s="14" t="s">
        <v>146</v>
      </c>
      <c r="BM126" s="135" t="s">
        <v>218</v>
      </c>
    </row>
    <row r="127" spans="2:65" s="1" customFormat="1" ht="16.5" customHeight="1">
      <c r="B127" s="29"/>
      <c r="C127" s="123" t="s">
        <v>219</v>
      </c>
      <c r="D127" s="123" t="s">
        <v>142</v>
      </c>
      <c r="E127" s="124" t="s">
        <v>220</v>
      </c>
      <c r="F127" s="125" t="s">
        <v>221</v>
      </c>
      <c r="G127" s="126" t="s">
        <v>217</v>
      </c>
      <c r="H127" s="127">
        <v>0.60599999999999998</v>
      </c>
      <c r="I127" s="128"/>
      <c r="J127" s="128"/>
      <c r="K127" s="129">
        <f>ROUND(P127*H127,2)</f>
        <v>0</v>
      </c>
      <c r="L127" s="125" t="s">
        <v>20</v>
      </c>
      <c r="M127" s="29"/>
      <c r="N127" s="130" t="s">
        <v>20</v>
      </c>
      <c r="O127" s="131" t="s">
        <v>44</v>
      </c>
      <c r="P127" s="132">
        <f>I127+J127</f>
        <v>0</v>
      </c>
      <c r="Q127" s="132">
        <f>ROUND(I127*H127,2)</f>
        <v>0</v>
      </c>
      <c r="R127" s="132">
        <f>ROUND(J127*H127,2)</f>
        <v>0</v>
      </c>
      <c r="T127" s="133">
        <f>S127*H127</f>
        <v>0</v>
      </c>
      <c r="U127" s="133">
        <v>0</v>
      </c>
      <c r="V127" s="133">
        <f>U127*H127</f>
        <v>0</v>
      </c>
      <c r="W127" s="133">
        <v>0</v>
      </c>
      <c r="X127" s="134">
        <f>W127*H127</f>
        <v>0</v>
      </c>
      <c r="AR127" s="135" t="s">
        <v>146</v>
      </c>
      <c r="AT127" s="135" t="s">
        <v>142</v>
      </c>
      <c r="AU127" s="135" t="s">
        <v>85</v>
      </c>
      <c r="AY127" s="14" t="s">
        <v>139</v>
      </c>
      <c r="BE127" s="136">
        <f>IF(O127="základní",K127,0)</f>
        <v>0</v>
      </c>
      <c r="BF127" s="136">
        <f>IF(O127="snížená",K127,0)</f>
        <v>0</v>
      </c>
      <c r="BG127" s="136">
        <f>IF(O127="zákl. přenesená",K127,0)</f>
        <v>0</v>
      </c>
      <c r="BH127" s="136">
        <f>IF(O127="sníž. přenesená",K127,0)</f>
        <v>0</v>
      </c>
      <c r="BI127" s="136">
        <f>IF(O127="nulová",K127,0)</f>
        <v>0</v>
      </c>
      <c r="BJ127" s="14" t="s">
        <v>83</v>
      </c>
      <c r="BK127" s="136">
        <f>ROUND(P127*H127,2)</f>
        <v>0</v>
      </c>
      <c r="BL127" s="14" t="s">
        <v>146</v>
      </c>
      <c r="BM127" s="135" t="s">
        <v>222</v>
      </c>
    </row>
    <row r="128" spans="2:65" s="1" customFormat="1" ht="16.5" customHeight="1">
      <c r="B128" s="29"/>
      <c r="C128" s="123" t="s">
        <v>223</v>
      </c>
      <c r="D128" s="123" t="s">
        <v>142</v>
      </c>
      <c r="E128" s="124" t="s">
        <v>224</v>
      </c>
      <c r="F128" s="125" t="s">
        <v>225</v>
      </c>
      <c r="G128" s="126" t="s">
        <v>217</v>
      </c>
      <c r="H128" s="127">
        <v>0.60599999999999998</v>
      </c>
      <c r="I128" s="128"/>
      <c r="J128" s="128"/>
      <c r="K128" s="129">
        <f>ROUND(P128*H128,2)</f>
        <v>0</v>
      </c>
      <c r="L128" s="125" t="s">
        <v>20</v>
      </c>
      <c r="M128" s="29"/>
      <c r="N128" s="130" t="s">
        <v>20</v>
      </c>
      <c r="O128" s="131" t="s">
        <v>44</v>
      </c>
      <c r="P128" s="132">
        <f>I128+J128</f>
        <v>0</v>
      </c>
      <c r="Q128" s="132">
        <f>ROUND(I128*H128,2)</f>
        <v>0</v>
      </c>
      <c r="R128" s="132">
        <f>ROUND(J128*H128,2)</f>
        <v>0</v>
      </c>
      <c r="T128" s="133">
        <f>S128*H128</f>
        <v>0</v>
      </c>
      <c r="U128" s="133">
        <v>0</v>
      </c>
      <c r="V128" s="133">
        <f>U128*H128</f>
        <v>0</v>
      </c>
      <c r="W128" s="133">
        <v>0</v>
      </c>
      <c r="X128" s="134">
        <f>W128*H128</f>
        <v>0</v>
      </c>
      <c r="AR128" s="135" t="s">
        <v>146</v>
      </c>
      <c r="AT128" s="135" t="s">
        <v>142</v>
      </c>
      <c r="AU128" s="135" t="s">
        <v>85</v>
      </c>
      <c r="AY128" s="14" t="s">
        <v>139</v>
      </c>
      <c r="BE128" s="136">
        <f>IF(O128="základní",K128,0)</f>
        <v>0</v>
      </c>
      <c r="BF128" s="136">
        <f>IF(O128="snížená",K128,0)</f>
        <v>0</v>
      </c>
      <c r="BG128" s="136">
        <f>IF(O128="zákl. přenesená",K128,0)</f>
        <v>0</v>
      </c>
      <c r="BH128" s="136">
        <f>IF(O128="sníž. přenesená",K128,0)</f>
        <v>0</v>
      </c>
      <c r="BI128" s="136">
        <f>IF(O128="nulová",K128,0)</f>
        <v>0</v>
      </c>
      <c r="BJ128" s="14" t="s">
        <v>83</v>
      </c>
      <c r="BK128" s="136">
        <f>ROUND(P128*H128,2)</f>
        <v>0</v>
      </c>
      <c r="BL128" s="14" t="s">
        <v>146</v>
      </c>
      <c r="BM128" s="135" t="s">
        <v>226</v>
      </c>
    </row>
    <row r="129" spans="2:65" s="1" customFormat="1" ht="16.5" customHeight="1">
      <c r="B129" s="29"/>
      <c r="C129" s="123" t="s">
        <v>8</v>
      </c>
      <c r="D129" s="123" t="s">
        <v>142</v>
      </c>
      <c r="E129" s="124" t="s">
        <v>227</v>
      </c>
      <c r="F129" s="125" t="s">
        <v>228</v>
      </c>
      <c r="G129" s="126" t="s">
        <v>217</v>
      </c>
      <c r="H129" s="127">
        <v>12.12</v>
      </c>
      <c r="I129" s="128"/>
      <c r="J129" s="128"/>
      <c r="K129" s="129">
        <f>ROUND(P129*H129,2)</f>
        <v>0</v>
      </c>
      <c r="L129" s="125" t="s">
        <v>20</v>
      </c>
      <c r="M129" s="29"/>
      <c r="N129" s="130" t="s">
        <v>20</v>
      </c>
      <c r="O129" s="131" t="s">
        <v>44</v>
      </c>
      <c r="P129" s="132">
        <f>I129+J129</f>
        <v>0</v>
      </c>
      <c r="Q129" s="132">
        <f>ROUND(I129*H129,2)</f>
        <v>0</v>
      </c>
      <c r="R129" s="132">
        <f>ROUND(J129*H129,2)</f>
        <v>0</v>
      </c>
      <c r="T129" s="133">
        <f>S129*H129</f>
        <v>0</v>
      </c>
      <c r="U129" s="133">
        <v>0</v>
      </c>
      <c r="V129" s="133">
        <f>U129*H129</f>
        <v>0</v>
      </c>
      <c r="W129" s="133">
        <v>0</v>
      </c>
      <c r="X129" s="134">
        <f>W129*H129</f>
        <v>0</v>
      </c>
      <c r="AR129" s="135" t="s">
        <v>146</v>
      </c>
      <c r="AT129" s="135" t="s">
        <v>142</v>
      </c>
      <c r="AU129" s="135" t="s">
        <v>85</v>
      </c>
      <c r="AY129" s="14" t="s">
        <v>139</v>
      </c>
      <c r="BE129" s="136">
        <f>IF(O129="základní",K129,0)</f>
        <v>0</v>
      </c>
      <c r="BF129" s="136">
        <f>IF(O129="snížená",K129,0)</f>
        <v>0</v>
      </c>
      <c r="BG129" s="136">
        <f>IF(O129="zákl. přenesená",K129,0)</f>
        <v>0</v>
      </c>
      <c r="BH129" s="136">
        <f>IF(O129="sníž. přenesená",K129,0)</f>
        <v>0</v>
      </c>
      <c r="BI129" s="136">
        <f>IF(O129="nulová",K129,0)</f>
        <v>0</v>
      </c>
      <c r="BJ129" s="14" t="s">
        <v>83</v>
      </c>
      <c r="BK129" s="136">
        <f>ROUND(P129*H129,2)</f>
        <v>0</v>
      </c>
      <c r="BL129" s="14" t="s">
        <v>146</v>
      </c>
      <c r="BM129" s="135" t="s">
        <v>229</v>
      </c>
    </row>
    <row r="130" spans="2:65" s="1" customFormat="1" ht="16.5" customHeight="1">
      <c r="B130" s="29"/>
      <c r="C130" s="123" t="s">
        <v>230</v>
      </c>
      <c r="D130" s="123" t="s">
        <v>142</v>
      </c>
      <c r="E130" s="124" t="s">
        <v>231</v>
      </c>
      <c r="F130" s="125" t="s">
        <v>232</v>
      </c>
      <c r="G130" s="126" t="s">
        <v>217</v>
      </c>
      <c r="H130" s="127">
        <v>0.60599999999999998</v>
      </c>
      <c r="I130" s="128"/>
      <c r="J130" s="128"/>
      <c r="K130" s="129">
        <f>ROUND(P130*H130,2)</f>
        <v>0</v>
      </c>
      <c r="L130" s="125" t="s">
        <v>20</v>
      </c>
      <c r="M130" s="29"/>
      <c r="N130" s="130" t="s">
        <v>20</v>
      </c>
      <c r="O130" s="131" t="s">
        <v>44</v>
      </c>
      <c r="P130" s="132">
        <f>I130+J130</f>
        <v>0</v>
      </c>
      <c r="Q130" s="132">
        <f>ROUND(I130*H130,2)</f>
        <v>0</v>
      </c>
      <c r="R130" s="132">
        <f>ROUND(J130*H130,2)</f>
        <v>0</v>
      </c>
      <c r="T130" s="133">
        <f>S130*H130</f>
        <v>0</v>
      </c>
      <c r="U130" s="133">
        <v>0</v>
      </c>
      <c r="V130" s="133">
        <f>U130*H130</f>
        <v>0</v>
      </c>
      <c r="W130" s="133">
        <v>0</v>
      </c>
      <c r="X130" s="134">
        <f>W130*H130</f>
        <v>0</v>
      </c>
      <c r="AR130" s="135" t="s">
        <v>146</v>
      </c>
      <c r="AT130" s="135" t="s">
        <v>142</v>
      </c>
      <c r="AU130" s="135" t="s">
        <v>85</v>
      </c>
      <c r="AY130" s="14" t="s">
        <v>139</v>
      </c>
      <c r="BE130" s="136">
        <f>IF(O130="základní",K130,0)</f>
        <v>0</v>
      </c>
      <c r="BF130" s="136">
        <f>IF(O130="snížená",K130,0)</f>
        <v>0</v>
      </c>
      <c r="BG130" s="136">
        <f>IF(O130="zákl. přenesená",K130,0)</f>
        <v>0</v>
      </c>
      <c r="BH130" s="136">
        <f>IF(O130="sníž. přenesená",K130,0)</f>
        <v>0</v>
      </c>
      <c r="BI130" s="136">
        <f>IF(O130="nulová",K130,0)</f>
        <v>0</v>
      </c>
      <c r="BJ130" s="14" t="s">
        <v>83</v>
      </c>
      <c r="BK130" s="136">
        <f>ROUND(P130*H130,2)</f>
        <v>0</v>
      </c>
      <c r="BL130" s="14" t="s">
        <v>146</v>
      </c>
      <c r="BM130" s="135" t="s">
        <v>233</v>
      </c>
    </row>
    <row r="131" spans="2:65" s="11" customFormat="1" ht="22.9" customHeight="1">
      <c r="B131" s="110"/>
      <c r="D131" s="111" t="s">
        <v>74</v>
      </c>
      <c r="E131" s="121" t="s">
        <v>234</v>
      </c>
      <c r="F131" s="121" t="s">
        <v>235</v>
      </c>
      <c r="I131" s="113"/>
      <c r="J131" s="113"/>
      <c r="K131" s="122">
        <f>BK131</f>
        <v>0</v>
      </c>
      <c r="M131" s="110"/>
      <c r="N131" s="115"/>
      <c r="Q131" s="116">
        <f>Q132</f>
        <v>0</v>
      </c>
      <c r="R131" s="116">
        <f>R132</f>
        <v>0</v>
      </c>
      <c r="T131" s="117">
        <f>T132</f>
        <v>0</v>
      </c>
      <c r="V131" s="117">
        <f>V132</f>
        <v>0</v>
      </c>
      <c r="X131" s="118">
        <f>X132</f>
        <v>0</v>
      </c>
      <c r="AR131" s="111" t="s">
        <v>83</v>
      </c>
      <c r="AT131" s="119" t="s">
        <v>74</v>
      </c>
      <c r="AU131" s="119" t="s">
        <v>83</v>
      </c>
      <c r="AY131" s="111" t="s">
        <v>139</v>
      </c>
      <c r="BK131" s="120">
        <f>BK132</f>
        <v>0</v>
      </c>
    </row>
    <row r="132" spans="2:65" s="1" customFormat="1" ht="16.5" customHeight="1">
      <c r="B132" s="29"/>
      <c r="C132" s="123" t="s">
        <v>236</v>
      </c>
      <c r="D132" s="123" t="s">
        <v>142</v>
      </c>
      <c r="E132" s="124" t="s">
        <v>237</v>
      </c>
      <c r="F132" s="125" t="s">
        <v>238</v>
      </c>
      <c r="G132" s="126" t="s">
        <v>217</v>
      </c>
      <c r="H132" s="127">
        <v>2</v>
      </c>
      <c r="I132" s="128"/>
      <c r="J132" s="128"/>
      <c r="K132" s="129">
        <f>ROUND(P132*H132,2)</f>
        <v>0</v>
      </c>
      <c r="L132" s="125" t="s">
        <v>20</v>
      </c>
      <c r="M132" s="29"/>
      <c r="N132" s="130" t="s">
        <v>20</v>
      </c>
      <c r="O132" s="131" t="s">
        <v>44</v>
      </c>
      <c r="P132" s="132">
        <f>I132+J132</f>
        <v>0</v>
      </c>
      <c r="Q132" s="132">
        <f>ROUND(I132*H132,2)</f>
        <v>0</v>
      </c>
      <c r="R132" s="132">
        <f>ROUND(J132*H132,2)</f>
        <v>0</v>
      </c>
      <c r="T132" s="133">
        <f>S132*H132</f>
        <v>0</v>
      </c>
      <c r="U132" s="133">
        <v>0</v>
      </c>
      <c r="V132" s="133">
        <f>U132*H132</f>
        <v>0</v>
      </c>
      <c r="W132" s="133">
        <v>0</v>
      </c>
      <c r="X132" s="134">
        <f>W132*H132</f>
        <v>0</v>
      </c>
      <c r="AR132" s="135" t="s">
        <v>146</v>
      </c>
      <c r="AT132" s="135" t="s">
        <v>142</v>
      </c>
      <c r="AU132" s="135" t="s">
        <v>85</v>
      </c>
      <c r="AY132" s="14" t="s">
        <v>139</v>
      </c>
      <c r="BE132" s="136">
        <f>IF(O132="základní",K132,0)</f>
        <v>0</v>
      </c>
      <c r="BF132" s="136">
        <f>IF(O132="snížená",K132,0)</f>
        <v>0</v>
      </c>
      <c r="BG132" s="136">
        <f>IF(O132="zákl. přenesená",K132,0)</f>
        <v>0</v>
      </c>
      <c r="BH132" s="136">
        <f>IF(O132="sníž. přenesená",K132,0)</f>
        <v>0</v>
      </c>
      <c r="BI132" s="136">
        <f>IF(O132="nulová",K132,0)</f>
        <v>0</v>
      </c>
      <c r="BJ132" s="14" t="s">
        <v>83</v>
      </c>
      <c r="BK132" s="136">
        <f>ROUND(P132*H132,2)</f>
        <v>0</v>
      </c>
      <c r="BL132" s="14" t="s">
        <v>146</v>
      </c>
      <c r="BM132" s="135" t="s">
        <v>239</v>
      </c>
    </row>
    <row r="133" spans="2:65" s="11" customFormat="1" ht="25.9" customHeight="1">
      <c r="B133" s="110"/>
      <c r="D133" s="111" t="s">
        <v>74</v>
      </c>
      <c r="E133" s="112" t="s">
        <v>240</v>
      </c>
      <c r="F133" s="112" t="s">
        <v>241</v>
      </c>
      <c r="I133" s="113"/>
      <c r="J133" s="113"/>
      <c r="K133" s="114">
        <f>BK133</f>
        <v>0</v>
      </c>
      <c r="M133" s="110"/>
      <c r="N133" s="115"/>
      <c r="Q133" s="116">
        <f>Q134+Q145+Q155+Q171+Q173</f>
        <v>0</v>
      </c>
      <c r="R133" s="116">
        <f>R134+R145+R155+R171+R173</f>
        <v>0</v>
      </c>
      <c r="T133" s="117">
        <f>T134+T145+T155+T171+T173</f>
        <v>0</v>
      </c>
      <c r="V133" s="117">
        <f>V134+V145+V155+V171+V173</f>
        <v>0</v>
      </c>
      <c r="X133" s="118">
        <f>X134+X145+X155+X171+X173</f>
        <v>0</v>
      </c>
      <c r="AR133" s="111" t="s">
        <v>85</v>
      </c>
      <c r="AT133" s="119" t="s">
        <v>74</v>
      </c>
      <c r="AU133" s="119" t="s">
        <v>75</v>
      </c>
      <c r="AY133" s="111" t="s">
        <v>139</v>
      </c>
      <c r="BK133" s="120">
        <f>BK134+BK145+BK155+BK171+BK173</f>
        <v>0</v>
      </c>
    </row>
    <row r="134" spans="2:65" s="11" customFormat="1" ht="22.9" customHeight="1">
      <c r="B134" s="110"/>
      <c r="D134" s="111" t="s">
        <v>74</v>
      </c>
      <c r="E134" s="121" t="s">
        <v>242</v>
      </c>
      <c r="F134" s="121" t="s">
        <v>243</v>
      </c>
      <c r="I134" s="113"/>
      <c r="J134" s="113"/>
      <c r="K134" s="122">
        <f>BK134</f>
        <v>0</v>
      </c>
      <c r="M134" s="110"/>
      <c r="N134" s="115"/>
      <c r="Q134" s="116">
        <f>SUM(Q135:Q144)</f>
        <v>0</v>
      </c>
      <c r="R134" s="116">
        <f>SUM(R135:R144)</f>
        <v>0</v>
      </c>
      <c r="T134" s="117">
        <f>SUM(T135:T144)</f>
        <v>0</v>
      </c>
      <c r="V134" s="117">
        <f>SUM(V135:V144)</f>
        <v>0</v>
      </c>
      <c r="X134" s="118">
        <f>SUM(X135:X144)</f>
        <v>0</v>
      </c>
      <c r="AR134" s="111" t="s">
        <v>85</v>
      </c>
      <c r="AT134" s="119" t="s">
        <v>74</v>
      </c>
      <c r="AU134" s="119" t="s">
        <v>83</v>
      </c>
      <c r="AY134" s="111" t="s">
        <v>139</v>
      </c>
      <c r="BK134" s="120">
        <f>SUM(BK135:BK144)</f>
        <v>0</v>
      </c>
    </row>
    <row r="135" spans="2:65" s="1" customFormat="1" ht="16.5" customHeight="1">
      <c r="B135" s="29"/>
      <c r="C135" s="123" t="s">
        <v>244</v>
      </c>
      <c r="D135" s="123" t="s">
        <v>142</v>
      </c>
      <c r="E135" s="124" t="s">
        <v>245</v>
      </c>
      <c r="F135" s="125" t="s">
        <v>246</v>
      </c>
      <c r="G135" s="126" t="s">
        <v>145</v>
      </c>
      <c r="H135" s="127">
        <v>58</v>
      </c>
      <c r="I135" s="128"/>
      <c r="J135" s="128"/>
      <c r="K135" s="129">
        <f t="shared" ref="K135:K144" si="27">ROUND(P135*H135,2)</f>
        <v>0</v>
      </c>
      <c r="L135" s="125" t="s">
        <v>20</v>
      </c>
      <c r="M135" s="29"/>
      <c r="N135" s="130" t="s">
        <v>20</v>
      </c>
      <c r="O135" s="131" t="s">
        <v>44</v>
      </c>
      <c r="P135" s="132">
        <f t="shared" ref="P135:P144" si="28">I135+J135</f>
        <v>0</v>
      </c>
      <c r="Q135" s="132">
        <f t="shared" ref="Q135:Q144" si="29">ROUND(I135*H135,2)</f>
        <v>0</v>
      </c>
      <c r="R135" s="132">
        <f t="shared" ref="R135:R144" si="30">ROUND(J135*H135,2)</f>
        <v>0</v>
      </c>
      <c r="T135" s="133">
        <f t="shared" ref="T135:T144" si="31">S135*H135</f>
        <v>0</v>
      </c>
      <c r="U135" s="133">
        <v>0</v>
      </c>
      <c r="V135" s="133">
        <f t="shared" ref="V135:V144" si="32">U135*H135</f>
        <v>0</v>
      </c>
      <c r="W135" s="133">
        <v>0</v>
      </c>
      <c r="X135" s="134">
        <f t="shared" ref="X135:X144" si="33">W135*H135</f>
        <v>0</v>
      </c>
      <c r="AR135" s="135" t="s">
        <v>203</v>
      </c>
      <c r="AT135" s="135" t="s">
        <v>142</v>
      </c>
      <c r="AU135" s="135" t="s">
        <v>85</v>
      </c>
      <c r="AY135" s="14" t="s">
        <v>139</v>
      </c>
      <c r="BE135" s="136">
        <f t="shared" ref="BE135:BE144" si="34">IF(O135="základní",K135,0)</f>
        <v>0</v>
      </c>
      <c r="BF135" s="136">
        <f t="shared" ref="BF135:BF144" si="35">IF(O135="snížená",K135,0)</f>
        <v>0</v>
      </c>
      <c r="BG135" s="136">
        <f t="shared" ref="BG135:BG144" si="36">IF(O135="zákl. přenesená",K135,0)</f>
        <v>0</v>
      </c>
      <c r="BH135" s="136">
        <f t="shared" ref="BH135:BH144" si="37">IF(O135="sníž. přenesená",K135,0)</f>
        <v>0</v>
      </c>
      <c r="BI135" s="136">
        <f t="shared" ref="BI135:BI144" si="38">IF(O135="nulová",K135,0)</f>
        <v>0</v>
      </c>
      <c r="BJ135" s="14" t="s">
        <v>83</v>
      </c>
      <c r="BK135" s="136">
        <f t="shared" ref="BK135:BK144" si="39">ROUND(P135*H135,2)</f>
        <v>0</v>
      </c>
      <c r="BL135" s="14" t="s">
        <v>203</v>
      </c>
      <c r="BM135" s="135" t="s">
        <v>247</v>
      </c>
    </row>
    <row r="136" spans="2:65" s="1" customFormat="1" ht="21.75" customHeight="1">
      <c r="B136" s="29"/>
      <c r="C136" s="123" t="s">
        <v>248</v>
      </c>
      <c r="D136" s="123" t="s">
        <v>142</v>
      </c>
      <c r="E136" s="124" t="s">
        <v>249</v>
      </c>
      <c r="F136" s="125" t="s">
        <v>250</v>
      </c>
      <c r="G136" s="126" t="s">
        <v>145</v>
      </c>
      <c r="H136" s="127">
        <v>58</v>
      </c>
      <c r="I136" s="128"/>
      <c r="J136" s="128"/>
      <c r="K136" s="129">
        <f t="shared" si="27"/>
        <v>0</v>
      </c>
      <c r="L136" s="125" t="s">
        <v>20</v>
      </c>
      <c r="M136" s="29"/>
      <c r="N136" s="130" t="s">
        <v>20</v>
      </c>
      <c r="O136" s="131" t="s">
        <v>44</v>
      </c>
      <c r="P136" s="132">
        <f t="shared" si="28"/>
        <v>0</v>
      </c>
      <c r="Q136" s="132">
        <f t="shared" si="29"/>
        <v>0</v>
      </c>
      <c r="R136" s="132">
        <f t="shared" si="30"/>
        <v>0</v>
      </c>
      <c r="T136" s="133">
        <f t="shared" si="31"/>
        <v>0</v>
      </c>
      <c r="U136" s="133">
        <v>0</v>
      </c>
      <c r="V136" s="133">
        <f t="shared" si="32"/>
        <v>0</v>
      </c>
      <c r="W136" s="133">
        <v>0</v>
      </c>
      <c r="X136" s="134">
        <f t="shared" si="33"/>
        <v>0</v>
      </c>
      <c r="AR136" s="135" t="s">
        <v>203</v>
      </c>
      <c r="AT136" s="135" t="s">
        <v>142</v>
      </c>
      <c r="AU136" s="135" t="s">
        <v>85</v>
      </c>
      <c r="AY136" s="14" t="s">
        <v>139</v>
      </c>
      <c r="BE136" s="136">
        <f t="shared" si="34"/>
        <v>0</v>
      </c>
      <c r="BF136" s="136">
        <f t="shared" si="35"/>
        <v>0</v>
      </c>
      <c r="BG136" s="136">
        <f t="shared" si="36"/>
        <v>0</v>
      </c>
      <c r="BH136" s="136">
        <f t="shared" si="37"/>
        <v>0</v>
      </c>
      <c r="BI136" s="136">
        <f t="shared" si="38"/>
        <v>0</v>
      </c>
      <c r="BJ136" s="14" t="s">
        <v>83</v>
      </c>
      <c r="BK136" s="136">
        <f t="shared" si="39"/>
        <v>0</v>
      </c>
      <c r="BL136" s="14" t="s">
        <v>203</v>
      </c>
      <c r="BM136" s="135" t="s">
        <v>251</v>
      </c>
    </row>
    <row r="137" spans="2:65" s="1" customFormat="1" ht="16.5" customHeight="1">
      <c r="B137" s="29"/>
      <c r="C137" s="137" t="s">
        <v>252</v>
      </c>
      <c r="D137" s="137" t="s">
        <v>253</v>
      </c>
      <c r="E137" s="138" t="s">
        <v>254</v>
      </c>
      <c r="F137" s="139" t="s">
        <v>255</v>
      </c>
      <c r="G137" s="140" t="s">
        <v>145</v>
      </c>
      <c r="H137" s="141">
        <v>63.8</v>
      </c>
      <c r="I137" s="142"/>
      <c r="J137" s="143"/>
      <c r="K137" s="144">
        <f t="shared" si="27"/>
        <v>0</v>
      </c>
      <c r="L137" s="139" t="s">
        <v>20</v>
      </c>
      <c r="M137" s="145"/>
      <c r="N137" s="146" t="s">
        <v>20</v>
      </c>
      <c r="O137" s="131" t="s">
        <v>44</v>
      </c>
      <c r="P137" s="132">
        <f t="shared" si="28"/>
        <v>0</v>
      </c>
      <c r="Q137" s="132">
        <f t="shared" si="29"/>
        <v>0</v>
      </c>
      <c r="R137" s="132">
        <f t="shared" si="30"/>
        <v>0</v>
      </c>
      <c r="T137" s="133">
        <f t="shared" si="31"/>
        <v>0</v>
      </c>
      <c r="U137" s="133">
        <v>0</v>
      </c>
      <c r="V137" s="133">
        <f t="shared" si="32"/>
        <v>0</v>
      </c>
      <c r="W137" s="133">
        <v>0</v>
      </c>
      <c r="X137" s="134">
        <f t="shared" si="33"/>
        <v>0</v>
      </c>
      <c r="AR137" s="135" t="s">
        <v>256</v>
      </c>
      <c r="AT137" s="135" t="s">
        <v>253</v>
      </c>
      <c r="AU137" s="135" t="s">
        <v>85</v>
      </c>
      <c r="AY137" s="14" t="s">
        <v>139</v>
      </c>
      <c r="BE137" s="136">
        <f t="shared" si="34"/>
        <v>0</v>
      </c>
      <c r="BF137" s="136">
        <f t="shared" si="35"/>
        <v>0</v>
      </c>
      <c r="BG137" s="136">
        <f t="shared" si="36"/>
        <v>0</v>
      </c>
      <c r="BH137" s="136">
        <f t="shared" si="37"/>
        <v>0</v>
      </c>
      <c r="BI137" s="136">
        <f t="shared" si="38"/>
        <v>0</v>
      </c>
      <c r="BJ137" s="14" t="s">
        <v>83</v>
      </c>
      <c r="BK137" s="136">
        <f t="shared" si="39"/>
        <v>0</v>
      </c>
      <c r="BL137" s="14" t="s">
        <v>203</v>
      </c>
      <c r="BM137" s="135" t="s">
        <v>257</v>
      </c>
    </row>
    <row r="138" spans="2:65" s="1" customFormat="1" ht="16.5" customHeight="1">
      <c r="B138" s="29"/>
      <c r="C138" s="137" t="s">
        <v>258</v>
      </c>
      <c r="D138" s="137" t="s">
        <v>253</v>
      </c>
      <c r="E138" s="138" t="s">
        <v>259</v>
      </c>
      <c r="F138" s="139" t="s">
        <v>260</v>
      </c>
      <c r="G138" s="140" t="s">
        <v>190</v>
      </c>
      <c r="H138" s="141">
        <v>51.04</v>
      </c>
      <c r="I138" s="142"/>
      <c r="J138" s="143"/>
      <c r="K138" s="144">
        <f t="shared" si="27"/>
        <v>0</v>
      </c>
      <c r="L138" s="139" t="s">
        <v>20</v>
      </c>
      <c r="M138" s="145"/>
      <c r="N138" s="146" t="s">
        <v>20</v>
      </c>
      <c r="O138" s="131" t="s">
        <v>44</v>
      </c>
      <c r="P138" s="132">
        <f t="shared" si="28"/>
        <v>0</v>
      </c>
      <c r="Q138" s="132">
        <f t="shared" si="29"/>
        <v>0</v>
      </c>
      <c r="R138" s="132">
        <f t="shared" si="30"/>
        <v>0</v>
      </c>
      <c r="T138" s="133">
        <f t="shared" si="31"/>
        <v>0</v>
      </c>
      <c r="U138" s="133">
        <v>0</v>
      </c>
      <c r="V138" s="133">
        <f t="shared" si="32"/>
        <v>0</v>
      </c>
      <c r="W138" s="133">
        <v>0</v>
      </c>
      <c r="X138" s="134">
        <f t="shared" si="33"/>
        <v>0</v>
      </c>
      <c r="AR138" s="135" t="s">
        <v>256</v>
      </c>
      <c r="AT138" s="135" t="s">
        <v>253</v>
      </c>
      <c r="AU138" s="135" t="s">
        <v>85</v>
      </c>
      <c r="AY138" s="14" t="s">
        <v>139</v>
      </c>
      <c r="BE138" s="136">
        <f t="shared" si="34"/>
        <v>0</v>
      </c>
      <c r="BF138" s="136">
        <f t="shared" si="35"/>
        <v>0</v>
      </c>
      <c r="BG138" s="136">
        <f t="shared" si="36"/>
        <v>0</v>
      </c>
      <c r="BH138" s="136">
        <f t="shared" si="37"/>
        <v>0</v>
      </c>
      <c r="BI138" s="136">
        <f t="shared" si="38"/>
        <v>0</v>
      </c>
      <c r="BJ138" s="14" t="s">
        <v>83</v>
      </c>
      <c r="BK138" s="136">
        <f t="shared" si="39"/>
        <v>0</v>
      </c>
      <c r="BL138" s="14" t="s">
        <v>203</v>
      </c>
      <c r="BM138" s="135" t="s">
        <v>261</v>
      </c>
    </row>
    <row r="139" spans="2:65" s="1" customFormat="1" ht="16.5" customHeight="1">
      <c r="B139" s="29"/>
      <c r="C139" s="137" t="s">
        <v>262</v>
      </c>
      <c r="D139" s="137" t="s">
        <v>253</v>
      </c>
      <c r="E139" s="138" t="s">
        <v>263</v>
      </c>
      <c r="F139" s="139" t="s">
        <v>264</v>
      </c>
      <c r="G139" s="140" t="s">
        <v>190</v>
      </c>
      <c r="H139" s="141">
        <v>52.954000000000001</v>
      </c>
      <c r="I139" s="142"/>
      <c r="J139" s="143"/>
      <c r="K139" s="144">
        <f t="shared" si="27"/>
        <v>0</v>
      </c>
      <c r="L139" s="139" t="s">
        <v>20</v>
      </c>
      <c r="M139" s="145"/>
      <c r="N139" s="146" t="s">
        <v>20</v>
      </c>
      <c r="O139" s="131" t="s">
        <v>44</v>
      </c>
      <c r="P139" s="132">
        <f t="shared" si="28"/>
        <v>0</v>
      </c>
      <c r="Q139" s="132">
        <f t="shared" si="29"/>
        <v>0</v>
      </c>
      <c r="R139" s="132">
        <f t="shared" si="30"/>
        <v>0</v>
      </c>
      <c r="T139" s="133">
        <f t="shared" si="31"/>
        <v>0</v>
      </c>
      <c r="U139" s="133">
        <v>0</v>
      </c>
      <c r="V139" s="133">
        <f t="shared" si="32"/>
        <v>0</v>
      </c>
      <c r="W139" s="133">
        <v>0</v>
      </c>
      <c r="X139" s="134">
        <f t="shared" si="33"/>
        <v>0</v>
      </c>
      <c r="AR139" s="135" t="s">
        <v>256</v>
      </c>
      <c r="AT139" s="135" t="s">
        <v>253</v>
      </c>
      <c r="AU139" s="135" t="s">
        <v>85</v>
      </c>
      <c r="AY139" s="14" t="s">
        <v>139</v>
      </c>
      <c r="BE139" s="136">
        <f t="shared" si="34"/>
        <v>0</v>
      </c>
      <c r="BF139" s="136">
        <f t="shared" si="35"/>
        <v>0</v>
      </c>
      <c r="BG139" s="136">
        <f t="shared" si="36"/>
        <v>0</v>
      </c>
      <c r="BH139" s="136">
        <f t="shared" si="37"/>
        <v>0</v>
      </c>
      <c r="BI139" s="136">
        <f t="shared" si="38"/>
        <v>0</v>
      </c>
      <c r="BJ139" s="14" t="s">
        <v>83</v>
      </c>
      <c r="BK139" s="136">
        <f t="shared" si="39"/>
        <v>0</v>
      </c>
      <c r="BL139" s="14" t="s">
        <v>203</v>
      </c>
      <c r="BM139" s="135" t="s">
        <v>265</v>
      </c>
    </row>
    <row r="140" spans="2:65" s="1" customFormat="1" ht="16.5" customHeight="1">
      <c r="B140" s="29"/>
      <c r="C140" s="137" t="s">
        <v>266</v>
      </c>
      <c r="D140" s="137" t="s">
        <v>253</v>
      </c>
      <c r="E140" s="138" t="s">
        <v>267</v>
      </c>
      <c r="F140" s="139" t="s">
        <v>268</v>
      </c>
      <c r="G140" s="140" t="s">
        <v>190</v>
      </c>
      <c r="H140" s="141">
        <v>52.954000000000001</v>
      </c>
      <c r="I140" s="142"/>
      <c r="J140" s="143"/>
      <c r="K140" s="144">
        <f t="shared" si="27"/>
        <v>0</v>
      </c>
      <c r="L140" s="139" t="s">
        <v>20</v>
      </c>
      <c r="M140" s="145"/>
      <c r="N140" s="146" t="s">
        <v>20</v>
      </c>
      <c r="O140" s="131" t="s">
        <v>44</v>
      </c>
      <c r="P140" s="132">
        <f t="shared" si="28"/>
        <v>0</v>
      </c>
      <c r="Q140" s="132">
        <f t="shared" si="29"/>
        <v>0</v>
      </c>
      <c r="R140" s="132">
        <f t="shared" si="30"/>
        <v>0</v>
      </c>
      <c r="T140" s="133">
        <f t="shared" si="31"/>
        <v>0</v>
      </c>
      <c r="U140" s="133">
        <v>0</v>
      </c>
      <c r="V140" s="133">
        <f t="shared" si="32"/>
        <v>0</v>
      </c>
      <c r="W140" s="133">
        <v>0</v>
      </c>
      <c r="X140" s="134">
        <f t="shared" si="33"/>
        <v>0</v>
      </c>
      <c r="AR140" s="135" t="s">
        <v>256</v>
      </c>
      <c r="AT140" s="135" t="s">
        <v>253</v>
      </c>
      <c r="AU140" s="135" t="s">
        <v>85</v>
      </c>
      <c r="AY140" s="14" t="s">
        <v>139</v>
      </c>
      <c r="BE140" s="136">
        <f t="shared" si="34"/>
        <v>0</v>
      </c>
      <c r="BF140" s="136">
        <f t="shared" si="35"/>
        <v>0</v>
      </c>
      <c r="BG140" s="136">
        <f t="shared" si="36"/>
        <v>0</v>
      </c>
      <c r="BH140" s="136">
        <f t="shared" si="37"/>
        <v>0</v>
      </c>
      <c r="BI140" s="136">
        <f t="shared" si="38"/>
        <v>0</v>
      </c>
      <c r="BJ140" s="14" t="s">
        <v>83</v>
      </c>
      <c r="BK140" s="136">
        <f t="shared" si="39"/>
        <v>0</v>
      </c>
      <c r="BL140" s="14" t="s">
        <v>203</v>
      </c>
      <c r="BM140" s="135" t="s">
        <v>269</v>
      </c>
    </row>
    <row r="141" spans="2:65" s="1" customFormat="1" ht="16.5" customHeight="1">
      <c r="B141" s="29"/>
      <c r="C141" s="137" t="s">
        <v>270</v>
      </c>
      <c r="D141" s="137" t="s">
        <v>253</v>
      </c>
      <c r="E141" s="138" t="s">
        <v>271</v>
      </c>
      <c r="F141" s="139" t="s">
        <v>272</v>
      </c>
      <c r="G141" s="140" t="s">
        <v>190</v>
      </c>
      <c r="H141" s="141">
        <v>105.908</v>
      </c>
      <c r="I141" s="142"/>
      <c r="J141" s="143"/>
      <c r="K141" s="144">
        <f t="shared" si="27"/>
        <v>0</v>
      </c>
      <c r="L141" s="139" t="s">
        <v>20</v>
      </c>
      <c r="M141" s="145"/>
      <c r="N141" s="146" t="s">
        <v>20</v>
      </c>
      <c r="O141" s="131" t="s">
        <v>44</v>
      </c>
      <c r="P141" s="132">
        <f t="shared" si="28"/>
        <v>0</v>
      </c>
      <c r="Q141" s="132">
        <f t="shared" si="29"/>
        <v>0</v>
      </c>
      <c r="R141" s="132">
        <f t="shared" si="30"/>
        <v>0</v>
      </c>
      <c r="T141" s="133">
        <f t="shared" si="31"/>
        <v>0</v>
      </c>
      <c r="U141" s="133">
        <v>0</v>
      </c>
      <c r="V141" s="133">
        <f t="shared" si="32"/>
        <v>0</v>
      </c>
      <c r="W141" s="133">
        <v>0</v>
      </c>
      <c r="X141" s="134">
        <f t="shared" si="33"/>
        <v>0</v>
      </c>
      <c r="AR141" s="135" t="s">
        <v>256</v>
      </c>
      <c r="AT141" s="135" t="s">
        <v>253</v>
      </c>
      <c r="AU141" s="135" t="s">
        <v>85</v>
      </c>
      <c r="AY141" s="14" t="s">
        <v>139</v>
      </c>
      <c r="BE141" s="136">
        <f t="shared" si="34"/>
        <v>0</v>
      </c>
      <c r="BF141" s="136">
        <f t="shared" si="35"/>
        <v>0</v>
      </c>
      <c r="BG141" s="136">
        <f t="shared" si="36"/>
        <v>0</v>
      </c>
      <c r="BH141" s="136">
        <f t="shared" si="37"/>
        <v>0</v>
      </c>
      <c r="BI141" s="136">
        <f t="shared" si="38"/>
        <v>0</v>
      </c>
      <c r="BJ141" s="14" t="s">
        <v>83</v>
      </c>
      <c r="BK141" s="136">
        <f t="shared" si="39"/>
        <v>0</v>
      </c>
      <c r="BL141" s="14" t="s">
        <v>203</v>
      </c>
      <c r="BM141" s="135" t="s">
        <v>273</v>
      </c>
    </row>
    <row r="142" spans="2:65" s="1" customFormat="1" ht="16.5" customHeight="1">
      <c r="B142" s="29"/>
      <c r="C142" s="137" t="s">
        <v>274</v>
      </c>
      <c r="D142" s="137" t="s">
        <v>253</v>
      </c>
      <c r="E142" s="138" t="s">
        <v>275</v>
      </c>
      <c r="F142" s="139" t="s">
        <v>276</v>
      </c>
      <c r="G142" s="140" t="s">
        <v>154</v>
      </c>
      <c r="H142" s="141">
        <v>44.66</v>
      </c>
      <c r="I142" s="142"/>
      <c r="J142" s="143"/>
      <c r="K142" s="144">
        <f t="shared" si="27"/>
        <v>0</v>
      </c>
      <c r="L142" s="139" t="s">
        <v>20</v>
      </c>
      <c r="M142" s="145"/>
      <c r="N142" s="146" t="s">
        <v>20</v>
      </c>
      <c r="O142" s="131" t="s">
        <v>44</v>
      </c>
      <c r="P142" s="132">
        <f t="shared" si="28"/>
        <v>0</v>
      </c>
      <c r="Q142" s="132">
        <f t="shared" si="29"/>
        <v>0</v>
      </c>
      <c r="R142" s="132">
        <f t="shared" si="30"/>
        <v>0</v>
      </c>
      <c r="T142" s="133">
        <f t="shared" si="31"/>
        <v>0</v>
      </c>
      <c r="U142" s="133">
        <v>0</v>
      </c>
      <c r="V142" s="133">
        <f t="shared" si="32"/>
        <v>0</v>
      </c>
      <c r="W142" s="133">
        <v>0</v>
      </c>
      <c r="X142" s="134">
        <f t="shared" si="33"/>
        <v>0</v>
      </c>
      <c r="AR142" s="135" t="s">
        <v>256</v>
      </c>
      <c r="AT142" s="135" t="s">
        <v>253</v>
      </c>
      <c r="AU142" s="135" t="s">
        <v>85</v>
      </c>
      <c r="AY142" s="14" t="s">
        <v>139</v>
      </c>
      <c r="BE142" s="136">
        <f t="shared" si="34"/>
        <v>0</v>
      </c>
      <c r="BF142" s="136">
        <f t="shared" si="35"/>
        <v>0</v>
      </c>
      <c r="BG142" s="136">
        <f t="shared" si="36"/>
        <v>0</v>
      </c>
      <c r="BH142" s="136">
        <f t="shared" si="37"/>
        <v>0</v>
      </c>
      <c r="BI142" s="136">
        <f t="shared" si="38"/>
        <v>0</v>
      </c>
      <c r="BJ142" s="14" t="s">
        <v>83</v>
      </c>
      <c r="BK142" s="136">
        <f t="shared" si="39"/>
        <v>0</v>
      </c>
      <c r="BL142" s="14" t="s">
        <v>203</v>
      </c>
      <c r="BM142" s="135" t="s">
        <v>277</v>
      </c>
    </row>
    <row r="143" spans="2:65" s="1" customFormat="1" ht="16.5" customHeight="1">
      <c r="B143" s="29"/>
      <c r="C143" s="137" t="s">
        <v>256</v>
      </c>
      <c r="D143" s="137" t="s">
        <v>253</v>
      </c>
      <c r="E143" s="138" t="s">
        <v>278</v>
      </c>
      <c r="F143" s="139" t="s">
        <v>279</v>
      </c>
      <c r="G143" s="140" t="s">
        <v>154</v>
      </c>
      <c r="H143" s="141">
        <v>44.66</v>
      </c>
      <c r="I143" s="142"/>
      <c r="J143" s="143"/>
      <c r="K143" s="144">
        <f t="shared" si="27"/>
        <v>0</v>
      </c>
      <c r="L143" s="139" t="s">
        <v>20</v>
      </c>
      <c r="M143" s="145"/>
      <c r="N143" s="146" t="s">
        <v>20</v>
      </c>
      <c r="O143" s="131" t="s">
        <v>44</v>
      </c>
      <c r="P143" s="132">
        <f t="shared" si="28"/>
        <v>0</v>
      </c>
      <c r="Q143" s="132">
        <f t="shared" si="29"/>
        <v>0</v>
      </c>
      <c r="R143" s="132">
        <f t="shared" si="30"/>
        <v>0</v>
      </c>
      <c r="T143" s="133">
        <f t="shared" si="31"/>
        <v>0</v>
      </c>
      <c r="U143" s="133">
        <v>0</v>
      </c>
      <c r="V143" s="133">
        <f t="shared" si="32"/>
        <v>0</v>
      </c>
      <c r="W143" s="133">
        <v>0</v>
      </c>
      <c r="X143" s="134">
        <f t="shared" si="33"/>
        <v>0</v>
      </c>
      <c r="AR143" s="135" t="s">
        <v>256</v>
      </c>
      <c r="AT143" s="135" t="s">
        <v>253</v>
      </c>
      <c r="AU143" s="135" t="s">
        <v>85</v>
      </c>
      <c r="AY143" s="14" t="s">
        <v>139</v>
      </c>
      <c r="BE143" s="136">
        <f t="shared" si="34"/>
        <v>0</v>
      </c>
      <c r="BF143" s="136">
        <f t="shared" si="35"/>
        <v>0</v>
      </c>
      <c r="BG143" s="136">
        <f t="shared" si="36"/>
        <v>0</v>
      </c>
      <c r="BH143" s="136">
        <f t="shared" si="37"/>
        <v>0</v>
      </c>
      <c r="BI143" s="136">
        <f t="shared" si="38"/>
        <v>0</v>
      </c>
      <c r="BJ143" s="14" t="s">
        <v>83</v>
      </c>
      <c r="BK143" s="136">
        <f t="shared" si="39"/>
        <v>0</v>
      </c>
      <c r="BL143" s="14" t="s">
        <v>203</v>
      </c>
      <c r="BM143" s="135" t="s">
        <v>280</v>
      </c>
    </row>
    <row r="144" spans="2:65" s="1" customFormat="1" ht="16.5" customHeight="1">
      <c r="B144" s="29"/>
      <c r="C144" s="137" t="s">
        <v>281</v>
      </c>
      <c r="D144" s="137" t="s">
        <v>253</v>
      </c>
      <c r="E144" s="138" t="s">
        <v>282</v>
      </c>
      <c r="F144" s="139" t="s">
        <v>283</v>
      </c>
      <c r="G144" s="140" t="s">
        <v>154</v>
      </c>
      <c r="H144" s="141">
        <v>44.66</v>
      </c>
      <c r="I144" s="142"/>
      <c r="J144" s="143"/>
      <c r="K144" s="144">
        <f t="shared" si="27"/>
        <v>0</v>
      </c>
      <c r="L144" s="139" t="s">
        <v>20</v>
      </c>
      <c r="M144" s="145"/>
      <c r="N144" s="146" t="s">
        <v>20</v>
      </c>
      <c r="O144" s="131" t="s">
        <v>44</v>
      </c>
      <c r="P144" s="132">
        <f t="shared" si="28"/>
        <v>0</v>
      </c>
      <c r="Q144" s="132">
        <f t="shared" si="29"/>
        <v>0</v>
      </c>
      <c r="R144" s="132">
        <f t="shared" si="30"/>
        <v>0</v>
      </c>
      <c r="T144" s="133">
        <f t="shared" si="31"/>
        <v>0</v>
      </c>
      <c r="U144" s="133">
        <v>0</v>
      </c>
      <c r="V144" s="133">
        <f t="shared" si="32"/>
        <v>0</v>
      </c>
      <c r="W144" s="133">
        <v>0</v>
      </c>
      <c r="X144" s="134">
        <f t="shared" si="33"/>
        <v>0</v>
      </c>
      <c r="AR144" s="135" t="s">
        <v>256</v>
      </c>
      <c r="AT144" s="135" t="s">
        <v>253</v>
      </c>
      <c r="AU144" s="135" t="s">
        <v>85</v>
      </c>
      <c r="AY144" s="14" t="s">
        <v>139</v>
      </c>
      <c r="BE144" s="136">
        <f t="shared" si="34"/>
        <v>0</v>
      </c>
      <c r="BF144" s="136">
        <f t="shared" si="35"/>
        <v>0</v>
      </c>
      <c r="BG144" s="136">
        <f t="shared" si="36"/>
        <v>0</v>
      </c>
      <c r="BH144" s="136">
        <f t="shared" si="37"/>
        <v>0</v>
      </c>
      <c r="BI144" s="136">
        <f t="shared" si="38"/>
        <v>0</v>
      </c>
      <c r="BJ144" s="14" t="s">
        <v>83</v>
      </c>
      <c r="BK144" s="136">
        <f t="shared" si="39"/>
        <v>0</v>
      </c>
      <c r="BL144" s="14" t="s">
        <v>203</v>
      </c>
      <c r="BM144" s="135" t="s">
        <v>284</v>
      </c>
    </row>
    <row r="145" spans="2:65" s="11" customFormat="1" ht="22.9" customHeight="1">
      <c r="B145" s="110"/>
      <c r="D145" s="111" t="s">
        <v>74</v>
      </c>
      <c r="E145" s="121" t="s">
        <v>285</v>
      </c>
      <c r="F145" s="121" t="s">
        <v>286</v>
      </c>
      <c r="I145" s="113"/>
      <c r="J145" s="113"/>
      <c r="K145" s="122">
        <f>BK145</f>
        <v>0</v>
      </c>
      <c r="M145" s="110"/>
      <c r="N145" s="115"/>
      <c r="Q145" s="116">
        <f>SUM(Q146:Q154)</f>
        <v>0</v>
      </c>
      <c r="R145" s="116">
        <f>SUM(R146:R154)</f>
        <v>0</v>
      </c>
      <c r="T145" s="117">
        <f>SUM(T146:T154)</f>
        <v>0</v>
      </c>
      <c r="V145" s="117">
        <f>SUM(V146:V154)</f>
        <v>0</v>
      </c>
      <c r="X145" s="118">
        <f>SUM(X146:X154)</f>
        <v>0</v>
      </c>
      <c r="AR145" s="111" t="s">
        <v>85</v>
      </c>
      <c r="AT145" s="119" t="s">
        <v>74</v>
      </c>
      <c r="AU145" s="119" t="s">
        <v>83</v>
      </c>
      <c r="AY145" s="111" t="s">
        <v>139</v>
      </c>
      <c r="BK145" s="120">
        <f>SUM(BK146:BK154)</f>
        <v>0</v>
      </c>
    </row>
    <row r="146" spans="2:65" s="1" customFormat="1" ht="16.5" customHeight="1">
      <c r="B146" s="29"/>
      <c r="C146" s="123" t="s">
        <v>287</v>
      </c>
      <c r="D146" s="123" t="s">
        <v>142</v>
      </c>
      <c r="E146" s="124" t="s">
        <v>288</v>
      </c>
      <c r="F146" s="125" t="s">
        <v>289</v>
      </c>
      <c r="G146" s="126" t="s">
        <v>154</v>
      </c>
      <c r="H146" s="127">
        <v>2</v>
      </c>
      <c r="I146" s="128"/>
      <c r="J146" s="128"/>
      <c r="K146" s="129">
        <f t="shared" ref="K146:K154" si="40">ROUND(P146*H146,2)</f>
        <v>0</v>
      </c>
      <c r="L146" s="125" t="s">
        <v>20</v>
      </c>
      <c r="M146" s="29"/>
      <c r="N146" s="130" t="s">
        <v>20</v>
      </c>
      <c r="O146" s="131" t="s">
        <v>44</v>
      </c>
      <c r="P146" s="132">
        <f t="shared" ref="P146:P154" si="41">I146+J146</f>
        <v>0</v>
      </c>
      <c r="Q146" s="132">
        <f t="shared" ref="Q146:Q154" si="42">ROUND(I146*H146,2)</f>
        <v>0</v>
      </c>
      <c r="R146" s="132">
        <f t="shared" ref="R146:R154" si="43">ROUND(J146*H146,2)</f>
        <v>0</v>
      </c>
      <c r="T146" s="133">
        <f t="shared" ref="T146:T154" si="44">S146*H146</f>
        <v>0</v>
      </c>
      <c r="U146" s="133">
        <v>0</v>
      </c>
      <c r="V146" s="133">
        <f t="shared" ref="V146:V154" si="45">U146*H146</f>
        <v>0</v>
      </c>
      <c r="W146" s="133">
        <v>0</v>
      </c>
      <c r="X146" s="134">
        <f t="shared" ref="X146:X154" si="46">W146*H146</f>
        <v>0</v>
      </c>
      <c r="AR146" s="135" t="s">
        <v>203</v>
      </c>
      <c r="AT146" s="135" t="s">
        <v>142</v>
      </c>
      <c r="AU146" s="135" t="s">
        <v>85</v>
      </c>
      <c r="AY146" s="14" t="s">
        <v>139</v>
      </c>
      <c r="BE146" s="136">
        <f t="shared" ref="BE146:BE154" si="47">IF(O146="základní",K146,0)</f>
        <v>0</v>
      </c>
      <c r="BF146" s="136">
        <f t="shared" ref="BF146:BF154" si="48">IF(O146="snížená",K146,0)</f>
        <v>0</v>
      </c>
      <c r="BG146" s="136">
        <f t="shared" ref="BG146:BG154" si="49">IF(O146="zákl. přenesená",K146,0)</f>
        <v>0</v>
      </c>
      <c r="BH146" s="136">
        <f t="shared" ref="BH146:BH154" si="50">IF(O146="sníž. přenesená",K146,0)</f>
        <v>0</v>
      </c>
      <c r="BI146" s="136">
        <f t="shared" ref="BI146:BI154" si="51">IF(O146="nulová",K146,0)</f>
        <v>0</v>
      </c>
      <c r="BJ146" s="14" t="s">
        <v>83</v>
      </c>
      <c r="BK146" s="136">
        <f t="shared" ref="BK146:BK154" si="52">ROUND(P146*H146,2)</f>
        <v>0</v>
      </c>
      <c r="BL146" s="14" t="s">
        <v>203</v>
      </c>
      <c r="BM146" s="135" t="s">
        <v>290</v>
      </c>
    </row>
    <row r="147" spans="2:65" s="1" customFormat="1" ht="16.5" customHeight="1">
      <c r="B147" s="29"/>
      <c r="C147" s="123" t="s">
        <v>291</v>
      </c>
      <c r="D147" s="123" t="s">
        <v>142</v>
      </c>
      <c r="E147" s="124" t="s">
        <v>292</v>
      </c>
      <c r="F147" s="125" t="s">
        <v>293</v>
      </c>
      <c r="G147" s="126" t="s">
        <v>154</v>
      </c>
      <c r="H147" s="127">
        <v>2</v>
      </c>
      <c r="I147" s="128"/>
      <c r="J147" s="128"/>
      <c r="K147" s="129">
        <f t="shared" si="40"/>
        <v>0</v>
      </c>
      <c r="L147" s="125" t="s">
        <v>20</v>
      </c>
      <c r="M147" s="29"/>
      <c r="N147" s="130" t="s">
        <v>20</v>
      </c>
      <c r="O147" s="131" t="s">
        <v>44</v>
      </c>
      <c r="P147" s="132">
        <f t="shared" si="41"/>
        <v>0</v>
      </c>
      <c r="Q147" s="132">
        <f t="shared" si="42"/>
        <v>0</v>
      </c>
      <c r="R147" s="132">
        <f t="shared" si="43"/>
        <v>0</v>
      </c>
      <c r="T147" s="133">
        <f t="shared" si="44"/>
        <v>0</v>
      </c>
      <c r="U147" s="133">
        <v>0</v>
      </c>
      <c r="V147" s="133">
        <f t="shared" si="45"/>
        <v>0</v>
      </c>
      <c r="W147" s="133">
        <v>0</v>
      </c>
      <c r="X147" s="134">
        <f t="shared" si="46"/>
        <v>0</v>
      </c>
      <c r="AR147" s="135" t="s">
        <v>203</v>
      </c>
      <c r="AT147" s="135" t="s">
        <v>142</v>
      </c>
      <c r="AU147" s="135" t="s">
        <v>85</v>
      </c>
      <c r="AY147" s="14" t="s">
        <v>139</v>
      </c>
      <c r="BE147" s="136">
        <f t="shared" si="47"/>
        <v>0</v>
      </c>
      <c r="BF147" s="136">
        <f t="shared" si="48"/>
        <v>0</v>
      </c>
      <c r="BG147" s="136">
        <f t="shared" si="49"/>
        <v>0</v>
      </c>
      <c r="BH147" s="136">
        <f t="shared" si="50"/>
        <v>0</v>
      </c>
      <c r="BI147" s="136">
        <f t="shared" si="51"/>
        <v>0</v>
      </c>
      <c r="BJ147" s="14" t="s">
        <v>83</v>
      </c>
      <c r="BK147" s="136">
        <f t="shared" si="52"/>
        <v>0</v>
      </c>
      <c r="BL147" s="14" t="s">
        <v>203</v>
      </c>
      <c r="BM147" s="135" t="s">
        <v>294</v>
      </c>
    </row>
    <row r="148" spans="2:65" s="1" customFormat="1" ht="16.5" customHeight="1">
      <c r="B148" s="29"/>
      <c r="C148" s="137" t="s">
        <v>295</v>
      </c>
      <c r="D148" s="137" t="s">
        <v>253</v>
      </c>
      <c r="E148" s="138" t="s">
        <v>296</v>
      </c>
      <c r="F148" s="139" t="s">
        <v>297</v>
      </c>
      <c r="G148" s="140" t="s">
        <v>154</v>
      </c>
      <c r="H148" s="141">
        <v>2</v>
      </c>
      <c r="I148" s="142"/>
      <c r="J148" s="143"/>
      <c r="K148" s="144">
        <f t="shared" si="40"/>
        <v>0</v>
      </c>
      <c r="L148" s="139" t="s">
        <v>20</v>
      </c>
      <c r="M148" s="145"/>
      <c r="N148" s="146" t="s">
        <v>20</v>
      </c>
      <c r="O148" s="131" t="s">
        <v>44</v>
      </c>
      <c r="P148" s="132">
        <f t="shared" si="41"/>
        <v>0</v>
      </c>
      <c r="Q148" s="132">
        <f t="shared" si="42"/>
        <v>0</v>
      </c>
      <c r="R148" s="132">
        <f t="shared" si="43"/>
        <v>0</v>
      </c>
      <c r="T148" s="133">
        <f t="shared" si="44"/>
        <v>0</v>
      </c>
      <c r="U148" s="133">
        <v>0</v>
      </c>
      <c r="V148" s="133">
        <f t="shared" si="45"/>
        <v>0</v>
      </c>
      <c r="W148" s="133">
        <v>0</v>
      </c>
      <c r="X148" s="134">
        <f t="shared" si="46"/>
        <v>0</v>
      </c>
      <c r="AR148" s="135" t="s">
        <v>256</v>
      </c>
      <c r="AT148" s="135" t="s">
        <v>253</v>
      </c>
      <c r="AU148" s="135" t="s">
        <v>85</v>
      </c>
      <c r="AY148" s="14" t="s">
        <v>139</v>
      </c>
      <c r="BE148" s="136">
        <f t="shared" si="47"/>
        <v>0</v>
      </c>
      <c r="BF148" s="136">
        <f t="shared" si="48"/>
        <v>0</v>
      </c>
      <c r="BG148" s="136">
        <f t="shared" si="49"/>
        <v>0</v>
      </c>
      <c r="BH148" s="136">
        <f t="shared" si="50"/>
        <v>0</v>
      </c>
      <c r="BI148" s="136">
        <f t="shared" si="51"/>
        <v>0</v>
      </c>
      <c r="BJ148" s="14" t="s">
        <v>83</v>
      </c>
      <c r="BK148" s="136">
        <f t="shared" si="52"/>
        <v>0</v>
      </c>
      <c r="BL148" s="14" t="s">
        <v>203</v>
      </c>
      <c r="BM148" s="135" t="s">
        <v>298</v>
      </c>
    </row>
    <row r="149" spans="2:65" s="1" customFormat="1" ht="16.5" customHeight="1">
      <c r="B149" s="29"/>
      <c r="C149" s="123" t="s">
        <v>299</v>
      </c>
      <c r="D149" s="123" t="s">
        <v>142</v>
      </c>
      <c r="E149" s="124" t="s">
        <v>300</v>
      </c>
      <c r="F149" s="125" t="s">
        <v>301</v>
      </c>
      <c r="G149" s="126" t="s">
        <v>154</v>
      </c>
      <c r="H149" s="127">
        <v>2</v>
      </c>
      <c r="I149" s="128"/>
      <c r="J149" s="128"/>
      <c r="K149" s="129">
        <f t="shared" si="40"/>
        <v>0</v>
      </c>
      <c r="L149" s="125" t="s">
        <v>20</v>
      </c>
      <c r="M149" s="29"/>
      <c r="N149" s="130" t="s">
        <v>20</v>
      </c>
      <c r="O149" s="131" t="s">
        <v>44</v>
      </c>
      <c r="P149" s="132">
        <f t="shared" si="41"/>
        <v>0</v>
      </c>
      <c r="Q149" s="132">
        <f t="shared" si="42"/>
        <v>0</v>
      </c>
      <c r="R149" s="132">
        <f t="shared" si="43"/>
        <v>0</v>
      </c>
      <c r="T149" s="133">
        <f t="shared" si="44"/>
        <v>0</v>
      </c>
      <c r="U149" s="133">
        <v>0</v>
      </c>
      <c r="V149" s="133">
        <f t="shared" si="45"/>
        <v>0</v>
      </c>
      <c r="W149" s="133">
        <v>0</v>
      </c>
      <c r="X149" s="134">
        <f t="shared" si="46"/>
        <v>0</v>
      </c>
      <c r="AR149" s="135" t="s">
        <v>203</v>
      </c>
      <c r="AT149" s="135" t="s">
        <v>142</v>
      </c>
      <c r="AU149" s="135" t="s">
        <v>85</v>
      </c>
      <c r="AY149" s="14" t="s">
        <v>139</v>
      </c>
      <c r="BE149" s="136">
        <f t="shared" si="47"/>
        <v>0</v>
      </c>
      <c r="BF149" s="136">
        <f t="shared" si="48"/>
        <v>0</v>
      </c>
      <c r="BG149" s="136">
        <f t="shared" si="49"/>
        <v>0</v>
      </c>
      <c r="BH149" s="136">
        <f t="shared" si="50"/>
        <v>0</v>
      </c>
      <c r="BI149" s="136">
        <f t="shared" si="51"/>
        <v>0</v>
      </c>
      <c r="BJ149" s="14" t="s">
        <v>83</v>
      </c>
      <c r="BK149" s="136">
        <f t="shared" si="52"/>
        <v>0</v>
      </c>
      <c r="BL149" s="14" t="s">
        <v>203</v>
      </c>
      <c r="BM149" s="135" t="s">
        <v>302</v>
      </c>
    </row>
    <row r="150" spans="2:65" s="1" customFormat="1" ht="16.5" customHeight="1">
      <c r="B150" s="29"/>
      <c r="C150" s="137" t="s">
        <v>303</v>
      </c>
      <c r="D150" s="137" t="s">
        <v>253</v>
      </c>
      <c r="E150" s="138" t="s">
        <v>304</v>
      </c>
      <c r="F150" s="139" t="s">
        <v>305</v>
      </c>
      <c r="G150" s="140" t="s">
        <v>154</v>
      </c>
      <c r="H150" s="141">
        <v>2</v>
      </c>
      <c r="I150" s="142"/>
      <c r="J150" s="143"/>
      <c r="K150" s="144">
        <f t="shared" si="40"/>
        <v>0</v>
      </c>
      <c r="L150" s="139" t="s">
        <v>20</v>
      </c>
      <c r="M150" s="145"/>
      <c r="N150" s="146" t="s">
        <v>20</v>
      </c>
      <c r="O150" s="131" t="s">
        <v>44</v>
      </c>
      <c r="P150" s="132">
        <f t="shared" si="41"/>
        <v>0</v>
      </c>
      <c r="Q150" s="132">
        <f t="shared" si="42"/>
        <v>0</v>
      </c>
      <c r="R150" s="132">
        <f t="shared" si="43"/>
        <v>0</v>
      </c>
      <c r="T150" s="133">
        <f t="shared" si="44"/>
        <v>0</v>
      </c>
      <c r="U150" s="133">
        <v>0</v>
      </c>
      <c r="V150" s="133">
        <f t="shared" si="45"/>
        <v>0</v>
      </c>
      <c r="W150" s="133">
        <v>0</v>
      </c>
      <c r="X150" s="134">
        <f t="shared" si="46"/>
        <v>0</v>
      </c>
      <c r="AR150" s="135" t="s">
        <v>256</v>
      </c>
      <c r="AT150" s="135" t="s">
        <v>253</v>
      </c>
      <c r="AU150" s="135" t="s">
        <v>85</v>
      </c>
      <c r="AY150" s="14" t="s">
        <v>139</v>
      </c>
      <c r="BE150" s="136">
        <f t="shared" si="47"/>
        <v>0</v>
      </c>
      <c r="BF150" s="136">
        <f t="shared" si="48"/>
        <v>0</v>
      </c>
      <c r="BG150" s="136">
        <f t="shared" si="49"/>
        <v>0</v>
      </c>
      <c r="BH150" s="136">
        <f t="shared" si="50"/>
        <v>0</v>
      </c>
      <c r="BI150" s="136">
        <f t="shared" si="51"/>
        <v>0</v>
      </c>
      <c r="BJ150" s="14" t="s">
        <v>83</v>
      </c>
      <c r="BK150" s="136">
        <f t="shared" si="52"/>
        <v>0</v>
      </c>
      <c r="BL150" s="14" t="s">
        <v>203</v>
      </c>
      <c r="BM150" s="135" t="s">
        <v>306</v>
      </c>
    </row>
    <row r="151" spans="2:65" s="1" customFormat="1" ht="16.5" customHeight="1">
      <c r="B151" s="29"/>
      <c r="C151" s="123" t="s">
        <v>307</v>
      </c>
      <c r="D151" s="123" t="s">
        <v>142</v>
      </c>
      <c r="E151" s="124" t="s">
        <v>308</v>
      </c>
      <c r="F151" s="125" t="s">
        <v>309</v>
      </c>
      <c r="G151" s="126" t="s">
        <v>154</v>
      </c>
      <c r="H151" s="127">
        <v>2</v>
      </c>
      <c r="I151" s="128"/>
      <c r="J151" s="128"/>
      <c r="K151" s="129">
        <f t="shared" si="40"/>
        <v>0</v>
      </c>
      <c r="L151" s="125" t="s">
        <v>20</v>
      </c>
      <c r="M151" s="29"/>
      <c r="N151" s="130" t="s">
        <v>20</v>
      </c>
      <c r="O151" s="131" t="s">
        <v>44</v>
      </c>
      <c r="P151" s="132">
        <f t="shared" si="41"/>
        <v>0</v>
      </c>
      <c r="Q151" s="132">
        <f t="shared" si="42"/>
        <v>0</v>
      </c>
      <c r="R151" s="132">
        <f t="shared" si="43"/>
        <v>0</v>
      </c>
      <c r="T151" s="133">
        <f t="shared" si="44"/>
        <v>0</v>
      </c>
      <c r="U151" s="133">
        <v>0</v>
      </c>
      <c r="V151" s="133">
        <f t="shared" si="45"/>
        <v>0</v>
      </c>
      <c r="W151" s="133">
        <v>0</v>
      </c>
      <c r="X151" s="134">
        <f t="shared" si="46"/>
        <v>0</v>
      </c>
      <c r="AR151" s="135" t="s">
        <v>203</v>
      </c>
      <c r="AT151" s="135" t="s">
        <v>142</v>
      </c>
      <c r="AU151" s="135" t="s">
        <v>85</v>
      </c>
      <c r="AY151" s="14" t="s">
        <v>139</v>
      </c>
      <c r="BE151" s="136">
        <f t="shared" si="47"/>
        <v>0</v>
      </c>
      <c r="BF151" s="136">
        <f t="shared" si="48"/>
        <v>0</v>
      </c>
      <c r="BG151" s="136">
        <f t="shared" si="49"/>
        <v>0</v>
      </c>
      <c r="BH151" s="136">
        <f t="shared" si="50"/>
        <v>0</v>
      </c>
      <c r="BI151" s="136">
        <f t="shared" si="51"/>
        <v>0</v>
      </c>
      <c r="BJ151" s="14" t="s">
        <v>83</v>
      </c>
      <c r="BK151" s="136">
        <f t="shared" si="52"/>
        <v>0</v>
      </c>
      <c r="BL151" s="14" t="s">
        <v>203</v>
      </c>
      <c r="BM151" s="135" t="s">
        <v>310</v>
      </c>
    </row>
    <row r="152" spans="2:65" s="1" customFormat="1" ht="16.5" customHeight="1">
      <c r="B152" s="29"/>
      <c r="C152" s="137" t="s">
        <v>311</v>
      </c>
      <c r="D152" s="137" t="s">
        <v>253</v>
      </c>
      <c r="E152" s="138" t="s">
        <v>312</v>
      </c>
      <c r="F152" s="139" t="s">
        <v>313</v>
      </c>
      <c r="G152" s="140" t="s">
        <v>154</v>
      </c>
      <c r="H152" s="141">
        <v>2</v>
      </c>
      <c r="I152" s="142"/>
      <c r="J152" s="143"/>
      <c r="K152" s="144">
        <f t="shared" si="40"/>
        <v>0</v>
      </c>
      <c r="L152" s="139" t="s">
        <v>20</v>
      </c>
      <c r="M152" s="145"/>
      <c r="N152" s="146" t="s">
        <v>20</v>
      </c>
      <c r="O152" s="131" t="s">
        <v>44</v>
      </c>
      <c r="P152" s="132">
        <f t="shared" si="41"/>
        <v>0</v>
      </c>
      <c r="Q152" s="132">
        <f t="shared" si="42"/>
        <v>0</v>
      </c>
      <c r="R152" s="132">
        <f t="shared" si="43"/>
        <v>0</v>
      </c>
      <c r="T152" s="133">
        <f t="shared" si="44"/>
        <v>0</v>
      </c>
      <c r="U152" s="133">
        <v>0</v>
      </c>
      <c r="V152" s="133">
        <f t="shared" si="45"/>
        <v>0</v>
      </c>
      <c r="W152" s="133">
        <v>0</v>
      </c>
      <c r="X152" s="134">
        <f t="shared" si="46"/>
        <v>0</v>
      </c>
      <c r="AR152" s="135" t="s">
        <v>256</v>
      </c>
      <c r="AT152" s="135" t="s">
        <v>253</v>
      </c>
      <c r="AU152" s="135" t="s">
        <v>85</v>
      </c>
      <c r="AY152" s="14" t="s">
        <v>139</v>
      </c>
      <c r="BE152" s="136">
        <f t="shared" si="47"/>
        <v>0</v>
      </c>
      <c r="BF152" s="136">
        <f t="shared" si="48"/>
        <v>0</v>
      </c>
      <c r="BG152" s="136">
        <f t="shared" si="49"/>
        <v>0</v>
      </c>
      <c r="BH152" s="136">
        <f t="shared" si="50"/>
        <v>0</v>
      </c>
      <c r="BI152" s="136">
        <f t="shared" si="51"/>
        <v>0</v>
      </c>
      <c r="BJ152" s="14" t="s">
        <v>83</v>
      </c>
      <c r="BK152" s="136">
        <f t="shared" si="52"/>
        <v>0</v>
      </c>
      <c r="BL152" s="14" t="s">
        <v>203</v>
      </c>
      <c r="BM152" s="135" t="s">
        <v>314</v>
      </c>
    </row>
    <row r="153" spans="2:65" s="1" customFormat="1" ht="16.5" customHeight="1">
      <c r="B153" s="29"/>
      <c r="C153" s="123" t="s">
        <v>315</v>
      </c>
      <c r="D153" s="123" t="s">
        <v>142</v>
      </c>
      <c r="E153" s="124" t="s">
        <v>316</v>
      </c>
      <c r="F153" s="125" t="s">
        <v>317</v>
      </c>
      <c r="G153" s="126" t="s">
        <v>154</v>
      </c>
      <c r="H153" s="127">
        <v>2</v>
      </c>
      <c r="I153" s="128"/>
      <c r="J153" s="128"/>
      <c r="K153" s="129">
        <f t="shared" si="40"/>
        <v>0</v>
      </c>
      <c r="L153" s="125" t="s">
        <v>20</v>
      </c>
      <c r="M153" s="29"/>
      <c r="N153" s="130" t="s">
        <v>20</v>
      </c>
      <c r="O153" s="131" t="s">
        <v>44</v>
      </c>
      <c r="P153" s="132">
        <f t="shared" si="41"/>
        <v>0</v>
      </c>
      <c r="Q153" s="132">
        <f t="shared" si="42"/>
        <v>0</v>
      </c>
      <c r="R153" s="132">
        <f t="shared" si="43"/>
        <v>0</v>
      </c>
      <c r="T153" s="133">
        <f t="shared" si="44"/>
        <v>0</v>
      </c>
      <c r="U153" s="133">
        <v>0</v>
      </c>
      <c r="V153" s="133">
        <f t="shared" si="45"/>
        <v>0</v>
      </c>
      <c r="W153" s="133">
        <v>0</v>
      </c>
      <c r="X153" s="134">
        <f t="shared" si="46"/>
        <v>0</v>
      </c>
      <c r="AR153" s="135" t="s">
        <v>203</v>
      </c>
      <c r="AT153" s="135" t="s">
        <v>142</v>
      </c>
      <c r="AU153" s="135" t="s">
        <v>85</v>
      </c>
      <c r="AY153" s="14" t="s">
        <v>139</v>
      </c>
      <c r="BE153" s="136">
        <f t="shared" si="47"/>
        <v>0</v>
      </c>
      <c r="BF153" s="136">
        <f t="shared" si="48"/>
        <v>0</v>
      </c>
      <c r="BG153" s="136">
        <f t="shared" si="49"/>
        <v>0</v>
      </c>
      <c r="BH153" s="136">
        <f t="shared" si="50"/>
        <v>0</v>
      </c>
      <c r="BI153" s="136">
        <f t="shared" si="51"/>
        <v>0</v>
      </c>
      <c r="BJ153" s="14" t="s">
        <v>83</v>
      </c>
      <c r="BK153" s="136">
        <f t="shared" si="52"/>
        <v>0</v>
      </c>
      <c r="BL153" s="14" t="s">
        <v>203</v>
      </c>
      <c r="BM153" s="135" t="s">
        <v>318</v>
      </c>
    </row>
    <row r="154" spans="2:65" s="1" customFormat="1" ht="16.5" customHeight="1">
      <c r="B154" s="29"/>
      <c r="C154" s="137" t="s">
        <v>319</v>
      </c>
      <c r="D154" s="137" t="s">
        <v>253</v>
      </c>
      <c r="E154" s="138" t="s">
        <v>320</v>
      </c>
      <c r="F154" s="139" t="s">
        <v>321</v>
      </c>
      <c r="G154" s="140" t="s">
        <v>154</v>
      </c>
      <c r="H154" s="141">
        <v>2</v>
      </c>
      <c r="I154" s="142"/>
      <c r="J154" s="143"/>
      <c r="K154" s="144">
        <f t="shared" si="40"/>
        <v>0</v>
      </c>
      <c r="L154" s="139" t="s">
        <v>20</v>
      </c>
      <c r="M154" s="145"/>
      <c r="N154" s="146" t="s">
        <v>20</v>
      </c>
      <c r="O154" s="131" t="s">
        <v>44</v>
      </c>
      <c r="P154" s="132">
        <f t="shared" si="41"/>
        <v>0</v>
      </c>
      <c r="Q154" s="132">
        <f t="shared" si="42"/>
        <v>0</v>
      </c>
      <c r="R154" s="132">
        <f t="shared" si="43"/>
        <v>0</v>
      </c>
      <c r="T154" s="133">
        <f t="shared" si="44"/>
        <v>0</v>
      </c>
      <c r="U154" s="133">
        <v>0</v>
      </c>
      <c r="V154" s="133">
        <f t="shared" si="45"/>
        <v>0</v>
      </c>
      <c r="W154" s="133">
        <v>0</v>
      </c>
      <c r="X154" s="134">
        <f t="shared" si="46"/>
        <v>0</v>
      </c>
      <c r="AR154" s="135" t="s">
        <v>256</v>
      </c>
      <c r="AT154" s="135" t="s">
        <v>253</v>
      </c>
      <c r="AU154" s="135" t="s">
        <v>85</v>
      </c>
      <c r="AY154" s="14" t="s">
        <v>139</v>
      </c>
      <c r="BE154" s="136">
        <f t="shared" si="47"/>
        <v>0</v>
      </c>
      <c r="BF154" s="136">
        <f t="shared" si="48"/>
        <v>0</v>
      </c>
      <c r="BG154" s="136">
        <f t="shared" si="49"/>
        <v>0</v>
      </c>
      <c r="BH154" s="136">
        <f t="shared" si="50"/>
        <v>0</v>
      </c>
      <c r="BI154" s="136">
        <f t="shared" si="51"/>
        <v>0</v>
      </c>
      <c r="BJ154" s="14" t="s">
        <v>83</v>
      </c>
      <c r="BK154" s="136">
        <f t="shared" si="52"/>
        <v>0</v>
      </c>
      <c r="BL154" s="14" t="s">
        <v>203</v>
      </c>
      <c r="BM154" s="135" t="s">
        <v>322</v>
      </c>
    </row>
    <row r="155" spans="2:65" s="11" customFormat="1" ht="22.9" customHeight="1">
      <c r="B155" s="110"/>
      <c r="D155" s="111" t="s">
        <v>74</v>
      </c>
      <c r="E155" s="121" t="s">
        <v>323</v>
      </c>
      <c r="F155" s="121" t="s">
        <v>324</v>
      </c>
      <c r="I155" s="113"/>
      <c r="J155" s="113"/>
      <c r="K155" s="122">
        <f>BK155</f>
        <v>0</v>
      </c>
      <c r="M155" s="110"/>
      <c r="N155" s="115"/>
      <c r="Q155" s="116">
        <f>SUM(Q156:Q170)</f>
        <v>0</v>
      </c>
      <c r="R155" s="116">
        <f>SUM(R156:R170)</f>
        <v>0</v>
      </c>
      <c r="T155" s="117">
        <f>SUM(T156:T170)</f>
        <v>0</v>
      </c>
      <c r="V155" s="117">
        <f>SUM(V156:V170)</f>
        <v>0</v>
      </c>
      <c r="X155" s="118">
        <f>SUM(X156:X170)</f>
        <v>0</v>
      </c>
      <c r="AR155" s="111" t="s">
        <v>85</v>
      </c>
      <c r="AT155" s="119" t="s">
        <v>74</v>
      </c>
      <c r="AU155" s="119" t="s">
        <v>83</v>
      </c>
      <c r="AY155" s="111" t="s">
        <v>139</v>
      </c>
      <c r="BK155" s="120">
        <f>SUM(BK156:BK170)</f>
        <v>0</v>
      </c>
    </row>
    <row r="156" spans="2:65" s="1" customFormat="1" ht="16.5" customHeight="1">
      <c r="B156" s="29"/>
      <c r="C156" s="123" t="s">
        <v>325</v>
      </c>
      <c r="D156" s="123" t="s">
        <v>142</v>
      </c>
      <c r="E156" s="124" t="s">
        <v>326</v>
      </c>
      <c r="F156" s="125" t="s">
        <v>327</v>
      </c>
      <c r="G156" s="126" t="s">
        <v>145</v>
      </c>
      <c r="H156" s="127">
        <v>58</v>
      </c>
      <c r="I156" s="128"/>
      <c r="J156" s="128"/>
      <c r="K156" s="129">
        <f t="shared" ref="K156:K170" si="53">ROUND(P156*H156,2)</f>
        <v>0</v>
      </c>
      <c r="L156" s="125" t="s">
        <v>20</v>
      </c>
      <c r="M156" s="29"/>
      <c r="N156" s="130" t="s">
        <v>20</v>
      </c>
      <c r="O156" s="131" t="s">
        <v>44</v>
      </c>
      <c r="P156" s="132">
        <f t="shared" ref="P156:P170" si="54">I156+J156</f>
        <v>0</v>
      </c>
      <c r="Q156" s="132">
        <f t="shared" ref="Q156:Q170" si="55">ROUND(I156*H156,2)</f>
        <v>0</v>
      </c>
      <c r="R156" s="132">
        <f t="shared" ref="R156:R170" si="56">ROUND(J156*H156,2)</f>
        <v>0</v>
      </c>
      <c r="T156" s="133">
        <f t="shared" ref="T156:T170" si="57">S156*H156</f>
        <v>0</v>
      </c>
      <c r="U156" s="133">
        <v>0</v>
      </c>
      <c r="V156" s="133">
        <f t="shared" ref="V156:V170" si="58">U156*H156</f>
        <v>0</v>
      </c>
      <c r="W156" s="133">
        <v>0</v>
      </c>
      <c r="X156" s="134">
        <f t="shared" ref="X156:X170" si="59">W156*H156</f>
        <v>0</v>
      </c>
      <c r="AR156" s="135" t="s">
        <v>203</v>
      </c>
      <c r="AT156" s="135" t="s">
        <v>142</v>
      </c>
      <c r="AU156" s="135" t="s">
        <v>85</v>
      </c>
      <c r="AY156" s="14" t="s">
        <v>139</v>
      </c>
      <c r="BE156" s="136">
        <f t="shared" ref="BE156:BE170" si="60">IF(O156="základní",K156,0)</f>
        <v>0</v>
      </c>
      <c r="BF156" s="136">
        <f t="shared" ref="BF156:BF170" si="61">IF(O156="snížená",K156,0)</f>
        <v>0</v>
      </c>
      <c r="BG156" s="136">
        <f t="shared" ref="BG156:BG170" si="62">IF(O156="zákl. přenesená",K156,0)</f>
        <v>0</v>
      </c>
      <c r="BH156" s="136">
        <f t="shared" ref="BH156:BH170" si="63">IF(O156="sníž. přenesená",K156,0)</f>
        <v>0</v>
      </c>
      <c r="BI156" s="136">
        <f t="shared" ref="BI156:BI170" si="64">IF(O156="nulová",K156,0)</f>
        <v>0</v>
      </c>
      <c r="BJ156" s="14" t="s">
        <v>83</v>
      </c>
      <c r="BK156" s="136">
        <f t="shared" ref="BK156:BK170" si="65">ROUND(P156*H156,2)</f>
        <v>0</v>
      </c>
      <c r="BL156" s="14" t="s">
        <v>203</v>
      </c>
      <c r="BM156" s="135" t="s">
        <v>328</v>
      </c>
    </row>
    <row r="157" spans="2:65" s="1" customFormat="1" ht="16.5" customHeight="1">
      <c r="B157" s="29"/>
      <c r="C157" s="123" t="s">
        <v>329</v>
      </c>
      <c r="D157" s="123" t="s">
        <v>142</v>
      </c>
      <c r="E157" s="124" t="s">
        <v>330</v>
      </c>
      <c r="F157" s="125" t="s">
        <v>331</v>
      </c>
      <c r="G157" s="126" t="s">
        <v>145</v>
      </c>
      <c r="H157" s="127">
        <v>58</v>
      </c>
      <c r="I157" s="128"/>
      <c r="J157" s="128"/>
      <c r="K157" s="129">
        <f t="shared" si="53"/>
        <v>0</v>
      </c>
      <c r="L157" s="125" t="s">
        <v>20</v>
      </c>
      <c r="M157" s="29"/>
      <c r="N157" s="130" t="s">
        <v>20</v>
      </c>
      <c r="O157" s="131" t="s">
        <v>44</v>
      </c>
      <c r="P157" s="132">
        <f t="shared" si="54"/>
        <v>0</v>
      </c>
      <c r="Q157" s="132">
        <f t="shared" si="55"/>
        <v>0</v>
      </c>
      <c r="R157" s="132">
        <f t="shared" si="56"/>
        <v>0</v>
      </c>
      <c r="T157" s="133">
        <f t="shared" si="57"/>
        <v>0</v>
      </c>
      <c r="U157" s="133">
        <v>0</v>
      </c>
      <c r="V157" s="133">
        <f t="shared" si="58"/>
        <v>0</v>
      </c>
      <c r="W157" s="133">
        <v>0</v>
      </c>
      <c r="X157" s="134">
        <f t="shared" si="59"/>
        <v>0</v>
      </c>
      <c r="AR157" s="135" t="s">
        <v>203</v>
      </c>
      <c r="AT157" s="135" t="s">
        <v>142</v>
      </c>
      <c r="AU157" s="135" t="s">
        <v>85</v>
      </c>
      <c r="AY157" s="14" t="s">
        <v>139</v>
      </c>
      <c r="BE157" s="136">
        <f t="shared" si="60"/>
        <v>0</v>
      </c>
      <c r="BF157" s="136">
        <f t="shared" si="61"/>
        <v>0</v>
      </c>
      <c r="BG157" s="136">
        <f t="shared" si="62"/>
        <v>0</v>
      </c>
      <c r="BH157" s="136">
        <f t="shared" si="63"/>
        <v>0</v>
      </c>
      <c r="BI157" s="136">
        <f t="shared" si="64"/>
        <v>0</v>
      </c>
      <c r="BJ157" s="14" t="s">
        <v>83</v>
      </c>
      <c r="BK157" s="136">
        <f t="shared" si="65"/>
        <v>0</v>
      </c>
      <c r="BL157" s="14" t="s">
        <v>203</v>
      </c>
      <c r="BM157" s="135" t="s">
        <v>332</v>
      </c>
    </row>
    <row r="158" spans="2:65" s="1" customFormat="1" ht="16.5" customHeight="1">
      <c r="B158" s="29"/>
      <c r="C158" s="123" t="s">
        <v>333</v>
      </c>
      <c r="D158" s="123" t="s">
        <v>142</v>
      </c>
      <c r="E158" s="124" t="s">
        <v>334</v>
      </c>
      <c r="F158" s="125" t="s">
        <v>335</v>
      </c>
      <c r="G158" s="126" t="s">
        <v>145</v>
      </c>
      <c r="H158" s="127">
        <v>58</v>
      </c>
      <c r="I158" s="128"/>
      <c r="J158" s="128"/>
      <c r="K158" s="129">
        <f t="shared" si="53"/>
        <v>0</v>
      </c>
      <c r="L158" s="125" t="s">
        <v>20</v>
      </c>
      <c r="M158" s="29"/>
      <c r="N158" s="130" t="s">
        <v>20</v>
      </c>
      <c r="O158" s="131" t="s">
        <v>44</v>
      </c>
      <c r="P158" s="132">
        <f t="shared" si="54"/>
        <v>0</v>
      </c>
      <c r="Q158" s="132">
        <f t="shared" si="55"/>
        <v>0</v>
      </c>
      <c r="R158" s="132">
        <f t="shared" si="56"/>
        <v>0</v>
      </c>
      <c r="T158" s="133">
        <f t="shared" si="57"/>
        <v>0</v>
      </c>
      <c r="U158" s="133">
        <v>0</v>
      </c>
      <c r="V158" s="133">
        <f t="shared" si="58"/>
        <v>0</v>
      </c>
      <c r="W158" s="133">
        <v>0</v>
      </c>
      <c r="X158" s="134">
        <f t="shared" si="59"/>
        <v>0</v>
      </c>
      <c r="AR158" s="135" t="s">
        <v>203</v>
      </c>
      <c r="AT158" s="135" t="s">
        <v>142</v>
      </c>
      <c r="AU158" s="135" t="s">
        <v>85</v>
      </c>
      <c r="AY158" s="14" t="s">
        <v>139</v>
      </c>
      <c r="BE158" s="136">
        <f t="shared" si="60"/>
        <v>0</v>
      </c>
      <c r="BF158" s="136">
        <f t="shared" si="61"/>
        <v>0</v>
      </c>
      <c r="BG158" s="136">
        <f t="shared" si="62"/>
        <v>0</v>
      </c>
      <c r="BH158" s="136">
        <f t="shared" si="63"/>
        <v>0</v>
      </c>
      <c r="BI158" s="136">
        <f t="shared" si="64"/>
        <v>0</v>
      </c>
      <c r="BJ158" s="14" t="s">
        <v>83</v>
      </c>
      <c r="BK158" s="136">
        <f t="shared" si="65"/>
        <v>0</v>
      </c>
      <c r="BL158" s="14" t="s">
        <v>203</v>
      </c>
      <c r="BM158" s="135" t="s">
        <v>336</v>
      </c>
    </row>
    <row r="159" spans="2:65" s="1" customFormat="1" ht="16.5" customHeight="1">
      <c r="B159" s="29"/>
      <c r="C159" s="123" t="s">
        <v>337</v>
      </c>
      <c r="D159" s="123" t="s">
        <v>142</v>
      </c>
      <c r="E159" s="124" t="s">
        <v>338</v>
      </c>
      <c r="F159" s="125" t="s">
        <v>339</v>
      </c>
      <c r="G159" s="126" t="s">
        <v>145</v>
      </c>
      <c r="H159" s="127">
        <v>58</v>
      </c>
      <c r="I159" s="128"/>
      <c r="J159" s="128"/>
      <c r="K159" s="129">
        <f t="shared" si="53"/>
        <v>0</v>
      </c>
      <c r="L159" s="125" t="s">
        <v>20</v>
      </c>
      <c r="M159" s="29"/>
      <c r="N159" s="130" t="s">
        <v>20</v>
      </c>
      <c r="O159" s="131" t="s">
        <v>44</v>
      </c>
      <c r="P159" s="132">
        <f t="shared" si="54"/>
        <v>0</v>
      </c>
      <c r="Q159" s="132">
        <f t="shared" si="55"/>
        <v>0</v>
      </c>
      <c r="R159" s="132">
        <f t="shared" si="56"/>
        <v>0</v>
      </c>
      <c r="T159" s="133">
        <f t="shared" si="57"/>
        <v>0</v>
      </c>
      <c r="U159" s="133">
        <v>0</v>
      </c>
      <c r="V159" s="133">
        <f t="shared" si="58"/>
        <v>0</v>
      </c>
      <c r="W159" s="133">
        <v>0</v>
      </c>
      <c r="X159" s="134">
        <f t="shared" si="59"/>
        <v>0</v>
      </c>
      <c r="AR159" s="135" t="s">
        <v>203</v>
      </c>
      <c r="AT159" s="135" t="s">
        <v>142</v>
      </c>
      <c r="AU159" s="135" t="s">
        <v>85</v>
      </c>
      <c r="AY159" s="14" t="s">
        <v>139</v>
      </c>
      <c r="BE159" s="136">
        <f t="shared" si="60"/>
        <v>0</v>
      </c>
      <c r="BF159" s="136">
        <f t="shared" si="61"/>
        <v>0</v>
      </c>
      <c r="BG159" s="136">
        <f t="shared" si="62"/>
        <v>0</v>
      </c>
      <c r="BH159" s="136">
        <f t="shared" si="63"/>
        <v>0</v>
      </c>
      <c r="BI159" s="136">
        <f t="shared" si="64"/>
        <v>0</v>
      </c>
      <c r="BJ159" s="14" t="s">
        <v>83</v>
      </c>
      <c r="BK159" s="136">
        <f t="shared" si="65"/>
        <v>0</v>
      </c>
      <c r="BL159" s="14" t="s">
        <v>203</v>
      </c>
      <c r="BM159" s="135" t="s">
        <v>340</v>
      </c>
    </row>
    <row r="160" spans="2:65" s="1" customFormat="1" ht="16.5" customHeight="1">
      <c r="B160" s="29"/>
      <c r="C160" s="123" t="s">
        <v>341</v>
      </c>
      <c r="D160" s="123" t="s">
        <v>142</v>
      </c>
      <c r="E160" s="124" t="s">
        <v>342</v>
      </c>
      <c r="F160" s="125" t="s">
        <v>343</v>
      </c>
      <c r="G160" s="126" t="s">
        <v>145</v>
      </c>
      <c r="H160" s="127">
        <v>58</v>
      </c>
      <c r="I160" s="128"/>
      <c r="J160" s="128"/>
      <c r="K160" s="129">
        <f t="shared" si="53"/>
        <v>0</v>
      </c>
      <c r="L160" s="125" t="s">
        <v>20</v>
      </c>
      <c r="M160" s="29"/>
      <c r="N160" s="130" t="s">
        <v>20</v>
      </c>
      <c r="O160" s="131" t="s">
        <v>44</v>
      </c>
      <c r="P160" s="132">
        <f t="shared" si="54"/>
        <v>0</v>
      </c>
      <c r="Q160" s="132">
        <f t="shared" si="55"/>
        <v>0</v>
      </c>
      <c r="R160" s="132">
        <f t="shared" si="56"/>
        <v>0</v>
      </c>
      <c r="T160" s="133">
        <f t="shared" si="57"/>
        <v>0</v>
      </c>
      <c r="U160" s="133">
        <v>0</v>
      </c>
      <c r="V160" s="133">
        <f t="shared" si="58"/>
        <v>0</v>
      </c>
      <c r="W160" s="133">
        <v>0</v>
      </c>
      <c r="X160" s="134">
        <f t="shared" si="59"/>
        <v>0</v>
      </c>
      <c r="AR160" s="135" t="s">
        <v>203</v>
      </c>
      <c r="AT160" s="135" t="s">
        <v>142</v>
      </c>
      <c r="AU160" s="135" t="s">
        <v>85</v>
      </c>
      <c r="AY160" s="14" t="s">
        <v>139</v>
      </c>
      <c r="BE160" s="136">
        <f t="shared" si="60"/>
        <v>0</v>
      </c>
      <c r="BF160" s="136">
        <f t="shared" si="61"/>
        <v>0</v>
      </c>
      <c r="BG160" s="136">
        <f t="shared" si="62"/>
        <v>0</v>
      </c>
      <c r="BH160" s="136">
        <f t="shared" si="63"/>
        <v>0</v>
      </c>
      <c r="BI160" s="136">
        <f t="shared" si="64"/>
        <v>0</v>
      </c>
      <c r="BJ160" s="14" t="s">
        <v>83</v>
      </c>
      <c r="BK160" s="136">
        <f t="shared" si="65"/>
        <v>0</v>
      </c>
      <c r="BL160" s="14" t="s">
        <v>203</v>
      </c>
      <c r="BM160" s="135" t="s">
        <v>344</v>
      </c>
    </row>
    <row r="161" spans="2:65" s="1" customFormat="1" ht="16.5" customHeight="1">
      <c r="B161" s="29"/>
      <c r="C161" s="123" t="s">
        <v>345</v>
      </c>
      <c r="D161" s="123" t="s">
        <v>142</v>
      </c>
      <c r="E161" s="124" t="s">
        <v>346</v>
      </c>
      <c r="F161" s="125" t="s">
        <v>347</v>
      </c>
      <c r="G161" s="126" t="s">
        <v>145</v>
      </c>
      <c r="H161" s="127">
        <v>58</v>
      </c>
      <c r="I161" s="128"/>
      <c r="J161" s="128"/>
      <c r="K161" s="129">
        <f t="shared" si="53"/>
        <v>0</v>
      </c>
      <c r="L161" s="125" t="s">
        <v>20</v>
      </c>
      <c r="M161" s="29"/>
      <c r="N161" s="130" t="s">
        <v>20</v>
      </c>
      <c r="O161" s="131" t="s">
        <v>44</v>
      </c>
      <c r="P161" s="132">
        <f t="shared" si="54"/>
        <v>0</v>
      </c>
      <c r="Q161" s="132">
        <f t="shared" si="55"/>
        <v>0</v>
      </c>
      <c r="R161" s="132">
        <f t="shared" si="56"/>
        <v>0</v>
      </c>
      <c r="T161" s="133">
        <f t="shared" si="57"/>
        <v>0</v>
      </c>
      <c r="U161" s="133">
        <v>0</v>
      </c>
      <c r="V161" s="133">
        <f t="shared" si="58"/>
        <v>0</v>
      </c>
      <c r="W161" s="133">
        <v>0</v>
      </c>
      <c r="X161" s="134">
        <f t="shared" si="59"/>
        <v>0</v>
      </c>
      <c r="AR161" s="135" t="s">
        <v>203</v>
      </c>
      <c r="AT161" s="135" t="s">
        <v>142</v>
      </c>
      <c r="AU161" s="135" t="s">
        <v>85</v>
      </c>
      <c r="AY161" s="14" t="s">
        <v>139</v>
      </c>
      <c r="BE161" s="136">
        <f t="shared" si="60"/>
        <v>0</v>
      </c>
      <c r="BF161" s="136">
        <f t="shared" si="61"/>
        <v>0</v>
      </c>
      <c r="BG161" s="136">
        <f t="shared" si="62"/>
        <v>0</v>
      </c>
      <c r="BH161" s="136">
        <f t="shared" si="63"/>
        <v>0</v>
      </c>
      <c r="BI161" s="136">
        <f t="shared" si="64"/>
        <v>0</v>
      </c>
      <c r="BJ161" s="14" t="s">
        <v>83</v>
      </c>
      <c r="BK161" s="136">
        <f t="shared" si="65"/>
        <v>0</v>
      </c>
      <c r="BL161" s="14" t="s">
        <v>203</v>
      </c>
      <c r="BM161" s="135" t="s">
        <v>348</v>
      </c>
    </row>
    <row r="162" spans="2:65" s="1" customFormat="1" ht="16.5" customHeight="1">
      <c r="B162" s="29"/>
      <c r="C162" s="123" t="s">
        <v>349</v>
      </c>
      <c r="D162" s="123" t="s">
        <v>142</v>
      </c>
      <c r="E162" s="124" t="s">
        <v>350</v>
      </c>
      <c r="F162" s="125" t="s">
        <v>351</v>
      </c>
      <c r="G162" s="126" t="s">
        <v>145</v>
      </c>
      <c r="H162" s="127">
        <v>58</v>
      </c>
      <c r="I162" s="128"/>
      <c r="J162" s="128"/>
      <c r="K162" s="129">
        <f t="shared" si="53"/>
        <v>0</v>
      </c>
      <c r="L162" s="125" t="s">
        <v>20</v>
      </c>
      <c r="M162" s="29"/>
      <c r="N162" s="130" t="s">
        <v>20</v>
      </c>
      <c r="O162" s="131" t="s">
        <v>44</v>
      </c>
      <c r="P162" s="132">
        <f t="shared" si="54"/>
        <v>0</v>
      </c>
      <c r="Q162" s="132">
        <f t="shared" si="55"/>
        <v>0</v>
      </c>
      <c r="R162" s="132">
        <f t="shared" si="56"/>
        <v>0</v>
      </c>
      <c r="T162" s="133">
        <f t="shared" si="57"/>
        <v>0</v>
      </c>
      <c r="U162" s="133">
        <v>0</v>
      </c>
      <c r="V162" s="133">
        <f t="shared" si="58"/>
        <v>0</v>
      </c>
      <c r="W162" s="133">
        <v>0</v>
      </c>
      <c r="X162" s="134">
        <f t="shared" si="59"/>
        <v>0</v>
      </c>
      <c r="AR162" s="135" t="s">
        <v>203</v>
      </c>
      <c r="AT162" s="135" t="s">
        <v>142</v>
      </c>
      <c r="AU162" s="135" t="s">
        <v>85</v>
      </c>
      <c r="AY162" s="14" t="s">
        <v>139</v>
      </c>
      <c r="BE162" s="136">
        <f t="shared" si="60"/>
        <v>0</v>
      </c>
      <c r="BF162" s="136">
        <f t="shared" si="61"/>
        <v>0</v>
      </c>
      <c r="BG162" s="136">
        <f t="shared" si="62"/>
        <v>0</v>
      </c>
      <c r="BH162" s="136">
        <f t="shared" si="63"/>
        <v>0</v>
      </c>
      <c r="BI162" s="136">
        <f t="shared" si="64"/>
        <v>0</v>
      </c>
      <c r="BJ162" s="14" t="s">
        <v>83</v>
      </c>
      <c r="BK162" s="136">
        <f t="shared" si="65"/>
        <v>0</v>
      </c>
      <c r="BL162" s="14" t="s">
        <v>203</v>
      </c>
      <c r="BM162" s="135" t="s">
        <v>352</v>
      </c>
    </row>
    <row r="163" spans="2:65" s="1" customFormat="1" ht="24.2" customHeight="1">
      <c r="B163" s="29"/>
      <c r="C163" s="137" t="s">
        <v>353</v>
      </c>
      <c r="D163" s="137" t="s">
        <v>253</v>
      </c>
      <c r="E163" s="138" t="s">
        <v>354</v>
      </c>
      <c r="F163" s="139" t="s">
        <v>355</v>
      </c>
      <c r="G163" s="140" t="s">
        <v>145</v>
      </c>
      <c r="H163" s="141">
        <v>58</v>
      </c>
      <c r="I163" s="142"/>
      <c r="J163" s="143"/>
      <c r="K163" s="144">
        <f t="shared" si="53"/>
        <v>0</v>
      </c>
      <c r="L163" s="139" t="s">
        <v>20</v>
      </c>
      <c r="M163" s="145"/>
      <c r="N163" s="146" t="s">
        <v>20</v>
      </c>
      <c r="O163" s="131" t="s">
        <v>44</v>
      </c>
      <c r="P163" s="132">
        <f t="shared" si="54"/>
        <v>0</v>
      </c>
      <c r="Q163" s="132">
        <f t="shared" si="55"/>
        <v>0</v>
      </c>
      <c r="R163" s="132">
        <f t="shared" si="56"/>
        <v>0</v>
      </c>
      <c r="T163" s="133">
        <f t="shared" si="57"/>
        <v>0</v>
      </c>
      <c r="U163" s="133">
        <v>0</v>
      </c>
      <c r="V163" s="133">
        <f t="shared" si="58"/>
        <v>0</v>
      </c>
      <c r="W163" s="133">
        <v>0</v>
      </c>
      <c r="X163" s="134">
        <f t="shared" si="59"/>
        <v>0</v>
      </c>
      <c r="AR163" s="135" t="s">
        <v>256</v>
      </c>
      <c r="AT163" s="135" t="s">
        <v>253</v>
      </c>
      <c r="AU163" s="135" t="s">
        <v>85</v>
      </c>
      <c r="AY163" s="14" t="s">
        <v>139</v>
      </c>
      <c r="BE163" s="136">
        <f t="shared" si="60"/>
        <v>0</v>
      </c>
      <c r="BF163" s="136">
        <f t="shared" si="61"/>
        <v>0</v>
      </c>
      <c r="BG163" s="136">
        <f t="shared" si="62"/>
        <v>0</v>
      </c>
      <c r="BH163" s="136">
        <f t="shared" si="63"/>
        <v>0</v>
      </c>
      <c r="BI163" s="136">
        <f t="shared" si="64"/>
        <v>0</v>
      </c>
      <c r="BJ163" s="14" t="s">
        <v>83</v>
      </c>
      <c r="BK163" s="136">
        <f t="shared" si="65"/>
        <v>0</v>
      </c>
      <c r="BL163" s="14" t="s">
        <v>203</v>
      </c>
      <c r="BM163" s="135" t="s">
        <v>356</v>
      </c>
    </row>
    <row r="164" spans="2:65" s="1" customFormat="1" ht="16.5" customHeight="1">
      <c r="B164" s="29"/>
      <c r="C164" s="123" t="s">
        <v>357</v>
      </c>
      <c r="D164" s="123" t="s">
        <v>142</v>
      </c>
      <c r="E164" s="124" t="s">
        <v>358</v>
      </c>
      <c r="F164" s="125" t="s">
        <v>359</v>
      </c>
      <c r="G164" s="126" t="s">
        <v>190</v>
      </c>
      <c r="H164" s="127">
        <v>34</v>
      </c>
      <c r="I164" s="128"/>
      <c r="J164" s="128"/>
      <c r="K164" s="129">
        <f t="shared" si="53"/>
        <v>0</v>
      </c>
      <c r="L164" s="125" t="s">
        <v>20</v>
      </c>
      <c r="M164" s="29"/>
      <c r="N164" s="130" t="s">
        <v>20</v>
      </c>
      <c r="O164" s="131" t="s">
        <v>44</v>
      </c>
      <c r="P164" s="132">
        <f t="shared" si="54"/>
        <v>0</v>
      </c>
      <c r="Q164" s="132">
        <f t="shared" si="55"/>
        <v>0</v>
      </c>
      <c r="R164" s="132">
        <f t="shared" si="56"/>
        <v>0</v>
      </c>
      <c r="T164" s="133">
        <f t="shared" si="57"/>
        <v>0</v>
      </c>
      <c r="U164" s="133">
        <v>0</v>
      </c>
      <c r="V164" s="133">
        <f t="shared" si="58"/>
        <v>0</v>
      </c>
      <c r="W164" s="133">
        <v>0</v>
      </c>
      <c r="X164" s="134">
        <f t="shared" si="59"/>
        <v>0</v>
      </c>
      <c r="AR164" s="135" t="s">
        <v>203</v>
      </c>
      <c r="AT164" s="135" t="s">
        <v>142</v>
      </c>
      <c r="AU164" s="135" t="s">
        <v>85</v>
      </c>
      <c r="AY164" s="14" t="s">
        <v>139</v>
      </c>
      <c r="BE164" s="136">
        <f t="shared" si="60"/>
        <v>0</v>
      </c>
      <c r="BF164" s="136">
        <f t="shared" si="61"/>
        <v>0</v>
      </c>
      <c r="BG164" s="136">
        <f t="shared" si="62"/>
        <v>0</v>
      </c>
      <c r="BH164" s="136">
        <f t="shared" si="63"/>
        <v>0</v>
      </c>
      <c r="BI164" s="136">
        <f t="shared" si="64"/>
        <v>0</v>
      </c>
      <c r="BJ164" s="14" t="s">
        <v>83</v>
      </c>
      <c r="BK164" s="136">
        <f t="shared" si="65"/>
        <v>0</v>
      </c>
      <c r="BL164" s="14" t="s">
        <v>203</v>
      </c>
      <c r="BM164" s="135" t="s">
        <v>360</v>
      </c>
    </row>
    <row r="165" spans="2:65" s="1" customFormat="1" ht="16.5" customHeight="1">
      <c r="B165" s="29"/>
      <c r="C165" s="123" t="s">
        <v>361</v>
      </c>
      <c r="D165" s="123" t="s">
        <v>142</v>
      </c>
      <c r="E165" s="124" t="s">
        <v>362</v>
      </c>
      <c r="F165" s="125" t="s">
        <v>363</v>
      </c>
      <c r="G165" s="126" t="s">
        <v>190</v>
      </c>
      <c r="H165" s="127">
        <v>31</v>
      </c>
      <c r="I165" s="128"/>
      <c r="J165" s="128"/>
      <c r="K165" s="129">
        <f t="shared" si="53"/>
        <v>0</v>
      </c>
      <c r="L165" s="125" t="s">
        <v>20</v>
      </c>
      <c r="M165" s="29"/>
      <c r="N165" s="130" t="s">
        <v>20</v>
      </c>
      <c r="O165" s="131" t="s">
        <v>44</v>
      </c>
      <c r="P165" s="132">
        <f t="shared" si="54"/>
        <v>0</v>
      </c>
      <c r="Q165" s="132">
        <f t="shared" si="55"/>
        <v>0</v>
      </c>
      <c r="R165" s="132">
        <f t="shared" si="56"/>
        <v>0</v>
      </c>
      <c r="T165" s="133">
        <f t="shared" si="57"/>
        <v>0</v>
      </c>
      <c r="U165" s="133">
        <v>0</v>
      </c>
      <c r="V165" s="133">
        <f t="shared" si="58"/>
        <v>0</v>
      </c>
      <c r="W165" s="133">
        <v>0</v>
      </c>
      <c r="X165" s="134">
        <f t="shared" si="59"/>
        <v>0</v>
      </c>
      <c r="AR165" s="135" t="s">
        <v>203</v>
      </c>
      <c r="AT165" s="135" t="s">
        <v>142</v>
      </c>
      <c r="AU165" s="135" t="s">
        <v>85</v>
      </c>
      <c r="AY165" s="14" t="s">
        <v>139</v>
      </c>
      <c r="BE165" s="136">
        <f t="shared" si="60"/>
        <v>0</v>
      </c>
      <c r="BF165" s="136">
        <f t="shared" si="61"/>
        <v>0</v>
      </c>
      <c r="BG165" s="136">
        <f t="shared" si="62"/>
        <v>0</v>
      </c>
      <c r="BH165" s="136">
        <f t="shared" si="63"/>
        <v>0</v>
      </c>
      <c r="BI165" s="136">
        <f t="shared" si="64"/>
        <v>0</v>
      </c>
      <c r="BJ165" s="14" t="s">
        <v>83</v>
      </c>
      <c r="BK165" s="136">
        <f t="shared" si="65"/>
        <v>0</v>
      </c>
      <c r="BL165" s="14" t="s">
        <v>203</v>
      </c>
      <c r="BM165" s="135" t="s">
        <v>364</v>
      </c>
    </row>
    <row r="166" spans="2:65" s="1" customFormat="1" ht="16.5" customHeight="1">
      <c r="B166" s="29"/>
      <c r="C166" s="137" t="s">
        <v>365</v>
      </c>
      <c r="D166" s="137" t="s">
        <v>253</v>
      </c>
      <c r="E166" s="138" t="s">
        <v>366</v>
      </c>
      <c r="F166" s="139" t="s">
        <v>367</v>
      </c>
      <c r="G166" s="140" t="s">
        <v>190</v>
      </c>
      <c r="H166" s="141">
        <v>31</v>
      </c>
      <c r="I166" s="142"/>
      <c r="J166" s="143"/>
      <c r="K166" s="144">
        <f t="shared" si="53"/>
        <v>0</v>
      </c>
      <c r="L166" s="139" t="s">
        <v>20</v>
      </c>
      <c r="M166" s="145"/>
      <c r="N166" s="146" t="s">
        <v>20</v>
      </c>
      <c r="O166" s="131" t="s">
        <v>44</v>
      </c>
      <c r="P166" s="132">
        <f t="shared" si="54"/>
        <v>0</v>
      </c>
      <c r="Q166" s="132">
        <f t="shared" si="55"/>
        <v>0</v>
      </c>
      <c r="R166" s="132">
        <f t="shared" si="56"/>
        <v>0</v>
      </c>
      <c r="T166" s="133">
        <f t="shared" si="57"/>
        <v>0</v>
      </c>
      <c r="U166" s="133">
        <v>0</v>
      </c>
      <c r="V166" s="133">
        <f t="shared" si="58"/>
        <v>0</v>
      </c>
      <c r="W166" s="133">
        <v>0</v>
      </c>
      <c r="X166" s="134">
        <f t="shared" si="59"/>
        <v>0</v>
      </c>
      <c r="AR166" s="135" t="s">
        <v>256</v>
      </c>
      <c r="AT166" s="135" t="s">
        <v>253</v>
      </c>
      <c r="AU166" s="135" t="s">
        <v>85</v>
      </c>
      <c r="AY166" s="14" t="s">
        <v>139</v>
      </c>
      <c r="BE166" s="136">
        <f t="shared" si="60"/>
        <v>0</v>
      </c>
      <c r="BF166" s="136">
        <f t="shared" si="61"/>
        <v>0</v>
      </c>
      <c r="BG166" s="136">
        <f t="shared" si="62"/>
        <v>0</v>
      </c>
      <c r="BH166" s="136">
        <f t="shared" si="63"/>
        <v>0</v>
      </c>
      <c r="BI166" s="136">
        <f t="shared" si="64"/>
        <v>0</v>
      </c>
      <c r="BJ166" s="14" t="s">
        <v>83</v>
      </c>
      <c r="BK166" s="136">
        <f t="shared" si="65"/>
        <v>0</v>
      </c>
      <c r="BL166" s="14" t="s">
        <v>203</v>
      </c>
      <c r="BM166" s="135" t="s">
        <v>368</v>
      </c>
    </row>
    <row r="167" spans="2:65" s="1" customFormat="1" ht="16.5" customHeight="1">
      <c r="B167" s="29"/>
      <c r="C167" s="123" t="s">
        <v>369</v>
      </c>
      <c r="D167" s="123" t="s">
        <v>142</v>
      </c>
      <c r="E167" s="124" t="s">
        <v>370</v>
      </c>
      <c r="F167" s="125" t="s">
        <v>371</v>
      </c>
      <c r="G167" s="126" t="s">
        <v>190</v>
      </c>
      <c r="H167" s="127">
        <v>31</v>
      </c>
      <c r="I167" s="128"/>
      <c r="J167" s="128"/>
      <c r="K167" s="129">
        <f t="shared" si="53"/>
        <v>0</v>
      </c>
      <c r="L167" s="125" t="s">
        <v>20</v>
      </c>
      <c r="M167" s="29"/>
      <c r="N167" s="130" t="s">
        <v>20</v>
      </c>
      <c r="O167" s="131" t="s">
        <v>44</v>
      </c>
      <c r="P167" s="132">
        <f t="shared" si="54"/>
        <v>0</v>
      </c>
      <c r="Q167" s="132">
        <f t="shared" si="55"/>
        <v>0</v>
      </c>
      <c r="R167" s="132">
        <f t="shared" si="56"/>
        <v>0</v>
      </c>
      <c r="T167" s="133">
        <f t="shared" si="57"/>
        <v>0</v>
      </c>
      <c r="U167" s="133">
        <v>0</v>
      </c>
      <c r="V167" s="133">
        <f t="shared" si="58"/>
        <v>0</v>
      </c>
      <c r="W167" s="133">
        <v>0</v>
      </c>
      <c r="X167" s="134">
        <f t="shared" si="59"/>
        <v>0</v>
      </c>
      <c r="AR167" s="135" t="s">
        <v>203</v>
      </c>
      <c r="AT167" s="135" t="s">
        <v>142</v>
      </c>
      <c r="AU167" s="135" t="s">
        <v>85</v>
      </c>
      <c r="AY167" s="14" t="s">
        <v>139</v>
      </c>
      <c r="BE167" s="136">
        <f t="shared" si="60"/>
        <v>0</v>
      </c>
      <c r="BF167" s="136">
        <f t="shared" si="61"/>
        <v>0</v>
      </c>
      <c r="BG167" s="136">
        <f t="shared" si="62"/>
        <v>0</v>
      </c>
      <c r="BH167" s="136">
        <f t="shared" si="63"/>
        <v>0</v>
      </c>
      <c r="BI167" s="136">
        <f t="shared" si="64"/>
        <v>0</v>
      </c>
      <c r="BJ167" s="14" t="s">
        <v>83</v>
      </c>
      <c r="BK167" s="136">
        <f t="shared" si="65"/>
        <v>0</v>
      </c>
      <c r="BL167" s="14" t="s">
        <v>203</v>
      </c>
      <c r="BM167" s="135" t="s">
        <v>372</v>
      </c>
    </row>
    <row r="168" spans="2:65" s="1" customFormat="1" ht="16.5" customHeight="1">
      <c r="B168" s="29"/>
      <c r="C168" s="123" t="s">
        <v>373</v>
      </c>
      <c r="D168" s="123" t="s">
        <v>142</v>
      </c>
      <c r="E168" s="124" t="s">
        <v>374</v>
      </c>
      <c r="F168" s="125" t="s">
        <v>375</v>
      </c>
      <c r="G168" s="126" t="s">
        <v>145</v>
      </c>
      <c r="H168" s="127">
        <v>58</v>
      </c>
      <c r="I168" s="128"/>
      <c r="J168" s="128"/>
      <c r="K168" s="129">
        <f t="shared" si="53"/>
        <v>0</v>
      </c>
      <c r="L168" s="125" t="s">
        <v>20</v>
      </c>
      <c r="M168" s="29"/>
      <c r="N168" s="130" t="s">
        <v>20</v>
      </c>
      <c r="O168" s="131" t="s">
        <v>44</v>
      </c>
      <c r="P168" s="132">
        <f t="shared" si="54"/>
        <v>0</v>
      </c>
      <c r="Q168" s="132">
        <f t="shared" si="55"/>
        <v>0</v>
      </c>
      <c r="R168" s="132">
        <f t="shared" si="56"/>
        <v>0</v>
      </c>
      <c r="T168" s="133">
        <f t="shared" si="57"/>
        <v>0</v>
      </c>
      <c r="U168" s="133">
        <v>0</v>
      </c>
      <c r="V168" s="133">
        <f t="shared" si="58"/>
        <v>0</v>
      </c>
      <c r="W168" s="133">
        <v>0</v>
      </c>
      <c r="X168" s="134">
        <f t="shared" si="59"/>
        <v>0</v>
      </c>
      <c r="AR168" s="135" t="s">
        <v>203</v>
      </c>
      <c r="AT168" s="135" t="s">
        <v>142</v>
      </c>
      <c r="AU168" s="135" t="s">
        <v>85</v>
      </c>
      <c r="AY168" s="14" t="s">
        <v>139</v>
      </c>
      <c r="BE168" s="136">
        <f t="shared" si="60"/>
        <v>0</v>
      </c>
      <c r="BF168" s="136">
        <f t="shared" si="61"/>
        <v>0</v>
      </c>
      <c r="BG168" s="136">
        <f t="shared" si="62"/>
        <v>0</v>
      </c>
      <c r="BH168" s="136">
        <f t="shared" si="63"/>
        <v>0</v>
      </c>
      <c r="BI168" s="136">
        <f t="shared" si="64"/>
        <v>0</v>
      </c>
      <c r="BJ168" s="14" t="s">
        <v>83</v>
      </c>
      <c r="BK168" s="136">
        <f t="shared" si="65"/>
        <v>0</v>
      </c>
      <c r="BL168" s="14" t="s">
        <v>203</v>
      </c>
      <c r="BM168" s="135" t="s">
        <v>376</v>
      </c>
    </row>
    <row r="169" spans="2:65" s="1" customFormat="1" ht="16.5" customHeight="1">
      <c r="B169" s="29"/>
      <c r="C169" s="123" t="s">
        <v>377</v>
      </c>
      <c r="D169" s="123" t="s">
        <v>142</v>
      </c>
      <c r="E169" s="124" t="s">
        <v>378</v>
      </c>
      <c r="F169" s="125" t="s">
        <v>379</v>
      </c>
      <c r="G169" s="126" t="s">
        <v>145</v>
      </c>
      <c r="H169" s="127">
        <v>58</v>
      </c>
      <c r="I169" s="128"/>
      <c r="J169" s="128"/>
      <c r="K169" s="129">
        <f t="shared" si="53"/>
        <v>0</v>
      </c>
      <c r="L169" s="125" t="s">
        <v>20</v>
      </c>
      <c r="M169" s="29"/>
      <c r="N169" s="130" t="s">
        <v>20</v>
      </c>
      <c r="O169" s="131" t="s">
        <v>44</v>
      </c>
      <c r="P169" s="132">
        <f t="shared" si="54"/>
        <v>0</v>
      </c>
      <c r="Q169" s="132">
        <f t="shared" si="55"/>
        <v>0</v>
      </c>
      <c r="R169" s="132">
        <f t="shared" si="56"/>
        <v>0</v>
      </c>
      <c r="T169" s="133">
        <f t="shared" si="57"/>
        <v>0</v>
      </c>
      <c r="U169" s="133">
        <v>0</v>
      </c>
      <c r="V169" s="133">
        <f t="shared" si="58"/>
        <v>0</v>
      </c>
      <c r="W169" s="133">
        <v>0</v>
      </c>
      <c r="X169" s="134">
        <f t="shared" si="59"/>
        <v>0</v>
      </c>
      <c r="AR169" s="135" t="s">
        <v>203</v>
      </c>
      <c r="AT169" s="135" t="s">
        <v>142</v>
      </c>
      <c r="AU169" s="135" t="s">
        <v>85</v>
      </c>
      <c r="AY169" s="14" t="s">
        <v>139</v>
      </c>
      <c r="BE169" s="136">
        <f t="shared" si="60"/>
        <v>0</v>
      </c>
      <c r="BF169" s="136">
        <f t="shared" si="61"/>
        <v>0</v>
      </c>
      <c r="BG169" s="136">
        <f t="shared" si="62"/>
        <v>0</v>
      </c>
      <c r="BH169" s="136">
        <f t="shared" si="63"/>
        <v>0</v>
      </c>
      <c r="BI169" s="136">
        <f t="shared" si="64"/>
        <v>0</v>
      </c>
      <c r="BJ169" s="14" t="s">
        <v>83</v>
      </c>
      <c r="BK169" s="136">
        <f t="shared" si="65"/>
        <v>0</v>
      </c>
      <c r="BL169" s="14" t="s">
        <v>203</v>
      </c>
      <c r="BM169" s="135" t="s">
        <v>380</v>
      </c>
    </row>
    <row r="170" spans="2:65" s="1" customFormat="1" ht="16.5" customHeight="1">
      <c r="B170" s="29"/>
      <c r="C170" s="123" t="s">
        <v>381</v>
      </c>
      <c r="D170" s="123" t="s">
        <v>142</v>
      </c>
      <c r="E170" s="124" t="s">
        <v>382</v>
      </c>
      <c r="F170" s="125" t="s">
        <v>383</v>
      </c>
      <c r="G170" s="126" t="s">
        <v>384</v>
      </c>
      <c r="H170" s="147"/>
      <c r="I170" s="128"/>
      <c r="J170" s="128"/>
      <c r="K170" s="129">
        <f t="shared" si="53"/>
        <v>0</v>
      </c>
      <c r="L170" s="125" t="s">
        <v>20</v>
      </c>
      <c r="M170" s="29"/>
      <c r="N170" s="130" t="s">
        <v>20</v>
      </c>
      <c r="O170" s="131" t="s">
        <v>44</v>
      </c>
      <c r="P170" s="132">
        <f t="shared" si="54"/>
        <v>0</v>
      </c>
      <c r="Q170" s="132">
        <f t="shared" si="55"/>
        <v>0</v>
      </c>
      <c r="R170" s="132">
        <f t="shared" si="56"/>
        <v>0</v>
      </c>
      <c r="T170" s="133">
        <f t="shared" si="57"/>
        <v>0</v>
      </c>
      <c r="U170" s="133">
        <v>0</v>
      </c>
      <c r="V170" s="133">
        <f t="shared" si="58"/>
        <v>0</v>
      </c>
      <c r="W170" s="133">
        <v>0</v>
      </c>
      <c r="X170" s="134">
        <f t="shared" si="59"/>
        <v>0</v>
      </c>
      <c r="AR170" s="135" t="s">
        <v>203</v>
      </c>
      <c r="AT170" s="135" t="s">
        <v>142</v>
      </c>
      <c r="AU170" s="135" t="s">
        <v>85</v>
      </c>
      <c r="AY170" s="14" t="s">
        <v>139</v>
      </c>
      <c r="BE170" s="136">
        <f t="shared" si="60"/>
        <v>0</v>
      </c>
      <c r="BF170" s="136">
        <f t="shared" si="61"/>
        <v>0</v>
      </c>
      <c r="BG170" s="136">
        <f t="shared" si="62"/>
        <v>0</v>
      </c>
      <c r="BH170" s="136">
        <f t="shared" si="63"/>
        <v>0</v>
      </c>
      <c r="BI170" s="136">
        <f t="shared" si="64"/>
        <v>0</v>
      </c>
      <c r="BJ170" s="14" t="s">
        <v>83</v>
      </c>
      <c r="BK170" s="136">
        <f t="shared" si="65"/>
        <v>0</v>
      </c>
      <c r="BL170" s="14" t="s">
        <v>203</v>
      </c>
      <c r="BM170" s="135" t="s">
        <v>385</v>
      </c>
    </row>
    <row r="171" spans="2:65" s="11" customFormat="1" ht="22.9" customHeight="1">
      <c r="B171" s="110"/>
      <c r="D171" s="111" t="s">
        <v>74</v>
      </c>
      <c r="E171" s="121" t="s">
        <v>386</v>
      </c>
      <c r="F171" s="121" t="s">
        <v>387</v>
      </c>
      <c r="I171" s="113"/>
      <c r="J171" s="113"/>
      <c r="K171" s="122">
        <f>BK171</f>
        <v>0</v>
      </c>
      <c r="M171" s="110"/>
      <c r="N171" s="115"/>
      <c r="Q171" s="116">
        <f>Q172</f>
        <v>0</v>
      </c>
      <c r="R171" s="116">
        <f>R172</f>
        <v>0</v>
      </c>
      <c r="T171" s="117">
        <f>T172</f>
        <v>0</v>
      </c>
      <c r="V171" s="117">
        <f>V172</f>
        <v>0</v>
      </c>
      <c r="X171" s="118">
        <f>X172</f>
        <v>0</v>
      </c>
      <c r="AR171" s="111" t="s">
        <v>85</v>
      </c>
      <c r="AT171" s="119" t="s">
        <v>74</v>
      </c>
      <c r="AU171" s="119" t="s">
        <v>83</v>
      </c>
      <c r="AY171" s="111" t="s">
        <v>139</v>
      </c>
      <c r="BK171" s="120">
        <f>BK172</f>
        <v>0</v>
      </c>
    </row>
    <row r="172" spans="2:65" s="1" customFormat="1" ht="16.5" customHeight="1">
      <c r="B172" s="29"/>
      <c r="C172" s="123" t="s">
        <v>388</v>
      </c>
      <c r="D172" s="123" t="s">
        <v>142</v>
      </c>
      <c r="E172" s="124" t="s">
        <v>389</v>
      </c>
      <c r="F172" s="125" t="s">
        <v>390</v>
      </c>
      <c r="G172" s="126" t="s">
        <v>154</v>
      </c>
      <c r="H172" s="127">
        <v>2</v>
      </c>
      <c r="I172" s="128"/>
      <c r="J172" s="128"/>
      <c r="K172" s="129">
        <f>ROUND(P172*H172,2)</f>
        <v>0</v>
      </c>
      <c r="L172" s="125" t="s">
        <v>20</v>
      </c>
      <c r="M172" s="29"/>
      <c r="N172" s="130" t="s">
        <v>20</v>
      </c>
      <c r="O172" s="131" t="s">
        <v>44</v>
      </c>
      <c r="P172" s="132">
        <f>I172+J172</f>
        <v>0</v>
      </c>
      <c r="Q172" s="132">
        <f>ROUND(I172*H172,2)</f>
        <v>0</v>
      </c>
      <c r="R172" s="132">
        <f>ROUND(J172*H172,2)</f>
        <v>0</v>
      </c>
      <c r="T172" s="133">
        <f>S172*H172</f>
        <v>0</v>
      </c>
      <c r="U172" s="133">
        <v>0</v>
      </c>
      <c r="V172" s="133">
        <f>U172*H172</f>
        <v>0</v>
      </c>
      <c r="W172" s="133">
        <v>0</v>
      </c>
      <c r="X172" s="134">
        <f>W172*H172</f>
        <v>0</v>
      </c>
      <c r="AR172" s="135" t="s">
        <v>203</v>
      </c>
      <c r="AT172" s="135" t="s">
        <v>142</v>
      </c>
      <c r="AU172" s="135" t="s">
        <v>85</v>
      </c>
      <c r="AY172" s="14" t="s">
        <v>139</v>
      </c>
      <c r="BE172" s="136">
        <f>IF(O172="základní",K172,0)</f>
        <v>0</v>
      </c>
      <c r="BF172" s="136">
        <f>IF(O172="snížená",K172,0)</f>
        <v>0</v>
      </c>
      <c r="BG172" s="136">
        <f>IF(O172="zákl. přenesená",K172,0)</f>
        <v>0</v>
      </c>
      <c r="BH172" s="136">
        <f>IF(O172="sníž. přenesená",K172,0)</f>
        <v>0</v>
      </c>
      <c r="BI172" s="136">
        <f>IF(O172="nulová",K172,0)</f>
        <v>0</v>
      </c>
      <c r="BJ172" s="14" t="s">
        <v>83</v>
      </c>
      <c r="BK172" s="136">
        <f>ROUND(P172*H172,2)</f>
        <v>0</v>
      </c>
      <c r="BL172" s="14" t="s">
        <v>203</v>
      </c>
      <c r="BM172" s="135" t="s">
        <v>391</v>
      </c>
    </row>
    <row r="173" spans="2:65" s="11" customFormat="1" ht="22.9" customHeight="1">
      <c r="B173" s="110"/>
      <c r="D173" s="111" t="s">
        <v>74</v>
      </c>
      <c r="E173" s="121" t="s">
        <v>392</v>
      </c>
      <c r="F173" s="121" t="s">
        <v>393</v>
      </c>
      <c r="I173" s="113"/>
      <c r="J173" s="113"/>
      <c r="K173" s="122">
        <f>BK173</f>
        <v>0</v>
      </c>
      <c r="M173" s="110"/>
      <c r="N173" s="115"/>
      <c r="Q173" s="116">
        <f>SUM(Q174:Q183)</f>
        <v>0</v>
      </c>
      <c r="R173" s="116">
        <f>SUM(R174:R183)</f>
        <v>0</v>
      </c>
      <c r="T173" s="117">
        <f>SUM(T174:T183)</f>
        <v>0</v>
      </c>
      <c r="V173" s="117">
        <f>SUM(V174:V183)</f>
        <v>0</v>
      </c>
      <c r="X173" s="118">
        <f>SUM(X174:X183)</f>
        <v>0</v>
      </c>
      <c r="AR173" s="111" t="s">
        <v>85</v>
      </c>
      <c r="AT173" s="119" t="s">
        <v>74</v>
      </c>
      <c r="AU173" s="119" t="s">
        <v>83</v>
      </c>
      <c r="AY173" s="111" t="s">
        <v>139</v>
      </c>
      <c r="BK173" s="120">
        <f>SUM(BK174:BK183)</f>
        <v>0</v>
      </c>
    </row>
    <row r="174" spans="2:65" s="1" customFormat="1" ht="16.5" customHeight="1">
      <c r="B174" s="29"/>
      <c r="C174" s="123" t="s">
        <v>394</v>
      </c>
      <c r="D174" s="123" t="s">
        <v>142</v>
      </c>
      <c r="E174" s="124" t="s">
        <v>395</v>
      </c>
      <c r="F174" s="125" t="s">
        <v>396</v>
      </c>
      <c r="G174" s="126" t="s">
        <v>145</v>
      </c>
      <c r="H174" s="127">
        <v>90</v>
      </c>
      <c r="I174" s="128"/>
      <c r="J174" s="128"/>
      <c r="K174" s="129">
        <f t="shared" ref="K174:K183" si="66">ROUND(P174*H174,2)</f>
        <v>0</v>
      </c>
      <c r="L174" s="125" t="s">
        <v>20</v>
      </c>
      <c r="M174" s="29"/>
      <c r="N174" s="130" t="s">
        <v>20</v>
      </c>
      <c r="O174" s="131" t="s">
        <v>44</v>
      </c>
      <c r="P174" s="132">
        <f t="shared" ref="P174:P183" si="67">I174+J174</f>
        <v>0</v>
      </c>
      <c r="Q174" s="132">
        <f t="shared" ref="Q174:Q183" si="68">ROUND(I174*H174,2)</f>
        <v>0</v>
      </c>
      <c r="R174" s="132">
        <f t="shared" ref="R174:R183" si="69">ROUND(J174*H174,2)</f>
        <v>0</v>
      </c>
      <c r="T174" s="133">
        <f t="shared" ref="T174:T183" si="70">S174*H174</f>
        <v>0</v>
      </c>
      <c r="U174" s="133">
        <v>0</v>
      </c>
      <c r="V174" s="133">
        <f t="shared" ref="V174:V183" si="71">U174*H174</f>
        <v>0</v>
      </c>
      <c r="W174" s="133">
        <v>0</v>
      </c>
      <c r="X174" s="134">
        <f t="shared" ref="X174:X183" si="72">W174*H174</f>
        <v>0</v>
      </c>
      <c r="AR174" s="135" t="s">
        <v>203</v>
      </c>
      <c r="AT174" s="135" t="s">
        <v>142</v>
      </c>
      <c r="AU174" s="135" t="s">
        <v>85</v>
      </c>
      <c r="AY174" s="14" t="s">
        <v>139</v>
      </c>
      <c r="BE174" s="136">
        <f t="shared" ref="BE174:BE183" si="73">IF(O174="základní",K174,0)</f>
        <v>0</v>
      </c>
      <c r="BF174" s="136">
        <f t="shared" ref="BF174:BF183" si="74">IF(O174="snížená",K174,0)</f>
        <v>0</v>
      </c>
      <c r="BG174" s="136">
        <f t="shared" ref="BG174:BG183" si="75">IF(O174="zákl. přenesená",K174,0)</f>
        <v>0</v>
      </c>
      <c r="BH174" s="136">
        <f t="shared" ref="BH174:BH183" si="76">IF(O174="sníž. přenesená",K174,0)</f>
        <v>0</v>
      </c>
      <c r="BI174" s="136">
        <f t="shared" ref="BI174:BI183" si="77">IF(O174="nulová",K174,0)</f>
        <v>0</v>
      </c>
      <c r="BJ174" s="14" t="s">
        <v>83</v>
      </c>
      <c r="BK174" s="136">
        <f t="shared" ref="BK174:BK183" si="78">ROUND(P174*H174,2)</f>
        <v>0</v>
      </c>
      <c r="BL174" s="14" t="s">
        <v>203</v>
      </c>
      <c r="BM174" s="135" t="s">
        <v>397</v>
      </c>
    </row>
    <row r="175" spans="2:65" s="1" customFormat="1" ht="16.5" customHeight="1">
      <c r="B175" s="29"/>
      <c r="C175" s="123" t="s">
        <v>398</v>
      </c>
      <c r="D175" s="123" t="s">
        <v>142</v>
      </c>
      <c r="E175" s="124" t="s">
        <v>399</v>
      </c>
      <c r="F175" s="125" t="s">
        <v>400</v>
      </c>
      <c r="G175" s="126" t="s">
        <v>145</v>
      </c>
      <c r="H175" s="127">
        <v>90</v>
      </c>
      <c r="I175" s="128"/>
      <c r="J175" s="128"/>
      <c r="K175" s="129">
        <f t="shared" si="66"/>
        <v>0</v>
      </c>
      <c r="L175" s="125" t="s">
        <v>20</v>
      </c>
      <c r="M175" s="29"/>
      <c r="N175" s="130" t="s">
        <v>20</v>
      </c>
      <c r="O175" s="131" t="s">
        <v>44</v>
      </c>
      <c r="P175" s="132">
        <f t="shared" si="67"/>
        <v>0</v>
      </c>
      <c r="Q175" s="132">
        <f t="shared" si="68"/>
        <v>0</v>
      </c>
      <c r="R175" s="132">
        <f t="shared" si="69"/>
        <v>0</v>
      </c>
      <c r="T175" s="133">
        <f t="shared" si="70"/>
        <v>0</v>
      </c>
      <c r="U175" s="133">
        <v>0</v>
      </c>
      <c r="V175" s="133">
        <f t="shared" si="71"/>
        <v>0</v>
      </c>
      <c r="W175" s="133">
        <v>0</v>
      </c>
      <c r="X175" s="134">
        <f t="shared" si="72"/>
        <v>0</v>
      </c>
      <c r="AR175" s="135" t="s">
        <v>203</v>
      </c>
      <c r="AT175" s="135" t="s">
        <v>142</v>
      </c>
      <c r="AU175" s="135" t="s">
        <v>85</v>
      </c>
      <c r="AY175" s="14" t="s">
        <v>139</v>
      </c>
      <c r="BE175" s="136">
        <f t="shared" si="73"/>
        <v>0</v>
      </c>
      <c r="BF175" s="136">
        <f t="shared" si="74"/>
        <v>0</v>
      </c>
      <c r="BG175" s="136">
        <f t="shared" si="75"/>
        <v>0</v>
      </c>
      <c r="BH175" s="136">
        <f t="shared" si="76"/>
        <v>0</v>
      </c>
      <c r="BI175" s="136">
        <f t="shared" si="77"/>
        <v>0</v>
      </c>
      <c r="BJ175" s="14" t="s">
        <v>83</v>
      </c>
      <c r="BK175" s="136">
        <f t="shared" si="78"/>
        <v>0</v>
      </c>
      <c r="BL175" s="14" t="s">
        <v>203</v>
      </c>
      <c r="BM175" s="135" t="s">
        <v>401</v>
      </c>
    </row>
    <row r="176" spans="2:65" s="1" customFormat="1" ht="16.5" customHeight="1">
      <c r="B176" s="29"/>
      <c r="C176" s="123" t="s">
        <v>402</v>
      </c>
      <c r="D176" s="123" t="s">
        <v>142</v>
      </c>
      <c r="E176" s="124" t="s">
        <v>403</v>
      </c>
      <c r="F176" s="125" t="s">
        <v>404</v>
      </c>
      <c r="G176" s="126" t="s">
        <v>154</v>
      </c>
      <c r="H176" s="127">
        <v>90</v>
      </c>
      <c r="I176" s="128"/>
      <c r="J176" s="128"/>
      <c r="K176" s="129">
        <f t="shared" si="66"/>
        <v>0</v>
      </c>
      <c r="L176" s="125" t="s">
        <v>20</v>
      </c>
      <c r="M176" s="29"/>
      <c r="N176" s="130" t="s">
        <v>20</v>
      </c>
      <c r="O176" s="131" t="s">
        <v>44</v>
      </c>
      <c r="P176" s="132">
        <f t="shared" si="67"/>
        <v>0</v>
      </c>
      <c r="Q176" s="132">
        <f t="shared" si="68"/>
        <v>0</v>
      </c>
      <c r="R176" s="132">
        <f t="shared" si="69"/>
        <v>0</v>
      </c>
      <c r="T176" s="133">
        <f t="shared" si="70"/>
        <v>0</v>
      </c>
      <c r="U176" s="133">
        <v>0</v>
      </c>
      <c r="V176" s="133">
        <f t="shared" si="71"/>
        <v>0</v>
      </c>
      <c r="W176" s="133">
        <v>0</v>
      </c>
      <c r="X176" s="134">
        <f t="shared" si="72"/>
        <v>0</v>
      </c>
      <c r="AR176" s="135" t="s">
        <v>203</v>
      </c>
      <c r="AT176" s="135" t="s">
        <v>142</v>
      </c>
      <c r="AU176" s="135" t="s">
        <v>85</v>
      </c>
      <c r="AY176" s="14" t="s">
        <v>139</v>
      </c>
      <c r="BE176" s="136">
        <f t="shared" si="73"/>
        <v>0</v>
      </c>
      <c r="BF176" s="136">
        <f t="shared" si="74"/>
        <v>0</v>
      </c>
      <c r="BG176" s="136">
        <f t="shared" si="75"/>
        <v>0</v>
      </c>
      <c r="BH176" s="136">
        <f t="shared" si="76"/>
        <v>0</v>
      </c>
      <c r="BI176" s="136">
        <f t="shared" si="77"/>
        <v>0</v>
      </c>
      <c r="BJ176" s="14" t="s">
        <v>83</v>
      </c>
      <c r="BK176" s="136">
        <f t="shared" si="78"/>
        <v>0</v>
      </c>
      <c r="BL176" s="14" t="s">
        <v>203</v>
      </c>
      <c r="BM176" s="135" t="s">
        <v>405</v>
      </c>
    </row>
    <row r="177" spans="2:65" s="1" customFormat="1" ht="16.5" customHeight="1">
      <c r="B177" s="29"/>
      <c r="C177" s="123" t="s">
        <v>406</v>
      </c>
      <c r="D177" s="123" t="s">
        <v>142</v>
      </c>
      <c r="E177" s="124" t="s">
        <v>407</v>
      </c>
      <c r="F177" s="125" t="s">
        <v>408</v>
      </c>
      <c r="G177" s="126" t="s">
        <v>145</v>
      </c>
      <c r="H177" s="127">
        <v>90</v>
      </c>
      <c r="I177" s="128"/>
      <c r="J177" s="128"/>
      <c r="K177" s="129">
        <f t="shared" si="66"/>
        <v>0</v>
      </c>
      <c r="L177" s="125" t="s">
        <v>20</v>
      </c>
      <c r="M177" s="29"/>
      <c r="N177" s="130" t="s">
        <v>20</v>
      </c>
      <c r="O177" s="131" t="s">
        <v>44</v>
      </c>
      <c r="P177" s="132">
        <f t="shared" si="67"/>
        <v>0</v>
      </c>
      <c r="Q177" s="132">
        <f t="shared" si="68"/>
        <v>0</v>
      </c>
      <c r="R177" s="132">
        <f t="shared" si="69"/>
        <v>0</v>
      </c>
      <c r="T177" s="133">
        <f t="shared" si="70"/>
        <v>0</v>
      </c>
      <c r="U177" s="133">
        <v>0</v>
      </c>
      <c r="V177" s="133">
        <f t="shared" si="71"/>
        <v>0</v>
      </c>
      <c r="W177" s="133">
        <v>0</v>
      </c>
      <c r="X177" s="134">
        <f t="shared" si="72"/>
        <v>0</v>
      </c>
      <c r="AR177" s="135" t="s">
        <v>203</v>
      </c>
      <c r="AT177" s="135" t="s">
        <v>142</v>
      </c>
      <c r="AU177" s="135" t="s">
        <v>85</v>
      </c>
      <c r="AY177" s="14" t="s">
        <v>139</v>
      </c>
      <c r="BE177" s="136">
        <f t="shared" si="73"/>
        <v>0</v>
      </c>
      <c r="BF177" s="136">
        <f t="shared" si="74"/>
        <v>0</v>
      </c>
      <c r="BG177" s="136">
        <f t="shared" si="75"/>
        <v>0</v>
      </c>
      <c r="BH177" s="136">
        <f t="shared" si="76"/>
        <v>0</v>
      </c>
      <c r="BI177" s="136">
        <f t="shared" si="77"/>
        <v>0</v>
      </c>
      <c r="BJ177" s="14" t="s">
        <v>83</v>
      </c>
      <c r="BK177" s="136">
        <f t="shared" si="78"/>
        <v>0</v>
      </c>
      <c r="BL177" s="14" t="s">
        <v>203</v>
      </c>
      <c r="BM177" s="135" t="s">
        <v>409</v>
      </c>
    </row>
    <row r="178" spans="2:65" s="1" customFormat="1" ht="16.5" customHeight="1">
      <c r="B178" s="29"/>
      <c r="C178" s="123" t="s">
        <v>410</v>
      </c>
      <c r="D178" s="123" t="s">
        <v>142</v>
      </c>
      <c r="E178" s="124" t="s">
        <v>411</v>
      </c>
      <c r="F178" s="125" t="s">
        <v>412</v>
      </c>
      <c r="G178" s="126" t="s">
        <v>145</v>
      </c>
      <c r="H178" s="127">
        <v>90</v>
      </c>
      <c r="I178" s="128"/>
      <c r="J178" s="128"/>
      <c r="K178" s="129">
        <f t="shared" si="66"/>
        <v>0</v>
      </c>
      <c r="L178" s="125" t="s">
        <v>20</v>
      </c>
      <c r="M178" s="29"/>
      <c r="N178" s="130" t="s">
        <v>20</v>
      </c>
      <c r="O178" s="131" t="s">
        <v>44</v>
      </c>
      <c r="P178" s="132">
        <f t="shared" si="67"/>
        <v>0</v>
      </c>
      <c r="Q178" s="132">
        <f t="shared" si="68"/>
        <v>0</v>
      </c>
      <c r="R178" s="132">
        <f t="shared" si="69"/>
        <v>0</v>
      </c>
      <c r="T178" s="133">
        <f t="shared" si="70"/>
        <v>0</v>
      </c>
      <c r="U178" s="133">
        <v>0</v>
      </c>
      <c r="V178" s="133">
        <f t="shared" si="71"/>
        <v>0</v>
      </c>
      <c r="W178" s="133">
        <v>0</v>
      </c>
      <c r="X178" s="134">
        <f t="shared" si="72"/>
        <v>0</v>
      </c>
      <c r="AR178" s="135" t="s">
        <v>203</v>
      </c>
      <c r="AT178" s="135" t="s">
        <v>142</v>
      </c>
      <c r="AU178" s="135" t="s">
        <v>85</v>
      </c>
      <c r="AY178" s="14" t="s">
        <v>139</v>
      </c>
      <c r="BE178" s="136">
        <f t="shared" si="73"/>
        <v>0</v>
      </c>
      <c r="BF178" s="136">
        <f t="shared" si="74"/>
        <v>0</v>
      </c>
      <c r="BG178" s="136">
        <f t="shared" si="75"/>
        <v>0</v>
      </c>
      <c r="BH178" s="136">
        <f t="shared" si="76"/>
        <v>0</v>
      </c>
      <c r="BI178" s="136">
        <f t="shared" si="77"/>
        <v>0</v>
      </c>
      <c r="BJ178" s="14" t="s">
        <v>83</v>
      </c>
      <c r="BK178" s="136">
        <f t="shared" si="78"/>
        <v>0</v>
      </c>
      <c r="BL178" s="14" t="s">
        <v>203</v>
      </c>
      <c r="BM178" s="135" t="s">
        <v>413</v>
      </c>
    </row>
    <row r="179" spans="2:65" s="1" customFormat="1" ht="16.5" customHeight="1">
      <c r="B179" s="29"/>
      <c r="C179" s="123" t="s">
        <v>414</v>
      </c>
      <c r="D179" s="123" t="s">
        <v>142</v>
      </c>
      <c r="E179" s="124" t="s">
        <v>407</v>
      </c>
      <c r="F179" s="125" t="s">
        <v>408</v>
      </c>
      <c r="G179" s="126" t="s">
        <v>145</v>
      </c>
      <c r="H179" s="127">
        <v>90</v>
      </c>
      <c r="I179" s="128"/>
      <c r="J179" s="128"/>
      <c r="K179" s="129">
        <f t="shared" si="66"/>
        <v>0</v>
      </c>
      <c r="L179" s="125" t="s">
        <v>20</v>
      </c>
      <c r="M179" s="29"/>
      <c r="N179" s="130" t="s">
        <v>20</v>
      </c>
      <c r="O179" s="131" t="s">
        <v>44</v>
      </c>
      <c r="P179" s="132">
        <f t="shared" si="67"/>
        <v>0</v>
      </c>
      <c r="Q179" s="132">
        <f t="shared" si="68"/>
        <v>0</v>
      </c>
      <c r="R179" s="132">
        <f t="shared" si="69"/>
        <v>0</v>
      </c>
      <c r="T179" s="133">
        <f t="shared" si="70"/>
        <v>0</v>
      </c>
      <c r="U179" s="133">
        <v>0</v>
      </c>
      <c r="V179" s="133">
        <f t="shared" si="71"/>
        <v>0</v>
      </c>
      <c r="W179" s="133">
        <v>0</v>
      </c>
      <c r="X179" s="134">
        <f t="shared" si="72"/>
        <v>0</v>
      </c>
      <c r="AR179" s="135" t="s">
        <v>203</v>
      </c>
      <c r="AT179" s="135" t="s">
        <v>142</v>
      </c>
      <c r="AU179" s="135" t="s">
        <v>85</v>
      </c>
      <c r="AY179" s="14" t="s">
        <v>139</v>
      </c>
      <c r="BE179" s="136">
        <f t="shared" si="73"/>
        <v>0</v>
      </c>
      <c r="BF179" s="136">
        <f t="shared" si="74"/>
        <v>0</v>
      </c>
      <c r="BG179" s="136">
        <f t="shared" si="75"/>
        <v>0</v>
      </c>
      <c r="BH179" s="136">
        <f t="shared" si="76"/>
        <v>0</v>
      </c>
      <c r="BI179" s="136">
        <f t="shared" si="77"/>
        <v>0</v>
      </c>
      <c r="BJ179" s="14" t="s">
        <v>83</v>
      </c>
      <c r="BK179" s="136">
        <f t="shared" si="78"/>
        <v>0</v>
      </c>
      <c r="BL179" s="14" t="s">
        <v>203</v>
      </c>
      <c r="BM179" s="135" t="s">
        <v>415</v>
      </c>
    </row>
    <row r="180" spans="2:65" s="1" customFormat="1" ht="16.5" customHeight="1">
      <c r="B180" s="29"/>
      <c r="C180" s="123" t="s">
        <v>416</v>
      </c>
      <c r="D180" s="123" t="s">
        <v>142</v>
      </c>
      <c r="E180" s="124" t="s">
        <v>417</v>
      </c>
      <c r="F180" s="125" t="s">
        <v>418</v>
      </c>
      <c r="G180" s="126" t="s">
        <v>145</v>
      </c>
      <c r="H180" s="127">
        <v>14</v>
      </c>
      <c r="I180" s="128"/>
      <c r="J180" s="128"/>
      <c r="K180" s="129">
        <f t="shared" si="66"/>
        <v>0</v>
      </c>
      <c r="L180" s="125" t="s">
        <v>20</v>
      </c>
      <c r="M180" s="29"/>
      <c r="N180" s="130" t="s">
        <v>20</v>
      </c>
      <c r="O180" s="131" t="s">
        <v>44</v>
      </c>
      <c r="P180" s="132">
        <f t="shared" si="67"/>
        <v>0</v>
      </c>
      <c r="Q180" s="132">
        <f t="shared" si="68"/>
        <v>0</v>
      </c>
      <c r="R180" s="132">
        <f t="shared" si="69"/>
        <v>0</v>
      </c>
      <c r="T180" s="133">
        <f t="shared" si="70"/>
        <v>0</v>
      </c>
      <c r="U180" s="133">
        <v>0</v>
      </c>
      <c r="V180" s="133">
        <f t="shared" si="71"/>
        <v>0</v>
      </c>
      <c r="W180" s="133">
        <v>0</v>
      </c>
      <c r="X180" s="134">
        <f t="shared" si="72"/>
        <v>0</v>
      </c>
      <c r="AR180" s="135" t="s">
        <v>203</v>
      </c>
      <c r="AT180" s="135" t="s">
        <v>142</v>
      </c>
      <c r="AU180" s="135" t="s">
        <v>85</v>
      </c>
      <c r="AY180" s="14" t="s">
        <v>139</v>
      </c>
      <c r="BE180" s="136">
        <f t="shared" si="73"/>
        <v>0</v>
      </c>
      <c r="BF180" s="136">
        <f t="shared" si="74"/>
        <v>0</v>
      </c>
      <c r="BG180" s="136">
        <f t="shared" si="75"/>
        <v>0</v>
      </c>
      <c r="BH180" s="136">
        <f t="shared" si="76"/>
        <v>0</v>
      </c>
      <c r="BI180" s="136">
        <f t="shared" si="77"/>
        <v>0</v>
      </c>
      <c r="BJ180" s="14" t="s">
        <v>83</v>
      </c>
      <c r="BK180" s="136">
        <f t="shared" si="78"/>
        <v>0</v>
      </c>
      <c r="BL180" s="14" t="s">
        <v>203</v>
      </c>
      <c r="BM180" s="135" t="s">
        <v>419</v>
      </c>
    </row>
    <row r="181" spans="2:65" s="1" customFormat="1" ht="16.5" customHeight="1">
      <c r="B181" s="29"/>
      <c r="C181" s="123" t="s">
        <v>420</v>
      </c>
      <c r="D181" s="123" t="s">
        <v>142</v>
      </c>
      <c r="E181" s="124" t="s">
        <v>421</v>
      </c>
      <c r="F181" s="125" t="s">
        <v>422</v>
      </c>
      <c r="G181" s="126" t="s">
        <v>145</v>
      </c>
      <c r="H181" s="127">
        <v>4</v>
      </c>
      <c r="I181" s="128"/>
      <c r="J181" s="128"/>
      <c r="K181" s="129">
        <f t="shared" si="66"/>
        <v>0</v>
      </c>
      <c r="L181" s="125" t="s">
        <v>20</v>
      </c>
      <c r="M181" s="29"/>
      <c r="N181" s="130" t="s">
        <v>20</v>
      </c>
      <c r="O181" s="131" t="s">
        <v>44</v>
      </c>
      <c r="P181" s="132">
        <f t="shared" si="67"/>
        <v>0</v>
      </c>
      <c r="Q181" s="132">
        <f t="shared" si="68"/>
        <v>0</v>
      </c>
      <c r="R181" s="132">
        <f t="shared" si="69"/>
        <v>0</v>
      </c>
      <c r="T181" s="133">
        <f t="shared" si="70"/>
        <v>0</v>
      </c>
      <c r="U181" s="133">
        <v>0</v>
      </c>
      <c r="V181" s="133">
        <f t="shared" si="71"/>
        <v>0</v>
      </c>
      <c r="W181" s="133">
        <v>0</v>
      </c>
      <c r="X181" s="134">
        <f t="shared" si="72"/>
        <v>0</v>
      </c>
      <c r="AR181" s="135" t="s">
        <v>203</v>
      </c>
      <c r="AT181" s="135" t="s">
        <v>142</v>
      </c>
      <c r="AU181" s="135" t="s">
        <v>85</v>
      </c>
      <c r="AY181" s="14" t="s">
        <v>139</v>
      </c>
      <c r="BE181" s="136">
        <f t="shared" si="73"/>
        <v>0</v>
      </c>
      <c r="BF181" s="136">
        <f t="shared" si="74"/>
        <v>0</v>
      </c>
      <c r="BG181" s="136">
        <f t="shared" si="75"/>
        <v>0</v>
      </c>
      <c r="BH181" s="136">
        <f t="shared" si="76"/>
        <v>0</v>
      </c>
      <c r="BI181" s="136">
        <f t="shared" si="77"/>
        <v>0</v>
      </c>
      <c r="BJ181" s="14" t="s">
        <v>83</v>
      </c>
      <c r="BK181" s="136">
        <f t="shared" si="78"/>
        <v>0</v>
      </c>
      <c r="BL181" s="14" t="s">
        <v>203</v>
      </c>
      <c r="BM181" s="135" t="s">
        <v>423</v>
      </c>
    </row>
    <row r="182" spans="2:65" s="1" customFormat="1" ht="16.5" customHeight="1">
      <c r="B182" s="29"/>
      <c r="C182" s="123" t="s">
        <v>424</v>
      </c>
      <c r="D182" s="123" t="s">
        <v>142</v>
      </c>
      <c r="E182" s="124" t="s">
        <v>425</v>
      </c>
      <c r="F182" s="125" t="s">
        <v>426</v>
      </c>
      <c r="G182" s="126" t="s">
        <v>145</v>
      </c>
      <c r="H182" s="127">
        <v>58</v>
      </c>
      <c r="I182" s="128"/>
      <c r="J182" s="128"/>
      <c r="K182" s="129">
        <f t="shared" si="66"/>
        <v>0</v>
      </c>
      <c r="L182" s="125" t="s">
        <v>20</v>
      </c>
      <c r="M182" s="29"/>
      <c r="N182" s="130" t="s">
        <v>20</v>
      </c>
      <c r="O182" s="131" t="s">
        <v>44</v>
      </c>
      <c r="P182" s="132">
        <f t="shared" si="67"/>
        <v>0</v>
      </c>
      <c r="Q182" s="132">
        <f t="shared" si="68"/>
        <v>0</v>
      </c>
      <c r="R182" s="132">
        <f t="shared" si="69"/>
        <v>0</v>
      </c>
      <c r="T182" s="133">
        <f t="shared" si="70"/>
        <v>0</v>
      </c>
      <c r="U182" s="133">
        <v>0</v>
      </c>
      <c r="V182" s="133">
        <f t="shared" si="71"/>
        <v>0</v>
      </c>
      <c r="W182" s="133">
        <v>0</v>
      </c>
      <c r="X182" s="134">
        <f t="shared" si="72"/>
        <v>0</v>
      </c>
      <c r="AR182" s="135" t="s">
        <v>203</v>
      </c>
      <c r="AT182" s="135" t="s">
        <v>142</v>
      </c>
      <c r="AU182" s="135" t="s">
        <v>85</v>
      </c>
      <c r="AY182" s="14" t="s">
        <v>139</v>
      </c>
      <c r="BE182" s="136">
        <f t="shared" si="73"/>
        <v>0</v>
      </c>
      <c r="BF182" s="136">
        <f t="shared" si="74"/>
        <v>0</v>
      </c>
      <c r="BG182" s="136">
        <f t="shared" si="75"/>
        <v>0</v>
      </c>
      <c r="BH182" s="136">
        <f t="shared" si="76"/>
        <v>0</v>
      </c>
      <c r="BI182" s="136">
        <f t="shared" si="77"/>
        <v>0</v>
      </c>
      <c r="BJ182" s="14" t="s">
        <v>83</v>
      </c>
      <c r="BK182" s="136">
        <f t="shared" si="78"/>
        <v>0</v>
      </c>
      <c r="BL182" s="14" t="s">
        <v>203</v>
      </c>
      <c r="BM182" s="135" t="s">
        <v>427</v>
      </c>
    </row>
    <row r="183" spans="2:65" s="1" customFormat="1" ht="16.5" customHeight="1">
      <c r="B183" s="29"/>
      <c r="C183" s="123" t="s">
        <v>428</v>
      </c>
      <c r="D183" s="123" t="s">
        <v>142</v>
      </c>
      <c r="E183" s="124" t="s">
        <v>429</v>
      </c>
      <c r="F183" s="125" t="s">
        <v>430</v>
      </c>
      <c r="G183" s="126" t="s">
        <v>145</v>
      </c>
      <c r="H183" s="127">
        <v>90</v>
      </c>
      <c r="I183" s="128"/>
      <c r="J183" s="128"/>
      <c r="K183" s="129">
        <f t="shared" si="66"/>
        <v>0</v>
      </c>
      <c r="L183" s="125" t="s">
        <v>20</v>
      </c>
      <c r="M183" s="29"/>
      <c r="N183" s="130" t="s">
        <v>20</v>
      </c>
      <c r="O183" s="131" t="s">
        <v>44</v>
      </c>
      <c r="P183" s="132">
        <f t="shared" si="67"/>
        <v>0</v>
      </c>
      <c r="Q183" s="132">
        <f t="shared" si="68"/>
        <v>0</v>
      </c>
      <c r="R183" s="132">
        <f t="shared" si="69"/>
        <v>0</v>
      </c>
      <c r="T183" s="133">
        <f t="shared" si="70"/>
        <v>0</v>
      </c>
      <c r="U183" s="133">
        <v>0</v>
      </c>
      <c r="V183" s="133">
        <f t="shared" si="71"/>
        <v>0</v>
      </c>
      <c r="W183" s="133">
        <v>0</v>
      </c>
      <c r="X183" s="134">
        <f t="shared" si="72"/>
        <v>0</v>
      </c>
      <c r="AR183" s="135" t="s">
        <v>203</v>
      </c>
      <c r="AT183" s="135" t="s">
        <v>142</v>
      </c>
      <c r="AU183" s="135" t="s">
        <v>85</v>
      </c>
      <c r="AY183" s="14" t="s">
        <v>139</v>
      </c>
      <c r="BE183" s="136">
        <f t="shared" si="73"/>
        <v>0</v>
      </c>
      <c r="BF183" s="136">
        <f t="shared" si="74"/>
        <v>0</v>
      </c>
      <c r="BG183" s="136">
        <f t="shared" si="75"/>
        <v>0</v>
      </c>
      <c r="BH183" s="136">
        <f t="shared" si="76"/>
        <v>0</v>
      </c>
      <c r="BI183" s="136">
        <f t="shared" si="77"/>
        <v>0</v>
      </c>
      <c r="BJ183" s="14" t="s">
        <v>83</v>
      </c>
      <c r="BK183" s="136">
        <f t="shared" si="78"/>
        <v>0</v>
      </c>
      <c r="BL183" s="14" t="s">
        <v>203</v>
      </c>
      <c r="BM183" s="135" t="s">
        <v>431</v>
      </c>
    </row>
    <row r="184" spans="2:65" s="11" customFormat="1" ht="25.9" customHeight="1">
      <c r="B184" s="110"/>
      <c r="D184" s="111" t="s">
        <v>74</v>
      </c>
      <c r="E184" s="112" t="s">
        <v>432</v>
      </c>
      <c r="F184" s="112" t="s">
        <v>433</v>
      </c>
      <c r="I184" s="113"/>
      <c r="J184" s="113"/>
      <c r="K184" s="114">
        <f>BK184</f>
        <v>0</v>
      </c>
      <c r="M184" s="110"/>
      <c r="N184" s="115"/>
      <c r="Q184" s="116">
        <f>Q185+Q198+Q247+Q264</f>
        <v>0</v>
      </c>
      <c r="R184" s="116">
        <f>R185+R198+R247+R264</f>
        <v>0</v>
      </c>
      <c r="T184" s="117">
        <f>T185+T198+T247+T264</f>
        <v>0</v>
      </c>
      <c r="V184" s="117">
        <f>V185+V198+V247+V264</f>
        <v>0</v>
      </c>
      <c r="X184" s="118">
        <f>X185+X198+X247+X264</f>
        <v>0</v>
      </c>
      <c r="AR184" s="111" t="s">
        <v>83</v>
      </c>
      <c r="AT184" s="119" t="s">
        <v>74</v>
      </c>
      <c r="AU184" s="119" t="s">
        <v>75</v>
      </c>
      <c r="AY184" s="111" t="s">
        <v>139</v>
      </c>
      <c r="BK184" s="120">
        <f>BK185+BK198+BK247+BK264</f>
        <v>0</v>
      </c>
    </row>
    <row r="185" spans="2:65" s="11" customFormat="1" ht="22.9" customHeight="1">
      <c r="B185" s="110"/>
      <c r="D185" s="111" t="s">
        <v>74</v>
      </c>
      <c r="E185" s="121" t="s">
        <v>434</v>
      </c>
      <c r="F185" s="121" t="s">
        <v>435</v>
      </c>
      <c r="I185" s="113"/>
      <c r="J185" s="113"/>
      <c r="K185" s="122">
        <f>BK185</f>
        <v>0</v>
      </c>
      <c r="M185" s="110"/>
      <c r="N185" s="115"/>
      <c r="Q185" s="116">
        <f>SUM(Q186:Q197)</f>
        <v>0</v>
      </c>
      <c r="R185" s="116">
        <f>SUM(R186:R197)</f>
        <v>0</v>
      </c>
      <c r="T185" s="117">
        <f>SUM(T186:T197)</f>
        <v>0</v>
      </c>
      <c r="V185" s="117">
        <f>SUM(V186:V197)</f>
        <v>0</v>
      </c>
      <c r="X185" s="118">
        <f>SUM(X186:X197)</f>
        <v>0</v>
      </c>
      <c r="AR185" s="111" t="s">
        <v>85</v>
      </c>
      <c r="AT185" s="119" t="s">
        <v>74</v>
      </c>
      <c r="AU185" s="119" t="s">
        <v>83</v>
      </c>
      <c r="AY185" s="111" t="s">
        <v>139</v>
      </c>
      <c r="BK185" s="120">
        <f>SUM(BK186:BK197)</f>
        <v>0</v>
      </c>
    </row>
    <row r="186" spans="2:65" s="1" customFormat="1" ht="16.5" customHeight="1">
      <c r="B186" s="29"/>
      <c r="C186" s="123" t="s">
        <v>436</v>
      </c>
      <c r="D186" s="123" t="s">
        <v>142</v>
      </c>
      <c r="E186" s="124" t="s">
        <v>437</v>
      </c>
      <c r="F186" s="125" t="s">
        <v>438</v>
      </c>
      <c r="G186" s="126" t="s">
        <v>154</v>
      </c>
      <c r="H186" s="127">
        <v>30</v>
      </c>
      <c r="I186" s="128"/>
      <c r="J186" s="128"/>
      <c r="K186" s="129">
        <f t="shared" ref="K186:K197" si="79">ROUND(P186*H186,2)</f>
        <v>0</v>
      </c>
      <c r="L186" s="125" t="s">
        <v>20</v>
      </c>
      <c r="M186" s="29"/>
      <c r="N186" s="130" t="s">
        <v>20</v>
      </c>
      <c r="O186" s="131" t="s">
        <v>44</v>
      </c>
      <c r="P186" s="132">
        <f t="shared" ref="P186:P197" si="80">I186+J186</f>
        <v>0</v>
      </c>
      <c r="Q186" s="132">
        <f t="shared" ref="Q186:Q197" si="81">ROUND(I186*H186,2)</f>
        <v>0</v>
      </c>
      <c r="R186" s="132">
        <f t="shared" ref="R186:R197" si="82">ROUND(J186*H186,2)</f>
        <v>0</v>
      </c>
      <c r="T186" s="133">
        <f t="shared" ref="T186:T197" si="83">S186*H186</f>
        <v>0</v>
      </c>
      <c r="U186" s="133">
        <v>0</v>
      </c>
      <c r="V186" s="133">
        <f t="shared" ref="V186:V197" si="84">U186*H186</f>
        <v>0</v>
      </c>
      <c r="W186" s="133">
        <v>0</v>
      </c>
      <c r="X186" s="134">
        <f t="shared" ref="X186:X197" si="85">W186*H186</f>
        <v>0</v>
      </c>
      <c r="AR186" s="135" t="s">
        <v>203</v>
      </c>
      <c r="AT186" s="135" t="s">
        <v>142</v>
      </c>
      <c r="AU186" s="135" t="s">
        <v>85</v>
      </c>
      <c r="AY186" s="14" t="s">
        <v>139</v>
      </c>
      <c r="BE186" s="136">
        <f t="shared" ref="BE186:BE197" si="86">IF(O186="základní",K186,0)</f>
        <v>0</v>
      </c>
      <c r="BF186" s="136">
        <f t="shared" ref="BF186:BF197" si="87">IF(O186="snížená",K186,0)</f>
        <v>0</v>
      </c>
      <c r="BG186" s="136">
        <f t="shared" ref="BG186:BG197" si="88">IF(O186="zákl. přenesená",K186,0)</f>
        <v>0</v>
      </c>
      <c r="BH186" s="136">
        <f t="shared" ref="BH186:BH197" si="89">IF(O186="sníž. přenesená",K186,0)</f>
        <v>0</v>
      </c>
      <c r="BI186" s="136">
        <f t="shared" ref="BI186:BI197" si="90">IF(O186="nulová",K186,0)</f>
        <v>0</v>
      </c>
      <c r="BJ186" s="14" t="s">
        <v>83</v>
      </c>
      <c r="BK186" s="136">
        <f t="shared" ref="BK186:BK197" si="91">ROUND(P186*H186,2)</f>
        <v>0</v>
      </c>
      <c r="BL186" s="14" t="s">
        <v>203</v>
      </c>
      <c r="BM186" s="135" t="s">
        <v>439</v>
      </c>
    </row>
    <row r="187" spans="2:65" s="1" customFormat="1" ht="16.5" customHeight="1">
      <c r="B187" s="29"/>
      <c r="C187" s="137" t="s">
        <v>440</v>
      </c>
      <c r="D187" s="137" t="s">
        <v>253</v>
      </c>
      <c r="E187" s="138" t="s">
        <v>441</v>
      </c>
      <c r="F187" s="139" t="s">
        <v>442</v>
      </c>
      <c r="G187" s="140" t="s">
        <v>154</v>
      </c>
      <c r="H187" s="141">
        <v>30</v>
      </c>
      <c r="I187" s="142"/>
      <c r="J187" s="143"/>
      <c r="K187" s="144">
        <f t="shared" si="79"/>
        <v>0</v>
      </c>
      <c r="L187" s="139" t="s">
        <v>20</v>
      </c>
      <c r="M187" s="145"/>
      <c r="N187" s="146" t="s">
        <v>20</v>
      </c>
      <c r="O187" s="131" t="s">
        <v>44</v>
      </c>
      <c r="P187" s="132">
        <f t="shared" si="80"/>
        <v>0</v>
      </c>
      <c r="Q187" s="132">
        <f t="shared" si="81"/>
        <v>0</v>
      </c>
      <c r="R187" s="132">
        <f t="shared" si="82"/>
        <v>0</v>
      </c>
      <c r="T187" s="133">
        <f t="shared" si="83"/>
        <v>0</v>
      </c>
      <c r="U187" s="133">
        <v>0</v>
      </c>
      <c r="V187" s="133">
        <f t="shared" si="84"/>
        <v>0</v>
      </c>
      <c r="W187" s="133">
        <v>0</v>
      </c>
      <c r="X187" s="134">
        <f t="shared" si="85"/>
        <v>0</v>
      </c>
      <c r="AR187" s="135" t="s">
        <v>256</v>
      </c>
      <c r="AT187" s="135" t="s">
        <v>253</v>
      </c>
      <c r="AU187" s="135" t="s">
        <v>85</v>
      </c>
      <c r="AY187" s="14" t="s">
        <v>139</v>
      </c>
      <c r="BE187" s="136">
        <f t="shared" si="86"/>
        <v>0</v>
      </c>
      <c r="BF187" s="136">
        <f t="shared" si="87"/>
        <v>0</v>
      </c>
      <c r="BG187" s="136">
        <f t="shared" si="88"/>
        <v>0</v>
      </c>
      <c r="BH187" s="136">
        <f t="shared" si="89"/>
        <v>0</v>
      </c>
      <c r="BI187" s="136">
        <f t="shared" si="90"/>
        <v>0</v>
      </c>
      <c r="BJ187" s="14" t="s">
        <v>83</v>
      </c>
      <c r="BK187" s="136">
        <f t="shared" si="91"/>
        <v>0</v>
      </c>
      <c r="BL187" s="14" t="s">
        <v>203</v>
      </c>
      <c r="BM187" s="135" t="s">
        <v>443</v>
      </c>
    </row>
    <row r="188" spans="2:65" s="1" customFormat="1" ht="16.5" customHeight="1">
      <c r="B188" s="29"/>
      <c r="C188" s="123" t="s">
        <v>444</v>
      </c>
      <c r="D188" s="123" t="s">
        <v>142</v>
      </c>
      <c r="E188" s="124" t="s">
        <v>445</v>
      </c>
      <c r="F188" s="125" t="s">
        <v>446</v>
      </c>
      <c r="G188" s="126" t="s">
        <v>154</v>
      </c>
      <c r="H188" s="127">
        <v>16</v>
      </c>
      <c r="I188" s="128"/>
      <c r="J188" s="128"/>
      <c r="K188" s="129">
        <f t="shared" si="79"/>
        <v>0</v>
      </c>
      <c r="L188" s="125" t="s">
        <v>20</v>
      </c>
      <c r="M188" s="29"/>
      <c r="N188" s="130" t="s">
        <v>20</v>
      </c>
      <c r="O188" s="131" t="s">
        <v>44</v>
      </c>
      <c r="P188" s="132">
        <f t="shared" si="80"/>
        <v>0</v>
      </c>
      <c r="Q188" s="132">
        <f t="shared" si="81"/>
        <v>0</v>
      </c>
      <c r="R188" s="132">
        <f t="shared" si="82"/>
        <v>0</v>
      </c>
      <c r="T188" s="133">
        <f t="shared" si="83"/>
        <v>0</v>
      </c>
      <c r="U188" s="133">
        <v>0</v>
      </c>
      <c r="V188" s="133">
        <f t="shared" si="84"/>
        <v>0</v>
      </c>
      <c r="W188" s="133">
        <v>0</v>
      </c>
      <c r="X188" s="134">
        <f t="shared" si="85"/>
        <v>0</v>
      </c>
      <c r="AR188" s="135" t="s">
        <v>203</v>
      </c>
      <c r="AT188" s="135" t="s">
        <v>142</v>
      </c>
      <c r="AU188" s="135" t="s">
        <v>85</v>
      </c>
      <c r="AY188" s="14" t="s">
        <v>139</v>
      </c>
      <c r="BE188" s="136">
        <f t="shared" si="86"/>
        <v>0</v>
      </c>
      <c r="BF188" s="136">
        <f t="shared" si="87"/>
        <v>0</v>
      </c>
      <c r="BG188" s="136">
        <f t="shared" si="88"/>
        <v>0</v>
      </c>
      <c r="BH188" s="136">
        <f t="shared" si="89"/>
        <v>0</v>
      </c>
      <c r="BI188" s="136">
        <f t="shared" si="90"/>
        <v>0</v>
      </c>
      <c r="BJ188" s="14" t="s">
        <v>83</v>
      </c>
      <c r="BK188" s="136">
        <f t="shared" si="91"/>
        <v>0</v>
      </c>
      <c r="BL188" s="14" t="s">
        <v>203</v>
      </c>
      <c r="BM188" s="135" t="s">
        <v>447</v>
      </c>
    </row>
    <row r="189" spans="2:65" s="1" customFormat="1" ht="16.5" customHeight="1">
      <c r="B189" s="29"/>
      <c r="C189" s="137" t="s">
        <v>448</v>
      </c>
      <c r="D189" s="137" t="s">
        <v>253</v>
      </c>
      <c r="E189" s="138" t="s">
        <v>449</v>
      </c>
      <c r="F189" s="139" t="s">
        <v>450</v>
      </c>
      <c r="G189" s="140" t="s">
        <v>154</v>
      </c>
      <c r="H189" s="141">
        <v>3</v>
      </c>
      <c r="I189" s="142"/>
      <c r="J189" s="143"/>
      <c r="K189" s="144">
        <f t="shared" si="79"/>
        <v>0</v>
      </c>
      <c r="L189" s="139" t="s">
        <v>20</v>
      </c>
      <c r="M189" s="145"/>
      <c r="N189" s="146" t="s">
        <v>20</v>
      </c>
      <c r="O189" s="131" t="s">
        <v>44</v>
      </c>
      <c r="P189" s="132">
        <f t="shared" si="80"/>
        <v>0</v>
      </c>
      <c r="Q189" s="132">
        <f t="shared" si="81"/>
        <v>0</v>
      </c>
      <c r="R189" s="132">
        <f t="shared" si="82"/>
        <v>0</v>
      </c>
      <c r="T189" s="133">
        <f t="shared" si="83"/>
        <v>0</v>
      </c>
      <c r="U189" s="133">
        <v>0</v>
      </c>
      <c r="V189" s="133">
        <f t="shared" si="84"/>
        <v>0</v>
      </c>
      <c r="W189" s="133">
        <v>0</v>
      </c>
      <c r="X189" s="134">
        <f t="shared" si="85"/>
        <v>0</v>
      </c>
      <c r="AR189" s="135" t="s">
        <v>256</v>
      </c>
      <c r="AT189" s="135" t="s">
        <v>253</v>
      </c>
      <c r="AU189" s="135" t="s">
        <v>85</v>
      </c>
      <c r="AY189" s="14" t="s">
        <v>139</v>
      </c>
      <c r="BE189" s="136">
        <f t="shared" si="86"/>
        <v>0</v>
      </c>
      <c r="BF189" s="136">
        <f t="shared" si="87"/>
        <v>0</v>
      </c>
      <c r="BG189" s="136">
        <f t="shared" si="88"/>
        <v>0</v>
      </c>
      <c r="BH189" s="136">
        <f t="shared" si="89"/>
        <v>0</v>
      </c>
      <c r="BI189" s="136">
        <f t="shared" si="90"/>
        <v>0</v>
      </c>
      <c r="BJ189" s="14" t="s">
        <v>83</v>
      </c>
      <c r="BK189" s="136">
        <f t="shared" si="91"/>
        <v>0</v>
      </c>
      <c r="BL189" s="14" t="s">
        <v>203</v>
      </c>
      <c r="BM189" s="135" t="s">
        <v>451</v>
      </c>
    </row>
    <row r="190" spans="2:65" s="1" customFormat="1" ht="16.5" customHeight="1">
      <c r="B190" s="29"/>
      <c r="C190" s="137" t="s">
        <v>452</v>
      </c>
      <c r="D190" s="137" t="s">
        <v>253</v>
      </c>
      <c r="E190" s="138" t="s">
        <v>453</v>
      </c>
      <c r="F190" s="139" t="s">
        <v>454</v>
      </c>
      <c r="G190" s="140" t="s">
        <v>154</v>
      </c>
      <c r="H190" s="141">
        <v>13</v>
      </c>
      <c r="I190" s="142"/>
      <c r="J190" s="143"/>
      <c r="K190" s="144">
        <f t="shared" si="79"/>
        <v>0</v>
      </c>
      <c r="L190" s="139" t="s">
        <v>20</v>
      </c>
      <c r="M190" s="145"/>
      <c r="N190" s="146" t="s">
        <v>20</v>
      </c>
      <c r="O190" s="131" t="s">
        <v>44</v>
      </c>
      <c r="P190" s="132">
        <f t="shared" si="80"/>
        <v>0</v>
      </c>
      <c r="Q190" s="132">
        <f t="shared" si="81"/>
        <v>0</v>
      </c>
      <c r="R190" s="132">
        <f t="shared" si="82"/>
        <v>0</v>
      </c>
      <c r="T190" s="133">
        <f t="shared" si="83"/>
        <v>0</v>
      </c>
      <c r="U190" s="133">
        <v>0</v>
      </c>
      <c r="V190" s="133">
        <f t="shared" si="84"/>
        <v>0</v>
      </c>
      <c r="W190" s="133">
        <v>0</v>
      </c>
      <c r="X190" s="134">
        <f t="shared" si="85"/>
        <v>0</v>
      </c>
      <c r="AR190" s="135" t="s">
        <v>256</v>
      </c>
      <c r="AT190" s="135" t="s">
        <v>253</v>
      </c>
      <c r="AU190" s="135" t="s">
        <v>85</v>
      </c>
      <c r="AY190" s="14" t="s">
        <v>139</v>
      </c>
      <c r="BE190" s="136">
        <f t="shared" si="86"/>
        <v>0</v>
      </c>
      <c r="BF190" s="136">
        <f t="shared" si="87"/>
        <v>0</v>
      </c>
      <c r="BG190" s="136">
        <f t="shared" si="88"/>
        <v>0</v>
      </c>
      <c r="BH190" s="136">
        <f t="shared" si="89"/>
        <v>0</v>
      </c>
      <c r="BI190" s="136">
        <f t="shared" si="90"/>
        <v>0</v>
      </c>
      <c r="BJ190" s="14" t="s">
        <v>83</v>
      </c>
      <c r="BK190" s="136">
        <f t="shared" si="91"/>
        <v>0</v>
      </c>
      <c r="BL190" s="14" t="s">
        <v>203</v>
      </c>
      <c r="BM190" s="135" t="s">
        <v>455</v>
      </c>
    </row>
    <row r="191" spans="2:65" s="1" customFormat="1" ht="16.5" customHeight="1">
      <c r="B191" s="29"/>
      <c r="C191" s="123" t="s">
        <v>456</v>
      </c>
      <c r="D191" s="123" t="s">
        <v>142</v>
      </c>
      <c r="E191" s="124" t="s">
        <v>437</v>
      </c>
      <c r="F191" s="125" t="s">
        <v>438</v>
      </c>
      <c r="G191" s="126" t="s">
        <v>154</v>
      </c>
      <c r="H191" s="127">
        <v>32</v>
      </c>
      <c r="I191" s="128"/>
      <c r="J191" s="128"/>
      <c r="K191" s="129">
        <f t="shared" si="79"/>
        <v>0</v>
      </c>
      <c r="L191" s="125" t="s">
        <v>20</v>
      </c>
      <c r="M191" s="29"/>
      <c r="N191" s="130" t="s">
        <v>20</v>
      </c>
      <c r="O191" s="131" t="s">
        <v>44</v>
      </c>
      <c r="P191" s="132">
        <f t="shared" si="80"/>
        <v>0</v>
      </c>
      <c r="Q191" s="132">
        <f t="shared" si="81"/>
        <v>0</v>
      </c>
      <c r="R191" s="132">
        <f t="shared" si="82"/>
        <v>0</v>
      </c>
      <c r="T191" s="133">
        <f t="shared" si="83"/>
        <v>0</v>
      </c>
      <c r="U191" s="133">
        <v>0</v>
      </c>
      <c r="V191" s="133">
        <f t="shared" si="84"/>
        <v>0</v>
      </c>
      <c r="W191" s="133">
        <v>0</v>
      </c>
      <c r="X191" s="134">
        <f t="shared" si="85"/>
        <v>0</v>
      </c>
      <c r="AR191" s="135" t="s">
        <v>203</v>
      </c>
      <c r="AT191" s="135" t="s">
        <v>142</v>
      </c>
      <c r="AU191" s="135" t="s">
        <v>85</v>
      </c>
      <c r="AY191" s="14" t="s">
        <v>139</v>
      </c>
      <c r="BE191" s="136">
        <f t="shared" si="86"/>
        <v>0</v>
      </c>
      <c r="BF191" s="136">
        <f t="shared" si="87"/>
        <v>0</v>
      </c>
      <c r="BG191" s="136">
        <f t="shared" si="88"/>
        <v>0</v>
      </c>
      <c r="BH191" s="136">
        <f t="shared" si="89"/>
        <v>0</v>
      </c>
      <c r="BI191" s="136">
        <f t="shared" si="90"/>
        <v>0</v>
      </c>
      <c r="BJ191" s="14" t="s">
        <v>83</v>
      </c>
      <c r="BK191" s="136">
        <f t="shared" si="91"/>
        <v>0</v>
      </c>
      <c r="BL191" s="14" t="s">
        <v>203</v>
      </c>
      <c r="BM191" s="135" t="s">
        <v>457</v>
      </c>
    </row>
    <row r="192" spans="2:65" s="1" customFormat="1" ht="16.5" customHeight="1">
      <c r="B192" s="29"/>
      <c r="C192" s="137" t="s">
        <v>458</v>
      </c>
      <c r="D192" s="137" t="s">
        <v>253</v>
      </c>
      <c r="E192" s="138" t="s">
        <v>459</v>
      </c>
      <c r="F192" s="139" t="s">
        <v>460</v>
      </c>
      <c r="G192" s="140" t="s">
        <v>154</v>
      </c>
      <c r="H192" s="141">
        <v>32</v>
      </c>
      <c r="I192" s="142"/>
      <c r="J192" s="143"/>
      <c r="K192" s="144">
        <f t="shared" si="79"/>
        <v>0</v>
      </c>
      <c r="L192" s="139" t="s">
        <v>20</v>
      </c>
      <c r="M192" s="145"/>
      <c r="N192" s="146" t="s">
        <v>20</v>
      </c>
      <c r="O192" s="131" t="s">
        <v>44</v>
      </c>
      <c r="P192" s="132">
        <f t="shared" si="80"/>
        <v>0</v>
      </c>
      <c r="Q192" s="132">
        <f t="shared" si="81"/>
        <v>0</v>
      </c>
      <c r="R192" s="132">
        <f t="shared" si="82"/>
        <v>0</v>
      </c>
      <c r="T192" s="133">
        <f t="shared" si="83"/>
        <v>0</v>
      </c>
      <c r="U192" s="133">
        <v>0</v>
      </c>
      <c r="V192" s="133">
        <f t="shared" si="84"/>
        <v>0</v>
      </c>
      <c r="W192" s="133">
        <v>0</v>
      </c>
      <c r="X192" s="134">
        <f t="shared" si="85"/>
        <v>0</v>
      </c>
      <c r="AR192" s="135" t="s">
        <v>256</v>
      </c>
      <c r="AT192" s="135" t="s">
        <v>253</v>
      </c>
      <c r="AU192" s="135" t="s">
        <v>85</v>
      </c>
      <c r="AY192" s="14" t="s">
        <v>139</v>
      </c>
      <c r="BE192" s="136">
        <f t="shared" si="86"/>
        <v>0</v>
      </c>
      <c r="BF192" s="136">
        <f t="shared" si="87"/>
        <v>0</v>
      </c>
      <c r="BG192" s="136">
        <f t="shared" si="88"/>
        <v>0</v>
      </c>
      <c r="BH192" s="136">
        <f t="shared" si="89"/>
        <v>0</v>
      </c>
      <c r="BI192" s="136">
        <f t="shared" si="90"/>
        <v>0</v>
      </c>
      <c r="BJ192" s="14" t="s">
        <v>83</v>
      </c>
      <c r="BK192" s="136">
        <f t="shared" si="91"/>
        <v>0</v>
      </c>
      <c r="BL192" s="14" t="s">
        <v>203</v>
      </c>
      <c r="BM192" s="135" t="s">
        <v>461</v>
      </c>
    </row>
    <row r="193" spans="2:65" s="1" customFormat="1" ht="16.5" customHeight="1">
      <c r="B193" s="29"/>
      <c r="C193" s="123" t="s">
        <v>462</v>
      </c>
      <c r="D193" s="123" t="s">
        <v>142</v>
      </c>
      <c r="E193" s="124" t="s">
        <v>463</v>
      </c>
      <c r="F193" s="125" t="s">
        <v>464</v>
      </c>
      <c r="G193" s="126" t="s">
        <v>190</v>
      </c>
      <c r="H193" s="127">
        <v>590</v>
      </c>
      <c r="I193" s="128"/>
      <c r="J193" s="128"/>
      <c r="K193" s="129">
        <f t="shared" si="79"/>
        <v>0</v>
      </c>
      <c r="L193" s="125" t="s">
        <v>20</v>
      </c>
      <c r="M193" s="29"/>
      <c r="N193" s="130" t="s">
        <v>20</v>
      </c>
      <c r="O193" s="131" t="s">
        <v>44</v>
      </c>
      <c r="P193" s="132">
        <f t="shared" si="80"/>
        <v>0</v>
      </c>
      <c r="Q193" s="132">
        <f t="shared" si="81"/>
        <v>0</v>
      </c>
      <c r="R193" s="132">
        <f t="shared" si="82"/>
        <v>0</v>
      </c>
      <c r="T193" s="133">
        <f t="shared" si="83"/>
        <v>0</v>
      </c>
      <c r="U193" s="133">
        <v>0</v>
      </c>
      <c r="V193" s="133">
        <f t="shared" si="84"/>
        <v>0</v>
      </c>
      <c r="W193" s="133">
        <v>0</v>
      </c>
      <c r="X193" s="134">
        <f t="shared" si="85"/>
        <v>0</v>
      </c>
      <c r="AR193" s="135" t="s">
        <v>203</v>
      </c>
      <c r="AT193" s="135" t="s">
        <v>142</v>
      </c>
      <c r="AU193" s="135" t="s">
        <v>85</v>
      </c>
      <c r="AY193" s="14" t="s">
        <v>139</v>
      </c>
      <c r="BE193" s="136">
        <f t="shared" si="86"/>
        <v>0</v>
      </c>
      <c r="BF193" s="136">
        <f t="shared" si="87"/>
        <v>0</v>
      </c>
      <c r="BG193" s="136">
        <f t="shared" si="88"/>
        <v>0</v>
      </c>
      <c r="BH193" s="136">
        <f t="shared" si="89"/>
        <v>0</v>
      </c>
      <c r="BI193" s="136">
        <f t="shared" si="90"/>
        <v>0</v>
      </c>
      <c r="BJ193" s="14" t="s">
        <v>83</v>
      </c>
      <c r="BK193" s="136">
        <f t="shared" si="91"/>
        <v>0</v>
      </c>
      <c r="BL193" s="14" t="s">
        <v>203</v>
      </c>
      <c r="BM193" s="135" t="s">
        <v>465</v>
      </c>
    </row>
    <row r="194" spans="2:65" s="1" customFormat="1" ht="16.5" customHeight="1">
      <c r="B194" s="29"/>
      <c r="C194" s="137" t="s">
        <v>466</v>
      </c>
      <c r="D194" s="137" t="s">
        <v>253</v>
      </c>
      <c r="E194" s="138" t="s">
        <v>467</v>
      </c>
      <c r="F194" s="139" t="s">
        <v>468</v>
      </c>
      <c r="G194" s="140" t="s">
        <v>190</v>
      </c>
      <c r="H194" s="141">
        <v>590</v>
      </c>
      <c r="I194" s="142"/>
      <c r="J194" s="143"/>
      <c r="K194" s="144">
        <f t="shared" si="79"/>
        <v>0</v>
      </c>
      <c r="L194" s="139" t="s">
        <v>20</v>
      </c>
      <c r="M194" s="145"/>
      <c r="N194" s="146" t="s">
        <v>20</v>
      </c>
      <c r="O194" s="131" t="s">
        <v>44</v>
      </c>
      <c r="P194" s="132">
        <f t="shared" si="80"/>
        <v>0</v>
      </c>
      <c r="Q194" s="132">
        <f t="shared" si="81"/>
        <v>0</v>
      </c>
      <c r="R194" s="132">
        <f t="shared" si="82"/>
        <v>0</v>
      </c>
      <c r="T194" s="133">
        <f t="shared" si="83"/>
        <v>0</v>
      </c>
      <c r="U194" s="133">
        <v>0</v>
      </c>
      <c r="V194" s="133">
        <f t="shared" si="84"/>
        <v>0</v>
      </c>
      <c r="W194" s="133">
        <v>0</v>
      </c>
      <c r="X194" s="134">
        <f t="shared" si="85"/>
        <v>0</v>
      </c>
      <c r="AR194" s="135" t="s">
        <v>256</v>
      </c>
      <c r="AT194" s="135" t="s">
        <v>253</v>
      </c>
      <c r="AU194" s="135" t="s">
        <v>85</v>
      </c>
      <c r="AY194" s="14" t="s">
        <v>139</v>
      </c>
      <c r="BE194" s="136">
        <f t="shared" si="86"/>
        <v>0</v>
      </c>
      <c r="BF194" s="136">
        <f t="shared" si="87"/>
        <v>0</v>
      </c>
      <c r="BG194" s="136">
        <f t="shared" si="88"/>
        <v>0</v>
      </c>
      <c r="BH194" s="136">
        <f t="shared" si="89"/>
        <v>0</v>
      </c>
      <c r="BI194" s="136">
        <f t="shared" si="90"/>
        <v>0</v>
      </c>
      <c r="BJ194" s="14" t="s">
        <v>83</v>
      </c>
      <c r="BK194" s="136">
        <f t="shared" si="91"/>
        <v>0</v>
      </c>
      <c r="BL194" s="14" t="s">
        <v>203</v>
      </c>
      <c r="BM194" s="135" t="s">
        <v>469</v>
      </c>
    </row>
    <row r="195" spans="2:65" s="1" customFormat="1" ht="16.5" customHeight="1">
      <c r="B195" s="29"/>
      <c r="C195" s="123" t="s">
        <v>470</v>
      </c>
      <c r="D195" s="123" t="s">
        <v>142</v>
      </c>
      <c r="E195" s="124" t="s">
        <v>471</v>
      </c>
      <c r="F195" s="125" t="s">
        <v>472</v>
      </c>
      <c r="G195" s="126" t="s">
        <v>154</v>
      </c>
      <c r="H195" s="127">
        <v>1</v>
      </c>
      <c r="I195" s="128"/>
      <c r="J195" s="128"/>
      <c r="K195" s="129">
        <f t="shared" si="79"/>
        <v>0</v>
      </c>
      <c r="L195" s="125" t="s">
        <v>20</v>
      </c>
      <c r="M195" s="29"/>
      <c r="N195" s="130" t="s">
        <v>20</v>
      </c>
      <c r="O195" s="131" t="s">
        <v>44</v>
      </c>
      <c r="P195" s="132">
        <f t="shared" si="80"/>
        <v>0</v>
      </c>
      <c r="Q195" s="132">
        <f t="shared" si="81"/>
        <v>0</v>
      </c>
      <c r="R195" s="132">
        <f t="shared" si="82"/>
        <v>0</v>
      </c>
      <c r="T195" s="133">
        <f t="shared" si="83"/>
        <v>0</v>
      </c>
      <c r="U195" s="133">
        <v>0</v>
      </c>
      <c r="V195" s="133">
        <f t="shared" si="84"/>
        <v>0</v>
      </c>
      <c r="W195" s="133">
        <v>0</v>
      </c>
      <c r="X195" s="134">
        <f t="shared" si="85"/>
        <v>0</v>
      </c>
      <c r="AR195" s="135" t="s">
        <v>203</v>
      </c>
      <c r="AT195" s="135" t="s">
        <v>142</v>
      </c>
      <c r="AU195" s="135" t="s">
        <v>85</v>
      </c>
      <c r="AY195" s="14" t="s">
        <v>139</v>
      </c>
      <c r="BE195" s="136">
        <f t="shared" si="86"/>
        <v>0</v>
      </c>
      <c r="BF195" s="136">
        <f t="shared" si="87"/>
        <v>0</v>
      </c>
      <c r="BG195" s="136">
        <f t="shared" si="88"/>
        <v>0</v>
      </c>
      <c r="BH195" s="136">
        <f t="shared" si="89"/>
        <v>0</v>
      </c>
      <c r="BI195" s="136">
        <f t="shared" si="90"/>
        <v>0</v>
      </c>
      <c r="BJ195" s="14" t="s">
        <v>83</v>
      </c>
      <c r="BK195" s="136">
        <f t="shared" si="91"/>
        <v>0</v>
      </c>
      <c r="BL195" s="14" t="s">
        <v>203</v>
      </c>
      <c r="BM195" s="135" t="s">
        <v>473</v>
      </c>
    </row>
    <row r="196" spans="2:65" s="1" customFormat="1" ht="24.2" customHeight="1">
      <c r="B196" s="29"/>
      <c r="C196" s="137" t="s">
        <v>474</v>
      </c>
      <c r="D196" s="137" t="s">
        <v>253</v>
      </c>
      <c r="E196" s="138" t="s">
        <v>475</v>
      </c>
      <c r="F196" s="139" t="s">
        <v>476</v>
      </c>
      <c r="G196" s="140" t="s">
        <v>154</v>
      </c>
      <c r="H196" s="141">
        <v>1</v>
      </c>
      <c r="I196" s="142"/>
      <c r="J196" s="143"/>
      <c r="K196" s="144">
        <f t="shared" si="79"/>
        <v>0</v>
      </c>
      <c r="L196" s="139" t="s">
        <v>20</v>
      </c>
      <c r="M196" s="145"/>
      <c r="N196" s="146" t="s">
        <v>20</v>
      </c>
      <c r="O196" s="131" t="s">
        <v>44</v>
      </c>
      <c r="P196" s="132">
        <f t="shared" si="80"/>
        <v>0</v>
      </c>
      <c r="Q196" s="132">
        <f t="shared" si="81"/>
        <v>0</v>
      </c>
      <c r="R196" s="132">
        <f t="shared" si="82"/>
        <v>0</v>
      </c>
      <c r="T196" s="133">
        <f t="shared" si="83"/>
        <v>0</v>
      </c>
      <c r="U196" s="133">
        <v>0</v>
      </c>
      <c r="V196" s="133">
        <f t="shared" si="84"/>
        <v>0</v>
      </c>
      <c r="W196" s="133">
        <v>0</v>
      </c>
      <c r="X196" s="134">
        <f t="shared" si="85"/>
        <v>0</v>
      </c>
      <c r="AR196" s="135" t="s">
        <v>256</v>
      </c>
      <c r="AT196" s="135" t="s">
        <v>253</v>
      </c>
      <c r="AU196" s="135" t="s">
        <v>85</v>
      </c>
      <c r="AY196" s="14" t="s">
        <v>139</v>
      </c>
      <c r="BE196" s="136">
        <f t="shared" si="86"/>
        <v>0</v>
      </c>
      <c r="BF196" s="136">
        <f t="shared" si="87"/>
        <v>0</v>
      </c>
      <c r="BG196" s="136">
        <f t="shared" si="88"/>
        <v>0</v>
      </c>
      <c r="BH196" s="136">
        <f t="shared" si="89"/>
        <v>0</v>
      </c>
      <c r="BI196" s="136">
        <f t="shared" si="90"/>
        <v>0</v>
      </c>
      <c r="BJ196" s="14" t="s">
        <v>83</v>
      </c>
      <c r="BK196" s="136">
        <f t="shared" si="91"/>
        <v>0</v>
      </c>
      <c r="BL196" s="14" t="s">
        <v>203</v>
      </c>
      <c r="BM196" s="135" t="s">
        <v>477</v>
      </c>
    </row>
    <row r="197" spans="2:65" s="1" customFormat="1" ht="16.5" customHeight="1">
      <c r="B197" s="29"/>
      <c r="C197" s="123" t="s">
        <v>478</v>
      </c>
      <c r="D197" s="123" t="s">
        <v>142</v>
      </c>
      <c r="E197" s="124" t="s">
        <v>479</v>
      </c>
      <c r="F197" s="125" t="s">
        <v>480</v>
      </c>
      <c r="G197" s="126" t="s">
        <v>154</v>
      </c>
      <c r="H197" s="127">
        <v>31</v>
      </c>
      <c r="I197" s="128"/>
      <c r="J197" s="128"/>
      <c r="K197" s="129">
        <f t="shared" si="79"/>
        <v>0</v>
      </c>
      <c r="L197" s="125" t="s">
        <v>20</v>
      </c>
      <c r="M197" s="29"/>
      <c r="N197" s="130" t="s">
        <v>20</v>
      </c>
      <c r="O197" s="131" t="s">
        <v>44</v>
      </c>
      <c r="P197" s="132">
        <f t="shared" si="80"/>
        <v>0</v>
      </c>
      <c r="Q197" s="132">
        <f t="shared" si="81"/>
        <v>0</v>
      </c>
      <c r="R197" s="132">
        <f t="shared" si="82"/>
        <v>0</v>
      </c>
      <c r="T197" s="133">
        <f t="shared" si="83"/>
        <v>0</v>
      </c>
      <c r="U197" s="133">
        <v>0</v>
      </c>
      <c r="V197" s="133">
        <f t="shared" si="84"/>
        <v>0</v>
      </c>
      <c r="W197" s="133">
        <v>0</v>
      </c>
      <c r="X197" s="134">
        <f t="shared" si="85"/>
        <v>0</v>
      </c>
      <c r="AR197" s="135" t="s">
        <v>203</v>
      </c>
      <c r="AT197" s="135" t="s">
        <v>142</v>
      </c>
      <c r="AU197" s="135" t="s">
        <v>85</v>
      </c>
      <c r="AY197" s="14" t="s">
        <v>139</v>
      </c>
      <c r="BE197" s="136">
        <f t="shared" si="86"/>
        <v>0</v>
      </c>
      <c r="BF197" s="136">
        <f t="shared" si="87"/>
        <v>0</v>
      </c>
      <c r="BG197" s="136">
        <f t="shared" si="88"/>
        <v>0</v>
      </c>
      <c r="BH197" s="136">
        <f t="shared" si="89"/>
        <v>0</v>
      </c>
      <c r="BI197" s="136">
        <f t="shared" si="90"/>
        <v>0</v>
      </c>
      <c r="BJ197" s="14" t="s">
        <v>83</v>
      </c>
      <c r="BK197" s="136">
        <f t="shared" si="91"/>
        <v>0</v>
      </c>
      <c r="BL197" s="14" t="s">
        <v>203</v>
      </c>
      <c r="BM197" s="135" t="s">
        <v>481</v>
      </c>
    </row>
    <row r="198" spans="2:65" s="11" customFormat="1" ht="22.9" customHeight="1">
      <c r="B198" s="110"/>
      <c r="D198" s="111" t="s">
        <v>74</v>
      </c>
      <c r="E198" s="121" t="s">
        <v>482</v>
      </c>
      <c r="F198" s="121" t="s">
        <v>483</v>
      </c>
      <c r="I198" s="113"/>
      <c r="J198" s="113"/>
      <c r="K198" s="122">
        <f>BK198</f>
        <v>0</v>
      </c>
      <c r="M198" s="110"/>
      <c r="N198" s="115"/>
      <c r="Q198" s="116">
        <f>SUM(Q199:Q246)</f>
        <v>0</v>
      </c>
      <c r="R198" s="116">
        <f>SUM(R199:R246)</f>
        <v>0</v>
      </c>
      <c r="T198" s="117">
        <f>SUM(T199:T246)</f>
        <v>0</v>
      </c>
      <c r="V198" s="117">
        <f>SUM(V199:V246)</f>
        <v>0</v>
      </c>
      <c r="X198" s="118">
        <f>SUM(X199:X246)</f>
        <v>0</v>
      </c>
      <c r="AR198" s="111" t="s">
        <v>85</v>
      </c>
      <c r="AT198" s="119" t="s">
        <v>74</v>
      </c>
      <c r="AU198" s="119" t="s">
        <v>83</v>
      </c>
      <c r="AY198" s="111" t="s">
        <v>139</v>
      </c>
      <c r="BK198" s="120">
        <f>SUM(BK199:BK246)</f>
        <v>0</v>
      </c>
    </row>
    <row r="199" spans="2:65" s="1" customFormat="1" ht="21.75" customHeight="1">
      <c r="B199" s="29"/>
      <c r="C199" s="123" t="s">
        <v>484</v>
      </c>
      <c r="D199" s="123" t="s">
        <v>142</v>
      </c>
      <c r="E199" s="124" t="s">
        <v>485</v>
      </c>
      <c r="F199" s="125" t="s">
        <v>486</v>
      </c>
      <c r="G199" s="126" t="s">
        <v>154</v>
      </c>
      <c r="H199" s="127">
        <v>1</v>
      </c>
      <c r="I199" s="128"/>
      <c r="J199" s="128"/>
      <c r="K199" s="129">
        <f t="shared" ref="K199:K246" si="92">ROUND(P199*H199,2)</f>
        <v>0</v>
      </c>
      <c r="L199" s="125" t="s">
        <v>20</v>
      </c>
      <c r="M199" s="29"/>
      <c r="N199" s="130" t="s">
        <v>20</v>
      </c>
      <c r="O199" s="131" t="s">
        <v>44</v>
      </c>
      <c r="P199" s="132">
        <f t="shared" ref="P199:P246" si="93">I199+J199</f>
        <v>0</v>
      </c>
      <c r="Q199" s="132">
        <f t="shared" ref="Q199:Q246" si="94">ROUND(I199*H199,2)</f>
        <v>0</v>
      </c>
      <c r="R199" s="132">
        <f t="shared" ref="R199:R246" si="95">ROUND(J199*H199,2)</f>
        <v>0</v>
      </c>
      <c r="T199" s="133">
        <f t="shared" ref="T199:T246" si="96">S199*H199</f>
        <v>0</v>
      </c>
      <c r="U199" s="133">
        <v>0</v>
      </c>
      <c r="V199" s="133">
        <f t="shared" ref="V199:V246" si="97">U199*H199</f>
        <v>0</v>
      </c>
      <c r="W199" s="133">
        <v>0</v>
      </c>
      <c r="X199" s="134">
        <f t="shared" ref="X199:X246" si="98">W199*H199</f>
        <v>0</v>
      </c>
      <c r="AR199" s="135" t="s">
        <v>203</v>
      </c>
      <c r="AT199" s="135" t="s">
        <v>142</v>
      </c>
      <c r="AU199" s="135" t="s">
        <v>85</v>
      </c>
      <c r="AY199" s="14" t="s">
        <v>139</v>
      </c>
      <c r="BE199" s="136">
        <f t="shared" ref="BE199:BE246" si="99">IF(O199="základní",K199,0)</f>
        <v>0</v>
      </c>
      <c r="BF199" s="136">
        <f t="shared" ref="BF199:BF246" si="100">IF(O199="snížená",K199,0)</f>
        <v>0</v>
      </c>
      <c r="BG199" s="136">
        <f t="shared" ref="BG199:BG246" si="101">IF(O199="zákl. přenesená",K199,0)</f>
        <v>0</v>
      </c>
      <c r="BH199" s="136">
        <f t="shared" ref="BH199:BH246" si="102">IF(O199="sníž. přenesená",K199,0)</f>
        <v>0</v>
      </c>
      <c r="BI199" s="136">
        <f t="shared" ref="BI199:BI246" si="103">IF(O199="nulová",K199,0)</f>
        <v>0</v>
      </c>
      <c r="BJ199" s="14" t="s">
        <v>83</v>
      </c>
      <c r="BK199" s="136">
        <f t="shared" ref="BK199:BK246" si="104">ROUND(P199*H199,2)</f>
        <v>0</v>
      </c>
      <c r="BL199" s="14" t="s">
        <v>203</v>
      </c>
      <c r="BM199" s="135" t="s">
        <v>487</v>
      </c>
    </row>
    <row r="200" spans="2:65" s="1" customFormat="1" ht="16.5" customHeight="1">
      <c r="B200" s="29"/>
      <c r="C200" s="137" t="s">
        <v>488</v>
      </c>
      <c r="D200" s="137" t="s">
        <v>253</v>
      </c>
      <c r="E200" s="138" t="s">
        <v>489</v>
      </c>
      <c r="F200" s="139" t="s">
        <v>490</v>
      </c>
      <c r="G200" s="140" t="s">
        <v>154</v>
      </c>
      <c r="H200" s="141">
        <v>1</v>
      </c>
      <c r="I200" s="142"/>
      <c r="J200" s="143"/>
      <c r="K200" s="144">
        <f t="shared" si="92"/>
        <v>0</v>
      </c>
      <c r="L200" s="139" t="s">
        <v>20</v>
      </c>
      <c r="M200" s="145"/>
      <c r="N200" s="146" t="s">
        <v>20</v>
      </c>
      <c r="O200" s="131" t="s">
        <v>44</v>
      </c>
      <c r="P200" s="132">
        <f t="shared" si="93"/>
        <v>0</v>
      </c>
      <c r="Q200" s="132">
        <f t="shared" si="94"/>
        <v>0</v>
      </c>
      <c r="R200" s="132">
        <f t="shared" si="95"/>
        <v>0</v>
      </c>
      <c r="T200" s="133">
        <f t="shared" si="96"/>
        <v>0</v>
      </c>
      <c r="U200" s="133">
        <v>0</v>
      </c>
      <c r="V200" s="133">
        <f t="shared" si="97"/>
        <v>0</v>
      </c>
      <c r="W200" s="133">
        <v>0</v>
      </c>
      <c r="X200" s="134">
        <f t="shared" si="98"/>
        <v>0</v>
      </c>
      <c r="AR200" s="135" t="s">
        <v>256</v>
      </c>
      <c r="AT200" s="135" t="s">
        <v>253</v>
      </c>
      <c r="AU200" s="135" t="s">
        <v>85</v>
      </c>
      <c r="AY200" s="14" t="s">
        <v>139</v>
      </c>
      <c r="BE200" s="136">
        <f t="shared" si="99"/>
        <v>0</v>
      </c>
      <c r="BF200" s="136">
        <f t="shared" si="100"/>
        <v>0</v>
      </c>
      <c r="BG200" s="136">
        <f t="shared" si="101"/>
        <v>0</v>
      </c>
      <c r="BH200" s="136">
        <f t="shared" si="102"/>
        <v>0</v>
      </c>
      <c r="BI200" s="136">
        <f t="shared" si="103"/>
        <v>0</v>
      </c>
      <c r="BJ200" s="14" t="s">
        <v>83</v>
      </c>
      <c r="BK200" s="136">
        <f t="shared" si="104"/>
        <v>0</v>
      </c>
      <c r="BL200" s="14" t="s">
        <v>203</v>
      </c>
      <c r="BM200" s="135" t="s">
        <v>491</v>
      </c>
    </row>
    <row r="201" spans="2:65" s="1" customFormat="1" ht="24.2" customHeight="1">
      <c r="B201" s="29"/>
      <c r="C201" s="123" t="s">
        <v>492</v>
      </c>
      <c r="D201" s="123" t="s">
        <v>142</v>
      </c>
      <c r="E201" s="124" t="s">
        <v>493</v>
      </c>
      <c r="F201" s="125" t="s">
        <v>494</v>
      </c>
      <c r="G201" s="126" t="s">
        <v>190</v>
      </c>
      <c r="H201" s="127">
        <v>4</v>
      </c>
      <c r="I201" s="128"/>
      <c r="J201" s="128"/>
      <c r="K201" s="129">
        <f t="shared" si="92"/>
        <v>0</v>
      </c>
      <c r="L201" s="125" t="s">
        <v>20</v>
      </c>
      <c r="M201" s="29"/>
      <c r="N201" s="130" t="s">
        <v>20</v>
      </c>
      <c r="O201" s="131" t="s">
        <v>44</v>
      </c>
      <c r="P201" s="132">
        <f t="shared" si="93"/>
        <v>0</v>
      </c>
      <c r="Q201" s="132">
        <f t="shared" si="94"/>
        <v>0</v>
      </c>
      <c r="R201" s="132">
        <f t="shared" si="95"/>
        <v>0</v>
      </c>
      <c r="T201" s="133">
        <f t="shared" si="96"/>
        <v>0</v>
      </c>
      <c r="U201" s="133">
        <v>0</v>
      </c>
      <c r="V201" s="133">
        <f t="shared" si="97"/>
        <v>0</v>
      </c>
      <c r="W201" s="133">
        <v>0</v>
      </c>
      <c r="X201" s="134">
        <f t="shared" si="98"/>
        <v>0</v>
      </c>
      <c r="AR201" s="135" t="s">
        <v>203</v>
      </c>
      <c r="AT201" s="135" t="s">
        <v>142</v>
      </c>
      <c r="AU201" s="135" t="s">
        <v>85</v>
      </c>
      <c r="AY201" s="14" t="s">
        <v>139</v>
      </c>
      <c r="BE201" s="136">
        <f t="shared" si="99"/>
        <v>0</v>
      </c>
      <c r="BF201" s="136">
        <f t="shared" si="100"/>
        <v>0</v>
      </c>
      <c r="BG201" s="136">
        <f t="shared" si="101"/>
        <v>0</v>
      </c>
      <c r="BH201" s="136">
        <f t="shared" si="102"/>
        <v>0</v>
      </c>
      <c r="BI201" s="136">
        <f t="shared" si="103"/>
        <v>0</v>
      </c>
      <c r="BJ201" s="14" t="s">
        <v>83</v>
      </c>
      <c r="BK201" s="136">
        <f t="shared" si="104"/>
        <v>0</v>
      </c>
      <c r="BL201" s="14" t="s">
        <v>203</v>
      </c>
      <c r="BM201" s="135" t="s">
        <v>495</v>
      </c>
    </row>
    <row r="202" spans="2:65" s="1" customFormat="1" ht="16.5" customHeight="1">
      <c r="B202" s="29"/>
      <c r="C202" s="137" t="s">
        <v>496</v>
      </c>
      <c r="D202" s="137" t="s">
        <v>253</v>
      </c>
      <c r="E202" s="138" t="s">
        <v>497</v>
      </c>
      <c r="F202" s="139" t="s">
        <v>498</v>
      </c>
      <c r="G202" s="140" t="s">
        <v>190</v>
      </c>
      <c r="H202" s="141">
        <v>4</v>
      </c>
      <c r="I202" s="142"/>
      <c r="J202" s="143"/>
      <c r="K202" s="144">
        <f t="shared" si="92"/>
        <v>0</v>
      </c>
      <c r="L202" s="139" t="s">
        <v>20</v>
      </c>
      <c r="M202" s="145"/>
      <c r="N202" s="146" t="s">
        <v>20</v>
      </c>
      <c r="O202" s="131" t="s">
        <v>44</v>
      </c>
      <c r="P202" s="132">
        <f t="shared" si="93"/>
        <v>0</v>
      </c>
      <c r="Q202" s="132">
        <f t="shared" si="94"/>
        <v>0</v>
      </c>
      <c r="R202" s="132">
        <f t="shared" si="95"/>
        <v>0</v>
      </c>
      <c r="T202" s="133">
        <f t="shared" si="96"/>
        <v>0</v>
      </c>
      <c r="U202" s="133">
        <v>0</v>
      </c>
      <c r="V202" s="133">
        <f t="shared" si="97"/>
        <v>0</v>
      </c>
      <c r="W202" s="133">
        <v>0</v>
      </c>
      <c r="X202" s="134">
        <f t="shared" si="98"/>
        <v>0</v>
      </c>
      <c r="AR202" s="135" t="s">
        <v>256</v>
      </c>
      <c r="AT202" s="135" t="s">
        <v>253</v>
      </c>
      <c r="AU202" s="135" t="s">
        <v>85</v>
      </c>
      <c r="AY202" s="14" t="s">
        <v>139</v>
      </c>
      <c r="BE202" s="136">
        <f t="shared" si="99"/>
        <v>0</v>
      </c>
      <c r="BF202" s="136">
        <f t="shared" si="100"/>
        <v>0</v>
      </c>
      <c r="BG202" s="136">
        <f t="shared" si="101"/>
        <v>0</v>
      </c>
      <c r="BH202" s="136">
        <f t="shared" si="102"/>
        <v>0</v>
      </c>
      <c r="BI202" s="136">
        <f t="shared" si="103"/>
        <v>0</v>
      </c>
      <c r="BJ202" s="14" t="s">
        <v>83</v>
      </c>
      <c r="BK202" s="136">
        <f t="shared" si="104"/>
        <v>0</v>
      </c>
      <c r="BL202" s="14" t="s">
        <v>203</v>
      </c>
      <c r="BM202" s="135" t="s">
        <v>499</v>
      </c>
    </row>
    <row r="203" spans="2:65" s="1" customFormat="1" ht="16.5" customHeight="1">
      <c r="B203" s="29"/>
      <c r="C203" s="137" t="s">
        <v>500</v>
      </c>
      <c r="D203" s="137" t="s">
        <v>253</v>
      </c>
      <c r="E203" s="138" t="s">
        <v>501</v>
      </c>
      <c r="F203" s="139" t="s">
        <v>502</v>
      </c>
      <c r="G203" s="140" t="s">
        <v>154</v>
      </c>
      <c r="H203" s="141">
        <v>2</v>
      </c>
      <c r="I203" s="142"/>
      <c r="J203" s="143"/>
      <c r="K203" s="144">
        <f t="shared" si="92"/>
        <v>0</v>
      </c>
      <c r="L203" s="139" t="s">
        <v>20</v>
      </c>
      <c r="M203" s="145"/>
      <c r="N203" s="146" t="s">
        <v>20</v>
      </c>
      <c r="O203" s="131" t="s">
        <v>44</v>
      </c>
      <c r="P203" s="132">
        <f t="shared" si="93"/>
        <v>0</v>
      </c>
      <c r="Q203" s="132">
        <f t="shared" si="94"/>
        <v>0</v>
      </c>
      <c r="R203" s="132">
        <f t="shared" si="95"/>
        <v>0</v>
      </c>
      <c r="T203" s="133">
        <f t="shared" si="96"/>
        <v>0</v>
      </c>
      <c r="U203" s="133">
        <v>0</v>
      </c>
      <c r="V203" s="133">
        <f t="shared" si="97"/>
        <v>0</v>
      </c>
      <c r="W203" s="133">
        <v>0</v>
      </c>
      <c r="X203" s="134">
        <f t="shared" si="98"/>
        <v>0</v>
      </c>
      <c r="AR203" s="135" t="s">
        <v>256</v>
      </c>
      <c r="AT203" s="135" t="s">
        <v>253</v>
      </c>
      <c r="AU203" s="135" t="s">
        <v>85</v>
      </c>
      <c r="AY203" s="14" t="s">
        <v>139</v>
      </c>
      <c r="BE203" s="136">
        <f t="shared" si="99"/>
        <v>0</v>
      </c>
      <c r="BF203" s="136">
        <f t="shared" si="100"/>
        <v>0</v>
      </c>
      <c r="BG203" s="136">
        <f t="shared" si="101"/>
        <v>0</v>
      </c>
      <c r="BH203" s="136">
        <f t="shared" si="102"/>
        <v>0</v>
      </c>
      <c r="BI203" s="136">
        <f t="shared" si="103"/>
        <v>0</v>
      </c>
      <c r="BJ203" s="14" t="s">
        <v>83</v>
      </c>
      <c r="BK203" s="136">
        <f t="shared" si="104"/>
        <v>0</v>
      </c>
      <c r="BL203" s="14" t="s">
        <v>203</v>
      </c>
      <c r="BM203" s="135" t="s">
        <v>503</v>
      </c>
    </row>
    <row r="204" spans="2:65" s="1" customFormat="1" ht="24.2" customHeight="1">
      <c r="B204" s="29"/>
      <c r="C204" s="123" t="s">
        <v>504</v>
      </c>
      <c r="D204" s="123" t="s">
        <v>142</v>
      </c>
      <c r="E204" s="124" t="s">
        <v>505</v>
      </c>
      <c r="F204" s="125" t="s">
        <v>506</v>
      </c>
      <c r="G204" s="126" t="s">
        <v>206</v>
      </c>
      <c r="H204" s="127">
        <v>1</v>
      </c>
      <c r="I204" s="128"/>
      <c r="J204" s="128"/>
      <c r="K204" s="129">
        <f t="shared" si="92"/>
        <v>0</v>
      </c>
      <c r="L204" s="125" t="s">
        <v>20</v>
      </c>
      <c r="M204" s="29"/>
      <c r="N204" s="130" t="s">
        <v>20</v>
      </c>
      <c r="O204" s="131" t="s">
        <v>44</v>
      </c>
      <c r="P204" s="132">
        <f t="shared" si="93"/>
        <v>0</v>
      </c>
      <c r="Q204" s="132">
        <f t="shared" si="94"/>
        <v>0</v>
      </c>
      <c r="R204" s="132">
        <f t="shared" si="95"/>
        <v>0</v>
      </c>
      <c r="T204" s="133">
        <f t="shared" si="96"/>
        <v>0</v>
      </c>
      <c r="U204" s="133">
        <v>0</v>
      </c>
      <c r="V204" s="133">
        <f t="shared" si="97"/>
        <v>0</v>
      </c>
      <c r="W204" s="133">
        <v>0</v>
      </c>
      <c r="X204" s="134">
        <f t="shared" si="98"/>
        <v>0</v>
      </c>
      <c r="AR204" s="135" t="s">
        <v>203</v>
      </c>
      <c r="AT204" s="135" t="s">
        <v>142</v>
      </c>
      <c r="AU204" s="135" t="s">
        <v>85</v>
      </c>
      <c r="AY204" s="14" t="s">
        <v>139</v>
      </c>
      <c r="BE204" s="136">
        <f t="shared" si="99"/>
        <v>0</v>
      </c>
      <c r="BF204" s="136">
        <f t="shared" si="100"/>
        <v>0</v>
      </c>
      <c r="BG204" s="136">
        <f t="shared" si="101"/>
        <v>0</v>
      </c>
      <c r="BH204" s="136">
        <f t="shared" si="102"/>
        <v>0</v>
      </c>
      <c r="BI204" s="136">
        <f t="shared" si="103"/>
        <v>0</v>
      </c>
      <c r="BJ204" s="14" t="s">
        <v>83</v>
      </c>
      <c r="BK204" s="136">
        <f t="shared" si="104"/>
        <v>0</v>
      </c>
      <c r="BL204" s="14" t="s">
        <v>203</v>
      </c>
      <c r="BM204" s="135" t="s">
        <v>507</v>
      </c>
    </row>
    <row r="205" spans="2:65" s="1" customFormat="1" ht="16.5" customHeight="1">
      <c r="B205" s="29"/>
      <c r="C205" s="123" t="s">
        <v>508</v>
      </c>
      <c r="D205" s="123" t="s">
        <v>142</v>
      </c>
      <c r="E205" s="124" t="s">
        <v>509</v>
      </c>
      <c r="F205" s="125" t="s">
        <v>510</v>
      </c>
      <c r="G205" s="126" t="s">
        <v>154</v>
      </c>
      <c r="H205" s="127">
        <v>1</v>
      </c>
      <c r="I205" s="128"/>
      <c r="J205" s="128"/>
      <c r="K205" s="129">
        <f t="shared" si="92"/>
        <v>0</v>
      </c>
      <c r="L205" s="125" t="s">
        <v>20</v>
      </c>
      <c r="M205" s="29"/>
      <c r="N205" s="130" t="s">
        <v>20</v>
      </c>
      <c r="O205" s="131" t="s">
        <v>44</v>
      </c>
      <c r="P205" s="132">
        <f t="shared" si="93"/>
        <v>0</v>
      </c>
      <c r="Q205" s="132">
        <f t="shared" si="94"/>
        <v>0</v>
      </c>
      <c r="R205" s="132">
        <f t="shared" si="95"/>
        <v>0</v>
      </c>
      <c r="T205" s="133">
        <f t="shared" si="96"/>
        <v>0</v>
      </c>
      <c r="U205" s="133">
        <v>0</v>
      </c>
      <c r="V205" s="133">
        <f t="shared" si="97"/>
        <v>0</v>
      </c>
      <c r="W205" s="133">
        <v>0</v>
      </c>
      <c r="X205" s="134">
        <f t="shared" si="98"/>
        <v>0</v>
      </c>
      <c r="AR205" s="135" t="s">
        <v>203</v>
      </c>
      <c r="AT205" s="135" t="s">
        <v>142</v>
      </c>
      <c r="AU205" s="135" t="s">
        <v>85</v>
      </c>
      <c r="AY205" s="14" t="s">
        <v>139</v>
      </c>
      <c r="BE205" s="136">
        <f t="shared" si="99"/>
        <v>0</v>
      </c>
      <c r="BF205" s="136">
        <f t="shared" si="100"/>
        <v>0</v>
      </c>
      <c r="BG205" s="136">
        <f t="shared" si="101"/>
        <v>0</v>
      </c>
      <c r="BH205" s="136">
        <f t="shared" si="102"/>
        <v>0</v>
      </c>
      <c r="BI205" s="136">
        <f t="shared" si="103"/>
        <v>0</v>
      </c>
      <c r="BJ205" s="14" t="s">
        <v>83</v>
      </c>
      <c r="BK205" s="136">
        <f t="shared" si="104"/>
        <v>0</v>
      </c>
      <c r="BL205" s="14" t="s">
        <v>203</v>
      </c>
      <c r="BM205" s="135" t="s">
        <v>511</v>
      </c>
    </row>
    <row r="206" spans="2:65" s="1" customFormat="1" ht="16.5" customHeight="1">
      <c r="B206" s="29"/>
      <c r="C206" s="137" t="s">
        <v>512</v>
      </c>
      <c r="D206" s="137" t="s">
        <v>253</v>
      </c>
      <c r="E206" s="138" t="s">
        <v>513</v>
      </c>
      <c r="F206" s="139" t="s">
        <v>514</v>
      </c>
      <c r="G206" s="140" t="s">
        <v>154</v>
      </c>
      <c r="H206" s="141">
        <v>1</v>
      </c>
      <c r="I206" s="142"/>
      <c r="J206" s="143"/>
      <c r="K206" s="144">
        <f t="shared" si="92"/>
        <v>0</v>
      </c>
      <c r="L206" s="139" t="s">
        <v>20</v>
      </c>
      <c r="M206" s="145"/>
      <c r="N206" s="146" t="s">
        <v>20</v>
      </c>
      <c r="O206" s="131" t="s">
        <v>44</v>
      </c>
      <c r="P206" s="132">
        <f t="shared" si="93"/>
        <v>0</v>
      </c>
      <c r="Q206" s="132">
        <f t="shared" si="94"/>
        <v>0</v>
      </c>
      <c r="R206" s="132">
        <f t="shared" si="95"/>
        <v>0</v>
      </c>
      <c r="T206" s="133">
        <f t="shared" si="96"/>
        <v>0</v>
      </c>
      <c r="U206" s="133">
        <v>0</v>
      </c>
      <c r="V206" s="133">
        <f t="shared" si="97"/>
        <v>0</v>
      </c>
      <c r="W206" s="133">
        <v>0</v>
      </c>
      <c r="X206" s="134">
        <f t="shared" si="98"/>
        <v>0</v>
      </c>
      <c r="AR206" s="135" t="s">
        <v>256</v>
      </c>
      <c r="AT206" s="135" t="s">
        <v>253</v>
      </c>
      <c r="AU206" s="135" t="s">
        <v>85</v>
      </c>
      <c r="AY206" s="14" t="s">
        <v>139</v>
      </c>
      <c r="BE206" s="136">
        <f t="shared" si="99"/>
        <v>0</v>
      </c>
      <c r="BF206" s="136">
        <f t="shared" si="100"/>
        <v>0</v>
      </c>
      <c r="BG206" s="136">
        <f t="shared" si="101"/>
        <v>0</v>
      </c>
      <c r="BH206" s="136">
        <f t="shared" si="102"/>
        <v>0</v>
      </c>
      <c r="BI206" s="136">
        <f t="shared" si="103"/>
        <v>0</v>
      </c>
      <c r="BJ206" s="14" t="s">
        <v>83</v>
      </c>
      <c r="BK206" s="136">
        <f t="shared" si="104"/>
        <v>0</v>
      </c>
      <c r="BL206" s="14" t="s">
        <v>203</v>
      </c>
      <c r="BM206" s="135" t="s">
        <v>515</v>
      </c>
    </row>
    <row r="207" spans="2:65" s="1" customFormat="1" ht="16.5" customHeight="1">
      <c r="B207" s="29"/>
      <c r="C207" s="123" t="s">
        <v>516</v>
      </c>
      <c r="D207" s="123" t="s">
        <v>142</v>
      </c>
      <c r="E207" s="124" t="s">
        <v>517</v>
      </c>
      <c r="F207" s="125" t="s">
        <v>518</v>
      </c>
      <c r="G207" s="126" t="s">
        <v>154</v>
      </c>
      <c r="H207" s="127">
        <v>8</v>
      </c>
      <c r="I207" s="128"/>
      <c r="J207" s="128"/>
      <c r="K207" s="129">
        <f t="shared" si="92"/>
        <v>0</v>
      </c>
      <c r="L207" s="125" t="s">
        <v>20</v>
      </c>
      <c r="M207" s="29"/>
      <c r="N207" s="130" t="s">
        <v>20</v>
      </c>
      <c r="O207" s="131" t="s">
        <v>44</v>
      </c>
      <c r="P207" s="132">
        <f t="shared" si="93"/>
        <v>0</v>
      </c>
      <c r="Q207" s="132">
        <f t="shared" si="94"/>
        <v>0</v>
      </c>
      <c r="R207" s="132">
        <f t="shared" si="95"/>
        <v>0</v>
      </c>
      <c r="T207" s="133">
        <f t="shared" si="96"/>
        <v>0</v>
      </c>
      <c r="U207" s="133">
        <v>0</v>
      </c>
      <c r="V207" s="133">
        <f t="shared" si="97"/>
        <v>0</v>
      </c>
      <c r="W207" s="133">
        <v>0</v>
      </c>
      <c r="X207" s="134">
        <f t="shared" si="98"/>
        <v>0</v>
      </c>
      <c r="AR207" s="135" t="s">
        <v>203</v>
      </c>
      <c r="AT207" s="135" t="s">
        <v>142</v>
      </c>
      <c r="AU207" s="135" t="s">
        <v>85</v>
      </c>
      <c r="AY207" s="14" t="s">
        <v>139</v>
      </c>
      <c r="BE207" s="136">
        <f t="shared" si="99"/>
        <v>0</v>
      </c>
      <c r="BF207" s="136">
        <f t="shared" si="100"/>
        <v>0</v>
      </c>
      <c r="BG207" s="136">
        <f t="shared" si="101"/>
        <v>0</v>
      </c>
      <c r="BH207" s="136">
        <f t="shared" si="102"/>
        <v>0</v>
      </c>
      <c r="BI207" s="136">
        <f t="shared" si="103"/>
        <v>0</v>
      </c>
      <c r="BJ207" s="14" t="s">
        <v>83</v>
      </c>
      <c r="BK207" s="136">
        <f t="shared" si="104"/>
        <v>0</v>
      </c>
      <c r="BL207" s="14" t="s">
        <v>203</v>
      </c>
      <c r="BM207" s="135" t="s">
        <v>519</v>
      </c>
    </row>
    <row r="208" spans="2:65" s="1" customFormat="1" ht="24.2" customHeight="1">
      <c r="B208" s="29"/>
      <c r="C208" s="137" t="s">
        <v>520</v>
      </c>
      <c r="D208" s="137" t="s">
        <v>253</v>
      </c>
      <c r="E208" s="138" t="s">
        <v>521</v>
      </c>
      <c r="F208" s="139" t="s">
        <v>522</v>
      </c>
      <c r="G208" s="140" t="s">
        <v>154</v>
      </c>
      <c r="H208" s="141">
        <v>8</v>
      </c>
      <c r="I208" s="142"/>
      <c r="J208" s="143"/>
      <c r="K208" s="144">
        <f t="shared" si="92"/>
        <v>0</v>
      </c>
      <c r="L208" s="139" t="s">
        <v>20</v>
      </c>
      <c r="M208" s="145"/>
      <c r="N208" s="146" t="s">
        <v>20</v>
      </c>
      <c r="O208" s="131" t="s">
        <v>44</v>
      </c>
      <c r="P208" s="132">
        <f t="shared" si="93"/>
        <v>0</v>
      </c>
      <c r="Q208" s="132">
        <f t="shared" si="94"/>
        <v>0</v>
      </c>
      <c r="R208" s="132">
        <f t="shared" si="95"/>
        <v>0</v>
      </c>
      <c r="T208" s="133">
        <f t="shared" si="96"/>
        <v>0</v>
      </c>
      <c r="U208" s="133">
        <v>0</v>
      </c>
      <c r="V208" s="133">
        <f t="shared" si="97"/>
        <v>0</v>
      </c>
      <c r="W208" s="133">
        <v>0</v>
      </c>
      <c r="X208" s="134">
        <f t="shared" si="98"/>
        <v>0</v>
      </c>
      <c r="AR208" s="135" t="s">
        <v>256</v>
      </c>
      <c r="AT208" s="135" t="s">
        <v>253</v>
      </c>
      <c r="AU208" s="135" t="s">
        <v>85</v>
      </c>
      <c r="AY208" s="14" t="s">
        <v>139</v>
      </c>
      <c r="BE208" s="136">
        <f t="shared" si="99"/>
        <v>0</v>
      </c>
      <c r="BF208" s="136">
        <f t="shared" si="100"/>
        <v>0</v>
      </c>
      <c r="BG208" s="136">
        <f t="shared" si="101"/>
        <v>0</v>
      </c>
      <c r="BH208" s="136">
        <f t="shared" si="102"/>
        <v>0</v>
      </c>
      <c r="BI208" s="136">
        <f t="shared" si="103"/>
        <v>0</v>
      </c>
      <c r="BJ208" s="14" t="s">
        <v>83</v>
      </c>
      <c r="BK208" s="136">
        <f t="shared" si="104"/>
        <v>0</v>
      </c>
      <c r="BL208" s="14" t="s">
        <v>203</v>
      </c>
      <c r="BM208" s="135" t="s">
        <v>523</v>
      </c>
    </row>
    <row r="209" spans="2:65" s="1" customFormat="1" ht="16.5" customHeight="1">
      <c r="B209" s="29"/>
      <c r="C209" s="123" t="s">
        <v>524</v>
      </c>
      <c r="D209" s="123" t="s">
        <v>142</v>
      </c>
      <c r="E209" s="124" t="s">
        <v>525</v>
      </c>
      <c r="F209" s="125" t="s">
        <v>526</v>
      </c>
      <c r="G209" s="126" t="s">
        <v>154</v>
      </c>
      <c r="H209" s="127">
        <v>1</v>
      </c>
      <c r="I209" s="128"/>
      <c r="J209" s="128"/>
      <c r="K209" s="129">
        <f t="shared" si="92"/>
        <v>0</v>
      </c>
      <c r="L209" s="125" t="s">
        <v>20</v>
      </c>
      <c r="M209" s="29"/>
      <c r="N209" s="130" t="s">
        <v>20</v>
      </c>
      <c r="O209" s="131" t="s">
        <v>44</v>
      </c>
      <c r="P209" s="132">
        <f t="shared" si="93"/>
        <v>0</v>
      </c>
      <c r="Q209" s="132">
        <f t="shared" si="94"/>
        <v>0</v>
      </c>
      <c r="R209" s="132">
        <f t="shared" si="95"/>
        <v>0</v>
      </c>
      <c r="T209" s="133">
        <f t="shared" si="96"/>
        <v>0</v>
      </c>
      <c r="U209" s="133">
        <v>0</v>
      </c>
      <c r="V209" s="133">
        <f t="shared" si="97"/>
        <v>0</v>
      </c>
      <c r="W209" s="133">
        <v>0</v>
      </c>
      <c r="X209" s="134">
        <f t="shared" si="98"/>
        <v>0</v>
      </c>
      <c r="AR209" s="135" t="s">
        <v>203</v>
      </c>
      <c r="AT209" s="135" t="s">
        <v>142</v>
      </c>
      <c r="AU209" s="135" t="s">
        <v>85</v>
      </c>
      <c r="AY209" s="14" t="s">
        <v>139</v>
      </c>
      <c r="BE209" s="136">
        <f t="shared" si="99"/>
        <v>0</v>
      </c>
      <c r="BF209" s="136">
        <f t="shared" si="100"/>
        <v>0</v>
      </c>
      <c r="BG209" s="136">
        <f t="shared" si="101"/>
        <v>0</v>
      </c>
      <c r="BH209" s="136">
        <f t="shared" si="102"/>
        <v>0</v>
      </c>
      <c r="BI209" s="136">
        <f t="shared" si="103"/>
        <v>0</v>
      </c>
      <c r="BJ209" s="14" t="s">
        <v>83</v>
      </c>
      <c r="BK209" s="136">
        <f t="shared" si="104"/>
        <v>0</v>
      </c>
      <c r="BL209" s="14" t="s">
        <v>203</v>
      </c>
      <c r="BM209" s="135" t="s">
        <v>527</v>
      </c>
    </row>
    <row r="210" spans="2:65" s="1" customFormat="1" ht="16.5" customHeight="1">
      <c r="B210" s="29"/>
      <c r="C210" s="137" t="s">
        <v>528</v>
      </c>
      <c r="D210" s="137" t="s">
        <v>253</v>
      </c>
      <c r="E210" s="138" t="s">
        <v>529</v>
      </c>
      <c r="F210" s="139" t="s">
        <v>530</v>
      </c>
      <c r="G210" s="140" t="s">
        <v>154</v>
      </c>
      <c r="H210" s="141">
        <v>1</v>
      </c>
      <c r="I210" s="142"/>
      <c r="J210" s="143"/>
      <c r="K210" s="144">
        <f t="shared" si="92"/>
        <v>0</v>
      </c>
      <c r="L210" s="139" t="s">
        <v>20</v>
      </c>
      <c r="M210" s="145"/>
      <c r="N210" s="146" t="s">
        <v>20</v>
      </c>
      <c r="O210" s="131" t="s">
        <v>44</v>
      </c>
      <c r="P210" s="132">
        <f t="shared" si="93"/>
        <v>0</v>
      </c>
      <c r="Q210" s="132">
        <f t="shared" si="94"/>
        <v>0</v>
      </c>
      <c r="R210" s="132">
        <f t="shared" si="95"/>
        <v>0</v>
      </c>
      <c r="T210" s="133">
        <f t="shared" si="96"/>
        <v>0</v>
      </c>
      <c r="U210" s="133">
        <v>0</v>
      </c>
      <c r="V210" s="133">
        <f t="shared" si="97"/>
        <v>0</v>
      </c>
      <c r="W210" s="133">
        <v>0</v>
      </c>
      <c r="X210" s="134">
        <f t="shared" si="98"/>
        <v>0</v>
      </c>
      <c r="AR210" s="135" t="s">
        <v>256</v>
      </c>
      <c r="AT210" s="135" t="s">
        <v>253</v>
      </c>
      <c r="AU210" s="135" t="s">
        <v>85</v>
      </c>
      <c r="AY210" s="14" t="s">
        <v>139</v>
      </c>
      <c r="BE210" s="136">
        <f t="shared" si="99"/>
        <v>0</v>
      </c>
      <c r="BF210" s="136">
        <f t="shared" si="100"/>
        <v>0</v>
      </c>
      <c r="BG210" s="136">
        <f t="shared" si="101"/>
        <v>0</v>
      </c>
      <c r="BH210" s="136">
        <f t="shared" si="102"/>
        <v>0</v>
      </c>
      <c r="BI210" s="136">
        <f t="shared" si="103"/>
        <v>0</v>
      </c>
      <c r="BJ210" s="14" t="s">
        <v>83</v>
      </c>
      <c r="BK210" s="136">
        <f t="shared" si="104"/>
        <v>0</v>
      </c>
      <c r="BL210" s="14" t="s">
        <v>203</v>
      </c>
      <c r="BM210" s="135" t="s">
        <v>531</v>
      </c>
    </row>
    <row r="211" spans="2:65" s="1" customFormat="1" ht="16.5" customHeight="1">
      <c r="B211" s="29"/>
      <c r="C211" s="123" t="s">
        <v>532</v>
      </c>
      <c r="D211" s="123" t="s">
        <v>142</v>
      </c>
      <c r="E211" s="124" t="s">
        <v>533</v>
      </c>
      <c r="F211" s="125" t="s">
        <v>534</v>
      </c>
      <c r="G211" s="126" t="s">
        <v>154</v>
      </c>
      <c r="H211" s="127">
        <v>1</v>
      </c>
      <c r="I211" s="128"/>
      <c r="J211" s="128"/>
      <c r="K211" s="129">
        <f t="shared" si="92"/>
        <v>0</v>
      </c>
      <c r="L211" s="125" t="s">
        <v>20</v>
      </c>
      <c r="M211" s="29"/>
      <c r="N211" s="130" t="s">
        <v>20</v>
      </c>
      <c r="O211" s="131" t="s">
        <v>44</v>
      </c>
      <c r="P211" s="132">
        <f t="shared" si="93"/>
        <v>0</v>
      </c>
      <c r="Q211" s="132">
        <f t="shared" si="94"/>
        <v>0</v>
      </c>
      <c r="R211" s="132">
        <f t="shared" si="95"/>
        <v>0</v>
      </c>
      <c r="T211" s="133">
        <f t="shared" si="96"/>
        <v>0</v>
      </c>
      <c r="U211" s="133">
        <v>0</v>
      </c>
      <c r="V211" s="133">
        <f t="shared" si="97"/>
        <v>0</v>
      </c>
      <c r="W211" s="133">
        <v>0</v>
      </c>
      <c r="X211" s="134">
        <f t="shared" si="98"/>
        <v>0</v>
      </c>
      <c r="AR211" s="135" t="s">
        <v>203</v>
      </c>
      <c r="AT211" s="135" t="s">
        <v>142</v>
      </c>
      <c r="AU211" s="135" t="s">
        <v>85</v>
      </c>
      <c r="AY211" s="14" t="s">
        <v>139</v>
      </c>
      <c r="BE211" s="136">
        <f t="shared" si="99"/>
        <v>0</v>
      </c>
      <c r="BF211" s="136">
        <f t="shared" si="100"/>
        <v>0</v>
      </c>
      <c r="BG211" s="136">
        <f t="shared" si="101"/>
        <v>0</v>
      </c>
      <c r="BH211" s="136">
        <f t="shared" si="102"/>
        <v>0</v>
      </c>
      <c r="BI211" s="136">
        <f t="shared" si="103"/>
        <v>0</v>
      </c>
      <c r="BJ211" s="14" t="s">
        <v>83</v>
      </c>
      <c r="BK211" s="136">
        <f t="shared" si="104"/>
        <v>0</v>
      </c>
      <c r="BL211" s="14" t="s">
        <v>203</v>
      </c>
      <c r="BM211" s="135" t="s">
        <v>535</v>
      </c>
    </row>
    <row r="212" spans="2:65" s="1" customFormat="1" ht="21.75" customHeight="1">
      <c r="B212" s="29"/>
      <c r="C212" s="123" t="s">
        <v>536</v>
      </c>
      <c r="D212" s="123" t="s">
        <v>142</v>
      </c>
      <c r="E212" s="124" t="s">
        <v>537</v>
      </c>
      <c r="F212" s="125" t="s">
        <v>538</v>
      </c>
      <c r="G212" s="126" t="s">
        <v>154</v>
      </c>
      <c r="H212" s="127">
        <v>33</v>
      </c>
      <c r="I212" s="128"/>
      <c r="J212" s="128"/>
      <c r="K212" s="129">
        <f t="shared" si="92"/>
        <v>0</v>
      </c>
      <c r="L212" s="125" t="s">
        <v>20</v>
      </c>
      <c r="M212" s="29"/>
      <c r="N212" s="130" t="s">
        <v>20</v>
      </c>
      <c r="O212" s="131" t="s">
        <v>44</v>
      </c>
      <c r="P212" s="132">
        <f t="shared" si="93"/>
        <v>0</v>
      </c>
      <c r="Q212" s="132">
        <f t="shared" si="94"/>
        <v>0</v>
      </c>
      <c r="R212" s="132">
        <f t="shared" si="95"/>
        <v>0</v>
      </c>
      <c r="T212" s="133">
        <f t="shared" si="96"/>
        <v>0</v>
      </c>
      <c r="U212" s="133">
        <v>0</v>
      </c>
      <c r="V212" s="133">
        <f t="shared" si="97"/>
        <v>0</v>
      </c>
      <c r="W212" s="133">
        <v>0</v>
      </c>
      <c r="X212" s="134">
        <f t="shared" si="98"/>
        <v>0</v>
      </c>
      <c r="AR212" s="135" t="s">
        <v>203</v>
      </c>
      <c r="AT212" s="135" t="s">
        <v>142</v>
      </c>
      <c r="AU212" s="135" t="s">
        <v>85</v>
      </c>
      <c r="AY212" s="14" t="s">
        <v>139</v>
      </c>
      <c r="BE212" s="136">
        <f t="shared" si="99"/>
        <v>0</v>
      </c>
      <c r="BF212" s="136">
        <f t="shared" si="100"/>
        <v>0</v>
      </c>
      <c r="BG212" s="136">
        <f t="shared" si="101"/>
        <v>0</v>
      </c>
      <c r="BH212" s="136">
        <f t="shared" si="102"/>
        <v>0</v>
      </c>
      <c r="BI212" s="136">
        <f t="shared" si="103"/>
        <v>0</v>
      </c>
      <c r="BJ212" s="14" t="s">
        <v>83</v>
      </c>
      <c r="BK212" s="136">
        <f t="shared" si="104"/>
        <v>0</v>
      </c>
      <c r="BL212" s="14" t="s">
        <v>203</v>
      </c>
      <c r="BM212" s="135" t="s">
        <v>539</v>
      </c>
    </row>
    <row r="213" spans="2:65" s="1" customFormat="1" ht="16.5" customHeight="1">
      <c r="B213" s="29"/>
      <c r="C213" s="137" t="s">
        <v>540</v>
      </c>
      <c r="D213" s="137" t="s">
        <v>253</v>
      </c>
      <c r="E213" s="138" t="s">
        <v>541</v>
      </c>
      <c r="F213" s="139" t="s">
        <v>542</v>
      </c>
      <c r="G213" s="140" t="s">
        <v>154</v>
      </c>
      <c r="H213" s="141">
        <v>24</v>
      </c>
      <c r="I213" s="142"/>
      <c r="J213" s="143"/>
      <c r="K213" s="144">
        <f t="shared" si="92"/>
        <v>0</v>
      </c>
      <c r="L213" s="139" t="s">
        <v>20</v>
      </c>
      <c r="M213" s="145"/>
      <c r="N213" s="146" t="s">
        <v>20</v>
      </c>
      <c r="O213" s="131" t="s">
        <v>44</v>
      </c>
      <c r="P213" s="132">
        <f t="shared" si="93"/>
        <v>0</v>
      </c>
      <c r="Q213" s="132">
        <f t="shared" si="94"/>
        <v>0</v>
      </c>
      <c r="R213" s="132">
        <f t="shared" si="95"/>
        <v>0</v>
      </c>
      <c r="T213" s="133">
        <f t="shared" si="96"/>
        <v>0</v>
      </c>
      <c r="U213" s="133">
        <v>0</v>
      </c>
      <c r="V213" s="133">
        <f t="shared" si="97"/>
        <v>0</v>
      </c>
      <c r="W213" s="133">
        <v>0</v>
      </c>
      <c r="X213" s="134">
        <f t="shared" si="98"/>
        <v>0</v>
      </c>
      <c r="AR213" s="135" t="s">
        <v>256</v>
      </c>
      <c r="AT213" s="135" t="s">
        <v>253</v>
      </c>
      <c r="AU213" s="135" t="s">
        <v>85</v>
      </c>
      <c r="AY213" s="14" t="s">
        <v>139</v>
      </c>
      <c r="BE213" s="136">
        <f t="shared" si="99"/>
        <v>0</v>
      </c>
      <c r="BF213" s="136">
        <f t="shared" si="100"/>
        <v>0</v>
      </c>
      <c r="BG213" s="136">
        <f t="shared" si="101"/>
        <v>0</v>
      </c>
      <c r="BH213" s="136">
        <f t="shared" si="102"/>
        <v>0</v>
      </c>
      <c r="BI213" s="136">
        <f t="shared" si="103"/>
        <v>0</v>
      </c>
      <c r="BJ213" s="14" t="s">
        <v>83</v>
      </c>
      <c r="BK213" s="136">
        <f t="shared" si="104"/>
        <v>0</v>
      </c>
      <c r="BL213" s="14" t="s">
        <v>203</v>
      </c>
      <c r="BM213" s="135" t="s">
        <v>543</v>
      </c>
    </row>
    <row r="214" spans="2:65" s="1" customFormat="1" ht="24.2" customHeight="1">
      <c r="B214" s="29"/>
      <c r="C214" s="137" t="s">
        <v>544</v>
      </c>
      <c r="D214" s="137" t="s">
        <v>253</v>
      </c>
      <c r="E214" s="138" t="s">
        <v>545</v>
      </c>
      <c r="F214" s="139" t="s">
        <v>546</v>
      </c>
      <c r="G214" s="140" t="s">
        <v>154</v>
      </c>
      <c r="H214" s="141">
        <v>9</v>
      </c>
      <c r="I214" s="142"/>
      <c r="J214" s="143"/>
      <c r="K214" s="144">
        <f t="shared" si="92"/>
        <v>0</v>
      </c>
      <c r="L214" s="139" t="s">
        <v>20</v>
      </c>
      <c r="M214" s="145"/>
      <c r="N214" s="146" t="s">
        <v>20</v>
      </c>
      <c r="O214" s="131" t="s">
        <v>44</v>
      </c>
      <c r="P214" s="132">
        <f t="shared" si="93"/>
        <v>0</v>
      </c>
      <c r="Q214" s="132">
        <f t="shared" si="94"/>
        <v>0</v>
      </c>
      <c r="R214" s="132">
        <f t="shared" si="95"/>
        <v>0</v>
      </c>
      <c r="T214" s="133">
        <f t="shared" si="96"/>
        <v>0</v>
      </c>
      <c r="U214" s="133">
        <v>0</v>
      </c>
      <c r="V214" s="133">
        <f t="shared" si="97"/>
        <v>0</v>
      </c>
      <c r="W214" s="133">
        <v>0</v>
      </c>
      <c r="X214" s="134">
        <f t="shared" si="98"/>
        <v>0</v>
      </c>
      <c r="AR214" s="135" t="s">
        <v>256</v>
      </c>
      <c r="AT214" s="135" t="s">
        <v>253</v>
      </c>
      <c r="AU214" s="135" t="s">
        <v>85</v>
      </c>
      <c r="AY214" s="14" t="s">
        <v>139</v>
      </c>
      <c r="BE214" s="136">
        <f t="shared" si="99"/>
        <v>0</v>
      </c>
      <c r="BF214" s="136">
        <f t="shared" si="100"/>
        <v>0</v>
      </c>
      <c r="BG214" s="136">
        <f t="shared" si="101"/>
        <v>0</v>
      </c>
      <c r="BH214" s="136">
        <f t="shared" si="102"/>
        <v>0</v>
      </c>
      <c r="BI214" s="136">
        <f t="shared" si="103"/>
        <v>0</v>
      </c>
      <c r="BJ214" s="14" t="s">
        <v>83</v>
      </c>
      <c r="BK214" s="136">
        <f t="shared" si="104"/>
        <v>0</v>
      </c>
      <c r="BL214" s="14" t="s">
        <v>203</v>
      </c>
      <c r="BM214" s="135" t="s">
        <v>547</v>
      </c>
    </row>
    <row r="215" spans="2:65" s="1" customFormat="1" ht="16.5" customHeight="1">
      <c r="B215" s="29"/>
      <c r="C215" s="123" t="s">
        <v>548</v>
      </c>
      <c r="D215" s="123" t="s">
        <v>142</v>
      </c>
      <c r="E215" s="124" t="s">
        <v>549</v>
      </c>
      <c r="F215" s="125" t="s">
        <v>550</v>
      </c>
      <c r="G215" s="126" t="s">
        <v>154</v>
      </c>
      <c r="H215" s="127">
        <v>27</v>
      </c>
      <c r="I215" s="128"/>
      <c r="J215" s="128"/>
      <c r="K215" s="129">
        <f t="shared" si="92"/>
        <v>0</v>
      </c>
      <c r="L215" s="125" t="s">
        <v>20</v>
      </c>
      <c r="M215" s="29"/>
      <c r="N215" s="130" t="s">
        <v>20</v>
      </c>
      <c r="O215" s="131" t="s">
        <v>44</v>
      </c>
      <c r="P215" s="132">
        <f t="shared" si="93"/>
        <v>0</v>
      </c>
      <c r="Q215" s="132">
        <f t="shared" si="94"/>
        <v>0</v>
      </c>
      <c r="R215" s="132">
        <f t="shared" si="95"/>
        <v>0</v>
      </c>
      <c r="T215" s="133">
        <f t="shared" si="96"/>
        <v>0</v>
      </c>
      <c r="U215" s="133">
        <v>0</v>
      </c>
      <c r="V215" s="133">
        <f t="shared" si="97"/>
        <v>0</v>
      </c>
      <c r="W215" s="133">
        <v>0</v>
      </c>
      <c r="X215" s="134">
        <f t="shared" si="98"/>
        <v>0</v>
      </c>
      <c r="AR215" s="135" t="s">
        <v>203</v>
      </c>
      <c r="AT215" s="135" t="s">
        <v>142</v>
      </c>
      <c r="AU215" s="135" t="s">
        <v>85</v>
      </c>
      <c r="AY215" s="14" t="s">
        <v>139</v>
      </c>
      <c r="BE215" s="136">
        <f t="shared" si="99"/>
        <v>0</v>
      </c>
      <c r="BF215" s="136">
        <f t="shared" si="100"/>
        <v>0</v>
      </c>
      <c r="BG215" s="136">
        <f t="shared" si="101"/>
        <v>0</v>
      </c>
      <c r="BH215" s="136">
        <f t="shared" si="102"/>
        <v>0</v>
      </c>
      <c r="BI215" s="136">
        <f t="shared" si="103"/>
        <v>0</v>
      </c>
      <c r="BJ215" s="14" t="s">
        <v>83</v>
      </c>
      <c r="BK215" s="136">
        <f t="shared" si="104"/>
        <v>0</v>
      </c>
      <c r="BL215" s="14" t="s">
        <v>203</v>
      </c>
      <c r="BM215" s="135" t="s">
        <v>551</v>
      </c>
    </row>
    <row r="216" spans="2:65" s="1" customFormat="1" ht="16.5" customHeight="1">
      <c r="B216" s="29"/>
      <c r="C216" s="137" t="s">
        <v>552</v>
      </c>
      <c r="D216" s="137" t="s">
        <v>253</v>
      </c>
      <c r="E216" s="138" t="s">
        <v>553</v>
      </c>
      <c r="F216" s="139" t="s">
        <v>554</v>
      </c>
      <c r="G216" s="140" t="s">
        <v>154</v>
      </c>
      <c r="H216" s="141">
        <v>27</v>
      </c>
      <c r="I216" s="142"/>
      <c r="J216" s="143"/>
      <c r="K216" s="144">
        <f t="shared" si="92"/>
        <v>0</v>
      </c>
      <c r="L216" s="139" t="s">
        <v>20</v>
      </c>
      <c r="M216" s="145"/>
      <c r="N216" s="146" t="s">
        <v>20</v>
      </c>
      <c r="O216" s="131" t="s">
        <v>44</v>
      </c>
      <c r="P216" s="132">
        <f t="shared" si="93"/>
        <v>0</v>
      </c>
      <c r="Q216" s="132">
        <f t="shared" si="94"/>
        <v>0</v>
      </c>
      <c r="R216" s="132">
        <f t="shared" si="95"/>
        <v>0</v>
      </c>
      <c r="T216" s="133">
        <f t="shared" si="96"/>
        <v>0</v>
      </c>
      <c r="U216" s="133">
        <v>0</v>
      </c>
      <c r="V216" s="133">
        <f t="shared" si="97"/>
        <v>0</v>
      </c>
      <c r="W216" s="133">
        <v>0</v>
      </c>
      <c r="X216" s="134">
        <f t="shared" si="98"/>
        <v>0</v>
      </c>
      <c r="AR216" s="135" t="s">
        <v>256</v>
      </c>
      <c r="AT216" s="135" t="s">
        <v>253</v>
      </c>
      <c r="AU216" s="135" t="s">
        <v>85</v>
      </c>
      <c r="AY216" s="14" t="s">
        <v>139</v>
      </c>
      <c r="BE216" s="136">
        <f t="shared" si="99"/>
        <v>0</v>
      </c>
      <c r="BF216" s="136">
        <f t="shared" si="100"/>
        <v>0</v>
      </c>
      <c r="BG216" s="136">
        <f t="shared" si="101"/>
        <v>0</v>
      </c>
      <c r="BH216" s="136">
        <f t="shared" si="102"/>
        <v>0</v>
      </c>
      <c r="BI216" s="136">
        <f t="shared" si="103"/>
        <v>0</v>
      </c>
      <c r="BJ216" s="14" t="s">
        <v>83</v>
      </c>
      <c r="BK216" s="136">
        <f t="shared" si="104"/>
        <v>0</v>
      </c>
      <c r="BL216" s="14" t="s">
        <v>203</v>
      </c>
      <c r="BM216" s="135" t="s">
        <v>555</v>
      </c>
    </row>
    <row r="217" spans="2:65" s="1" customFormat="1" ht="16.5" customHeight="1">
      <c r="B217" s="29"/>
      <c r="C217" s="137" t="s">
        <v>556</v>
      </c>
      <c r="D217" s="137" t="s">
        <v>253</v>
      </c>
      <c r="E217" s="138" t="s">
        <v>557</v>
      </c>
      <c r="F217" s="139" t="s">
        <v>558</v>
      </c>
      <c r="G217" s="140" t="s">
        <v>154</v>
      </c>
      <c r="H217" s="141">
        <v>27</v>
      </c>
      <c r="I217" s="142"/>
      <c r="J217" s="143"/>
      <c r="K217" s="144">
        <f t="shared" si="92"/>
        <v>0</v>
      </c>
      <c r="L217" s="139" t="s">
        <v>20</v>
      </c>
      <c r="M217" s="145"/>
      <c r="N217" s="146" t="s">
        <v>20</v>
      </c>
      <c r="O217" s="131" t="s">
        <v>44</v>
      </c>
      <c r="P217" s="132">
        <f t="shared" si="93"/>
        <v>0</v>
      </c>
      <c r="Q217" s="132">
        <f t="shared" si="94"/>
        <v>0</v>
      </c>
      <c r="R217" s="132">
        <f t="shared" si="95"/>
        <v>0</v>
      </c>
      <c r="T217" s="133">
        <f t="shared" si="96"/>
        <v>0</v>
      </c>
      <c r="U217" s="133">
        <v>0</v>
      </c>
      <c r="V217" s="133">
        <f t="shared" si="97"/>
        <v>0</v>
      </c>
      <c r="W217" s="133">
        <v>0</v>
      </c>
      <c r="X217" s="134">
        <f t="shared" si="98"/>
        <v>0</v>
      </c>
      <c r="AR217" s="135" t="s">
        <v>256</v>
      </c>
      <c r="AT217" s="135" t="s">
        <v>253</v>
      </c>
      <c r="AU217" s="135" t="s">
        <v>85</v>
      </c>
      <c r="AY217" s="14" t="s">
        <v>139</v>
      </c>
      <c r="BE217" s="136">
        <f t="shared" si="99"/>
        <v>0</v>
      </c>
      <c r="BF217" s="136">
        <f t="shared" si="100"/>
        <v>0</v>
      </c>
      <c r="BG217" s="136">
        <f t="shared" si="101"/>
        <v>0</v>
      </c>
      <c r="BH217" s="136">
        <f t="shared" si="102"/>
        <v>0</v>
      </c>
      <c r="BI217" s="136">
        <f t="shared" si="103"/>
        <v>0</v>
      </c>
      <c r="BJ217" s="14" t="s">
        <v>83</v>
      </c>
      <c r="BK217" s="136">
        <f t="shared" si="104"/>
        <v>0</v>
      </c>
      <c r="BL217" s="14" t="s">
        <v>203</v>
      </c>
      <c r="BM217" s="135" t="s">
        <v>559</v>
      </c>
    </row>
    <row r="218" spans="2:65" s="1" customFormat="1" ht="16.5" customHeight="1">
      <c r="B218" s="29"/>
      <c r="C218" s="137" t="s">
        <v>560</v>
      </c>
      <c r="D218" s="137" t="s">
        <v>253</v>
      </c>
      <c r="E218" s="138" t="s">
        <v>561</v>
      </c>
      <c r="F218" s="139" t="s">
        <v>562</v>
      </c>
      <c r="G218" s="140" t="s">
        <v>154</v>
      </c>
      <c r="H218" s="141">
        <v>9</v>
      </c>
      <c r="I218" s="142"/>
      <c r="J218" s="143"/>
      <c r="K218" s="144">
        <f t="shared" si="92"/>
        <v>0</v>
      </c>
      <c r="L218" s="139" t="s">
        <v>20</v>
      </c>
      <c r="M218" s="145"/>
      <c r="N218" s="146" t="s">
        <v>20</v>
      </c>
      <c r="O218" s="131" t="s">
        <v>44</v>
      </c>
      <c r="P218" s="132">
        <f t="shared" si="93"/>
        <v>0</v>
      </c>
      <c r="Q218" s="132">
        <f t="shared" si="94"/>
        <v>0</v>
      </c>
      <c r="R218" s="132">
        <f t="shared" si="95"/>
        <v>0</v>
      </c>
      <c r="T218" s="133">
        <f t="shared" si="96"/>
        <v>0</v>
      </c>
      <c r="U218" s="133">
        <v>0</v>
      </c>
      <c r="V218" s="133">
        <f t="shared" si="97"/>
        <v>0</v>
      </c>
      <c r="W218" s="133">
        <v>0</v>
      </c>
      <c r="X218" s="134">
        <f t="shared" si="98"/>
        <v>0</v>
      </c>
      <c r="AR218" s="135" t="s">
        <v>256</v>
      </c>
      <c r="AT218" s="135" t="s">
        <v>253</v>
      </c>
      <c r="AU218" s="135" t="s">
        <v>85</v>
      </c>
      <c r="AY218" s="14" t="s">
        <v>139</v>
      </c>
      <c r="BE218" s="136">
        <f t="shared" si="99"/>
        <v>0</v>
      </c>
      <c r="BF218" s="136">
        <f t="shared" si="100"/>
        <v>0</v>
      </c>
      <c r="BG218" s="136">
        <f t="shared" si="101"/>
        <v>0</v>
      </c>
      <c r="BH218" s="136">
        <f t="shared" si="102"/>
        <v>0</v>
      </c>
      <c r="BI218" s="136">
        <f t="shared" si="103"/>
        <v>0</v>
      </c>
      <c r="BJ218" s="14" t="s">
        <v>83</v>
      </c>
      <c r="BK218" s="136">
        <f t="shared" si="104"/>
        <v>0</v>
      </c>
      <c r="BL218" s="14" t="s">
        <v>203</v>
      </c>
      <c r="BM218" s="135" t="s">
        <v>563</v>
      </c>
    </row>
    <row r="219" spans="2:65" s="1" customFormat="1" ht="16.5" customHeight="1">
      <c r="B219" s="29"/>
      <c r="C219" s="123" t="s">
        <v>564</v>
      </c>
      <c r="D219" s="123" t="s">
        <v>142</v>
      </c>
      <c r="E219" s="124" t="s">
        <v>565</v>
      </c>
      <c r="F219" s="125" t="s">
        <v>566</v>
      </c>
      <c r="G219" s="126" t="s">
        <v>154</v>
      </c>
      <c r="H219" s="127">
        <v>6</v>
      </c>
      <c r="I219" s="128"/>
      <c r="J219" s="128"/>
      <c r="K219" s="129">
        <f t="shared" si="92"/>
        <v>0</v>
      </c>
      <c r="L219" s="125" t="s">
        <v>20</v>
      </c>
      <c r="M219" s="29"/>
      <c r="N219" s="130" t="s">
        <v>20</v>
      </c>
      <c r="O219" s="131" t="s">
        <v>44</v>
      </c>
      <c r="P219" s="132">
        <f t="shared" si="93"/>
        <v>0</v>
      </c>
      <c r="Q219" s="132">
        <f t="shared" si="94"/>
        <v>0</v>
      </c>
      <c r="R219" s="132">
        <f t="shared" si="95"/>
        <v>0</v>
      </c>
      <c r="T219" s="133">
        <f t="shared" si="96"/>
        <v>0</v>
      </c>
      <c r="U219" s="133">
        <v>0</v>
      </c>
      <c r="V219" s="133">
        <f t="shared" si="97"/>
        <v>0</v>
      </c>
      <c r="W219" s="133">
        <v>0</v>
      </c>
      <c r="X219" s="134">
        <f t="shared" si="98"/>
        <v>0</v>
      </c>
      <c r="AR219" s="135" t="s">
        <v>203</v>
      </c>
      <c r="AT219" s="135" t="s">
        <v>142</v>
      </c>
      <c r="AU219" s="135" t="s">
        <v>85</v>
      </c>
      <c r="AY219" s="14" t="s">
        <v>139</v>
      </c>
      <c r="BE219" s="136">
        <f t="shared" si="99"/>
        <v>0</v>
      </c>
      <c r="BF219" s="136">
        <f t="shared" si="100"/>
        <v>0</v>
      </c>
      <c r="BG219" s="136">
        <f t="shared" si="101"/>
        <v>0</v>
      </c>
      <c r="BH219" s="136">
        <f t="shared" si="102"/>
        <v>0</v>
      </c>
      <c r="BI219" s="136">
        <f t="shared" si="103"/>
        <v>0</v>
      </c>
      <c r="BJ219" s="14" t="s">
        <v>83</v>
      </c>
      <c r="BK219" s="136">
        <f t="shared" si="104"/>
        <v>0</v>
      </c>
      <c r="BL219" s="14" t="s">
        <v>203</v>
      </c>
      <c r="BM219" s="135" t="s">
        <v>567</v>
      </c>
    </row>
    <row r="220" spans="2:65" s="1" customFormat="1" ht="16.5" customHeight="1">
      <c r="B220" s="29"/>
      <c r="C220" s="137" t="s">
        <v>568</v>
      </c>
      <c r="D220" s="137" t="s">
        <v>253</v>
      </c>
      <c r="E220" s="138" t="s">
        <v>569</v>
      </c>
      <c r="F220" s="139" t="s">
        <v>570</v>
      </c>
      <c r="G220" s="140" t="s">
        <v>154</v>
      </c>
      <c r="H220" s="141">
        <v>4</v>
      </c>
      <c r="I220" s="142"/>
      <c r="J220" s="143"/>
      <c r="K220" s="144">
        <f t="shared" si="92"/>
        <v>0</v>
      </c>
      <c r="L220" s="139" t="s">
        <v>20</v>
      </c>
      <c r="M220" s="145"/>
      <c r="N220" s="146" t="s">
        <v>20</v>
      </c>
      <c r="O220" s="131" t="s">
        <v>44</v>
      </c>
      <c r="P220" s="132">
        <f t="shared" si="93"/>
        <v>0</v>
      </c>
      <c r="Q220" s="132">
        <f t="shared" si="94"/>
        <v>0</v>
      </c>
      <c r="R220" s="132">
        <f t="shared" si="95"/>
        <v>0</v>
      </c>
      <c r="T220" s="133">
        <f t="shared" si="96"/>
        <v>0</v>
      </c>
      <c r="U220" s="133">
        <v>0</v>
      </c>
      <c r="V220" s="133">
        <f t="shared" si="97"/>
        <v>0</v>
      </c>
      <c r="W220" s="133">
        <v>0</v>
      </c>
      <c r="X220" s="134">
        <f t="shared" si="98"/>
        <v>0</v>
      </c>
      <c r="AR220" s="135" t="s">
        <v>256</v>
      </c>
      <c r="AT220" s="135" t="s">
        <v>253</v>
      </c>
      <c r="AU220" s="135" t="s">
        <v>85</v>
      </c>
      <c r="AY220" s="14" t="s">
        <v>139</v>
      </c>
      <c r="BE220" s="136">
        <f t="shared" si="99"/>
        <v>0</v>
      </c>
      <c r="BF220" s="136">
        <f t="shared" si="100"/>
        <v>0</v>
      </c>
      <c r="BG220" s="136">
        <f t="shared" si="101"/>
        <v>0</v>
      </c>
      <c r="BH220" s="136">
        <f t="shared" si="102"/>
        <v>0</v>
      </c>
      <c r="BI220" s="136">
        <f t="shared" si="103"/>
        <v>0</v>
      </c>
      <c r="BJ220" s="14" t="s">
        <v>83</v>
      </c>
      <c r="BK220" s="136">
        <f t="shared" si="104"/>
        <v>0</v>
      </c>
      <c r="BL220" s="14" t="s">
        <v>203</v>
      </c>
      <c r="BM220" s="135" t="s">
        <v>571</v>
      </c>
    </row>
    <row r="221" spans="2:65" s="1" customFormat="1" ht="16.5" customHeight="1">
      <c r="B221" s="29"/>
      <c r="C221" s="137" t="s">
        <v>572</v>
      </c>
      <c r="D221" s="137" t="s">
        <v>253</v>
      </c>
      <c r="E221" s="138" t="s">
        <v>573</v>
      </c>
      <c r="F221" s="139" t="s">
        <v>574</v>
      </c>
      <c r="G221" s="140" t="s">
        <v>154</v>
      </c>
      <c r="H221" s="141">
        <v>2</v>
      </c>
      <c r="I221" s="142"/>
      <c r="J221" s="143"/>
      <c r="K221" s="144">
        <f t="shared" si="92"/>
        <v>0</v>
      </c>
      <c r="L221" s="139" t="s">
        <v>20</v>
      </c>
      <c r="M221" s="145"/>
      <c r="N221" s="146" t="s">
        <v>20</v>
      </c>
      <c r="O221" s="131" t="s">
        <v>44</v>
      </c>
      <c r="P221" s="132">
        <f t="shared" si="93"/>
        <v>0</v>
      </c>
      <c r="Q221" s="132">
        <f t="shared" si="94"/>
        <v>0</v>
      </c>
      <c r="R221" s="132">
        <f t="shared" si="95"/>
        <v>0</v>
      </c>
      <c r="T221" s="133">
        <f t="shared" si="96"/>
        <v>0</v>
      </c>
      <c r="U221" s="133">
        <v>0</v>
      </c>
      <c r="V221" s="133">
        <f t="shared" si="97"/>
        <v>0</v>
      </c>
      <c r="W221" s="133">
        <v>0</v>
      </c>
      <c r="X221" s="134">
        <f t="shared" si="98"/>
        <v>0</v>
      </c>
      <c r="AR221" s="135" t="s">
        <v>256</v>
      </c>
      <c r="AT221" s="135" t="s">
        <v>253</v>
      </c>
      <c r="AU221" s="135" t="s">
        <v>85</v>
      </c>
      <c r="AY221" s="14" t="s">
        <v>139</v>
      </c>
      <c r="BE221" s="136">
        <f t="shared" si="99"/>
        <v>0</v>
      </c>
      <c r="BF221" s="136">
        <f t="shared" si="100"/>
        <v>0</v>
      </c>
      <c r="BG221" s="136">
        <f t="shared" si="101"/>
        <v>0</v>
      </c>
      <c r="BH221" s="136">
        <f t="shared" si="102"/>
        <v>0</v>
      </c>
      <c r="BI221" s="136">
        <f t="shared" si="103"/>
        <v>0</v>
      </c>
      <c r="BJ221" s="14" t="s">
        <v>83</v>
      </c>
      <c r="BK221" s="136">
        <f t="shared" si="104"/>
        <v>0</v>
      </c>
      <c r="BL221" s="14" t="s">
        <v>203</v>
      </c>
      <c r="BM221" s="135" t="s">
        <v>575</v>
      </c>
    </row>
    <row r="222" spans="2:65" s="1" customFormat="1" ht="16.5" customHeight="1">
      <c r="B222" s="29"/>
      <c r="C222" s="137" t="s">
        <v>576</v>
      </c>
      <c r="D222" s="137" t="s">
        <v>253</v>
      </c>
      <c r="E222" s="138" t="s">
        <v>577</v>
      </c>
      <c r="F222" s="139" t="s">
        <v>578</v>
      </c>
      <c r="G222" s="140" t="s">
        <v>154</v>
      </c>
      <c r="H222" s="141">
        <v>2</v>
      </c>
      <c r="I222" s="142"/>
      <c r="J222" s="143"/>
      <c r="K222" s="144">
        <f t="shared" si="92"/>
        <v>0</v>
      </c>
      <c r="L222" s="139" t="s">
        <v>20</v>
      </c>
      <c r="M222" s="145"/>
      <c r="N222" s="146" t="s">
        <v>20</v>
      </c>
      <c r="O222" s="131" t="s">
        <v>44</v>
      </c>
      <c r="P222" s="132">
        <f t="shared" si="93"/>
        <v>0</v>
      </c>
      <c r="Q222" s="132">
        <f t="shared" si="94"/>
        <v>0</v>
      </c>
      <c r="R222" s="132">
        <f t="shared" si="95"/>
        <v>0</v>
      </c>
      <c r="T222" s="133">
        <f t="shared" si="96"/>
        <v>0</v>
      </c>
      <c r="U222" s="133">
        <v>0</v>
      </c>
      <c r="V222" s="133">
        <f t="shared" si="97"/>
        <v>0</v>
      </c>
      <c r="W222" s="133">
        <v>0</v>
      </c>
      <c r="X222" s="134">
        <f t="shared" si="98"/>
        <v>0</v>
      </c>
      <c r="AR222" s="135" t="s">
        <v>256</v>
      </c>
      <c r="AT222" s="135" t="s">
        <v>253</v>
      </c>
      <c r="AU222" s="135" t="s">
        <v>85</v>
      </c>
      <c r="AY222" s="14" t="s">
        <v>139</v>
      </c>
      <c r="BE222" s="136">
        <f t="shared" si="99"/>
        <v>0</v>
      </c>
      <c r="BF222" s="136">
        <f t="shared" si="100"/>
        <v>0</v>
      </c>
      <c r="BG222" s="136">
        <f t="shared" si="101"/>
        <v>0</v>
      </c>
      <c r="BH222" s="136">
        <f t="shared" si="102"/>
        <v>0</v>
      </c>
      <c r="BI222" s="136">
        <f t="shared" si="103"/>
        <v>0</v>
      </c>
      <c r="BJ222" s="14" t="s">
        <v>83</v>
      </c>
      <c r="BK222" s="136">
        <f t="shared" si="104"/>
        <v>0</v>
      </c>
      <c r="BL222" s="14" t="s">
        <v>203</v>
      </c>
      <c r="BM222" s="135" t="s">
        <v>579</v>
      </c>
    </row>
    <row r="223" spans="2:65" s="1" customFormat="1" ht="16.5" customHeight="1">
      <c r="B223" s="29"/>
      <c r="C223" s="137" t="s">
        <v>580</v>
      </c>
      <c r="D223" s="137" t="s">
        <v>253</v>
      </c>
      <c r="E223" s="138" t="s">
        <v>581</v>
      </c>
      <c r="F223" s="139" t="s">
        <v>582</v>
      </c>
      <c r="G223" s="140" t="s">
        <v>154</v>
      </c>
      <c r="H223" s="141">
        <v>1</v>
      </c>
      <c r="I223" s="142"/>
      <c r="J223" s="143"/>
      <c r="K223" s="144">
        <f t="shared" si="92"/>
        <v>0</v>
      </c>
      <c r="L223" s="139" t="s">
        <v>20</v>
      </c>
      <c r="M223" s="145"/>
      <c r="N223" s="146" t="s">
        <v>20</v>
      </c>
      <c r="O223" s="131" t="s">
        <v>44</v>
      </c>
      <c r="P223" s="132">
        <f t="shared" si="93"/>
        <v>0</v>
      </c>
      <c r="Q223" s="132">
        <f t="shared" si="94"/>
        <v>0</v>
      </c>
      <c r="R223" s="132">
        <f t="shared" si="95"/>
        <v>0</v>
      </c>
      <c r="T223" s="133">
        <f t="shared" si="96"/>
        <v>0</v>
      </c>
      <c r="U223" s="133">
        <v>0</v>
      </c>
      <c r="V223" s="133">
        <f t="shared" si="97"/>
        <v>0</v>
      </c>
      <c r="W223" s="133">
        <v>0</v>
      </c>
      <c r="X223" s="134">
        <f t="shared" si="98"/>
        <v>0</v>
      </c>
      <c r="AR223" s="135" t="s">
        <v>256</v>
      </c>
      <c r="AT223" s="135" t="s">
        <v>253</v>
      </c>
      <c r="AU223" s="135" t="s">
        <v>85</v>
      </c>
      <c r="AY223" s="14" t="s">
        <v>139</v>
      </c>
      <c r="BE223" s="136">
        <f t="shared" si="99"/>
        <v>0</v>
      </c>
      <c r="BF223" s="136">
        <f t="shared" si="100"/>
        <v>0</v>
      </c>
      <c r="BG223" s="136">
        <f t="shared" si="101"/>
        <v>0</v>
      </c>
      <c r="BH223" s="136">
        <f t="shared" si="102"/>
        <v>0</v>
      </c>
      <c r="BI223" s="136">
        <f t="shared" si="103"/>
        <v>0</v>
      </c>
      <c r="BJ223" s="14" t="s">
        <v>83</v>
      </c>
      <c r="BK223" s="136">
        <f t="shared" si="104"/>
        <v>0</v>
      </c>
      <c r="BL223" s="14" t="s">
        <v>203</v>
      </c>
      <c r="BM223" s="135" t="s">
        <v>583</v>
      </c>
    </row>
    <row r="224" spans="2:65" s="1" customFormat="1" ht="16.5" customHeight="1">
      <c r="B224" s="29"/>
      <c r="C224" s="123" t="s">
        <v>584</v>
      </c>
      <c r="D224" s="123" t="s">
        <v>142</v>
      </c>
      <c r="E224" s="124" t="s">
        <v>585</v>
      </c>
      <c r="F224" s="125" t="s">
        <v>586</v>
      </c>
      <c r="G224" s="126" t="s">
        <v>154</v>
      </c>
      <c r="H224" s="127">
        <v>16</v>
      </c>
      <c r="I224" s="128"/>
      <c r="J224" s="128"/>
      <c r="K224" s="129">
        <f t="shared" si="92"/>
        <v>0</v>
      </c>
      <c r="L224" s="125" t="s">
        <v>20</v>
      </c>
      <c r="M224" s="29"/>
      <c r="N224" s="130" t="s">
        <v>20</v>
      </c>
      <c r="O224" s="131" t="s">
        <v>44</v>
      </c>
      <c r="P224" s="132">
        <f t="shared" si="93"/>
        <v>0</v>
      </c>
      <c r="Q224" s="132">
        <f t="shared" si="94"/>
        <v>0</v>
      </c>
      <c r="R224" s="132">
        <f t="shared" si="95"/>
        <v>0</v>
      </c>
      <c r="T224" s="133">
        <f t="shared" si="96"/>
        <v>0</v>
      </c>
      <c r="U224" s="133">
        <v>0</v>
      </c>
      <c r="V224" s="133">
        <f t="shared" si="97"/>
        <v>0</v>
      </c>
      <c r="W224" s="133">
        <v>0</v>
      </c>
      <c r="X224" s="134">
        <f t="shared" si="98"/>
        <v>0</v>
      </c>
      <c r="AR224" s="135" t="s">
        <v>203</v>
      </c>
      <c r="AT224" s="135" t="s">
        <v>142</v>
      </c>
      <c r="AU224" s="135" t="s">
        <v>85</v>
      </c>
      <c r="AY224" s="14" t="s">
        <v>139</v>
      </c>
      <c r="BE224" s="136">
        <f t="shared" si="99"/>
        <v>0</v>
      </c>
      <c r="BF224" s="136">
        <f t="shared" si="100"/>
        <v>0</v>
      </c>
      <c r="BG224" s="136">
        <f t="shared" si="101"/>
        <v>0</v>
      </c>
      <c r="BH224" s="136">
        <f t="shared" si="102"/>
        <v>0</v>
      </c>
      <c r="BI224" s="136">
        <f t="shared" si="103"/>
        <v>0</v>
      </c>
      <c r="BJ224" s="14" t="s">
        <v>83</v>
      </c>
      <c r="BK224" s="136">
        <f t="shared" si="104"/>
        <v>0</v>
      </c>
      <c r="BL224" s="14" t="s">
        <v>203</v>
      </c>
      <c r="BM224" s="135" t="s">
        <v>587</v>
      </c>
    </row>
    <row r="225" spans="2:65" s="1" customFormat="1" ht="16.5" customHeight="1">
      <c r="B225" s="29"/>
      <c r="C225" s="137" t="s">
        <v>588</v>
      </c>
      <c r="D225" s="137" t="s">
        <v>253</v>
      </c>
      <c r="E225" s="138" t="s">
        <v>589</v>
      </c>
      <c r="F225" s="139" t="s">
        <v>590</v>
      </c>
      <c r="G225" s="140" t="s">
        <v>154</v>
      </c>
      <c r="H225" s="141">
        <v>4</v>
      </c>
      <c r="I225" s="142"/>
      <c r="J225" s="143"/>
      <c r="K225" s="144">
        <f t="shared" si="92"/>
        <v>0</v>
      </c>
      <c r="L225" s="139" t="s">
        <v>20</v>
      </c>
      <c r="M225" s="145"/>
      <c r="N225" s="146" t="s">
        <v>20</v>
      </c>
      <c r="O225" s="131" t="s">
        <v>44</v>
      </c>
      <c r="P225" s="132">
        <f t="shared" si="93"/>
        <v>0</v>
      </c>
      <c r="Q225" s="132">
        <f t="shared" si="94"/>
        <v>0</v>
      </c>
      <c r="R225" s="132">
        <f t="shared" si="95"/>
        <v>0</v>
      </c>
      <c r="T225" s="133">
        <f t="shared" si="96"/>
        <v>0</v>
      </c>
      <c r="U225" s="133">
        <v>0</v>
      </c>
      <c r="V225" s="133">
        <f t="shared" si="97"/>
        <v>0</v>
      </c>
      <c r="W225" s="133">
        <v>0</v>
      </c>
      <c r="X225" s="134">
        <f t="shared" si="98"/>
        <v>0</v>
      </c>
      <c r="AR225" s="135" t="s">
        <v>256</v>
      </c>
      <c r="AT225" s="135" t="s">
        <v>253</v>
      </c>
      <c r="AU225" s="135" t="s">
        <v>85</v>
      </c>
      <c r="AY225" s="14" t="s">
        <v>139</v>
      </c>
      <c r="BE225" s="136">
        <f t="shared" si="99"/>
        <v>0</v>
      </c>
      <c r="BF225" s="136">
        <f t="shared" si="100"/>
        <v>0</v>
      </c>
      <c r="BG225" s="136">
        <f t="shared" si="101"/>
        <v>0</v>
      </c>
      <c r="BH225" s="136">
        <f t="shared" si="102"/>
        <v>0</v>
      </c>
      <c r="BI225" s="136">
        <f t="shared" si="103"/>
        <v>0</v>
      </c>
      <c r="BJ225" s="14" t="s">
        <v>83</v>
      </c>
      <c r="BK225" s="136">
        <f t="shared" si="104"/>
        <v>0</v>
      </c>
      <c r="BL225" s="14" t="s">
        <v>203</v>
      </c>
      <c r="BM225" s="135" t="s">
        <v>591</v>
      </c>
    </row>
    <row r="226" spans="2:65" s="1" customFormat="1" ht="16.5" customHeight="1">
      <c r="B226" s="29"/>
      <c r="C226" s="137" t="s">
        <v>592</v>
      </c>
      <c r="D226" s="137" t="s">
        <v>253</v>
      </c>
      <c r="E226" s="138" t="s">
        <v>593</v>
      </c>
      <c r="F226" s="139" t="s">
        <v>594</v>
      </c>
      <c r="G226" s="140" t="s">
        <v>154</v>
      </c>
      <c r="H226" s="141">
        <v>7</v>
      </c>
      <c r="I226" s="142"/>
      <c r="J226" s="143"/>
      <c r="K226" s="144">
        <f t="shared" si="92"/>
        <v>0</v>
      </c>
      <c r="L226" s="139" t="s">
        <v>20</v>
      </c>
      <c r="M226" s="145"/>
      <c r="N226" s="146" t="s">
        <v>20</v>
      </c>
      <c r="O226" s="131" t="s">
        <v>44</v>
      </c>
      <c r="P226" s="132">
        <f t="shared" si="93"/>
        <v>0</v>
      </c>
      <c r="Q226" s="132">
        <f t="shared" si="94"/>
        <v>0</v>
      </c>
      <c r="R226" s="132">
        <f t="shared" si="95"/>
        <v>0</v>
      </c>
      <c r="T226" s="133">
        <f t="shared" si="96"/>
        <v>0</v>
      </c>
      <c r="U226" s="133">
        <v>0</v>
      </c>
      <c r="V226" s="133">
        <f t="shared" si="97"/>
        <v>0</v>
      </c>
      <c r="W226" s="133">
        <v>0</v>
      </c>
      <c r="X226" s="134">
        <f t="shared" si="98"/>
        <v>0</v>
      </c>
      <c r="AR226" s="135" t="s">
        <v>256</v>
      </c>
      <c r="AT226" s="135" t="s">
        <v>253</v>
      </c>
      <c r="AU226" s="135" t="s">
        <v>85</v>
      </c>
      <c r="AY226" s="14" t="s">
        <v>139</v>
      </c>
      <c r="BE226" s="136">
        <f t="shared" si="99"/>
        <v>0</v>
      </c>
      <c r="BF226" s="136">
        <f t="shared" si="100"/>
        <v>0</v>
      </c>
      <c r="BG226" s="136">
        <f t="shared" si="101"/>
        <v>0</v>
      </c>
      <c r="BH226" s="136">
        <f t="shared" si="102"/>
        <v>0</v>
      </c>
      <c r="BI226" s="136">
        <f t="shared" si="103"/>
        <v>0</v>
      </c>
      <c r="BJ226" s="14" t="s">
        <v>83</v>
      </c>
      <c r="BK226" s="136">
        <f t="shared" si="104"/>
        <v>0</v>
      </c>
      <c r="BL226" s="14" t="s">
        <v>203</v>
      </c>
      <c r="BM226" s="135" t="s">
        <v>595</v>
      </c>
    </row>
    <row r="227" spans="2:65" s="1" customFormat="1" ht="16.5" customHeight="1">
      <c r="B227" s="29"/>
      <c r="C227" s="137" t="s">
        <v>596</v>
      </c>
      <c r="D227" s="137" t="s">
        <v>253</v>
      </c>
      <c r="E227" s="138" t="s">
        <v>597</v>
      </c>
      <c r="F227" s="139" t="s">
        <v>598</v>
      </c>
      <c r="G227" s="140" t="s">
        <v>154</v>
      </c>
      <c r="H227" s="141">
        <v>1</v>
      </c>
      <c r="I227" s="142"/>
      <c r="J227" s="143"/>
      <c r="K227" s="144">
        <f t="shared" si="92"/>
        <v>0</v>
      </c>
      <c r="L227" s="139" t="s">
        <v>20</v>
      </c>
      <c r="M227" s="145"/>
      <c r="N227" s="146" t="s">
        <v>20</v>
      </c>
      <c r="O227" s="131" t="s">
        <v>44</v>
      </c>
      <c r="P227" s="132">
        <f t="shared" si="93"/>
        <v>0</v>
      </c>
      <c r="Q227" s="132">
        <f t="shared" si="94"/>
        <v>0</v>
      </c>
      <c r="R227" s="132">
        <f t="shared" si="95"/>
        <v>0</v>
      </c>
      <c r="T227" s="133">
        <f t="shared" si="96"/>
        <v>0</v>
      </c>
      <c r="U227" s="133">
        <v>0</v>
      </c>
      <c r="V227" s="133">
        <f t="shared" si="97"/>
        <v>0</v>
      </c>
      <c r="W227" s="133">
        <v>0</v>
      </c>
      <c r="X227" s="134">
        <f t="shared" si="98"/>
        <v>0</v>
      </c>
      <c r="AR227" s="135" t="s">
        <v>256</v>
      </c>
      <c r="AT227" s="135" t="s">
        <v>253</v>
      </c>
      <c r="AU227" s="135" t="s">
        <v>85</v>
      </c>
      <c r="AY227" s="14" t="s">
        <v>139</v>
      </c>
      <c r="BE227" s="136">
        <f t="shared" si="99"/>
        <v>0</v>
      </c>
      <c r="BF227" s="136">
        <f t="shared" si="100"/>
        <v>0</v>
      </c>
      <c r="BG227" s="136">
        <f t="shared" si="101"/>
        <v>0</v>
      </c>
      <c r="BH227" s="136">
        <f t="shared" si="102"/>
        <v>0</v>
      </c>
      <c r="BI227" s="136">
        <f t="shared" si="103"/>
        <v>0</v>
      </c>
      <c r="BJ227" s="14" t="s">
        <v>83</v>
      </c>
      <c r="BK227" s="136">
        <f t="shared" si="104"/>
        <v>0</v>
      </c>
      <c r="BL227" s="14" t="s">
        <v>203</v>
      </c>
      <c r="BM227" s="135" t="s">
        <v>599</v>
      </c>
    </row>
    <row r="228" spans="2:65" s="1" customFormat="1" ht="16.5" customHeight="1">
      <c r="B228" s="29"/>
      <c r="C228" s="137" t="s">
        <v>600</v>
      </c>
      <c r="D228" s="137" t="s">
        <v>253</v>
      </c>
      <c r="E228" s="138" t="s">
        <v>601</v>
      </c>
      <c r="F228" s="139" t="s">
        <v>602</v>
      </c>
      <c r="G228" s="140" t="s">
        <v>154</v>
      </c>
      <c r="H228" s="141">
        <v>2</v>
      </c>
      <c r="I228" s="142"/>
      <c r="J228" s="143"/>
      <c r="K228" s="144">
        <f t="shared" si="92"/>
        <v>0</v>
      </c>
      <c r="L228" s="139" t="s">
        <v>20</v>
      </c>
      <c r="M228" s="145"/>
      <c r="N228" s="146" t="s">
        <v>20</v>
      </c>
      <c r="O228" s="131" t="s">
        <v>44</v>
      </c>
      <c r="P228" s="132">
        <f t="shared" si="93"/>
        <v>0</v>
      </c>
      <c r="Q228" s="132">
        <f t="shared" si="94"/>
        <v>0</v>
      </c>
      <c r="R228" s="132">
        <f t="shared" si="95"/>
        <v>0</v>
      </c>
      <c r="T228" s="133">
        <f t="shared" si="96"/>
        <v>0</v>
      </c>
      <c r="U228" s="133">
        <v>0</v>
      </c>
      <c r="V228" s="133">
        <f t="shared" si="97"/>
        <v>0</v>
      </c>
      <c r="W228" s="133">
        <v>0</v>
      </c>
      <c r="X228" s="134">
        <f t="shared" si="98"/>
        <v>0</v>
      </c>
      <c r="AR228" s="135" t="s">
        <v>256</v>
      </c>
      <c r="AT228" s="135" t="s">
        <v>253</v>
      </c>
      <c r="AU228" s="135" t="s">
        <v>85</v>
      </c>
      <c r="AY228" s="14" t="s">
        <v>139</v>
      </c>
      <c r="BE228" s="136">
        <f t="shared" si="99"/>
        <v>0</v>
      </c>
      <c r="BF228" s="136">
        <f t="shared" si="100"/>
        <v>0</v>
      </c>
      <c r="BG228" s="136">
        <f t="shared" si="101"/>
        <v>0</v>
      </c>
      <c r="BH228" s="136">
        <f t="shared" si="102"/>
        <v>0</v>
      </c>
      <c r="BI228" s="136">
        <f t="shared" si="103"/>
        <v>0</v>
      </c>
      <c r="BJ228" s="14" t="s">
        <v>83</v>
      </c>
      <c r="BK228" s="136">
        <f t="shared" si="104"/>
        <v>0</v>
      </c>
      <c r="BL228" s="14" t="s">
        <v>203</v>
      </c>
      <c r="BM228" s="135" t="s">
        <v>603</v>
      </c>
    </row>
    <row r="229" spans="2:65" s="1" customFormat="1" ht="16.5" customHeight="1">
      <c r="B229" s="29"/>
      <c r="C229" s="137" t="s">
        <v>604</v>
      </c>
      <c r="D229" s="137" t="s">
        <v>253</v>
      </c>
      <c r="E229" s="138" t="s">
        <v>605</v>
      </c>
      <c r="F229" s="139" t="s">
        <v>606</v>
      </c>
      <c r="G229" s="140" t="s">
        <v>154</v>
      </c>
      <c r="H229" s="141">
        <v>1</v>
      </c>
      <c r="I229" s="142"/>
      <c r="J229" s="143"/>
      <c r="K229" s="144">
        <f t="shared" si="92"/>
        <v>0</v>
      </c>
      <c r="L229" s="139" t="s">
        <v>20</v>
      </c>
      <c r="M229" s="145"/>
      <c r="N229" s="146" t="s">
        <v>20</v>
      </c>
      <c r="O229" s="131" t="s">
        <v>44</v>
      </c>
      <c r="P229" s="132">
        <f t="shared" si="93"/>
        <v>0</v>
      </c>
      <c r="Q229" s="132">
        <f t="shared" si="94"/>
        <v>0</v>
      </c>
      <c r="R229" s="132">
        <f t="shared" si="95"/>
        <v>0</v>
      </c>
      <c r="T229" s="133">
        <f t="shared" si="96"/>
        <v>0</v>
      </c>
      <c r="U229" s="133">
        <v>0</v>
      </c>
      <c r="V229" s="133">
        <f t="shared" si="97"/>
        <v>0</v>
      </c>
      <c r="W229" s="133">
        <v>0</v>
      </c>
      <c r="X229" s="134">
        <f t="shared" si="98"/>
        <v>0</v>
      </c>
      <c r="AR229" s="135" t="s">
        <v>256</v>
      </c>
      <c r="AT229" s="135" t="s">
        <v>253</v>
      </c>
      <c r="AU229" s="135" t="s">
        <v>85</v>
      </c>
      <c r="AY229" s="14" t="s">
        <v>139</v>
      </c>
      <c r="BE229" s="136">
        <f t="shared" si="99"/>
        <v>0</v>
      </c>
      <c r="BF229" s="136">
        <f t="shared" si="100"/>
        <v>0</v>
      </c>
      <c r="BG229" s="136">
        <f t="shared" si="101"/>
        <v>0</v>
      </c>
      <c r="BH229" s="136">
        <f t="shared" si="102"/>
        <v>0</v>
      </c>
      <c r="BI229" s="136">
        <f t="shared" si="103"/>
        <v>0</v>
      </c>
      <c r="BJ229" s="14" t="s">
        <v>83</v>
      </c>
      <c r="BK229" s="136">
        <f t="shared" si="104"/>
        <v>0</v>
      </c>
      <c r="BL229" s="14" t="s">
        <v>203</v>
      </c>
      <c r="BM229" s="135" t="s">
        <v>607</v>
      </c>
    </row>
    <row r="230" spans="2:65" s="1" customFormat="1" ht="16.5" customHeight="1">
      <c r="B230" s="29"/>
      <c r="C230" s="137" t="s">
        <v>608</v>
      </c>
      <c r="D230" s="137" t="s">
        <v>253</v>
      </c>
      <c r="E230" s="138" t="s">
        <v>609</v>
      </c>
      <c r="F230" s="139" t="s">
        <v>610</v>
      </c>
      <c r="G230" s="140" t="s">
        <v>154</v>
      </c>
      <c r="H230" s="141">
        <v>1</v>
      </c>
      <c r="I230" s="142"/>
      <c r="J230" s="143"/>
      <c r="K230" s="144">
        <f t="shared" si="92"/>
        <v>0</v>
      </c>
      <c r="L230" s="139" t="s">
        <v>20</v>
      </c>
      <c r="M230" s="145"/>
      <c r="N230" s="146" t="s">
        <v>20</v>
      </c>
      <c r="O230" s="131" t="s">
        <v>44</v>
      </c>
      <c r="P230" s="132">
        <f t="shared" si="93"/>
        <v>0</v>
      </c>
      <c r="Q230" s="132">
        <f t="shared" si="94"/>
        <v>0</v>
      </c>
      <c r="R230" s="132">
        <f t="shared" si="95"/>
        <v>0</v>
      </c>
      <c r="T230" s="133">
        <f t="shared" si="96"/>
        <v>0</v>
      </c>
      <c r="U230" s="133">
        <v>0</v>
      </c>
      <c r="V230" s="133">
        <f t="shared" si="97"/>
        <v>0</v>
      </c>
      <c r="W230" s="133">
        <v>0</v>
      </c>
      <c r="X230" s="134">
        <f t="shared" si="98"/>
        <v>0</v>
      </c>
      <c r="AR230" s="135" t="s">
        <v>256</v>
      </c>
      <c r="AT230" s="135" t="s">
        <v>253</v>
      </c>
      <c r="AU230" s="135" t="s">
        <v>85</v>
      </c>
      <c r="AY230" s="14" t="s">
        <v>139</v>
      </c>
      <c r="BE230" s="136">
        <f t="shared" si="99"/>
        <v>0</v>
      </c>
      <c r="BF230" s="136">
        <f t="shared" si="100"/>
        <v>0</v>
      </c>
      <c r="BG230" s="136">
        <f t="shared" si="101"/>
        <v>0</v>
      </c>
      <c r="BH230" s="136">
        <f t="shared" si="102"/>
        <v>0</v>
      </c>
      <c r="BI230" s="136">
        <f t="shared" si="103"/>
        <v>0</v>
      </c>
      <c r="BJ230" s="14" t="s">
        <v>83</v>
      </c>
      <c r="BK230" s="136">
        <f t="shared" si="104"/>
        <v>0</v>
      </c>
      <c r="BL230" s="14" t="s">
        <v>203</v>
      </c>
      <c r="BM230" s="135" t="s">
        <v>611</v>
      </c>
    </row>
    <row r="231" spans="2:65" s="1" customFormat="1" ht="16.5" customHeight="1">
      <c r="B231" s="29"/>
      <c r="C231" s="123" t="s">
        <v>612</v>
      </c>
      <c r="D231" s="123" t="s">
        <v>142</v>
      </c>
      <c r="E231" s="124" t="s">
        <v>613</v>
      </c>
      <c r="F231" s="125" t="s">
        <v>614</v>
      </c>
      <c r="G231" s="126" t="s">
        <v>154</v>
      </c>
      <c r="H231" s="127">
        <v>7</v>
      </c>
      <c r="I231" s="128"/>
      <c r="J231" s="128"/>
      <c r="K231" s="129">
        <f t="shared" si="92"/>
        <v>0</v>
      </c>
      <c r="L231" s="125" t="s">
        <v>20</v>
      </c>
      <c r="M231" s="29"/>
      <c r="N231" s="130" t="s">
        <v>20</v>
      </c>
      <c r="O231" s="131" t="s">
        <v>44</v>
      </c>
      <c r="P231" s="132">
        <f t="shared" si="93"/>
        <v>0</v>
      </c>
      <c r="Q231" s="132">
        <f t="shared" si="94"/>
        <v>0</v>
      </c>
      <c r="R231" s="132">
        <f t="shared" si="95"/>
        <v>0</v>
      </c>
      <c r="T231" s="133">
        <f t="shared" si="96"/>
        <v>0</v>
      </c>
      <c r="U231" s="133">
        <v>0</v>
      </c>
      <c r="V231" s="133">
        <f t="shared" si="97"/>
        <v>0</v>
      </c>
      <c r="W231" s="133">
        <v>0</v>
      </c>
      <c r="X231" s="134">
        <f t="shared" si="98"/>
        <v>0</v>
      </c>
      <c r="AR231" s="135" t="s">
        <v>203</v>
      </c>
      <c r="AT231" s="135" t="s">
        <v>142</v>
      </c>
      <c r="AU231" s="135" t="s">
        <v>85</v>
      </c>
      <c r="AY231" s="14" t="s">
        <v>139</v>
      </c>
      <c r="BE231" s="136">
        <f t="shared" si="99"/>
        <v>0</v>
      </c>
      <c r="BF231" s="136">
        <f t="shared" si="100"/>
        <v>0</v>
      </c>
      <c r="BG231" s="136">
        <f t="shared" si="101"/>
        <v>0</v>
      </c>
      <c r="BH231" s="136">
        <f t="shared" si="102"/>
        <v>0</v>
      </c>
      <c r="BI231" s="136">
        <f t="shared" si="103"/>
        <v>0</v>
      </c>
      <c r="BJ231" s="14" t="s">
        <v>83</v>
      </c>
      <c r="BK231" s="136">
        <f t="shared" si="104"/>
        <v>0</v>
      </c>
      <c r="BL231" s="14" t="s">
        <v>203</v>
      </c>
      <c r="BM231" s="135" t="s">
        <v>615</v>
      </c>
    </row>
    <row r="232" spans="2:65" s="1" customFormat="1" ht="16.5" customHeight="1">
      <c r="B232" s="29"/>
      <c r="C232" s="137" t="s">
        <v>616</v>
      </c>
      <c r="D232" s="137" t="s">
        <v>253</v>
      </c>
      <c r="E232" s="138" t="s">
        <v>617</v>
      </c>
      <c r="F232" s="139" t="s">
        <v>618</v>
      </c>
      <c r="G232" s="140" t="s">
        <v>154</v>
      </c>
      <c r="H232" s="141">
        <v>6</v>
      </c>
      <c r="I232" s="142"/>
      <c r="J232" s="143"/>
      <c r="K232" s="144">
        <f t="shared" si="92"/>
        <v>0</v>
      </c>
      <c r="L232" s="139" t="s">
        <v>20</v>
      </c>
      <c r="M232" s="145"/>
      <c r="N232" s="146" t="s">
        <v>20</v>
      </c>
      <c r="O232" s="131" t="s">
        <v>44</v>
      </c>
      <c r="P232" s="132">
        <f t="shared" si="93"/>
        <v>0</v>
      </c>
      <c r="Q232" s="132">
        <f t="shared" si="94"/>
        <v>0</v>
      </c>
      <c r="R232" s="132">
        <f t="shared" si="95"/>
        <v>0</v>
      </c>
      <c r="T232" s="133">
        <f t="shared" si="96"/>
        <v>0</v>
      </c>
      <c r="U232" s="133">
        <v>0</v>
      </c>
      <c r="V232" s="133">
        <f t="shared" si="97"/>
        <v>0</v>
      </c>
      <c r="W232" s="133">
        <v>0</v>
      </c>
      <c r="X232" s="134">
        <f t="shared" si="98"/>
        <v>0</v>
      </c>
      <c r="AR232" s="135" t="s">
        <v>256</v>
      </c>
      <c r="AT232" s="135" t="s">
        <v>253</v>
      </c>
      <c r="AU232" s="135" t="s">
        <v>85</v>
      </c>
      <c r="AY232" s="14" t="s">
        <v>139</v>
      </c>
      <c r="BE232" s="136">
        <f t="shared" si="99"/>
        <v>0</v>
      </c>
      <c r="BF232" s="136">
        <f t="shared" si="100"/>
        <v>0</v>
      </c>
      <c r="BG232" s="136">
        <f t="shared" si="101"/>
        <v>0</v>
      </c>
      <c r="BH232" s="136">
        <f t="shared" si="102"/>
        <v>0</v>
      </c>
      <c r="BI232" s="136">
        <f t="shared" si="103"/>
        <v>0</v>
      </c>
      <c r="BJ232" s="14" t="s">
        <v>83</v>
      </c>
      <c r="BK232" s="136">
        <f t="shared" si="104"/>
        <v>0</v>
      </c>
      <c r="BL232" s="14" t="s">
        <v>203</v>
      </c>
      <c r="BM232" s="135" t="s">
        <v>619</v>
      </c>
    </row>
    <row r="233" spans="2:65" s="1" customFormat="1" ht="16.5" customHeight="1">
      <c r="B233" s="29"/>
      <c r="C233" s="137" t="s">
        <v>620</v>
      </c>
      <c r="D233" s="137" t="s">
        <v>253</v>
      </c>
      <c r="E233" s="138" t="s">
        <v>621</v>
      </c>
      <c r="F233" s="139" t="s">
        <v>622</v>
      </c>
      <c r="G233" s="140" t="s">
        <v>154</v>
      </c>
      <c r="H233" s="141">
        <v>1</v>
      </c>
      <c r="I233" s="142"/>
      <c r="J233" s="143"/>
      <c r="K233" s="144">
        <f t="shared" si="92"/>
        <v>0</v>
      </c>
      <c r="L233" s="139" t="s">
        <v>20</v>
      </c>
      <c r="M233" s="145"/>
      <c r="N233" s="146" t="s">
        <v>20</v>
      </c>
      <c r="O233" s="131" t="s">
        <v>44</v>
      </c>
      <c r="P233" s="132">
        <f t="shared" si="93"/>
        <v>0</v>
      </c>
      <c r="Q233" s="132">
        <f t="shared" si="94"/>
        <v>0</v>
      </c>
      <c r="R233" s="132">
        <f t="shared" si="95"/>
        <v>0</v>
      </c>
      <c r="T233" s="133">
        <f t="shared" si="96"/>
        <v>0</v>
      </c>
      <c r="U233" s="133">
        <v>0</v>
      </c>
      <c r="V233" s="133">
        <f t="shared" si="97"/>
        <v>0</v>
      </c>
      <c r="W233" s="133">
        <v>0</v>
      </c>
      <c r="X233" s="134">
        <f t="shared" si="98"/>
        <v>0</v>
      </c>
      <c r="AR233" s="135" t="s">
        <v>256</v>
      </c>
      <c r="AT233" s="135" t="s">
        <v>253</v>
      </c>
      <c r="AU233" s="135" t="s">
        <v>85</v>
      </c>
      <c r="AY233" s="14" t="s">
        <v>139</v>
      </c>
      <c r="BE233" s="136">
        <f t="shared" si="99"/>
        <v>0</v>
      </c>
      <c r="BF233" s="136">
        <f t="shared" si="100"/>
        <v>0</v>
      </c>
      <c r="BG233" s="136">
        <f t="shared" si="101"/>
        <v>0</v>
      </c>
      <c r="BH233" s="136">
        <f t="shared" si="102"/>
        <v>0</v>
      </c>
      <c r="BI233" s="136">
        <f t="shared" si="103"/>
        <v>0</v>
      </c>
      <c r="BJ233" s="14" t="s">
        <v>83</v>
      </c>
      <c r="BK233" s="136">
        <f t="shared" si="104"/>
        <v>0</v>
      </c>
      <c r="BL233" s="14" t="s">
        <v>203</v>
      </c>
      <c r="BM233" s="135" t="s">
        <v>623</v>
      </c>
    </row>
    <row r="234" spans="2:65" s="1" customFormat="1" ht="24.2" customHeight="1">
      <c r="B234" s="29"/>
      <c r="C234" s="123" t="s">
        <v>624</v>
      </c>
      <c r="D234" s="123" t="s">
        <v>142</v>
      </c>
      <c r="E234" s="124" t="s">
        <v>625</v>
      </c>
      <c r="F234" s="125" t="s">
        <v>626</v>
      </c>
      <c r="G234" s="126" t="s">
        <v>190</v>
      </c>
      <c r="H234" s="127">
        <v>160</v>
      </c>
      <c r="I234" s="128"/>
      <c r="J234" s="128"/>
      <c r="K234" s="129">
        <f t="shared" si="92"/>
        <v>0</v>
      </c>
      <c r="L234" s="125" t="s">
        <v>20</v>
      </c>
      <c r="M234" s="29"/>
      <c r="N234" s="130" t="s">
        <v>20</v>
      </c>
      <c r="O234" s="131" t="s">
        <v>44</v>
      </c>
      <c r="P234" s="132">
        <f t="shared" si="93"/>
        <v>0</v>
      </c>
      <c r="Q234" s="132">
        <f t="shared" si="94"/>
        <v>0</v>
      </c>
      <c r="R234" s="132">
        <f t="shared" si="95"/>
        <v>0</v>
      </c>
      <c r="T234" s="133">
        <f t="shared" si="96"/>
        <v>0</v>
      </c>
      <c r="U234" s="133">
        <v>0</v>
      </c>
      <c r="V234" s="133">
        <f t="shared" si="97"/>
        <v>0</v>
      </c>
      <c r="W234" s="133">
        <v>0</v>
      </c>
      <c r="X234" s="134">
        <f t="shared" si="98"/>
        <v>0</v>
      </c>
      <c r="AR234" s="135" t="s">
        <v>203</v>
      </c>
      <c r="AT234" s="135" t="s">
        <v>142</v>
      </c>
      <c r="AU234" s="135" t="s">
        <v>85</v>
      </c>
      <c r="AY234" s="14" t="s">
        <v>139</v>
      </c>
      <c r="BE234" s="136">
        <f t="shared" si="99"/>
        <v>0</v>
      </c>
      <c r="BF234" s="136">
        <f t="shared" si="100"/>
        <v>0</v>
      </c>
      <c r="BG234" s="136">
        <f t="shared" si="101"/>
        <v>0</v>
      </c>
      <c r="BH234" s="136">
        <f t="shared" si="102"/>
        <v>0</v>
      </c>
      <c r="BI234" s="136">
        <f t="shared" si="103"/>
        <v>0</v>
      </c>
      <c r="BJ234" s="14" t="s">
        <v>83</v>
      </c>
      <c r="BK234" s="136">
        <f t="shared" si="104"/>
        <v>0</v>
      </c>
      <c r="BL234" s="14" t="s">
        <v>203</v>
      </c>
      <c r="BM234" s="135" t="s">
        <v>627</v>
      </c>
    </row>
    <row r="235" spans="2:65" s="1" customFormat="1" ht="16.5" customHeight="1">
      <c r="B235" s="29"/>
      <c r="C235" s="137" t="s">
        <v>628</v>
      </c>
      <c r="D235" s="137" t="s">
        <v>253</v>
      </c>
      <c r="E235" s="138" t="s">
        <v>629</v>
      </c>
      <c r="F235" s="139" t="s">
        <v>630</v>
      </c>
      <c r="G235" s="140" t="s">
        <v>190</v>
      </c>
      <c r="H235" s="141">
        <v>160</v>
      </c>
      <c r="I235" s="142"/>
      <c r="J235" s="143"/>
      <c r="K235" s="144">
        <f t="shared" si="92"/>
        <v>0</v>
      </c>
      <c r="L235" s="139" t="s">
        <v>20</v>
      </c>
      <c r="M235" s="145"/>
      <c r="N235" s="146" t="s">
        <v>20</v>
      </c>
      <c r="O235" s="131" t="s">
        <v>44</v>
      </c>
      <c r="P235" s="132">
        <f t="shared" si="93"/>
        <v>0</v>
      </c>
      <c r="Q235" s="132">
        <f t="shared" si="94"/>
        <v>0</v>
      </c>
      <c r="R235" s="132">
        <f t="shared" si="95"/>
        <v>0</v>
      </c>
      <c r="T235" s="133">
        <f t="shared" si="96"/>
        <v>0</v>
      </c>
      <c r="U235" s="133">
        <v>0</v>
      </c>
      <c r="V235" s="133">
        <f t="shared" si="97"/>
        <v>0</v>
      </c>
      <c r="W235" s="133">
        <v>0</v>
      </c>
      <c r="X235" s="134">
        <f t="shared" si="98"/>
        <v>0</v>
      </c>
      <c r="AR235" s="135" t="s">
        <v>256</v>
      </c>
      <c r="AT235" s="135" t="s">
        <v>253</v>
      </c>
      <c r="AU235" s="135" t="s">
        <v>85</v>
      </c>
      <c r="AY235" s="14" t="s">
        <v>139</v>
      </c>
      <c r="BE235" s="136">
        <f t="shared" si="99"/>
        <v>0</v>
      </c>
      <c r="BF235" s="136">
        <f t="shared" si="100"/>
        <v>0</v>
      </c>
      <c r="BG235" s="136">
        <f t="shared" si="101"/>
        <v>0</v>
      </c>
      <c r="BH235" s="136">
        <f t="shared" si="102"/>
        <v>0</v>
      </c>
      <c r="BI235" s="136">
        <f t="shared" si="103"/>
        <v>0</v>
      </c>
      <c r="BJ235" s="14" t="s">
        <v>83</v>
      </c>
      <c r="BK235" s="136">
        <f t="shared" si="104"/>
        <v>0</v>
      </c>
      <c r="BL235" s="14" t="s">
        <v>203</v>
      </c>
      <c r="BM235" s="135" t="s">
        <v>631</v>
      </c>
    </row>
    <row r="236" spans="2:65" s="1" customFormat="1" ht="24.2" customHeight="1">
      <c r="B236" s="29"/>
      <c r="C236" s="123" t="s">
        <v>632</v>
      </c>
      <c r="D236" s="123" t="s">
        <v>142</v>
      </c>
      <c r="E236" s="124" t="s">
        <v>633</v>
      </c>
      <c r="F236" s="125" t="s">
        <v>634</v>
      </c>
      <c r="G236" s="126" t="s">
        <v>190</v>
      </c>
      <c r="H236" s="127">
        <v>30</v>
      </c>
      <c r="I236" s="128"/>
      <c r="J236" s="128"/>
      <c r="K236" s="129">
        <f t="shared" si="92"/>
        <v>0</v>
      </c>
      <c r="L236" s="125" t="s">
        <v>20</v>
      </c>
      <c r="M236" s="29"/>
      <c r="N236" s="130" t="s">
        <v>20</v>
      </c>
      <c r="O236" s="131" t="s">
        <v>44</v>
      </c>
      <c r="P236" s="132">
        <f t="shared" si="93"/>
        <v>0</v>
      </c>
      <c r="Q236" s="132">
        <f t="shared" si="94"/>
        <v>0</v>
      </c>
      <c r="R236" s="132">
        <f t="shared" si="95"/>
        <v>0</v>
      </c>
      <c r="T236" s="133">
        <f t="shared" si="96"/>
        <v>0</v>
      </c>
      <c r="U236" s="133">
        <v>0</v>
      </c>
      <c r="V236" s="133">
        <f t="shared" si="97"/>
        <v>0</v>
      </c>
      <c r="W236" s="133">
        <v>0</v>
      </c>
      <c r="X236" s="134">
        <f t="shared" si="98"/>
        <v>0</v>
      </c>
      <c r="AR236" s="135" t="s">
        <v>203</v>
      </c>
      <c r="AT236" s="135" t="s">
        <v>142</v>
      </c>
      <c r="AU236" s="135" t="s">
        <v>85</v>
      </c>
      <c r="AY236" s="14" t="s">
        <v>139</v>
      </c>
      <c r="BE236" s="136">
        <f t="shared" si="99"/>
        <v>0</v>
      </c>
      <c r="BF236" s="136">
        <f t="shared" si="100"/>
        <v>0</v>
      </c>
      <c r="BG236" s="136">
        <f t="shared" si="101"/>
        <v>0</v>
      </c>
      <c r="BH236" s="136">
        <f t="shared" si="102"/>
        <v>0</v>
      </c>
      <c r="BI236" s="136">
        <f t="shared" si="103"/>
        <v>0</v>
      </c>
      <c r="BJ236" s="14" t="s">
        <v>83</v>
      </c>
      <c r="BK236" s="136">
        <f t="shared" si="104"/>
        <v>0</v>
      </c>
      <c r="BL236" s="14" t="s">
        <v>203</v>
      </c>
      <c r="BM236" s="135" t="s">
        <v>635</v>
      </c>
    </row>
    <row r="237" spans="2:65" s="1" customFormat="1" ht="16.5" customHeight="1">
      <c r="B237" s="29"/>
      <c r="C237" s="137" t="s">
        <v>636</v>
      </c>
      <c r="D237" s="137" t="s">
        <v>253</v>
      </c>
      <c r="E237" s="138" t="s">
        <v>637</v>
      </c>
      <c r="F237" s="139" t="s">
        <v>638</v>
      </c>
      <c r="G237" s="140" t="s">
        <v>190</v>
      </c>
      <c r="H237" s="141">
        <v>30</v>
      </c>
      <c r="I237" s="142"/>
      <c r="J237" s="143"/>
      <c r="K237" s="144">
        <f t="shared" si="92"/>
        <v>0</v>
      </c>
      <c r="L237" s="139" t="s">
        <v>20</v>
      </c>
      <c r="M237" s="145"/>
      <c r="N237" s="146" t="s">
        <v>20</v>
      </c>
      <c r="O237" s="131" t="s">
        <v>44</v>
      </c>
      <c r="P237" s="132">
        <f t="shared" si="93"/>
        <v>0</v>
      </c>
      <c r="Q237" s="132">
        <f t="shared" si="94"/>
        <v>0</v>
      </c>
      <c r="R237" s="132">
        <f t="shared" si="95"/>
        <v>0</v>
      </c>
      <c r="T237" s="133">
        <f t="shared" si="96"/>
        <v>0</v>
      </c>
      <c r="U237" s="133">
        <v>0</v>
      </c>
      <c r="V237" s="133">
        <f t="shared" si="97"/>
        <v>0</v>
      </c>
      <c r="W237" s="133">
        <v>0</v>
      </c>
      <c r="X237" s="134">
        <f t="shared" si="98"/>
        <v>0</v>
      </c>
      <c r="AR237" s="135" t="s">
        <v>256</v>
      </c>
      <c r="AT237" s="135" t="s">
        <v>253</v>
      </c>
      <c r="AU237" s="135" t="s">
        <v>85</v>
      </c>
      <c r="AY237" s="14" t="s">
        <v>139</v>
      </c>
      <c r="BE237" s="136">
        <f t="shared" si="99"/>
        <v>0</v>
      </c>
      <c r="BF237" s="136">
        <f t="shared" si="100"/>
        <v>0</v>
      </c>
      <c r="BG237" s="136">
        <f t="shared" si="101"/>
        <v>0</v>
      </c>
      <c r="BH237" s="136">
        <f t="shared" si="102"/>
        <v>0</v>
      </c>
      <c r="BI237" s="136">
        <f t="shared" si="103"/>
        <v>0</v>
      </c>
      <c r="BJ237" s="14" t="s">
        <v>83</v>
      </c>
      <c r="BK237" s="136">
        <f t="shared" si="104"/>
        <v>0</v>
      </c>
      <c r="BL237" s="14" t="s">
        <v>203</v>
      </c>
      <c r="BM237" s="135" t="s">
        <v>639</v>
      </c>
    </row>
    <row r="238" spans="2:65" s="1" customFormat="1" ht="24.2" customHeight="1">
      <c r="B238" s="29"/>
      <c r="C238" s="123" t="s">
        <v>640</v>
      </c>
      <c r="D238" s="123" t="s">
        <v>142</v>
      </c>
      <c r="E238" s="124" t="s">
        <v>641</v>
      </c>
      <c r="F238" s="125" t="s">
        <v>642</v>
      </c>
      <c r="G238" s="126" t="s">
        <v>154</v>
      </c>
      <c r="H238" s="127">
        <v>1</v>
      </c>
      <c r="I238" s="128"/>
      <c r="J238" s="128"/>
      <c r="K238" s="129">
        <f t="shared" si="92"/>
        <v>0</v>
      </c>
      <c r="L238" s="125" t="s">
        <v>20</v>
      </c>
      <c r="M238" s="29"/>
      <c r="N238" s="130" t="s">
        <v>20</v>
      </c>
      <c r="O238" s="131" t="s">
        <v>44</v>
      </c>
      <c r="P238" s="132">
        <f t="shared" si="93"/>
        <v>0</v>
      </c>
      <c r="Q238" s="132">
        <f t="shared" si="94"/>
        <v>0</v>
      </c>
      <c r="R238" s="132">
        <f t="shared" si="95"/>
        <v>0</v>
      </c>
      <c r="T238" s="133">
        <f t="shared" si="96"/>
        <v>0</v>
      </c>
      <c r="U238" s="133">
        <v>0</v>
      </c>
      <c r="V238" s="133">
        <f t="shared" si="97"/>
        <v>0</v>
      </c>
      <c r="W238" s="133">
        <v>0</v>
      </c>
      <c r="X238" s="134">
        <f t="shared" si="98"/>
        <v>0</v>
      </c>
      <c r="AR238" s="135" t="s">
        <v>203</v>
      </c>
      <c r="AT238" s="135" t="s">
        <v>142</v>
      </c>
      <c r="AU238" s="135" t="s">
        <v>85</v>
      </c>
      <c r="AY238" s="14" t="s">
        <v>139</v>
      </c>
      <c r="BE238" s="136">
        <f t="shared" si="99"/>
        <v>0</v>
      </c>
      <c r="BF238" s="136">
        <f t="shared" si="100"/>
        <v>0</v>
      </c>
      <c r="BG238" s="136">
        <f t="shared" si="101"/>
        <v>0</v>
      </c>
      <c r="BH238" s="136">
        <f t="shared" si="102"/>
        <v>0</v>
      </c>
      <c r="BI238" s="136">
        <f t="shared" si="103"/>
        <v>0</v>
      </c>
      <c r="BJ238" s="14" t="s">
        <v>83</v>
      </c>
      <c r="BK238" s="136">
        <f t="shared" si="104"/>
        <v>0</v>
      </c>
      <c r="BL238" s="14" t="s">
        <v>203</v>
      </c>
      <c r="BM238" s="135" t="s">
        <v>643</v>
      </c>
    </row>
    <row r="239" spans="2:65" s="1" customFormat="1" ht="24.2" customHeight="1">
      <c r="B239" s="29"/>
      <c r="C239" s="123" t="s">
        <v>644</v>
      </c>
      <c r="D239" s="123" t="s">
        <v>142</v>
      </c>
      <c r="E239" s="124" t="s">
        <v>645</v>
      </c>
      <c r="F239" s="125" t="s">
        <v>646</v>
      </c>
      <c r="G239" s="126" t="s">
        <v>154</v>
      </c>
      <c r="H239" s="127">
        <v>1</v>
      </c>
      <c r="I239" s="128"/>
      <c r="J239" s="128"/>
      <c r="K239" s="129">
        <f t="shared" si="92"/>
        <v>0</v>
      </c>
      <c r="L239" s="125" t="s">
        <v>20</v>
      </c>
      <c r="M239" s="29"/>
      <c r="N239" s="130" t="s">
        <v>20</v>
      </c>
      <c r="O239" s="131" t="s">
        <v>44</v>
      </c>
      <c r="P239" s="132">
        <f t="shared" si="93"/>
        <v>0</v>
      </c>
      <c r="Q239" s="132">
        <f t="shared" si="94"/>
        <v>0</v>
      </c>
      <c r="R239" s="132">
        <f t="shared" si="95"/>
        <v>0</v>
      </c>
      <c r="T239" s="133">
        <f t="shared" si="96"/>
        <v>0</v>
      </c>
      <c r="U239" s="133">
        <v>0</v>
      </c>
      <c r="V239" s="133">
        <f t="shared" si="97"/>
        <v>0</v>
      </c>
      <c r="W239" s="133">
        <v>0</v>
      </c>
      <c r="X239" s="134">
        <f t="shared" si="98"/>
        <v>0</v>
      </c>
      <c r="AR239" s="135" t="s">
        <v>203</v>
      </c>
      <c r="AT239" s="135" t="s">
        <v>142</v>
      </c>
      <c r="AU239" s="135" t="s">
        <v>85</v>
      </c>
      <c r="AY239" s="14" t="s">
        <v>139</v>
      </c>
      <c r="BE239" s="136">
        <f t="shared" si="99"/>
        <v>0</v>
      </c>
      <c r="BF239" s="136">
        <f t="shared" si="100"/>
        <v>0</v>
      </c>
      <c r="BG239" s="136">
        <f t="shared" si="101"/>
        <v>0</v>
      </c>
      <c r="BH239" s="136">
        <f t="shared" si="102"/>
        <v>0</v>
      </c>
      <c r="BI239" s="136">
        <f t="shared" si="103"/>
        <v>0</v>
      </c>
      <c r="BJ239" s="14" t="s">
        <v>83</v>
      </c>
      <c r="BK239" s="136">
        <f t="shared" si="104"/>
        <v>0</v>
      </c>
      <c r="BL239" s="14" t="s">
        <v>203</v>
      </c>
      <c r="BM239" s="135" t="s">
        <v>647</v>
      </c>
    </row>
    <row r="240" spans="2:65" s="1" customFormat="1" ht="16.5" customHeight="1">
      <c r="B240" s="29"/>
      <c r="C240" s="123" t="s">
        <v>648</v>
      </c>
      <c r="D240" s="123" t="s">
        <v>142</v>
      </c>
      <c r="E240" s="124" t="s">
        <v>649</v>
      </c>
      <c r="F240" s="125" t="s">
        <v>650</v>
      </c>
      <c r="G240" s="126" t="s">
        <v>190</v>
      </c>
      <c r="H240" s="127">
        <v>3</v>
      </c>
      <c r="I240" s="128"/>
      <c r="J240" s="128"/>
      <c r="K240" s="129">
        <f t="shared" si="92"/>
        <v>0</v>
      </c>
      <c r="L240" s="125" t="s">
        <v>20</v>
      </c>
      <c r="M240" s="29"/>
      <c r="N240" s="130" t="s">
        <v>20</v>
      </c>
      <c r="O240" s="131" t="s">
        <v>44</v>
      </c>
      <c r="P240" s="132">
        <f t="shared" si="93"/>
        <v>0</v>
      </c>
      <c r="Q240" s="132">
        <f t="shared" si="94"/>
        <v>0</v>
      </c>
      <c r="R240" s="132">
        <f t="shared" si="95"/>
        <v>0</v>
      </c>
      <c r="T240" s="133">
        <f t="shared" si="96"/>
        <v>0</v>
      </c>
      <c r="U240" s="133">
        <v>0</v>
      </c>
      <c r="V240" s="133">
        <f t="shared" si="97"/>
        <v>0</v>
      </c>
      <c r="W240" s="133">
        <v>0</v>
      </c>
      <c r="X240" s="134">
        <f t="shared" si="98"/>
        <v>0</v>
      </c>
      <c r="AR240" s="135" t="s">
        <v>203</v>
      </c>
      <c r="AT240" s="135" t="s">
        <v>142</v>
      </c>
      <c r="AU240" s="135" t="s">
        <v>85</v>
      </c>
      <c r="AY240" s="14" t="s">
        <v>139</v>
      </c>
      <c r="BE240" s="136">
        <f t="shared" si="99"/>
        <v>0</v>
      </c>
      <c r="BF240" s="136">
        <f t="shared" si="100"/>
        <v>0</v>
      </c>
      <c r="BG240" s="136">
        <f t="shared" si="101"/>
        <v>0</v>
      </c>
      <c r="BH240" s="136">
        <f t="shared" si="102"/>
        <v>0</v>
      </c>
      <c r="BI240" s="136">
        <f t="shared" si="103"/>
        <v>0</v>
      </c>
      <c r="BJ240" s="14" t="s">
        <v>83</v>
      </c>
      <c r="BK240" s="136">
        <f t="shared" si="104"/>
        <v>0</v>
      </c>
      <c r="BL240" s="14" t="s">
        <v>203</v>
      </c>
      <c r="BM240" s="135" t="s">
        <v>651</v>
      </c>
    </row>
    <row r="241" spans="2:65" s="1" customFormat="1" ht="21.75" customHeight="1">
      <c r="B241" s="29"/>
      <c r="C241" s="137" t="s">
        <v>652</v>
      </c>
      <c r="D241" s="137" t="s">
        <v>253</v>
      </c>
      <c r="E241" s="138" t="s">
        <v>653</v>
      </c>
      <c r="F241" s="139" t="s">
        <v>654</v>
      </c>
      <c r="G241" s="140" t="s">
        <v>190</v>
      </c>
      <c r="H241" s="141">
        <v>3</v>
      </c>
      <c r="I241" s="142"/>
      <c r="J241" s="143"/>
      <c r="K241" s="144">
        <f t="shared" si="92"/>
        <v>0</v>
      </c>
      <c r="L241" s="139" t="s">
        <v>20</v>
      </c>
      <c r="M241" s="145"/>
      <c r="N241" s="146" t="s">
        <v>20</v>
      </c>
      <c r="O241" s="131" t="s">
        <v>44</v>
      </c>
      <c r="P241" s="132">
        <f t="shared" si="93"/>
        <v>0</v>
      </c>
      <c r="Q241" s="132">
        <f t="shared" si="94"/>
        <v>0</v>
      </c>
      <c r="R241" s="132">
        <f t="shared" si="95"/>
        <v>0</v>
      </c>
      <c r="T241" s="133">
        <f t="shared" si="96"/>
        <v>0</v>
      </c>
      <c r="U241" s="133">
        <v>0</v>
      </c>
      <c r="V241" s="133">
        <f t="shared" si="97"/>
        <v>0</v>
      </c>
      <c r="W241" s="133">
        <v>0</v>
      </c>
      <c r="X241" s="134">
        <f t="shared" si="98"/>
        <v>0</v>
      </c>
      <c r="AR241" s="135" t="s">
        <v>256</v>
      </c>
      <c r="AT241" s="135" t="s">
        <v>253</v>
      </c>
      <c r="AU241" s="135" t="s">
        <v>85</v>
      </c>
      <c r="AY241" s="14" t="s">
        <v>139</v>
      </c>
      <c r="BE241" s="136">
        <f t="shared" si="99"/>
        <v>0</v>
      </c>
      <c r="BF241" s="136">
        <f t="shared" si="100"/>
        <v>0</v>
      </c>
      <c r="BG241" s="136">
        <f t="shared" si="101"/>
        <v>0</v>
      </c>
      <c r="BH241" s="136">
        <f t="shared" si="102"/>
        <v>0</v>
      </c>
      <c r="BI241" s="136">
        <f t="shared" si="103"/>
        <v>0</v>
      </c>
      <c r="BJ241" s="14" t="s">
        <v>83</v>
      </c>
      <c r="BK241" s="136">
        <f t="shared" si="104"/>
        <v>0</v>
      </c>
      <c r="BL241" s="14" t="s">
        <v>203</v>
      </c>
      <c r="BM241" s="135" t="s">
        <v>655</v>
      </c>
    </row>
    <row r="242" spans="2:65" s="1" customFormat="1" ht="16.5" customHeight="1">
      <c r="B242" s="29"/>
      <c r="C242" s="123" t="s">
        <v>656</v>
      </c>
      <c r="D242" s="123" t="s">
        <v>142</v>
      </c>
      <c r="E242" s="124" t="s">
        <v>657</v>
      </c>
      <c r="F242" s="125" t="s">
        <v>658</v>
      </c>
      <c r="G242" s="126" t="s">
        <v>190</v>
      </c>
      <c r="H242" s="127">
        <v>40</v>
      </c>
      <c r="I242" s="128"/>
      <c r="J242" s="128"/>
      <c r="K242" s="129">
        <f t="shared" si="92"/>
        <v>0</v>
      </c>
      <c r="L242" s="125" t="s">
        <v>20</v>
      </c>
      <c r="M242" s="29"/>
      <c r="N242" s="130" t="s">
        <v>20</v>
      </c>
      <c r="O242" s="131" t="s">
        <v>44</v>
      </c>
      <c r="P242" s="132">
        <f t="shared" si="93"/>
        <v>0</v>
      </c>
      <c r="Q242" s="132">
        <f t="shared" si="94"/>
        <v>0</v>
      </c>
      <c r="R242" s="132">
        <f t="shared" si="95"/>
        <v>0</v>
      </c>
      <c r="T242" s="133">
        <f t="shared" si="96"/>
        <v>0</v>
      </c>
      <c r="U242" s="133">
        <v>0</v>
      </c>
      <c r="V242" s="133">
        <f t="shared" si="97"/>
        <v>0</v>
      </c>
      <c r="W242" s="133">
        <v>0</v>
      </c>
      <c r="X242" s="134">
        <f t="shared" si="98"/>
        <v>0</v>
      </c>
      <c r="AR242" s="135" t="s">
        <v>203</v>
      </c>
      <c r="AT242" s="135" t="s">
        <v>142</v>
      </c>
      <c r="AU242" s="135" t="s">
        <v>85</v>
      </c>
      <c r="AY242" s="14" t="s">
        <v>139</v>
      </c>
      <c r="BE242" s="136">
        <f t="shared" si="99"/>
        <v>0</v>
      </c>
      <c r="BF242" s="136">
        <f t="shared" si="100"/>
        <v>0</v>
      </c>
      <c r="BG242" s="136">
        <f t="shared" si="101"/>
        <v>0</v>
      </c>
      <c r="BH242" s="136">
        <f t="shared" si="102"/>
        <v>0</v>
      </c>
      <c r="BI242" s="136">
        <f t="shared" si="103"/>
        <v>0</v>
      </c>
      <c r="BJ242" s="14" t="s">
        <v>83</v>
      </c>
      <c r="BK242" s="136">
        <f t="shared" si="104"/>
        <v>0</v>
      </c>
      <c r="BL242" s="14" t="s">
        <v>203</v>
      </c>
      <c r="BM242" s="135" t="s">
        <v>659</v>
      </c>
    </row>
    <row r="243" spans="2:65" s="1" customFormat="1" ht="16.5" customHeight="1">
      <c r="B243" s="29"/>
      <c r="C243" s="137" t="s">
        <v>660</v>
      </c>
      <c r="D243" s="137" t="s">
        <v>253</v>
      </c>
      <c r="E243" s="138" t="s">
        <v>661</v>
      </c>
      <c r="F243" s="139" t="s">
        <v>662</v>
      </c>
      <c r="G243" s="140" t="s">
        <v>190</v>
      </c>
      <c r="H243" s="141">
        <v>40</v>
      </c>
      <c r="I243" s="142"/>
      <c r="J243" s="143"/>
      <c r="K243" s="144">
        <f t="shared" si="92"/>
        <v>0</v>
      </c>
      <c r="L243" s="139" t="s">
        <v>20</v>
      </c>
      <c r="M243" s="145"/>
      <c r="N243" s="146" t="s">
        <v>20</v>
      </c>
      <c r="O243" s="131" t="s">
        <v>44</v>
      </c>
      <c r="P243" s="132">
        <f t="shared" si="93"/>
        <v>0</v>
      </c>
      <c r="Q243" s="132">
        <f t="shared" si="94"/>
        <v>0</v>
      </c>
      <c r="R243" s="132">
        <f t="shared" si="95"/>
        <v>0</v>
      </c>
      <c r="T243" s="133">
        <f t="shared" si="96"/>
        <v>0</v>
      </c>
      <c r="U243" s="133">
        <v>0</v>
      </c>
      <c r="V243" s="133">
        <f t="shared" si="97"/>
        <v>0</v>
      </c>
      <c r="W243" s="133">
        <v>0</v>
      </c>
      <c r="X243" s="134">
        <f t="shared" si="98"/>
        <v>0</v>
      </c>
      <c r="AR243" s="135" t="s">
        <v>256</v>
      </c>
      <c r="AT243" s="135" t="s">
        <v>253</v>
      </c>
      <c r="AU243" s="135" t="s">
        <v>85</v>
      </c>
      <c r="AY243" s="14" t="s">
        <v>139</v>
      </c>
      <c r="BE243" s="136">
        <f t="shared" si="99"/>
        <v>0</v>
      </c>
      <c r="BF243" s="136">
        <f t="shared" si="100"/>
        <v>0</v>
      </c>
      <c r="BG243" s="136">
        <f t="shared" si="101"/>
        <v>0</v>
      </c>
      <c r="BH243" s="136">
        <f t="shared" si="102"/>
        <v>0</v>
      </c>
      <c r="BI243" s="136">
        <f t="shared" si="103"/>
        <v>0</v>
      </c>
      <c r="BJ243" s="14" t="s">
        <v>83</v>
      </c>
      <c r="BK243" s="136">
        <f t="shared" si="104"/>
        <v>0</v>
      </c>
      <c r="BL243" s="14" t="s">
        <v>203</v>
      </c>
      <c r="BM243" s="135" t="s">
        <v>663</v>
      </c>
    </row>
    <row r="244" spans="2:65" s="1" customFormat="1" ht="16.5" customHeight="1">
      <c r="B244" s="29"/>
      <c r="C244" s="123" t="s">
        <v>664</v>
      </c>
      <c r="D244" s="123" t="s">
        <v>142</v>
      </c>
      <c r="E244" s="124" t="s">
        <v>657</v>
      </c>
      <c r="F244" s="125" t="s">
        <v>658</v>
      </c>
      <c r="G244" s="126" t="s">
        <v>190</v>
      </c>
      <c r="H244" s="127">
        <v>85</v>
      </c>
      <c r="I244" s="128"/>
      <c r="J244" s="128"/>
      <c r="K244" s="129">
        <f t="shared" si="92"/>
        <v>0</v>
      </c>
      <c r="L244" s="125" t="s">
        <v>20</v>
      </c>
      <c r="M244" s="29"/>
      <c r="N244" s="130" t="s">
        <v>20</v>
      </c>
      <c r="O244" s="131" t="s">
        <v>44</v>
      </c>
      <c r="P244" s="132">
        <f t="shared" si="93"/>
        <v>0</v>
      </c>
      <c r="Q244" s="132">
        <f t="shared" si="94"/>
        <v>0</v>
      </c>
      <c r="R244" s="132">
        <f t="shared" si="95"/>
        <v>0</v>
      </c>
      <c r="T244" s="133">
        <f t="shared" si="96"/>
        <v>0</v>
      </c>
      <c r="U244" s="133">
        <v>0</v>
      </c>
      <c r="V244" s="133">
        <f t="shared" si="97"/>
        <v>0</v>
      </c>
      <c r="W244" s="133">
        <v>0</v>
      </c>
      <c r="X244" s="134">
        <f t="shared" si="98"/>
        <v>0</v>
      </c>
      <c r="AR244" s="135" t="s">
        <v>203</v>
      </c>
      <c r="AT244" s="135" t="s">
        <v>142</v>
      </c>
      <c r="AU244" s="135" t="s">
        <v>85</v>
      </c>
      <c r="AY244" s="14" t="s">
        <v>139</v>
      </c>
      <c r="BE244" s="136">
        <f t="shared" si="99"/>
        <v>0</v>
      </c>
      <c r="BF244" s="136">
        <f t="shared" si="100"/>
        <v>0</v>
      </c>
      <c r="BG244" s="136">
        <f t="shared" si="101"/>
        <v>0</v>
      </c>
      <c r="BH244" s="136">
        <f t="shared" si="102"/>
        <v>0</v>
      </c>
      <c r="BI244" s="136">
        <f t="shared" si="103"/>
        <v>0</v>
      </c>
      <c r="BJ244" s="14" t="s">
        <v>83</v>
      </c>
      <c r="BK244" s="136">
        <f t="shared" si="104"/>
        <v>0</v>
      </c>
      <c r="BL244" s="14" t="s">
        <v>203</v>
      </c>
      <c r="BM244" s="135" t="s">
        <v>665</v>
      </c>
    </row>
    <row r="245" spans="2:65" s="1" customFormat="1" ht="16.5" customHeight="1">
      <c r="B245" s="29"/>
      <c r="C245" s="137" t="s">
        <v>666</v>
      </c>
      <c r="D245" s="137" t="s">
        <v>253</v>
      </c>
      <c r="E245" s="138" t="s">
        <v>667</v>
      </c>
      <c r="F245" s="139" t="s">
        <v>668</v>
      </c>
      <c r="G245" s="140" t="s">
        <v>190</v>
      </c>
      <c r="H245" s="141">
        <v>85</v>
      </c>
      <c r="I245" s="142"/>
      <c r="J245" s="143"/>
      <c r="K245" s="144">
        <f t="shared" si="92"/>
        <v>0</v>
      </c>
      <c r="L245" s="139" t="s">
        <v>20</v>
      </c>
      <c r="M245" s="145"/>
      <c r="N245" s="146" t="s">
        <v>20</v>
      </c>
      <c r="O245" s="131" t="s">
        <v>44</v>
      </c>
      <c r="P245" s="132">
        <f t="shared" si="93"/>
        <v>0</v>
      </c>
      <c r="Q245" s="132">
        <f t="shared" si="94"/>
        <v>0</v>
      </c>
      <c r="R245" s="132">
        <f t="shared" si="95"/>
        <v>0</v>
      </c>
      <c r="T245" s="133">
        <f t="shared" si="96"/>
        <v>0</v>
      </c>
      <c r="U245" s="133">
        <v>0</v>
      </c>
      <c r="V245" s="133">
        <f t="shared" si="97"/>
        <v>0</v>
      </c>
      <c r="W245" s="133">
        <v>0</v>
      </c>
      <c r="X245" s="134">
        <f t="shared" si="98"/>
        <v>0</v>
      </c>
      <c r="AR245" s="135" t="s">
        <v>256</v>
      </c>
      <c r="AT245" s="135" t="s">
        <v>253</v>
      </c>
      <c r="AU245" s="135" t="s">
        <v>85</v>
      </c>
      <c r="AY245" s="14" t="s">
        <v>139</v>
      </c>
      <c r="BE245" s="136">
        <f t="shared" si="99"/>
        <v>0</v>
      </c>
      <c r="BF245" s="136">
        <f t="shared" si="100"/>
        <v>0</v>
      </c>
      <c r="BG245" s="136">
        <f t="shared" si="101"/>
        <v>0</v>
      </c>
      <c r="BH245" s="136">
        <f t="shared" si="102"/>
        <v>0</v>
      </c>
      <c r="BI245" s="136">
        <f t="shared" si="103"/>
        <v>0</v>
      </c>
      <c r="BJ245" s="14" t="s">
        <v>83</v>
      </c>
      <c r="BK245" s="136">
        <f t="shared" si="104"/>
        <v>0</v>
      </c>
      <c r="BL245" s="14" t="s">
        <v>203</v>
      </c>
      <c r="BM245" s="135" t="s">
        <v>669</v>
      </c>
    </row>
    <row r="246" spans="2:65" s="1" customFormat="1" ht="24.2" customHeight="1">
      <c r="B246" s="29"/>
      <c r="C246" s="123" t="s">
        <v>670</v>
      </c>
      <c r="D246" s="123" t="s">
        <v>142</v>
      </c>
      <c r="E246" s="124" t="s">
        <v>671</v>
      </c>
      <c r="F246" s="125" t="s">
        <v>672</v>
      </c>
      <c r="G246" s="126" t="s">
        <v>154</v>
      </c>
      <c r="H246" s="127">
        <v>1</v>
      </c>
      <c r="I246" s="128"/>
      <c r="J246" s="128"/>
      <c r="K246" s="129">
        <f t="shared" si="92"/>
        <v>0</v>
      </c>
      <c r="L246" s="125" t="s">
        <v>20</v>
      </c>
      <c r="M246" s="29"/>
      <c r="N246" s="130" t="s">
        <v>20</v>
      </c>
      <c r="O246" s="131" t="s">
        <v>44</v>
      </c>
      <c r="P246" s="132">
        <f t="shared" si="93"/>
        <v>0</v>
      </c>
      <c r="Q246" s="132">
        <f t="shared" si="94"/>
        <v>0</v>
      </c>
      <c r="R246" s="132">
        <f t="shared" si="95"/>
        <v>0</v>
      </c>
      <c r="T246" s="133">
        <f t="shared" si="96"/>
        <v>0</v>
      </c>
      <c r="U246" s="133">
        <v>0</v>
      </c>
      <c r="V246" s="133">
        <f t="shared" si="97"/>
        <v>0</v>
      </c>
      <c r="W246" s="133">
        <v>0</v>
      </c>
      <c r="X246" s="134">
        <f t="shared" si="98"/>
        <v>0</v>
      </c>
      <c r="AR246" s="135" t="s">
        <v>203</v>
      </c>
      <c r="AT246" s="135" t="s">
        <v>142</v>
      </c>
      <c r="AU246" s="135" t="s">
        <v>85</v>
      </c>
      <c r="AY246" s="14" t="s">
        <v>139</v>
      </c>
      <c r="BE246" s="136">
        <f t="shared" si="99"/>
        <v>0</v>
      </c>
      <c r="BF246" s="136">
        <f t="shared" si="100"/>
        <v>0</v>
      </c>
      <c r="BG246" s="136">
        <f t="shared" si="101"/>
        <v>0</v>
      </c>
      <c r="BH246" s="136">
        <f t="shared" si="102"/>
        <v>0</v>
      </c>
      <c r="BI246" s="136">
        <f t="shared" si="103"/>
        <v>0</v>
      </c>
      <c r="BJ246" s="14" t="s">
        <v>83</v>
      </c>
      <c r="BK246" s="136">
        <f t="shared" si="104"/>
        <v>0</v>
      </c>
      <c r="BL246" s="14" t="s">
        <v>203</v>
      </c>
      <c r="BM246" s="135" t="s">
        <v>673</v>
      </c>
    </row>
    <row r="247" spans="2:65" s="11" customFormat="1" ht="22.9" customHeight="1">
      <c r="B247" s="110"/>
      <c r="D247" s="111" t="s">
        <v>74</v>
      </c>
      <c r="E247" s="121" t="s">
        <v>674</v>
      </c>
      <c r="F247" s="121" t="s">
        <v>675</v>
      </c>
      <c r="I247" s="113"/>
      <c r="J247" s="113"/>
      <c r="K247" s="122">
        <f>BK247</f>
        <v>0</v>
      </c>
      <c r="M247" s="110"/>
      <c r="N247" s="115"/>
      <c r="Q247" s="116">
        <f>SUM(Q248:Q263)</f>
        <v>0</v>
      </c>
      <c r="R247" s="116">
        <f>SUM(R248:R263)</f>
        <v>0</v>
      </c>
      <c r="T247" s="117">
        <f>SUM(T248:T263)</f>
        <v>0</v>
      </c>
      <c r="V247" s="117">
        <f>SUM(V248:V263)</f>
        <v>0</v>
      </c>
      <c r="X247" s="118">
        <f>SUM(X248:X263)</f>
        <v>0</v>
      </c>
      <c r="AR247" s="111" t="s">
        <v>83</v>
      </c>
      <c r="AT247" s="119" t="s">
        <v>74</v>
      </c>
      <c r="AU247" s="119" t="s">
        <v>83</v>
      </c>
      <c r="AY247" s="111" t="s">
        <v>139</v>
      </c>
      <c r="BK247" s="120">
        <f>SUM(BK248:BK263)</f>
        <v>0</v>
      </c>
    </row>
    <row r="248" spans="2:65" s="1" customFormat="1" ht="16.5" customHeight="1">
      <c r="B248" s="29"/>
      <c r="C248" s="123" t="s">
        <v>676</v>
      </c>
      <c r="D248" s="123" t="s">
        <v>142</v>
      </c>
      <c r="E248" s="124" t="s">
        <v>517</v>
      </c>
      <c r="F248" s="125" t="s">
        <v>518</v>
      </c>
      <c r="G248" s="126" t="s">
        <v>154</v>
      </c>
      <c r="H248" s="127">
        <v>1</v>
      </c>
      <c r="I248" s="128"/>
      <c r="J248" s="128"/>
      <c r="K248" s="129">
        <f t="shared" ref="K248:K263" si="105">ROUND(P248*H248,2)</f>
        <v>0</v>
      </c>
      <c r="L248" s="125" t="s">
        <v>20</v>
      </c>
      <c r="M248" s="29"/>
      <c r="N248" s="130" t="s">
        <v>20</v>
      </c>
      <c r="O248" s="131" t="s">
        <v>44</v>
      </c>
      <c r="P248" s="132">
        <f t="shared" ref="P248:P263" si="106">I248+J248</f>
        <v>0</v>
      </c>
      <c r="Q248" s="132">
        <f t="shared" ref="Q248:Q263" si="107">ROUND(I248*H248,2)</f>
        <v>0</v>
      </c>
      <c r="R248" s="132">
        <f t="shared" ref="R248:R263" si="108">ROUND(J248*H248,2)</f>
        <v>0</v>
      </c>
      <c r="T248" s="133">
        <f t="shared" ref="T248:T263" si="109">S248*H248</f>
        <v>0</v>
      </c>
      <c r="U248" s="133">
        <v>0</v>
      </c>
      <c r="V248" s="133">
        <f t="shared" ref="V248:V263" si="110">U248*H248</f>
        <v>0</v>
      </c>
      <c r="W248" s="133">
        <v>0</v>
      </c>
      <c r="X248" s="134">
        <f t="shared" ref="X248:X263" si="111">W248*H248</f>
        <v>0</v>
      </c>
      <c r="AR248" s="135" t="s">
        <v>146</v>
      </c>
      <c r="AT248" s="135" t="s">
        <v>142</v>
      </c>
      <c r="AU248" s="135" t="s">
        <v>85</v>
      </c>
      <c r="AY248" s="14" t="s">
        <v>139</v>
      </c>
      <c r="BE248" s="136">
        <f t="shared" ref="BE248:BE263" si="112">IF(O248="základní",K248,0)</f>
        <v>0</v>
      </c>
      <c r="BF248" s="136">
        <f t="shared" ref="BF248:BF263" si="113">IF(O248="snížená",K248,0)</f>
        <v>0</v>
      </c>
      <c r="BG248" s="136">
        <f t="shared" ref="BG248:BG263" si="114">IF(O248="zákl. přenesená",K248,0)</f>
        <v>0</v>
      </c>
      <c r="BH248" s="136">
        <f t="shared" ref="BH248:BH263" si="115">IF(O248="sníž. přenesená",K248,0)</f>
        <v>0</v>
      </c>
      <c r="BI248" s="136">
        <f t="shared" ref="BI248:BI263" si="116">IF(O248="nulová",K248,0)</f>
        <v>0</v>
      </c>
      <c r="BJ248" s="14" t="s">
        <v>83</v>
      </c>
      <c r="BK248" s="136">
        <f t="shared" ref="BK248:BK263" si="117">ROUND(P248*H248,2)</f>
        <v>0</v>
      </c>
      <c r="BL248" s="14" t="s">
        <v>146</v>
      </c>
      <c r="BM248" s="135" t="s">
        <v>677</v>
      </c>
    </row>
    <row r="249" spans="2:65" s="1" customFormat="1" ht="24.2" customHeight="1">
      <c r="B249" s="29"/>
      <c r="C249" s="137" t="s">
        <v>678</v>
      </c>
      <c r="D249" s="137" t="s">
        <v>253</v>
      </c>
      <c r="E249" s="138" t="s">
        <v>679</v>
      </c>
      <c r="F249" s="139" t="s">
        <v>680</v>
      </c>
      <c r="G249" s="140" t="s">
        <v>154</v>
      </c>
      <c r="H249" s="141">
        <v>1</v>
      </c>
      <c r="I249" s="142"/>
      <c r="J249" s="143"/>
      <c r="K249" s="144">
        <f t="shared" si="105"/>
        <v>0</v>
      </c>
      <c r="L249" s="139" t="s">
        <v>20</v>
      </c>
      <c r="M249" s="145"/>
      <c r="N249" s="146" t="s">
        <v>20</v>
      </c>
      <c r="O249" s="131" t="s">
        <v>44</v>
      </c>
      <c r="P249" s="132">
        <f t="shared" si="106"/>
        <v>0</v>
      </c>
      <c r="Q249" s="132">
        <f t="shared" si="107"/>
        <v>0</v>
      </c>
      <c r="R249" s="132">
        <f t="shared" si="108"/>
        <v>0</v>
      </c>
      <c r="T249" s="133">
        <f t="shared" si="109"/>
        <v>0</v>
      </c>
      <c r="U249" s="133">
        <v>0</v>
      </c>
      <c r="V249" s="133">
        <f t="shared" si="110"/>
        <v>0</v>
      </c>
      <c r="W249" s="133">
        <v>0</v>
      </c>
      <c r="X249" s="134">
        <f t="shared" si="111"/>
        <v>0</v>
      </c>
      <c r="AR249" s="135" t="s">
        <v>172</v>
      </c>
      <c r="AT249" s="135" t="s">
        <v>253</v>
      </c>
      <c r="AU249" s="135" t="s">
        <v>85</v>
      </c>
      <c r="AY249" s="14" t="s">
        <v>139</v>
      </c>
      <c r="BE249" s="136">
        <f t="shared" si="112"/>
        <v>0</v>
      </c>
      <c r="BF249" s="136">
        <f t="shared" si="113"/>
        <v>0</v>
      </c>
      <c r="BG249" s="136">
        <f t="shared" si="114"/>
        <v>0</v>
      </c>
      <c r="BH249" s="136">
        <f t="shared" si="115"/>
        <v>0</v>
      </c>
      <c r="BI249" s="136">
        <f t="shared" si="116"/>
        <v>0</v>
      </c>
      <c r="BJ249" s="14" t="s">
        <v>83</v>
      </c>
      <c r="BK249" s="136">
        <f t="shared" si="117"/>
        <v>0</v>
      </c>
      <c r="BL249" s="14" t="s">
        <v>146</v>
      </c>
      <c r="BM249" s="135" t="s">
        <v>681</v>
      </c>
    </row>
    <row r="250" spans="2:65" s="1" customFormat="1" ht="16.5" customHeight="1">
      <c r="B250" s="29"/>
      <c r="C250" s="123" t="s">
        <v>682</v>
      </c>
      <c r="D250" s="123" t="s">
        <v>142</v>
      </c>
      <c r="E250" s="124" t="s">
        <v>683</v>
      </c>
      <c r="F250" s="125" t="s">
        <v>684</v>
      </c>
      <c r="G250" s="126" t="s">
        <v>154</v>
      </c>
      <c r="H250" s="127">
        <v>8</v>
      </c>
      <c r="I250" s="128"/>
      <c r="J250" s="128"/>
      <c r="K250" s="129">
        <f t="shared" si="105"/>
        <v>0</v>
      </c>
      <c r="L250" s="125" t="s">
        <v>20</v>
      </c>
      <c r="M250" s="29"/>
      <c r="N250" s="130" t="s">
        <v>20</v>
      </c>
      <c r="O250" s="131" t="s">
        <v>44</v>
      </c>
      <c r="P250" s="132">
        <f t="shared" si="106"/>
        <v>0</v>
      </c>
      <c r="Q250" s="132">
        <f t="shared" si="107"/>
        <v>0</v>
      </c>
      <c r="R250" s="132">
        <f t="shared" si="108"/>
        <v>0</v>
      </c>
      <c r="T250" s="133">
        <f t="shared" si="109"/>
        <v>0</v>
      </c>
      <c r="U250" s="133">
        <v>0</v>
      </c>
      <c r="V250" s="133">
        <f t="shared" si="110"/>
        <v>0</v>
      </c>
      <c r="W250" s="133">
        <v>0</v>
      </c>
      <c r="X250" s="134">
        <f t="shared" si="111"/>
        <v>0</v>
      </c>
      <c r="AR250" s="135" t="s">
        <v>146</v>
      </c>
      <c r="AT250" s="135" t="s">
        <v>142</v>
      </c>
      <c r="AU250" s="135" t="s">
        <v>85</v>
      </c>
      <c r="AY250" s="14" t="s">
        <v>139</v>
      </c>
      <c r="BE250" s="136">
        <f t="shared" si="112"/>
        <v>0</v>
      </c>
      <c r="BF250" s="136">
        <f t="shared" si="113"/>
        <v>0</v>
      </c>
      <c r="BG250" s="136">
        <f t="shared" si="114"/>
        <v>0</v>
      </c>
      <c r="BH250" s="136">
        <f t="shared" si="115"/>
        <v>0</v>
      </c>
      <c r="BI250" s="136">
        <f t="shared" si="116"/>
        <v>0</v>
      </c>
      <c r="BJ250" s="14" t="s">
        <v>83</v>
      </c>
      <c r="BK250" s="136">
        <f t="shared" si="117"/>
        <v>0</v>
      </c>
      <c r="BL250" s="14" t="s">
        <v>146</v>
      </c>
      <c r="BM250" s="135" t="s">
        <v>685</v>
      </c>
    </row>
    <row r="251" spans="2:65" s="1" customFormat="1" ht="24.2" customHeight="1">
      <c r="B251" s="29"/>
      <c r="C251" s="123" t="s">
        <v>686</v>
      </c>
      <c r="D251" s="123" t="s">
        <v>142</v>
      </c>
      <c r="E251" s="124" t="s">
        <v>687</v>
      </c>
      <c r="F251" s="125" t="s">
        <v>688</v>
      </c>
      <c r="G251" s="126" t="s">
        <v>154</v>
      </c>
      <c r="H251" s="127">
        <v>12</v>
      </c>
      <c r="I251" s="128"/>
      <c r="J251" s="128"/>
      <c r="K251" s="129">
        <f t="shared" si="105"/>
        <v>0</v>
      </c>
      <c r="L251" s="125" t="s">
        <v>20</v>
      </c>
      <c r="M251" s="29"/>
      <c r="N251" s="130" t="s">
        <v>20</v>
      </c>
      <c r="O251" s="131" t="s">
        <v>44</v>
      </c>
      <c r="P251" s="132">
        <f t="shared" si="106"/>
        <v>0</v>
      </c>
      <c r="Q251" s="132">
        <f t="shared" si="107"/>
        <v>0</v>
      </c>
      <c r="R251" s="132">
        <f t="shared" si="108"/>
        <v>0</v>
      </c>
      <c r="T251" s="133">
        <f t="shared" si="109"/>
        <v>0</v>
      </c>
      <c r="U251" s="133">
        <v>0</v>
      </c>
      <c r="V251" s="133">
        <f t="shared" si="110"/>
        <v>0</v>
      </c>
      <c r="W251" s="133">
        <v>0</v>
      </c>
      <c r="X251" s="134">
        <f t="shared" si="111"/>
        <v>0</v>
      </c>
      <c r="AR251" s="135" t="s">
        <v>146</v>
      </c>
      <c r="AT251" s="135" t="s">
        <v>142</v>
      </c>
      <c r="AU251" s="135" t="s">
        <v>85</v>
      </c>
      <c r="AY251" s="14" t="s">
        <v>139</v>
      </c>
      <c r="BE251" s="136">
        <f t="shared" si="112"/>
        <v>0</v>
      </c>
      <c r="BF251" s="136">
        <f t="shared" si="113"/>
        <v>0</v>
      </c>
      <c r="BG251" s="136">
        <f t="shared" si="114"/>
        <v>0</v>
      </c>
      <c r="BH251" s="136">
        <f t="shared" si="115"/>
        <v>0</v>
      </c>
      <c r="BI251" s="136">
        <f t="shared" si="116"/>
        <v>0</v>
      </c>
      <c r="BJ251" s="14" t="s">
        <v>83</v>
      </c>
      <c r="BK251" s="136">
        <f t="shared" si="117"/>
        <v>0</v>
      </c>
      <c r="BL251" s="14" t="s">
        <v>146</v>
      </c>
      <c r="BM251" s="135" t="s">
        <v>689</v>
      </c>
    </row>
    <row r="252" spans="2:65" s="1" customFormat="1" ht="55.5" customHeight="1">
      <c r="B252" s="29"/>
      <c r="C252" s="137" t="s">
        <v>690</v>
      </c>
      <c r="D252" s="137" t="s">
        <v>253</v>
      </c>
      <c r="E252" s="138" t="s">
        <v>691</v>
      </c>
      <c r="F252" s="139" t="s">
        <v>692</v>
      </c>
      <c r="G252" s="140" t="s">
        <v>154</v>
      </c>
      <c r="H252" s="141">
        <v>12</v>
      </c>
      <c r="I252" s="142"/>
      <c r="J252" s="143"/>
      <c r="K252" s="144">
        <f t="shared" si="105"/>
        <v>0</v>
      </c>
      <c r="L252" s="139" t="s">
        <v>20</v>
      </c>
      <c r="M252" s="145"/>
      <c r="N252" s="146" t="s">
        <v>20</v>
      </c>
      <c r="O252" s="131" t="s">
        <v>44</v>
      </c>
      <c r="P252" s="132">
        <f t="shared" si="106"/>
        <v>0</v>
      </c>
      <c r="Q252" s="132">
        <f t="shared" si="107"/>
        <v>0</v>
      </c>
      <c r="R252" s="132">
        <f t="shared" si="108"/>
        <v>0</v>
      </c>
      <c r="T252" s="133">
        <f t="shared" si="109"/>
        <v>0</v>
      </c>
      <c r="U252" s="133">
        <v>0</v>
      </c>
      <c r="V252" s="133">
        <f t="shared" si="110"/>
        <v>0</v>
      </c>
      <c r="W252" s="133">
        <v>0</v>
      </c>
      <c r="X252" s="134">
        <f t="shared" si="111"/>
        <v>0</v>
      </c>
      <c r="AR252" s="135" t="s">
        <v>172</v>
      </c>
      <c r="AT252" s="135" t="s">
        <v>253</v>
      </c>
      <c r="AU252" s="135" t="s">
        <v>85</v>
      </c>
      <c r="AY252" s="14" t="s">
        <v>139</v>
      </c>
      <c r="BE252" s="136">
        <f t="shared" si="112"/>
        <v>0</v>
      </c>
      <c r="BF252" s="136">
        <f t="shared" si="113"/>
        <v>0</v>
      </c>
      <c r="BG252" s="136">
        <f t="shared" si="114"/>
        <v>0</v>
      </c>
      <c r="BH252" s="136">
        <f t="shared" si="115"/>
        <v>0</v>
      </c>
      <c r="BI252" s="136">
        <f t="shared" si="116"/>
        <v>0</v>
      </c>
      <c r="BJ252" s="14" t="s">
        <v>83</v>
      </c>
      <c r="BK252" s="136">
        <f t="shared" si="117"/>
        <v>0</v>
      </c>
      <c r="BL252" s="14" t="s">
        <v>146</v>
      </c>
      <c r="BM252" s="135" t="s">
        <v>693</v>
      </c>
    </row>
    <row r="253" spans="2:65" s="1" customFormat="1" ht="16.5" customHeight="1">
      <c r="B253" s="29"/>
      <c r="C253" s="123" t="s">
        <v>694</v>
      </c>
      <c r="D253" s="123" t="s">
        <v>142</v>
      </c>
      <c r="E253" s="124" t="s">
        <v>695</v>
      </c>
      <c r="F253" s="125" t="s">
        <v>696</v>
      </c>
      <c r="G253" s="126" t="s">
        <v>154</v>
      </c>
      <c r="H253" s="127">
        <v>1</v>
      </c>
      <c r="I253" s="128"/>
      <c r="J253" s="128"/>
      <c r="K253" s="129">
        <f t="shared" si="105"/>
        <v>0</v>
      </c>
      <c r="L253" s="125" t="s">
        <v>20</v>
      </c>
      <c r="M253" s="29"/>
      <c r="N253" s="130" t="s">
        <v>20</v>
      </c>
      <c r="O253" s="131" t="s">
        <v>44</v>
      </c>
      <c r="P253" s="132">
        <f t="shared" si="106"/>
        <v>0</v>
      </c>
      <c r="Q253" s="132">
        <f t="shared" si="107"/>
        <v>0</v>
      </c>
      <c r="R253" s="132">
        <f t="shared" si="108"/>
        <v>0</v>
      </c>
      <c r="T253" s="133">
        <f t="shared" si="109"/>
        <v>0</v>
      </c>
      <c r="U253" s="133">
        <v>0</v>
      </c>
      <c r="V253" s="133">
        <f t="shared" si="110"/>
        <v>0</v>
      </c>
      <c r="W253" s="133">
        <v>0</v>
      </c>
      <c r="X253" s="134">
        <f t="shared" si="111"/>
        <v>0</v>
      </c>
      <c r="AR253" s="135" t="s">
        <v>146</v>
      </c>
      <c r="AT253" s="135" t="s">
        <v>142</v>
      </c>
      <c r="AU253" s="135" t="s">
        <v>85</v>
      </c>
      <c r="AY253" s="14" t="s">
        <v>139</v>
      </c>
      <c r="BE253" s="136">
        <f t="shared" si="112"/>
        <v>0</v>
      </c>
      <c r="BF253" s="136">
        <f t="shared" si="113"/>
        <v>0</v>
      </c>
      <c r="BG253" s="136">
        <f t="shared" si="114"/>
        <v>0</v>
      </c>
      <c r="BH253" s="136">
        <f t="shared" si="115"/>
        <v>0</v>
      </c>
      <c r="BI253" s="136">
        <f t="shared" si="116"/>
        <v>0</v>
      </c>
      <c r="BJ253" s="14" t="s">
        <v>83</v>
      </c>
      <c r="BK253" s="136">
        <f t="shared" si="117"/>
        <v>0</v>
      </c>
      <c r="BL253" s="14" t="s">
        <v>146</v>
      </c>
      <c r="BM253" s="135" t="s">
        <v>697</v>
      </c>
    </row>
    <row r="254" spans="2:65" s="1" customFormat="1" ht="16.5" customHeight="1">
      <c r="B254" s="29"/>
      <c r="C254" s="137" t="s">
        <v>698</v>
      </c>
      <c r="D254" s="137" t="s">
        <v>253</v>
      </c>
      <c r="E254" s="138" t="s">
        <v>699</v>
      </c>
      <c r="F254" s="139" t="s">
        <v>700</v>
      </c>
      <c r="G254" s="140" t="s">
        <v>154</v>
      </c>
      <c r="H254" s="141">
        <v>1</v>
      </c>
      <c r="I254" s="142"/>
      <c r="J254" s="143"/>
      <c r="K254" s="144">
        <f t="shared" si="105"/>
        <v>0</v>
      </c>
      <c r="L254" s="139" t="s">
        <v>20</v>
      </c>
      <c r="M254" s="145"/>
      <c r="N254" s="146" t="s">
        <v>20</v>
      </c>
      <c r="O254" s="131" t="s">
        <v>44</v>
      </c>
      <c r="P254" s="132">
        <f t="shared" si="106"/>
        <v>0</v>
      </c>
      <c r="Q254" s="132">
        <f t="shared" si="107"/>
        <v>0</v>
      </c>
      <c r="R254" s="132">
        <f t="shared" si="108"/>
        <v>0</v>
      </c>
      <c r="T254" s="133">
        <f t="shared" si="109"/>
        <v>0</v>
      </c>
      <c r="U254" s="133">
        <v>0</v>
      </c>
      <c r="V254" s="133">
        <f t="shared" si="110"/>
        <v>0</v>
      </c>
      <c r="W254" s="133">
        <v>0</v>
      </c>
      <c r="X254" s="134">
        <f t="shared" si="111"/>
        <v>0</v>
      </c>
      <c r="AR254" s="135" t="s">
        <v>172</v>
      </c>
      <c r="AT254" s="135" t="s">
        <v>253</v>
      </c>
      <c r="AU254" s="135" t="s">
        <v>85</v>
      </c>
      <c r="AY254" s="14" t="s">
        <v>139</v>
      </c>
      <c r="BE254" s="136">
        <f t="shared" si="112"/>
        <v>0</v>
      </c>
      <c r="BF254" s="136">
        <f t="shared" si="113"/>
        <v>0</v>
      </c>
      <c r="BG254" s="136">
        <f t="shared" si="114"/>
        <v>0</v>
      </c>
      <c r="BH254" s="136">
        <f t="shared" si="115"/>
        <v>0</v>
      </c>
      <c r="BI254" s="136">
        <f t="shared" si="116"/>
        <v>0</v>
      </c>
      <c r="BJ254" s="14" t="s">
        <v>83</v>
      </c>
      <c r="BK254" s="136">
        <f t="shared" si="117"/>
        <v>0</v>
      </c>
      <c r="BL254" s="14" t="s">
        <v>146</v>
      </c>
      <c r="BM254" s="135" t="s">
        <v>701</v>
      </c>
    </row>
    <row r="255" spans="2:65" s="1" customFormat="1" ht="16.5" customHeight="1">
      <c r="B255" s="29"/>
      <c r="C255" s="137" t="s">
        <v>702</v>
      </c>
      <c r="D255" s="137" t="s">
        <v>253</v>
      </c>
      <c r="E255" s="138" t="s">
        <v>703</v>
      </c>
      <c r="F255" s="139" t="s">
        <v>704</v>
      </c>
      <c r="G255" s="140" t="s">
        <v>154</v>
      </c>
      <c r="H255" s="141">
        <v>1</v>
      </c>
      <c r="I255" s="142"/>
      <c r="J255" s="143"/>
      <c r="K255" s="144">
        <f t="shared" si="105"/>
        <v>0</v>
      </c>
      <c r="L255" s="139" t="s">
        <v>20</v>
      </c>
      <c r="M255" s="145"/>
      <c r="N255" s="146" t="s">
        <v>20</v>
      </c>
      <c r="O255" s="131" t="s">
        <v>44</v>
      </c>
      <c r="P255" s="132">
        <f t="shared" si="106"/>
        <v>0</v>
      </c>
      <c r="Q255" s="132">
        <f t="shared" si="107"/>
        <v>0</v>
      </c>
      <c r="R255" s="132">
        <f t="shared" si="108"/>
        <v>0</v>
      </c>
      <c r="T255" s="133">
        <f t="shared" si="109"/>
        <v>0</v>
      </c>
      <c r="U255" s="133">
        <v>0</v>
      </c>
      <c r="V255" s="133">
        <f t="shared" si="110"/>
        <v>0</v>
      </c>
      <c r="W255" s="133">
        <v>0</v>
      </c>
      <c r="X255" s="134">
        <f t="shared" si="111"/>
        <v>0</v>
      </c>
      <c r="AR255" s="135" t="s">
        <v>172</v>
      </c>
      <c r="AT255" s="135" t="s">
        <v>253</v>
      </c>
      <c r="AU255" s="135" t="s">
        <v>85</v>
      </c>
      <c r="AY255" s="14" t="s">
        <v>139</v>
      </c>
      <c r="BE255" s="136">
        <f t="shared" si="112"/>
        <v>0</v>
      </c>
      <c r="BF255" s="136">
        <f t="shared" si="113"/>
        <v>0</v>
      </c>
      <c r="BG255" s="136">
        <f t="shared" si="114"/>
        <v>0</v>
      </c>
      <c r="BH255" s="136">
        <f t="shared" si="115"/>
        <v>0</v>
      </c>
      <c r="BI255" s="136">
        <f t="shared" si="116"/>
        <v>0</v>
      </c>
      <c r="BJ255" s="14" t="s">
        <v>83</v>
      </c>
      <c r="BK255" s="136">
        <f t="shared" si="117"/>
        <v>0</v>
      </c>
      <c r="BL255" s="14" t="s">
        <v>146</v>
      </c>
      <c r="BM255" s="135" t="s">
        <v>705</v>
      </c>
    </row>
    <row r="256" spans="2:65" s="1" customFormat="1" ht="16.5" customHeight="1">
      <c r="B256" s="29"/>
      <c r="C256" s="123" t="s">
        <v>706</v>
      </c>
      <c r="D256" s="123" t="s">
        <v>142</v>
      </c>
      <c r="E256" s="124" t="s">
        <v>707</v>
      </c>
      <c r="F256" s="125" t="s">
        <v>708</v>
      </c>
      <c r="G256" s="126" t="s">
        <v>154</v>
      </c>
      <c r="H256" s="127">
        <v>2</v>
      </c>
      <c r="I256" s="128"/>
      <c r="J256" s="128"/>
      <c r="K256" s="129">
        <f t="shared" si="105"/>
        <v>0</v>
      </c>
      <c r="L256" s="125" t="s">
        <v>20</v>
      </c>
      <c r="M256" s="29"/>
      <c r="N256" s="130" t="s">
        <v>20</v>
      </c>
      <c r="O256" s="131" t="s">
        <v>44</v>
      </c>
      <c r="P256" s="132">
        <f t="shared" si="106"/>
        <v>0</v>
      </c>
      <c r="Q256" s="132">
        <f t="shared" si="107"/>
        <v>0</v>
      </c>
      <c r="R256" s="132">
        <f t="shared" si="108"/>
        <v>0</v>
      </c>
      <c r="T256" s="133">
        <f t="shared" si="109"/>
        <v>0</v>
      </c>
      <c r="U256" s="133">
        <v>0</v>
      </c>
      <c r="V256" s="133">
        <f t="shared" si="110"/>
        <v>0</v>
      </c>
      <c r="W256" s="133">
        <v>0</v>
      </c>
      <c r="X256" s="134">
        <f t="shared" si="111"/>
        <v>0</v>
      </c>
      <c r="AR256" s="135" t="s">
        <v>146</v>
      </c>
      <c r="AT256" s="135" t="s">
        <v>142</v>
      </c>
      <c r="AU256" s="135" t="s">
        <v>85</v>
      </c>
      <c r="AY256" s="14" t="s">
        <v>139</v>
      </c>
      <c r="BE256" s="136">
        <f t="shared" si="112"/>
        <v>0</v>
      </c>
      <c r="BF256" s="136">
        <f t="shared" si="113"/>
        <v>0</v>
      </c>
      <c r="BG256" s="136">
        <f t="shared" si="114"/>
        <v>0</v>
      </c>
      <c r="BH256" s="136">
        <f t="shared" si="115"/>
        <v>0</v>
      </c>
      <c r="BI256" s="136">
        <f t="shared" si="116"/>
        <v>0</v>
      </c>
      <c r="BJ256" s="14" t="s">
        <v>83</v>
      </c>
      <c r="BK256" s="136">
        <f t="shared" si="117"/>
        <v>0</v>
      </c>
      <c r="BL256" s="14" t="s">
        <v>146</v>
      </c>
      <c r="BM256" s="135" t="s">
        <v>709</v>
      </c>
    </row>
    <row r="257" spans="2:65" s="1" customFormat="1" ht="16.5" customHeight="1">
      <c r="B257" s="29"/>
      <c r="C257" s="137" t="s">
        <v>710</v>
      </c>
      <c r="D257" s="137" t="s">
        <v>253</v>
      </c>
      <c r="E257" s="138" t="s">
        <v>711</v>
      </c>
      <c r="F257" s="139" t="s">
        <v>712</v>
      </c>
      <c r="G257" s="140" t="s">
        <v>154</v>
      </c>
      <c r="H257" s="141">
        <v>1</v>
      </c>
      <c r="I257" s="142"/>
      <c r="J257" s="143"/>
      <c r="K257" s="144">
        <f t="shared" si="105"/>
        <v>0</v>
      </c>
      <c r="L257" s="139" t="s">
        <v>20</v>
      </c>
      <c r="M257" s="145"/>
      <c r="N257" s="146" t="s">
        <v>20</v>
      </c>
      <c r="O257" s="131" t="s">
        <v>44</v>
      </c>
      <c r="P257" s="132">
        <f t="shared" si="106"/>
        <v>0</v>
      </c>
      <c r="Q257" s="132">
        <f t="shared" si="107"/>
        <v>0</v>
      </c>
      <c r="R257" s="132">
        <f t="shared" si="108"/>
        <v>0</v>
      </c>
      <c r="T257" s="133">
        <f t="shared" si="109"/>
        <v>0</v>
      </c>
      <c r="U257" s="133">
        <v>0</v>
      </c>
      <c r="V257" s="133">
        <f t="shared" si="110"/>
        <v>0</v>
      </c>
      <c r="W257" s="133">
        <v>0</v>
      </c>
      <c r="X257" s="134">
        <f t="shared" si="111"/>
        <v>0</v>
      </c>
      <c r="AR257" s="135" t="s">
        <v>172</v>
      </c>
      <c r="AT257" s="135" t="s">
        <v>253</v>
      </c>
      <c r="AU257" s="135" t="s">
        <v>85</v>
      </c>
      <c r="AY257" s="14" t="s">
        <v>139</v>
      </c>
      <c r="BE257" s="136">
        <f t="shared" si="112"/>
        <v>0</v>
      </c>
      <c r="BF257" s="136">
        <f t="shared" si="113"/>
        <v>0</v>
      </c>
      <c r="BG257" s="136">
        <f t="shared" si="114"/>
        <v>0</v>
      </c>
      <c r="BH257" s="136">
        <f t="shared" si="115"/>
        <v>0</v>
      </c>
      <c r="BI257" s="136">
        <f t="shared" si="116"/>
        <v>0</v>
      </c>
      <c r="BJ257" s="14" t="s">
        <v>83</v>
      </c>
      <c r="BK257" s="136">
        <f t="shared" si="117"/>
        <v>0</v>
      </c>
      <c r="BL257" s="14" t="s">
        <v>146</v>
      </c>
      <c r="BM257" s="135" t="s">
        <v>713</v>
      </c>
    </row>
    <row r="258" spans="2:65" s="1" customFormat="1" ht="16.5" customHeight="1">
      <c r="B258" s="29"/>
      <c r="C258" s="137" t="s">
        <v>714</v>
      </c>
      <c r="D258" s="137" t="s">
        <v>253</v>
      </c>
      <c r="E258" s="138" t="s">
        <v>715</v>
      </c>
      <c r="F258" s="139" t="s">
        <v>716</v>
      </c>
      <c r="G258" s="140" t="s">
        <v>154</v>
      </c>
      <c r="H258" s="141">
        <v>1</v>
      </c>
      <c r="I258" s="142"/>
      <c r="J258" s="143"/>
      <c r="K258" s="144">
        <f t="shared" si="105"/>
        <v>0</v>
      </c>
      <c r="L258" s="139" t="s">
        <v>20</v>
      </c>
      <c r="M258" s="145"/>
      <c r="N258" s="146" t="s">
        <v>20</v>
      </c>
      <c r="O258" s="131" t="s">
        <v>44</v>
      </c>
      <c r="P258" s="132">
        <f t="shared" si="106"/>
        <v>0</v>
      </c>
      <c r="Q258" s="132">
        <f t="shared" si="107"/>
        <v>0</v>
      </c>
      <c r="R258" s="132">
        <f t="shared" si="108"/>
        <v>0</v>
      </c>
      <c r="T258" s="133">
        <f t="shared" si="109"/>
        <v>0</v>
      </c>
      <c r="U258" s="133">
        <v>0</v>
      </c>
      <c r="V258" s="133">
        <f t="shared" si="110"/>
        <v>0</v>
      </c>
      <c r="W258" s="133">
        <v>0</v>
      </c>
      <c r="X258" s="134">
        <f t="shared" si="111"/>
        <v>0</v>
      </c>
      <c r="AR258" s="135" t="s">
        <v>172</v>
      </c>
      <c r="AT258" s="135" t="s">
        <v>253</v>
      </c>
      <c r="AU258" s="135" t="s">
        <v>85</v>
      </c>
      <c r="AY258" s="14" t="s">
        <v>139</v>
      </c>
      <c r="BE258" s="136">
        <f t="shared" si="112"/>
        <v>0</v>
      </c>
      <c r="BF258" s="136">
        <f t="shared" si="113"/>
        <v>0</v>
      </c>
      <c r="BG258" s="136">
        <f t="shared" si="114"/>
        <v>0</v>
      </c>
      <c r="BH258" s="136">
        <f t="shared" si="115"/>
        <v>0</v>
      </c>
      <c r="BI258" s="136">
        <f t="shared" si="116"/>
        <v>0</v>
      </c>
      <c r="BJ258" s="14" t="s">
        <v>83</v>
      </c>
      <c r="BK258" s="136">
        <f t="shared" si="117"/>
        <v>0</v>
      </c>
      <c r="BL258" s="14" t="s">
        <v>146</v>
      </c>
      <c r="BM258" s="135" t="s">
        <v>717</v>
      </c>
    </row>
    <row r="259" spans="2:65" s="1" customFormat="1" ht="16.5" customHeight="1">
      <c r="B259" s="29"/>
      <c r="C259" s="137" t="s">
        <v>718</v>
      </c>
      <c r="D259" s="137" t="s">
        <v>253</v>
      </c>
      <c r="E259" s="138" t="s">
        <v>719</v>
      </c>
      <c r="F259" s="139" t="s">
        <v>720</v>
      </c>
      <c r="G259" s="140" t="s">
        <v>154</v>
      </c>
      <c r="H259" s="141">
        <v>2</v>
      </c>
      <c r="I259" s="142"/>
      <c r="J259" s="143"/>
      <c r="K259" s="144">
        <f t="shared" si="105"/>
        <v>0</v>
      </c>
      <c r="L259" s="139" t="s">
        <v>20</v>
      </c>
      <c r="M259" s="145"/>
      <c r="N259" s="146" t="s">
        <v>20</v>
      </c>
      <c r="O259" s="131" t="s">
        <v>44</v>
      </c>
      <c r="P259" s="132">
        <f t="shared" si="106"/>
        <v>0</v>
      </c>
      <c r="Q259" s="132">
        <f t="shared" si="107"/>
        <v>0</v>
      </c>
      <c r="R259" s="132">
        <f t="shared" si="108"/>
        <v>0</v>
      </c>
      <c r="T259" s="133">
        <f t="shared" si="109"/>
        <v>0</v>
      </c>
      <c r="U259" s="133">
        <v>0</v>
      </c>
      <c r="V259" s="133">
        <f t="shared" si="110"/>
        <v>0</v>
      </c>
      <c r="W259" s="133">
        <v>0</v>
      </c>
      <c r="X259" s="134">
        <f t="shared" si="111"/>
        <v>0</v>
      </c>
      <c r="AR259" s="135" t="s">
        <v>172</v>
      </c>
      <c r="AT259" s="135" t="s">
        <v>253</v>
      </c>
      <c r="AU259" s="135" t="s">
        <v>85</v>
      </c>
      <c r="AY259" s="14" t="s">
        <v>139</v>
      </c>
      <c r="BE259" s="136">
        <f t="shared" si="112"/>
        <v>0</v>
      </c>
      <c r="BF259" s="136">
        <f t="shared" si="113"/>
        <v>0</v>
      </c>
      <c r="BG259" s="136">
        <f t="shared" si="114"/>
        <v>0</v>
      </c>
      <c r="BH259" s="136">
        <f t="shared" si="115"/>
        <v>0</v>
      </c>
      <c r="BI259" s="136">
        <f t="shared" si="116"/>
        <v>0</v>
      </c>
      <c r="BJ259" s="14" t="s">
        <v>83</v>
      </c>
      <c r="BK259" s="136">
        <f t="shared" si="117"/>
        <v>0</v>
      </c>
      <c r="BL259" s="14" t="s">
        <v>146</v>
      </c>
      <c r="BM259" s="135" t="s">
        <v>721</v>
      </c>
    </row>
    <row r="260" spans="2:65" s="1" customFormat="1" ht="16.5" customHeight="1">
      <c r="B260" s="29"/>
      <c r="C260" s="137" t="s">
        <v>722</v>
      </c>
      <c r="D260" s="137" t="s">
        <v>253</v>
      </c>
      <c r="E260" s="138" t="s">
        <v>723</v>
      </c>
      <c r="F260" s="139" t="s">
        <v>724</v>
      </c>
      <c r="G260" s="140" t="s">
        <v>154</v>
      </c>
      <c r="H260" s="141">
        <v>1</v>
      </c>
      <c r="I260" s="142"/>
      <c r="J260" s="143"/>
      <c r="K260" s="144">
        <f t="shared" si="105"/>
        <v>0</v>
      </c>
      <c r="L260" s="139" t="s">
        <v>20</v>
      </c>
      <c r="M260" s="145"/>
      <c r="N260" s="146" t="s">
        <v>20</v>
      </c>
      <c r="O260" s="131" t="s">
        <v>44</v>
      </c>
      <c r="P260" s="132">
        <f t="shared" si="106"/>
        <v>0</v>
      </c>
      <c r="Q260" s="132">
        <f t="shared" si="107"/>
        <v>0</v>
      </c>
      <c r="R260" s="132">
        <f t="shared" si="108"/>
        <v>0</v>
      </c>
      <c r="T260" s="133">
        <f t="shared" si="109"/>
        <v>0</v>
      </c>
      <c r="U260" s="133">
        <v>0</v>
      </c>
      <c r="V260" s="133">
        <f t="shared" si="110"/>
        <v>0</v>
      </c>
      <c r="W260" s="133">
        <v>0</v>
      </c>
      <c r="X260" s="134">
        <f t="shared" si="111"/>
        <v>0</v>
      </c>
      <c r="AR260" s="135" t="s">
        <v>172</v>
      </c>
      <c r="AT260" s="135" t="s">
        <v>253</v>
      </c>
      <c r="AU260" s="135" t="s">
        <v>85</v>
      </c>
      <c r="AY260" s="14" t="s">
        <v>139</v>
      </c>
      <c r="BE260" s="136">
        <f t="shared" si="112"/>
        <v>0</v>
      </c>
      <c r="BF260" s="136">
        <f t="shared" si="113"/>
        <v>0</v>
      </c>
      <c r="BG260" s="136">
        <f t="shared" si="114"/>
        <v>0</v>
      </c>
      <c r="BH260" s="136">
        <f t="shared" si="115"/>
        <v>0</v>
      </c>
      <c r="BI260" s="136">
        <f t="shared" si="116"/>
        <v>0</v>
      </c>
      <c r="BJ260" s="14" t="s">
        <v>83</v>
      </c>
      <c r="BK260" s="136">
        <f t="shared" si="117"/>
        <v>0</v>
      </c>
      <c r="BL260" s="14" t="s">
        <v>146</v>
      </c>
      <c r="BM260" s="135" t="s">
        <v>725</v>
      </c>
    </row>
    <row r="261" spans="2:65" s="1" customFormat="1" ht="16.5" customHeight="1">
      <c r="B261" s="29"/>
      <c r="C261" s="137" t="s">
        <v>726</v>
      </c>
      <c r="D261" s="137" t="s">
        <v>253</v>
      </c>
      <c r="E261" s="138" t="s">
        <v>727</v>
      </c>
      <c r="F261" s="139" t="s">
        <v>728</v>
      </c>
      <c r="G261" s="140" t="s">
        <v>154</v>
      </c>
      <c r="H261" s="141">
        <v>1</v>
      </c>
      <c r="I261" s="142"/>
      <c r="J261" s="143"/>
      <c r="K261" s="144">
        <f t="shared" si="105"/>
        <v>0</v>
      </c>
      <c r="L261" s="139" t="s">
        <v>20</v>
      </c>
      <c r="M261" s="145"/>
      <c r="N261" s="146" t="s">
        <v>20</v>
      </c>
      <c r="O261" s="131" t="s">
        <v>44</v>
      </c>
      <c r="P261" s="132">
        <f t="shared" si="106"/>
        <v>0</v>
      </c>
      <c r="Q261" s="132">
        <f t="shared" si="107"/>
        <v>0</v>
      </c>
      <c r="R261" s="132">
        <f t="shared" si="108"/>
        <v>0</v>
      </c>
      <c r="T261" s="133">
        <f t="shared" si="109"/>
        <v>0</v>
      </c>
      <c r="U261" s="133">
        <v>0</v>
      </c>
      <c r="V261" s="133">
        <f t="shared" si="110"/>
        <v>0</v>
      </c>
      <c r="W261" s="133">
        <v>0</v>
      </c>
      <c r="X261" s="134">
        <f t="shared" si="111"/>
        <v>0</v>
      </c>
      <c r="AR261" s="135" t="s">
        <v>172</v>
      </c>
      <c r="AT261" s="135" t="s">
        <v>253</v>
      </c>
      <c r="AU261" s="135" t="s">
        <v>85</v>
      </c>
      <c r="AY261" s="14" t="s">
        <v>139</v>
      </c>
      <c r="BE261" s="136">
        <f t="shared" si="112"/>
        <v>0</v>
      </c>
      <c r="BF261" s="136">
        <f t="shared" si="113"/>
        <v>0</v>
      </c>
      <c r="BG261" s="136">
        <f t="shared" si="114"/>
        <v>0</v>
      </c>
      <c r="BH261" s="136">
        <f t="shared" si="115"/>
        <v>0</v>
      </c>
      <c r="BI261" s="136">
        <f t="shared" si="116"/>
        <v>0</v>
      </c>
      <c r="BJ261" s="14" t="s">
        <v>83</v>
      </c>
      <c r="BK261" s="136">
        <f t="shared" si="117"/>
        <v>0</v>
      </c>
      <c r="BL261" s="14" t="s">
        <v>146</v>
      </c>
      <c r="BM261" s="135" t="s">
        <v>729</v>
      </c>
    </row>
    <row r="262" spans="2:65" s="1" customFormat="1" ht="24.2" customHeight="1">
      <c r="B262" s="29"/>
      <c r="C262" s="123" t="s">
        <v>730</v>
      </c>
      <c r="D262" s="123" t="s">
        <v>142</v>
      </c>
      <c r="E262" s="124" t="s">
        <v>731</v>
      </c>
      <c r="F262" s="125" t="s">
        <v>732</v>
      </c>
      <c r="G262" s="126" t="s">
        <v>190</v>
      </c>
      <c r="H262" s="127">
        <v>120</v>
      </c>
      <c r="I262" s="128"/>
      <c r="J262" s="128"/>
      <c r="K262" s="129">
        <f t="shared" si="105"/>
        <v>0</v>
      </c>
      <c r="L262" s="125" t="s">
        <v>20</v>
      </c>
      <c r="M262" s="29"/>
      <c r="N262" s="130" t="s">
        <v>20</v>
      </c>
      <c r="O262" s="131" t="s">
        <v>44</v>
      </c>
      <c r="P262" s="132">
        <f t="shared" si="106"/>
        <v>0</v>
      </c>
      <c r="Q262" s="132">
        <f t="shared" si="107"/>
        <v>0</v>
      </c>
      <c r="R262" s="132">
        <f t="shared" si="108"/>
        <v>0</v>
      </c>
      <c r="T262" s="133">
        <f t="shared" si="109"/>
        <v>0</v>
      </c>
      <c r="U262" s="133">
        <v>0</v>
      </c>
      <c r="V262" s="133">
        <f t="shared" si="110"/>
        <v>0</v>
      </c>
      <c r="W262" s="133">
        <v>0</v>
      </c>
      <c r="X262" s="134">
        <f t="shared" si="111"/>
        <v>0</v>
      </c>
      <c r="AR262" s="135" t="s">
        <v>146</v>
      </c>
      <c r="AT262" s="135" t="s">
        <v>142</v>
      </c>
      <c r="AU262" s="135" t="s">
        <v>85</v>
      </c>
      <c r="AY262" s="14" t="s">
        <v>139</v>
      </c>
      <c r="BE262" s="136">
        <f t="shared" si="112"/>
        <v>0</v>
      </c>
      <c r="BF262" s="136">
        <f t="shared" si="113"/>
        <v>0</v>
      </c>
      <c r="BG262" s="136">
        <f t="shared" si="114"/>
        <v>0</v>
      </c>
      <c r="BH262" s="136">
        <f t="shared" si="115"/>
        <v>0</v>
      </c>
      <c r="BI262" s="136">
        <f t="shared" si="116"/>
        <v>0</v>
      </c>
      <c r="BJ262" s="14" t="s">
        <v>83</v>
      </c>
      <c r="BK262" s="136">
        <f t="shared" si="117"/>
        <v>0</v>
      </c>
      <c r="BL262" s="14" t="s">
        <v>146</v>
      </c>
      <c r="BM262" s="135" t="s">
        <v>733</v>
      </c>
    </row>
    <row r="263" spans="2:65" s="1" customFormat="1" ht="16.5" customHeight="1">
      <c r="B263" s="29"/>
      <c r="C263" s="137" t="s">
        <v>734</v>
      </c>
      <c r="D263" s="137" t="s">
        <v>253</v>
      </c>
      <c r="E263" s="138" t="s">
        <v>735</v>
      </c>
      <c r="F263" s="139" t="s">
        <v>736</v>
      </c>
      <c r="G263" s="140" t="s">
        <v>190</v>
      </c>
      <c r="H263" s="141">
        <v>120</v>
      </c>
      <c r="I263" s="142"/>
      <c r="J263" s="143"/>
      <c r="K263" s="144">
        <f t="shared" si="105"/>
        <v>0</v>
      </c>
      <c r="L263" s="139" t="s">
        <v>20</v>
      </c>
      <c r="M263" s="145"/>
      <c r="N263" s="146" t="s">
        <v>20</v>
      </c>
      <c r="O263" s="131" t="s">
        <v>44</v>
      </c>
      <c r="P263" s="132">
        <f t="shared" si="106"/>
        <v>0</v>
      </c>
      <c r="Q263" s="132">
        <f t="shared" si="107"/>
        <v>0</v>
      </c>
      <c r="R263" s="132">
        <f t="shared" si="108"/>
        <v>0</v>
      </c>
      <c r="T263" s="133">
        <f t="shared" si="109"/>
        <v>0</v>
      </c>
      <c r="U263" s="133">
        <v>0</v>
      </c>
      <c r="V263" s="133">
        <f t="shared" si="110"/>
        <v>0</v>
      </c>
      <c r="W263" s="133">
        <v>0</v>
      </c>
      <c r="X263" s="134">
        <f t="shared" si="111"/>
        <v>0</v>
      </c>
      <c r="AR263" s="135" t="s">
        <v>172</v>
      </c>
      <c r="AT263" s="135" t="s">
        <v>253</v>
      </c>
      <c r="AU263" s="135" t="s">
        <v>85</v>
      </c>
      <c r="AY263" s="14" t="s">
        <v>139</v>
      </c>
      <c r="BE263" s="136">
        <f t="shared" si="112"/>
        <v>0</v>
      </c>
      <c r="BF263" s="136">
        <f t="shared" si="113"/>
        <v>0</v>
      </c>
      <c r="BG263" s="136">
        <f t="shared" si="114"/>
        <v>0</v>
      </c>
      <c r="BH263" s="136">
        <f t="shared" si="115"/>
        <v>0</v>
      </c>
      <c r="BI263" s="136">
        <f t="shared" si="116"/>
        <v>0</v>
      </c>
      <c r="BJ263" s="14" t="s">
        <v>83</v>
      </c>
      <c r="BK263" s="136">
        <f t="shared" si="117"/>
        <v>0</v>
      </c>
      <c r="BL263" s="14" t="s">
        <v>146</v>
      </c>
      <c r="BM263" s="135" t="s">
        <v>737</v>
      </c>
    </row>
    <row r="264" spans="2:65" s="11" customFormat="1" ht="22.9" customHeight="1">
      <c r="B264" s="110"/>
      <c r="D264" s="111" t="s">
        <v>74</v>
      </c>
      <c r="E264" s="121" t="s">
        <v>738</v>
      </c>
      <c r="F264" s="121" t="s">
        <v>739</v>
      </c>
      <c r="I264" s="113"/>
      <c r="J264" s="113"/>
      <c r="K264" s="122">
        <f>BK264</f>
        <v>0</v>
      </c>
      <c r="M264" s="110"/>
      <c r="N264" s="115"/>
      <c r="Q264" s="116">
        <f>SUM(Q265:Q271)</f>
        <v>0</v>
      </c>
      <c r="R264" s="116">
        <f>SUM(R265:R271)</f>
        <v>0</v>
      </c>
      <c r="T264" s="117">
        <f>SUM(T265:T271)</f>
        <v>0</v>
      </c>
      <c r="V264" s="117">
        <f>SUM(V265:V271)</f>
        <v>0</v>
      </c>
      <c r="X264" s="118">
        <f>SUM(X265:X271)</f>
        <v>0</v>
      </c>
      <c r="AR264" s="111" t="s">
        <v>83</v>
      </c>
      <c r="AT264" s="119" t="s">
        <v>74</v>
      </c>
      <c r="AU264" s="119" t="s">
        <v>83</v>
      </c>
      <c r="AY264" s="111" t="s">
        <v>139</v>
      </c>
      <c r="BK264" s="120">
        <f>SUM(BK265:BK271)</f>
        <v>0</v>
      </c>
    </row>
    <row r="265" spans="2:65" s="1" customFormat="1" ht="37.9" customHeight="1">
      <c r="B265" s="29"/>
      <c r="C265" s="137" t="s">
        <v>740</v>
      </c>
      <c r="D265" s="137" t="s">
        <v>253</v>
      </c>
      <c r="E265" s="138" t="s">
        <v>741</v>
      </c>
      <c r="F265" s="139" t="s">
        <v>742</v>
      </c>
      <c r="G265" s="140" t="s">
        <v>154</v>
      </c>
      <c r="H265" s="141">
        <v>3</v>
      </c>
      <c r="I265" s="142"/>
      <c r="J265" s="143"/>
      <c r="K265" s="144">
        <f t="shared" ref="K265:K271" si="118">ROUND(P265*H265,2)</f>
        <v>0</v>
      </c>
      <c r="L265" s="139" t="s">
        <v>20</v>
      </c>
      <c r="M265" s="145"/>
      <c r="N265" s="146" t="s">
        <v>20</v>
      </c>
      <c r="O265" s="131" t="s">
        <v>44</v>
      </c>
      <c r="P265" s="132">
        <f t="shared" ref="P265:P271" si="119">I265+J265</f>
        <v>0</v>
      </c>
      <c r="Q265" s="132">
        <f t="shared" ref="Q265:Q271" si="120">ROUND(I265*H265,2)</f>
        <v>0</v>
      </c>
      <c r="R265" s="132">
        <f t="shared" ref="R265:R271" si="121">ROUND(J265*H265,2)</f>
        <v>0</v>
      </c>
      <c r="T265" s="133">
        <f t="shared" ref="T265:T271" si="122">S265*H265</f>
        <v>0</v>
      </c>
      <c r="U265" s="133">
        <v>0</v>
      </c>
      <c r="V265" s="133">
        <f t="shared" ref="V265:V271" si="123">U265*H265</f>
        <v>0</v>
      </c>
      <c r="W265" s="133">
        <v>0</v>
      </c>
      <c r="X265" s="134">
        <f t="shared" ref="X265:X271" si="124">W265*H265</f>
        <v>0</v>
      </c>
      <c r="AR265" s="135" t="s">
        <v>172</v>
      </c>
      <c r="AT265" s="135" t="s">
        <v>253</v>
      </c>
      <c r="AU265" s="135" t="s">
        <v>85</v>
      </c>
      <c r="AY265" s="14" t="s">
        <v>139</v>
      </c>
      <c r="BE265" s="136">
        <f t="shared" ref="BE265:BE271" si="125">IF(O265="základní",K265,0)</f>
        <v>0</v>
      </c>
      <c r="BF265" s="136">
        <f t="shared" ref="BF265:BF271" si="126">IF(O265="snížená",K265,0)</f>
        <v>0</v>
      </c>
      <c r="BG265" s="136">
        <f t="shared" ref="BG265:BG271" si="127">IF(O265="zákl. přenesená",K265,0)</f>
        <v>0</v>
      </c>
      <c r="BH265" s="136">
        <f t="shared" ref="BH265:BH271" si="128">IF(O265="sníž. přenesená",K265,0)</f>
        <v>0</v>
      </c>
      <c r="BI265" s="136">
        <f t="shared" ref="BI265:BI271" si="129">IF(O265="nulová",K265,0)</f>
        <v>0</v>
      </c>
      <c r="BJ265" s="14" t="s">
        <v>83</v>
      </c>
      <c r="BK265" s="136">
        <f t="shared" ref="BK265:BK271" si="130">ROUND(P265*H265,2)</f>
        <v>0</v>
      </c>
      <c r="BL265" s="14" t="s">
        <v>146</v>
      </c>
      <c r="BM265" s="135" t="s">
        <v>743</v>
      </c>
    </row>
    <row r="266" spans="2:65" s="1" customFormat="1" ht="16.5" customHeight="1">
      <c r="B266" s="29"/>
      <c r="C266" s="137" t="s">
        <v>744</v>
      </c>
      <c r="D266" s="137" t="s">
        <v>253</v>
      </c>
      <c r="E266" s="138" t="s">
        <v>745</v>
      </c>
      <c r="F266" s="139" t="s">
        <v>746</v>
      </c>
      <c r="G266" s="140" t="s">
        <v>154</v>
      </c>
      <c r="H266" s="141">
        <v>3</v>
      </c>
      <c r="I266" s="142"/>
      <c r="J266" s="143"/>
      <c r="K266" s="144">
        <f t="shared" si="118"/>
        <v>0</v>
      </c>
      <c r="L266" s="139" t="s">
        <v>20</v>
      </c>
      <c r="M266" s="145"/>
      <c r="N266" s="146" t="s">
        <v>20</v>
      </c>
      <c r="O266" s="131" t="s">
        <v>44</v>
      </c>
      <c r="P266" s="132">
        <f t="shared" si="119"/>
        <v>0</v>
      </c>
      <c r="Q266" s="132">
        <f t="shared" si="120"/>
        <v>0</v>
      </c>
      <c r="R266" s="132">
        <f t="shared" si="121"/>
        <v>0</v>
      </c>
      <c r="T266" s="133">
        <f t="shared" si="122"/>
        <v>0</v>
      </c>
      <c r="U266" s="133">
        <v>0</v>
      </c>
      <c r="V266" s="133">
        <f t="shared" si="123"/>
        <v>0</v>
      </c>
      <c r="W266" s="133">
        <v>0</v>
      </c>
      <c r="X266" s="134">
        <f t="shared" si="124"/>
        <v>0</v>
      </c>
      <c r="AR266" s="135" t="s">
        <v>172</v>
      </c>
      <c r="AT266" s="135" t="s">
        <v>253</v>
      </c>
      <c r="AU266" s="135" t="s">
        <v>85</v>
      </c>
      <c r="AY266" s="14" t="s">
        <v>139</v>
      </c>
      <c r="BE266" s="136">
        <f t="shared" si="125"/>
        <v>0</v>
      </c>
      <c r="BF266" s="136">
        <f t="shared" si="126"/>
        <v>0</v>
      </c>
      <c r="BG266" s="136">
        <f t="shared" si="127"/>
        <v>0</v>
      </c>
      <c r="BH266" s="136">
        <f t="shared" si="128"/>
        <v>0</v>
      </c>
      <c r="BI266" s="136">
        <f t="shared" si="129"/>
        <v>0</v>
      </c>
      <c r="BJ266" s="14" t="s">
        <v>83</v>
      </c>
      <c r="BK266" s="136">
        <f t="shared" si="130"/>
        <v>0</v>
      </c>
      <c r="BL266" s="14" t="s">
        <v>146</v>
      </c>
      <c r="BM266" s="135" t="s">
        <v>747</v>
      </c>
    </row>
    <row r="267" spans="2:65" s="1" customFormat="1" ht="16.5" customHeight="1">
      <c r="B267" s="29"/>
      <c r="C267" s="123" t="s">
        <v>748</v>
      </c>
      <c r="D267" s="123" t="s">
        <v>142</v>
      </c>
      <c r="E267" s="124" t="s">
        <v>517</v>
      </c>
      <c r="F267" s="125" t="s">
        <v>518</v>
      </c>
      <c r="G267" s="126" t="s">
        <v>154</v>
      </c>
      <c r="H267" s="127">
        <v>1</v>
      </c>
      <c r="I267" s="128"/>
      <c r="J267" s="128"/>
      <c r="K267" s="129">
        <f t="shared" si="118"/>
        <v>0</v>
      </c>
      <c r="L267" s="125" t="s">
        <v>20</v>
      </c>
      <c r="M267" s="29"/>
      <c r="N267" s="130" t="s">
        <v>20</v>
      </c>
      <c r="O267" s="131" t="s">
        <v>44</v>
      </c>
      <c r="P267" s="132">
        <f t="shared" si="119"/>
        <v>0</v>
      </c>
      <c r="Q267" s="132">
        <f t="shared" si="120"/>
        <v>0</v>
      </c>
      <c r="R267" s="132">
        <f t="shared" si="121"/>
        <v>0</v>
      </c>
      <c r="T267" s="133">
        <f t="shared" si="122"/>
        <v>0</v>
      </c>
      <c r="U267" s="133">
        <v>0</v>
      </c>
      <c r="V267" s="133">
        <f t="shared" si="123"/>
        <v>0</v>
      </c>
      <c r="W267" s="133">
        <v>0</v>
      </c>
      <c r="X267" s="134">
        <f t="shared" si="124"/>
        <v>0</v>
      </c>
      <c r="AR267" s="135" t="s">
        <v>146</v>
      </c>
      <c r="AT267" s="135" t="s">
        <v>142</v>
      </c>
      <c r="AU267" s="135" t="s">
        <v>85</v>
      </c>
      <c r="AY267" s="14" t="s">
        <v>139</v>
      </c>
      <c r="BE267" s="136">
        <f t="shared" si="125"/>
        <v>0</v>
      </c>
      <c r="BF267" s="136">
        <f t="shared" si="126"/>
        <v>0</v>
      </c>
      <c r="BG267" s="136">
        <f t="shared" si="127"/>
        <v>0</v>
      </c>
      <c r="BH267" s="136">
        <f t="shared" si="128"/>
        <v>0</v>
      </c>
      <c r="BI267" s="136">
        <f t="shared" si="129"/>
        <v>0</v>
      </c>
      <c r="BJ267" s="14" t="s">
        <v>83</v>
      </c>
      <c r="BK267" s="136">
        <f t="shared" si="130"/>
        <v>0</v>
      </c>
      <c r="BL267" s="14" t="s">
        <v>146</v>
      </c>
      <c r="BM267" s="135" t="s">
        <v>749</v>
      </c>
    </row>
    <row r="268" spans="2:65" s="1" customFormat="1" ht="24.2" customHeight="1">
      <c r="B268" s="29"/>
      <c r="C268" s="137" t="s">
        <v>750</v>
      </c>
      <c r="D268" s="137" t="s">
        <v>253</v>
      </c>
      <c r="E268" s="138" t="s">
        <v>679</v>
      </c>
      <c r="F268" s="139" t="s">
        <v>680</v>
      </c>
      <c r="G268" s="140" t="s">
        <v>154</v>
      </c>
      <c r="H268" s="141">
        <v>1</v>
      </c>
      <c r="I268" s="142"/>
      <c r="J268" s="143"/>
      <c r="K268" s="144">
        <f t="shared" si="118"/>
        <v>0</v>
      </c>
      <c r="L268" s="139" t="s">
        <v>20</v>
      </c>
      <c r="M268" s="145"/>
      <c r="N268" s="146" t="s">
        <v>20</v>
      </c>
      <c r="O268" s="131" t="s">
        <v>44</v>
      </c>
      <c r="P268" s="132">
        <f t="shared" si="119"/>
        <v>0</v>
      </c>
      <c r="Q268" s="132">
        <f t="shared" si="120"/>
        <v>0</v>
      </c>
      <c r="R268" s="132">
        <f t="shared" si="121"/>
        <v>0</v>
      </c>
      <c r="T268" s="133">
        <f t="shared" si="122"/>
        <v>0</v>
      </c>
      <c r="U268" s="133">
        <v>0</v>
      </c>
      <c r="V268" s="133">
        <f t="shared" si="123"/>
        <v>0</v>
      </c>
      <c r="W268" s="133">
        <v>0</v>
      </c>
      <c r="X268" s="134">
        <f t="shared" si="124"/>
        <v>0</v>
      </c>
      <c r="AR268" s="135" t="s">
        <v>172</v>
      </c>
      <c r="AT268" s="135" t="s">
        <v>253</v>
      </c>
      <c r="AU268" s="135" t="s">
        <v>85</v>
      </c>
      <c r="AY268" s="14" t="s">
        <v>139</v>
      </c>
      <c r="BE268" s="136">
        <f t="shared" si="125"/>
        <v>0</v>
      </c>
      <c r="BF268" s="136">
        <f t="shared" si="126"/>
        <v>0</v>
      </c>
      <c r="BG268" s="136">
        <f t="shared" si="127"/>
        <v>0</v>
      </c>
      <c r="BH268" s="136">
        <f t="shared" si="128"/>
        <v>0</v>
      </c>
      <c r="BI268" s="136">
        <f t="shared" si="129"/>
        <v>0</v>
      </c>
      <c r="BJ268" s="14" t="s">
        <v>83</v>
      </c>
      <c r="BK268" s="136">
        <f t="shared" si="130"/>
        <v>0</v>
      </c>
      <c r="BL268" s="14" t="s">
        <v>146</v>
      </c>
      <c r="BM268" s="135" t="s">
        <v>751</v>
      </c>
    </row>
    <row r="269" spans="2:65" s="1" customFormat="1" ht="16.5" customHeight="1">
      <c r="B269" s="29"/>
      <c r="C269" s="137" t="s">
        <v>752</v>
      </c>
      <c r="D269" s="137" t="s">
        <v>253</v>
      </c>
      <c r="E269" s="138" t="s">
        <v>753</v>
      </c>
      <c r="F269" s="139" t="s">
        <v>754</v>
      </c>
      <c r="G269" s="140" t="s">
        <v>190</v>
      </c>
      <c r="H269" s="141">
        <v>40</v>
      </c>
      <c r="I269" s="142"/>
      <c r="J269" s="143"/>
      <c r="K269" s="144">
        <f t="shared" si="118"/>
        <v>0</v>
      </c>
      <c r="L269" s="139" t="s">
        <v>20</v>
      </c>
      <c r="M269" s="145"/>
      <c r="N269" s="146" t="s">
        <v>20</v>
      </c>
      <c r="O269" s="131" t="s">
        <v>44</v>
      </c>
      <c r="P269" s="132">
        <f t="shared" si="119"/>
        <v>0</v>
      </c>
      <c r="Q269" s="132">
        <f t="shared" si="120"/>
        <v>0</v>
      </c>
      <c r="R269" s="132">
        <f t="shared" si="121"/>
        <v>0</v>
      </c>
      <c r="T269" s="133">
        <f t="shared" si="122"/>
        <v>0</v>
      </c>
      <c r="U269" s="133">
        <v>0</v>
      </c>
      <c r="V269" s="133">
        <f t="shared" si="123"/>
        <v>0</v>
      </c>
      <c r="W269" s="133">
        <v>0</v>
      </c>
      <c r="X269" s="134">
        <f t="shared" si="124"/>
        <v>0</v>
      </c>
      <c r="AR269" s="135" t="s">
        <v>172</v>
      </c>
      <c r="AT269" s="135" t="s">
        <v>253</v>
      </c>
      <c r="AU269" s="135" t="s">
        <v>85</v>
      </c>
      <c r="AY269" s="14" t="s">
        <v>139</v>
      </c>
      <c r="BE269" s="136">
        <f t="shared" si="125"/>
        <v>0</v>
      </c>
      <c r="BF269" s="136">
        <f t="shared" si="126"/>
        <v>0</v>
      </c>
      <c r="BG269" s="136">
        <f t="shared" si="127"/>
        <v>0</v>
      </c>
      <c r="BH269" s="136">
        <f t="shared" si="128"/>
        <v>0</v>
      </c>
      <c r="BI269" s="136">
        <f t="shared" si="129"/>
        <v>0</v>
      </c>
      <c r="BJ269" s="14" t="s">
        <v>83</v>
      </c>
      <c r="BK269" s="136">
        <f t="shared" si="130"/>
        <v>0</v>
      </c>
      <c r="BL269" s="14" t="s">
        <v>146</v>
      </c>
      <c r="BM269" s="135" t="s">
        <v>755</v>
      </c>
    </row>
    <row r="270" spans="2:65" s="1" customFormat="1" ht="24.2" customHeight="1">
      <c r="B270" s="29"/>
      <c r="C270" s="123" t="s">
        <v>756</v>
      </c>
      <c r="D270" s="123" t="s">
        <v>142</v>
      </c>
      <c r="E270" s="124" t="s">
        <v>757</v>
      </c>
      <c r="F270" s="125" t="s">
        <v>758</v>
      </c>
      <c r="G270" s="126" t="s">
        <v>190</v>
      </c>
      <c r="H270" s="127">
        <v>40</v>
      </c>
      <c r="I270" s="128"/>
      <c r="J270" s="128"/>
      <c r="K270" s="129">
        <f t="shared" si="118"/>
        <v>0</v>
      </c>
      <c r="L270" s="125" t="s">
        <v>20</v>
      </c>
      <c r="M270" s="29"/>
      <c r="N270" s="130" t="s">
        <v>20</v>
      </c>
      <c r="O270" s="131" t="s">
        <v>44</v>
      </c>
      <c r="P270" s="132">
        <f t="shared" si="119"/>
        <v>0</v>
      </c>
      <c r="Q270" s="132">
        <f t="shared" si="120"/>
        <v>0</v>
      </c>
      <c r="R270" s="132">
        <f t="shared" si="121"/>
        <v>0</v>
      </c>
      <c r="T270" s="133">
        <f t="shared" si="122"/>
        <v>0</v>
      </c>
      <c r="U270" s="133">
        <v>0</v>
      </c>
      <c r="V270" s="133">
        <f t="shared" si="123"/>
        <v>0</v>
      </c>
      <c r="W270" s="133">
        <v>0</v>
      </c>
      <c r="X270" s="134">
        <f t="shared" si="124"/>
        <v>0</v>
      </c>
      <c r="AR270" s="135" t="s">
        <v>146</v>
      </c>
      <c r="AT270" s="135" t="s">
        <v>142</v>
      </c>
      <c r="AU270" s="135" t="s">
        <v>85</v>
      </c>
      <c r="AY270" s="14" t="s">
        <v>139</v>
      </c>
      <c r="BE270" s="136">
        <f t="shared" si="125"/>
        <v>0</v>
      </c>
      <c r="BF270" s="136">
        <f t="shared" si="126"/>
        <v>0</v>
      </c>
      <c r="BG270" s="136">
        <f t="shared" si="127"/>
        <v>0</v>
      </c>
      <c r="BH270" s="136">
        <f t="shared" si="128"/>
        <v>0</v>
      </c>
      <c r="BI270" s="136">
        <f t="shared" si="129"/>
        <v>0</v>
      </c>
      <c r="BJ270" s="14" t="s">
        <v>83</v>
      </c>
      <c r="BK270" s="136">
        <f t="shared" si="130"/>
        <v>0</v>
      </c>
      <c r="BL270" s="14" t="s">
        <v>146</v>
      </c>
      <c r="BM270" s="135" t="s">
        <v>759</v>
      </c>
    </row>
    <row r="271" spans="2:65" s="1" customFormat="1" ht="16.5" customHeight="1">
      <c r="B271" s="29"/>
      <c r="C271" s="123" t="s">
        <v>760</v>
      </c>
      <c r="D271" s="123" t="s">
        <v>142</v>
      </c>
      <c r="E271" s="124" t="s">
        <v>761</v>
      </c>
      <c r="F271" s="125" t="s">
        <v>762</v>
      </c>
      <c r="G271" s="126" t="s">
        <v>154</v>
      </c>
      <c r="H271" s="127">
        <v>3</v>
      </c>
      <c r="I271" s="128"/>
      <c r="J271" s="128"/>
      <c r="K271" s="129">
        <f t="shared" si="118"/>
        <v>0</v>
      </c>
      <c r="L271" s="125" t="s">
        <v>20</v>
      </c>
      <c r="M271" s="29"/>
      <c r="N271" s="130" t="s">
        <v>20</v>
      </c>
      <c r="O271" s="131" t="s">
        <v>44</v>
      </c>
      <c r="P271" s="132">
        <f t="shared" si="119"/>
        <v>0</v>
      </c>
      <c r="Q271" s="132">
        <f t="shared" si="120"/>
        <v>0</v>
      </c>
      <c r="R271" s="132">
        <f t="shared" si="121"/>
        <v>0</v>
      </c>
      <c r="T271" s="133">
        <f t="shared" si="122"/>
        <v>0</v>
      </c>
      <c r="U271" s="133">
        <v>0</v>
      </c>
      <c r="V271" s="133">
        <f t="shared" si="123"/>
        <v>0</v>
      </c>
      <c r="W271" s="133">
        <v>0</v>
      </c>
      <c r="X271" s="134">
        <f t="shared" si="124"/>
        <v>0</v>
      </c>
      <c r="AR271" s="135" t="s">
        <v>146</v>
      </c>
      <c r="AT271" s="135" t="s">
        <v>142</v>
      </c>
      <c r="AU271" s="135" t="s">
        <v>85</v>
      </c>
      <c r="AY271" s="14" t="s">
        <v>139</v>
      </c>
      <c r="BE271" s="136">
        <f t="shared" si="125"/>
        <v>0</v>
      </c>
      <c r="BF271" s="136">
        <f t="shared" si="126"/>
        <v>0</v>
      </c>
      <c r="BG271" s="136">
        <f t="shared" si="127"/>
        <v>0</v>
      </c>
      <c r="BH271" s="136">
        <f t="shared" si="128"/>
        <v>0</v>
      </c>
      <c r="BI271" s="136">
        <f t="shared" si="129"/>
        <v>0</v>
      </c>
      <c r="BJ271" s="14" t="s">
        <v>83</v>
      </c>
      <c r="BK271" s="136">
        <f t="shared" si="130"/>
        <v>0</v>
      </c>
      <c r="BL271" s="14" t="s">
        <v>146</v>
      </c>
      <c r="BM271" s="135" t="s">
        <v>763</v>
      </c>
    </row>
    <row r="272" spans="2:65" s="11" customFormat="1" ht="25.9" customHeight="1">
      <c r="B272" s="110"/>
      <c r="D272" s="111" t="s">
        <v>74</v>
      </c>
      <c r="E272" s="112" t="s">
        <v>764</v>
      </c>
      <c r="F272" s="112" t="s">
        <v>765</v>
      </c>
      <c r="I272" s="113"/>
      <c r="J272" s="113"/>
      <c r="K272" s="114">
        <f>BK272</f>
        <v>0</v>
      </c>
      <c r="M272" s="110"/>
      <c r="N272" s="115"/>
      <c r="Q272" s="116">
        <f>Q273</f>
        <v>0</v>
      </c>
      <c r="R272" s="116">
        <f>R273</f>
        <v>0</v>
      </c>
      <c r="T272" s="117">
        <f>T273</f>
        <v>0</v>
      </c>
      <c r="V272" s="117">
        <f>V273</f>
        <v>0</v>
      </c>
      <c r="X272" s="118">
        <f>X273</f>
        <v>0</v>
      </c>
      <c r="AR272" s="111" t="s">
        <v>146</v>
      </c>
      <c r="AT272" s="119" t="s">
        <v>74</v>
      </c>
      <c r="AU272" s="119" t="s">
        <v>75</v>
      </c>
      <c r="AY272" s="111" t="s">
        <v>139</v>
      </c>
      <c r="BK272" s="120">
        <f>BK273</f>
        <v>0</v>
      </c>
    </row>
    <row r="273" spans="2:65" s="11" customFormat="1" ht="22.9" customHeight="1">
      <c r="B273" s="110"/>
      <c r="D273" s="111" t="s">
        <v>74</v>
      </c>
      <c r="E273" s="121" t="s">
        <v>766</v>
      </c>
      <c r="F273" s="121" t="s">
        <v>767</v>
      </c>
      <c r="I273" s="113"/>
      <c r="J273" s="113"/>
      <c r="K273" s="122">
        <f>BK273</f>
        <v>0</v>
      </c>
      <c r="M273" s="110"/>
      <c r="N273" s="115"/>
      <c r="Q273" s="116">
        <f>Q274</f>
        <v>0</v>
      </c>
      <c r="R273" s="116">
        <f>R274</f>
        <v>0</v>
      </c>
      <c r="T273" s="117">
        <f>T274</f>
        <v>0</v>
      </c>
      <c r="V273" s="117">
        <f>V274</f>
        <v>0</v>
      </c>
      <c r="X273" s="118">
        <f>X274</f>
        <v>0</v>
      </c>
      <c r="AR273" s="111" t="s">
        <v>146</v>
      </c>
      <c r="AT273" s="119" t="s">
        <v>74</v>
      </c>
      <c r="AU273" s="119" t="s">
        <v>83</v>
      </c>
      <c r="AY273" s="111" t="s">
        <v>139</v>
      </c>
      <c r="BK273" s="120">
        <f>BK274</f>
        <v>0</v>
      </c>
    </row>
    <row r="274" spans="2:65" s="1" customFormat="1" ht="16.5" customHeight="1">
      <c r="B274" s="29"/>
      <c r="C274" s="123" t="s">
        <v>768</v>
      </c>
      <c r="D274" s="123" t="s">
        <v>142</v>
      </c>
      <c r="E274" s="124" t="s">
        <v>769</v>
      </c>
      <c r="F274" s="125" t="s">
        <v>684</v>
      </c>
      <c r="G274" s="126" t="s">
        <v>154</v>
      </c>
      <c r="H274" s="127">
        <v>8</v>
      </c>
      <c r="I274" s="128"/>
      <c r="J274" s="128"/>
      <c r="K274" s="129">
        <f>ROUND(P274*H274,2)</f>
        <v>0</v>
      </c>
      <c r="L274" s="125" t="s">
        <v>20</v>
      </c>
      <c r="M274" s="29"/>
      <c r="N274" s="130" t="s">
        <v>20</v>
      </c>
      <c r="O274" s="131" t="s">
        <v>44</v>
      </c>
      <c r="P274" s="132">
        <f>I274+J274</f>
        <v>0</v>
      </c>
      <c r="Q274" s="132">
        <f>ROUND(I274*H274,2)</f>
        <v>0</v>
      </c>
      <c r="R274" s="132">
        <f>ROUND(J274*H274,2)</f>
        <v>0</v>
      </c>
      <c r="T274" s="133">
        <f>S274*H274</f>
        <v>0</v>
      </c>
      <c r="U274" s="133">
        <v>0</v>
      </c>
      <c r="V274" s="133">
        <f>U274*H274</f>
        <v>0</v>
      </c>
      <c r="W274" s="133">
        <v>0</v>
      </c>
      <c r="X274" s="134">
        <f>W274*H274</f>
        <v>0</v>
      </c>
      <c r="AR274" s="135" t="s">
        <v>770</v>
      </c>
      <c r="AT274" s="135" t="s">
        <v>142</v>
      </c>
      <c r="AU274" s="135" t="s">
        <v>85</v>
      </c>
      <c r="AY274" s="14" t="s">
        <v>139</v>
      </c>
      <c r="BE274" s="136">
        <f>IF(O274="základní",K274,0)</f>
        <v>0</v>
      </c>
      <c r="BF274" s="136">
        <f>IF(O274="snížená",K274,0)</f>
        <v>0</v>
      </c>
      <c r="BG274" s="136">
        <f>IF(O274="zákl. přenesená",K274,0)</f>
        <v>0</v>
      </c>
      <c r="BH274" s="136">
        <f>IF(O274="sníž. přenesená",K274,0)</f>
        <v>0</v>
      </c>
      <c r="BI274" s="136">
        <f>IF(O274="nulová",K274,0)</f>
        <v>0</v>
      </c>
      <c r="BJ274" s="14" t="s">
        <v>83</v>
      </c>
      <c r="BK274" s="136">
        <f>ROUND(P274*H274,2)</f>
        <v>0</v>
      </c>
      <c r="BL274" s="14" t="s">
        <v>770</v>
      </c>
      <c r="BM274" s="135" t="s">
        <v>771</v>
      </c>
    </row>
    <row r="275" spans="2:65" s="11" customFormat="1" ht="25.9" customHeight="1">
      <c r="B275" s="110"/>
      <c r="D275" s="111" t="s">
        <v>74</v>
      </c>
      <c r="E275" s="112" t="s">
        <v>772</v>
      </c>
      <c r="F275" s="112" t="s">
        <v>773</v>
      </c>
      <c r="I275" s="113"/>
      <c r="J275" s="113"/>
      <c r="K275" s="114">
        <f>BK275</f>
        <v>0</v>
      </c>
      <c r="M275" s="110"/>
      <c r="N275" s="115"/>
      <c r="Q275" s="116">
        <f>Q276+Q279+Q282</f>
        <v>0</v>
      </c>
      <c r="R275" s="116">
        <f>R276+R279+R282</f>
        <v>0</v>
      </c>
      <c r="T275" s="117">
        <f>T276+T279+T282</f>
        <v>0</v>
      </c>
      <c r="V275" s="117">
        <f>V276+V279+V282</f>
        <v>0</v>
      </c>
      <c r="X275" s="118">
        <f>X276+X279+X282</f>
        <v>0</v>
      </c>
      <c r="AR275" s="111" t="s">
        <v>159</v>
      </c>
      <c r="AT275" s="119" t="s">
        <v>74</v>
      </c>
      <c r="AU275" s="119" t="s">
        <v>75</v>
      </c>
      <c r="AY275" s="111" t="s">
        <v>139</v>
      </c>
      <c r="BK275" s="120">
        <f>BK276+BK279+BK282</f>
        <v>0</v>
      </c>
    </row>
    <row r="276" spans="2:65" s="11" customFormat="1" ht="22.9" customHeight="1">
      <c r="B276" s="110"/>
      <c r="D276" s="111" t="s">
        <v>74</v>
      </c>
      <c r="E276" s="121" t="s">
        <v>774</v>
      </c>
      <c r="F276" s="121" t="s">
        <v>775</v>
      </c>
      <c r="I276" s="113"/>
      <c r="J276" s="113"/>
      <c r="K276" s="122">
        <f>BK276</f>
        <v>0</v>
      </c>
      <c r="M276" s="110"/>
      <c r="N276" s="115"/>
      <c r="Q276" s="116">
        <f>SUM(Q277:Q278)</f>
        <v>0</v>
      </c>
      <c r="R276" s="116">
        <f>SUM(R277:R278)</f>
        <v>0</v>
      </c>
      <c r="T276" s="117">
        <f>SUM(T277:T278)</f>
        <v>0</v>
      </c>
      <c r="V276" s="117">
        <f>SUM(V277:V278)</f>
        <v>0</v>
      </c>
      <c r="X276" s="118">
        <f>SUM(X277:X278)</f>
        <v>0</v>
      </c>
      <c r="AR276" s="111" t="s">
        <v>159</v>
      </c>
      <c r="AT276" s="119" t="s">
        <v>74</v>
      </c>
      <c r="AU276" s="119" t="s">
        <v>83</v>
      </c>
      <c r="AY276" s="111" t="s">
        <v>139</v>
      </c>
      <c r="BK276" s="120">
        <f>SUM(BK277:BK278)</f>
        <v>0</v>
      </c>
    </row>
    <row r="277" spans="2:65" s="1" customFormat="1" ht="24.2" customHeight="1">
      <c r="B277" s="29"/>
      <c r="C277" s="123" t="s">
        <v>776</v>
      </c>
      <c r="D277" s="123" t="s">
        <v>142</v>
      </c>
      <c r="E277" s="124" t="s">
        <v>777</v>
      </c>
      <c r="F277" s="125" t="s">
        <v>778</v>
      </c>
      <c r="G277" s="126" t="s">
        <v>779</v>
      </c>
      <c r="H277" s="127">
        <v>1</v>
      </c>
      <c r="I277" s="128"/>
      <c r="J277" s="128"/>
      <c r="K277" s="129">
        <f>ROUND(P277*H277,2)</f>
        <v>0</v>
      </c>
      <c r="L277" s="125" t="s">
        <v>780</v>
      </c>
      <c r="M277" s="29"/>
      <c r="N277" s="130" t="s">
        <v>20</v>
      </c>
      <c r="O277" s="131" t="s">
        <v>44</v>
      </c>
      <c r="P277" s="132">
        <f>I277+J277</f>
        <v>0</v>
      </c>
      <c r="Q277" s="132">
        <f>ROUND(I277*H277,2)</f>
        <v>0</v>
      </c>
      <c r="R277" s="132">
        <f>ROUND(J277*H277,2)</f>
        <v>0</v>
      </c>
      <c r="T277" s="133">
        <f>S277*H277</f>
        <v>0</v>
      </c>
      <c r="U277" s="133">
        <v>0</v>
      </c>
      <c r="V277" s="133">
        <f>U277*H277</f>
        <v>0</v>
      </c>
      <c r="W277" s="133">
        <v>0</v>
      </c>
      <c r="X277" s="134">
        <f>W277*H277</f>
        <v>0</v>
      </c>
      <c r="AR277" s="135" t="s">
        <v>781</v>
      </c>
      <c r="AT277" s="135" t="s">
        <v>142</v>
      </c>
      <c r="AU277" s="135" t="s">
        <v>85</v>
      </c>
      <c r="AY277" s="14" t="s">
        <v>139</v>
      </c>
      <c r="BE277" s="136">
        <f>IF(O277="základní",K277,0)</f>
        <v>0</v>
      </c>
      <c r="BF277" s="136">
        <f>IF(O277="snížená",K277,0)</f>
        <v>0</v>
      </c>
      <c r="BG277" s="136">
        <f>IF(O277="zákl. přenesená",K277,0)</f>
        <v>0</v>
      </c>
      <c r="BH277" s="136">
        <f>IF(O277="sníž. přenesená",K277,0)</f>
        <v>0</v>
      </c>
      <c r="BI277" s="136">
        <f>IF(O277="nulová",K277,0)</f>
        <v>0</v>
      </c>
      <c r="BJ277" s="14" t="s">
        <v>83</v>
      </c>
      <c r="BK277" s="136">
        <f>ROUND(P277*H277,2)</f>
        <v>0</v>
      </c>
      <c r="BL277" s="14" t="s">
        <v>781</v>
      </c>
      <c r="BM277" s="135" t="s">
        <v>782</v>
      </c>
    </row>
    <row r="278" spans="2:65" s="1" customFormat="1" ht="11.25">
      <c r="B278" s="29"/>
      <c r="D278" s="148" t="s">
        <v>783</v>
      </c>
      <c r="F278" s="149" t="s">
        <v>784</v>
      </c>
      <c r="I278" s="150"/>
      <c r="J278" s="150"/>
      <c r="M278" s="29"/>
      <c r="N278" s="151"/>
      <c r="X278" s="50"/>
      <c r="AT278" s="14" t="s">
        <v>783</v>
      </c>
      <c r="AU278" s="14" t="s">
        <v>85</v>
      </c>
    </row>
    <row r="279" spans="2:65" s="11" customFormat="1" ht="22.9" customHeight="1">
      <c r="B279" s="110"/>
      <c r="D279" s="111" t="s">
        <v>74</v>
      </c>
      <c r="E279" s="121" t="s">
        <v>785</v>
      </c>
      <c r="F279" s="121" t="s">
        <v>786</v>
      </c>
      <c r="I279" s="113"/>
      <c r="J279" s="113"/>
      <c r="K279" s="122">
        <f>BK279</f>
        <v>0</v>
      </c>
      <c r="M279" s="110"/>
      <c r="N279" s="115"/>
      <c r="Q279" s="116">
        <f>SUM(Q280:Q281)</f>
        <v>0</v>
      </c>
      <c r="R279" s="116">
        <f>SUM(R280:R281)</f>
        <v>0</v>
      </c>
      <c r="T279" s="117">
        <f>SUM(T280:T281)</f>
        <v>0</v>
      </c>
      <c r="V279" s="117">
        <f>SUM(V280:V281)</f>
        <v>0</v>
      </c>
      <c r="X279" s="118">
        <f>SUM(X280:X281)</f>
        <v>0</v>
      </c>
      <c r="AR279" s="111" t="s">
        <v>159</v>
      </c>
      <c r="AT279" s="119" t="s">
        <v>74</v>
      </c>
      <c r="AU279" s="119" t="s">
        <v>83</v>
      </c>
      <c r="AY279" s="111" t="s">
        <v>139</v>
      </c>
      <c r="BK279" s="120">
        <f>SUM(BK280:BK281)</f>
        <v>0</v>
      </c>
    </row>
    <row r="280" spans="2:65" s="1" customFormat="1" ht="24.2" customHeight="1">
      <c r="B280" s="29"/>
      <c r="C280" s="123" t="s">
        <v>787</v>
      </c>
      <c r="D280" s="123" t="s">
        <v>142</v>
      </c>
      <c r="E280" s="124" t="s">
        <v>788</v>
      </c>
      <c r="F280" s="125" t="s">
        <v>789</v>
      </c>
      <c r="G280" s="126" t="s">
        <v>779</v>
      </c>
      <c r="H280" s="127">
        <v>1</v>
      </c>
      <c r="I280" s="128"/>
      <c r="J280" s="128"/>
      <c r="K280" s="129">
        <f>ROUND(P280*H280,2)</f>
        <v>0</v>
      </c>
      <c r="L280" s="125" t="s">
        <v>780</v>
      </c>
      <c r="M280" s="29"/>
      <c r="N280" s="130" t="s">
        <v>20</v>
      </c>
      <c r="O280" s="131" t="s">
        <v>44</v>
      </c>
      <c r="P280" s="132">
        <f>I280+J280</f>
        <v>0</v>
      </c>
      <c r="Q280" s="132">
        <f>ROUND(I280*H280,2)</f>
        <v>0</v>
      </c>
      <c r="R280" s="132">
        <f>ROUND(J280*H280,2)</f>
        <v>0</v>
      </c>
      <c r="T280" s="133">
        <f>S280*H280</f>
        <v>0</v>
      </c>
      <c r="U280" s="133">
        <v>0</v>
      </c>
      <c r="V280" s="133">
        <f>U280*H280</f>
        <v>0</v>
      </c>
      <c r="W280" s="133">
        <v>0</v>
      </c>
      <c r="X280" s="134">
        <f>W280*H280</f>
        <v>0</v>
      </c>
      <c r="AR280" s="135" t="s">
        <v>781</v>
      </c>
      <c r="AT280" s="135" t="s">
        <v>142</v>
      </c>
      <c r="AU280" s="135" t="s">
        <v>85</v>
      </c>
      <c r="AY280" s="14" t="s">
        <v>139</v>
      </c>
      <c r="BE280" s="136">
        <f>IF(O280="základní",K280,0)</f>
        <v>0</v>
      </c>
      <c r="BF280" s="136">
        <f>IF(O280="snížená",K280,0)</f>
        <v>0</v>
      </c>
      <c r="BG280" s="136">
        <f>IF(O280="zákl. přenesená",K280,0)</f>
        <v>0</v>
      </c>
      <c r="BH280" s="136">
        <f>IF(O280="sníž. přenesená",K280,0)</f>
        <v>0</v>
      </c>
      <c r="BI280" s="136">
        <f>IF(O280="nulová",K280,0)</f>
        <v>0</v>
      </c>
      <c r="BJ280" s="14" t="s">
        <v>83</v>
      </c>
      <c r="BK280" s="136">
        <f>ROUND(P280*H280,2)</f>
        <v>0</v>
      </c>
      <c r="BL280" s="14" t="s">
        <v>781</v>
      </c>
      <c r="BM280" s="135" t="s">
        <v>790</v>
      </c>
    </row>
    <row r="281" spans="2:65" s="1" customFormat="1" ht="11.25">
      <c r="B281" s="29"/>
      <c r="D281" s="148" t="s">
        <v>783</v>
      </c>
      <c r="F281" s="149" t="s">
        <v>791</v>
      </c>
      <c r="I281" s="150"/>
      <c r="J281" s="150"/>
      <c r="M281" s="29"/>
      <c r="N281" s="151"/>
      <c r="X281" s="50"/>
      <c r="AT281" s="14" t="s">
        <v>783</v>
      </c>
      <c r="AU281" s="14" t="s">
        <v>85</v>
      </c>
    </row>
    <row r="282" spans="2:65" s="11" customFormat="1" ht="22.9" customHeight="1">
      <c r="B282" s="110"/>
      <c r="D282" s="111" t="s">
        <v>74</v>
      </c>
      <c r="E282" s="121" t="s">
        <v>792</v>
      </c>
      <c r="F282" s="121" t="s">
        <v>793</v>
      </c>
      <c r="I282" s="113"/>
      <c r="J282" s="113"/>
      <c r="K282" s="122">
        <f>BK282</f>
        <v>0</v>
      </c>
      <c r="M282" s="110"/>
      <c r="N282" s="115"/>
      <c r="Q282" s="116">
        <f>SUM(Q283:Q284)</f>
        <v>0</v>
      </c>
      <c r="R282" s="116">
        <f>SUM(R283:R284)</f>
        <v>0</v>
      </c>
      <c r="T282" s="117">
        <f>SUM(T283:T284)</f>
        <v>0</v>
      </c>
      <c r="V282" s="117">
        <f>SUM(V283:V284)</f>
        <v>0</v>
      </c>
      <c r="X282" s="118">
        <f>SUM(X283:X284)</f>
        <v>0</v>
      </c>
      <c r="AR282" s="111" t="s">
        <v>159</v>
      </c>
      <c r="AT282" s="119" t="s">
        <v>74</v>
      </c>
      <c r="AU282" s="119" t="s">
        <v>83</v>
      </c>
      <c r="AY282" s="111" t="s">
        <v>139</v>
      </c>
      <c r="BK282" s="120">
        <f>SUM(BK283:BK284)</f>
        <v>0</v>
      </c>
    </row>
    <row r="283" spans="2:65" s="1" customFormat="1" ht="24.2" customHeight="1">
      <c r="B283" s="29"/>
      <c r="C283" s="123" t="s">
        <v>794</v>
      </c>
      <c r="D283" s="123" t="s">
        <v>142</v>
      </c>
      <c r="E283" s="124" t="s">
        <v>795</v>
      </c>
      <c r="F283" s="125" t="s">
        <v>793</v>
      </c>
      <c r="G283" s="126" t="s">
        <v>779</v>
      </c>
      <c r="H283" s="127">
        <v>1</v>
      </c>
      <c r="I283" s="128"/>
      <c r="J283" s="128"/>
      <c r="K283" s="129">
        <f>ROUND(P283*H283,2)</f>
        <v>0</v>
      </c>
      <c r="L283" s="125" t="s">
        <v>780</v>
      </c>
      <c r="M283" s="29"/>
      <c r="N283" s="130" t="s">
        <v>20</v>
      </c>
      <c r="O283" s="131" t="s">
        <v>44</v>
      </c>
      <c r="P283" s="132">
        <f>I283+J283</f>
        <v>0</v>
      </c>
      <c r="Q283" s="132">
        <f>ROUND(I283*H283,2)</f>
        <v>0</v>
      </c>
      <c r="R283" s="132">
        <f>ROUND(J283*H283,2)</f>
        <v>0</v>
      </c>
      <c r="T283" s="133">
        <f>S283*H283</f>
        <v>0</v>
      </c>
      <c r="U283" s="133">
        <v>0</v>
      </c>
      <c r="V283" s="133">
        <f>U283*H283</f>
        <v>0</v>
      </c>
      <c r="W283" s="133">
        <v>0</v>
      </c>
      <c r="X283" s="134">
        <f>W283*H283</f>
        <v>0</v>
      </c>
      <c r="AR283" s="135" t="s">
        <v>781</v>
      </c>
      <c r="AT283" s="135" t="s">
        <v>142</v>
      </c>
      <c r="AU283" s="135" t="s">
        <v>85</v>
      </c>
      <c r="AY283" s="14" t="s">
        <v>139</v>
      </c>
      <c r="BE283" s="136">
        <f>IF(O283="základní",K283,0)</f>
        <v>0</v>
      </c>
      <c r="BF283" s="136">
        <f>IF(O283="snížená",K283,0)</f>
        <v>0</v>
      </c>
      <c r="BG283" s="136">
        <f>IF(O283="zákl. přenesená",K283,0)</f>
        <v>0</v>
      </c>
      <c r="BH283" s="136">
        <f>IF(O283="sníž. přenesená",K283,0)</f>
        <v>0</v>
      </c>
      <c r="BI283" s="136">
        <f>IF(O283="nulová",K283,0)</f>
        <v>0</v>
      </c>
      <c r="BJ283" s="14" t="s">
        <v>83</v>
      </c>
      <c r="BK283" s="136">
        <f>ROUND(P283*H283,2)</f>
        <v>0</v>
      </c>
      <c r="BL283" s="14" t="s">
        <v>781</v>
      </c>
      <c r="BM283" s="135" t="s">
        <v>796</v>
      </c>
    </row>
    <row r="284" spans="2:65" s="1" customFormat="1" ht="11.25">
      <c r="B284" s="29"/>
      <c r="D284" s="148" t="s">
        <v>783</v>
      </c>
      <c r="F284" s="149" t="s">
        <v>797</v>
      </c>
      <c r="I284" s="150"/>
      <c r="J284" s="150"/>
      <c r="M284" s="29"/>
      <c r="N284" s="151"/>
      <c r="X284" s="50"/>
      <c r="AT284" s="14" t="s">
        <v>783</v>
      </c>
      <c r="AU284" s="14" t="s">
        <v>85</v>
      </c>
    </row>
    <row r="285" spans="2:65" s="11" customFormat="1" ht="25.9" customHeight="1">
      <c r="B285" s="110"/>
      <c r="D285" s="111" t="s">
        <v>74</v>
      </c>
      <c r="E285" s="112" t="s">
        <v>798</v>
      </c>
      <c r="F285" s="112" t="s">
        <v>799</v>
      </c>
      <c r="I285" s="113"/>
      <c r="J285" s="113"/>
      <c r="K285" s="114">
        <f>BK285</f>
        <v>0</v>
      </c>
      <c r="M285" s="110"/>
      <c r="N285" s="115"/>
      <c r="Q285" s="116">
        <f>Q286</f>
        <v>0</v>
      </c>
      <c r="R285" s="116">
        <f>R286</f>
        <v>0</v>
      </c>
      <c r="T285" s="117">
        <f>T286</f>
        <v>0</v>
      </c>
      <c r="V285" s="117">
        <f>V286</f>
        <v>0</v>
      </c>
      <c r="X285" s="118">
        <f>X286</f>
        <v>0</v>
      </c>
      <c r="AR285" s="111" t="s">
        <v>159</v>
      </c>
      <c r="AT285" s="119" t="s">
        <v>74</v>
      </c>
      <c r="AU285" s="119" t="s">
        <v>75</v>
      </c>
      <c r="AY285" s="111" t="s">
        <v>139</v>
      </c>
      <c r="BK285" s="120">
        <f>BK286</f>
        <v>0</v>
      </c>
    </row>
    <row r="286" spans="2:65" s="1" customFormat="1" ht="16.5" customHeight="1">
      <c r="B286" s="29"/>
      <c r="C286" s="123" t="s">
        <v>800</v>
      </c>
      <c r="D286" s="123" t="s">
        <v>142</v>
      </c>
      <c r="E286" s="124" t="s">
        <v>801</v>
      </c>
      <c r="F286" s="125" t="s">
        <v>20</v>
      </c>
      <c r="G286" s="126" t="s">
        <v>802</v>
      </c>
      <c r="H286" s="127">
        <v>1</v>
      </c>
      <c r="I286" s="128"/>
      <c r="J286" s="128"/>
      <c r="K286" s="129">
        <f>ROUND(P286*H286,2)</f>
        <v>0</v>
      </c>
      <c r="L286" s="125" t="s">
        <v>20</v>
      </c>
      <c r="M286" s="29"/>
      <c r="N286" s="152" t="s">
        <v>20</v>
      </c>
      <c r="O286" s="153" t="s">
        <v>44</v>
      </c>
      <c r="P286" s="154">
        <f>I286+J286</f>
        <v>0</v>
      </c>
      <c r="Q286" s="154">
        <f>ROUND(I286*H286,2)</f>
        <v>0</v>
      </c>
      <c r="R286" s="154">
        <f>ROUND(J286*H286,2)</f>
        <v>0</v>
      </c>
      <c r="S286" s="155"/>
      <c r="T286" s="156">
        <f>S286*H286</f>
        <v>0</v>
      </c>
      <c r="U286" s="156">
        <v>0</v>
      </c>
      <c r="V286" s="156">
        <f>U286*H286</f>
        <v>0</v>
      </c>
      <c r="W286" s="156">
        <v>0</v>
      </c>
      <c r="X286" s="157">
        <f>W286*H286</f>
        <v>0</v>
      </c>
      <c r="AR286" s="135" t="s">
        <v>781</v>
      </c>
      <c r="AT286" s="135" t="s">
        <v>142</v>
      </c>
      <c r="AU286" s="135" t="s">
        <v>83</v>
      </c>
      <c r="AY286" s="14" t="s">
        <v>139</v>
      </c>
      <c r="BE286" s="136">
        <f>IF(O286="základní",K286,0)</f>
        <v>0</v>
      </c>
      <c r="BF286" s="136">
        <f>IF(O286="snížená",K286,0)</f>
        <v>0</v>
      </c>
      <c r="BG286" s="136">
        <f>IF(O286="zákl. přenesená",K286,0)</f>
        <v>0</v>
      </c>
      <c r="BH286" s="136">
        <f>IF(O286="sníž. přenesená",K286,0)</f>
        <v>0</v>
      </c>
      <c r="BI286" s="136">
        <f>IF(O286="nulová",K286,0)</f>
        <v>0</v>
      </c>
      <c r="BJ286" s="14" t="s">
        <v>83</v>
      </c>
      <c r="BK286" s="136">
        <f>ROUND(P286*H286,2)</f>
        <v>0</v>
      </c>
      <c r="BL286" s="14" t="s">
        <v>781</v>
      </c>
      <c r="BM286" s="135" t="s">
        <v>803</v>
      </c>
    </row>
    <row r="287" spans="2:65" s="1" customFormat="1" ht="6.95" customHeight="1">
      <c r="B287" s="38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29"/>
    </row>
  </sheetData>
  <sheetProtection algorithmName="SHA-512" hashValue="1BLFJrvN/WRfPimByEPMEJVORJNpL2mF5jllYZEai2tJczoZxAYO6/jnoHYMVLWXci1YmUDIn+ZTzBllyV3Byw==" saltValue="dZtiR4jCQzTIM57o/vOXk7sikyowu+Q/ZD/AckdqJp/rNzH6haaHWyqGor2fivoNKho1CYFGuVlBo1y49Akv6w==" spinCount="100000" sheet="1" objects="1" scenarios="1" formatColumns="0" formatRows="0" autoFilter="0"/>
  <autoFilter ref="C103:L286" xr:uid="{00000000-0009-0000-0000-000001000000}"/>
  <mergeCells count="9">
    <mergeCell ref="E52:H52"/>
    <mergeCell ref="E94:H94"/>
    <mergeCell ref="E96:H96"/>
    <mergeCell ref="M2:Z2"/>
    <mergeCell ref="E7:H7"/>
    <mergeCell ref="E9:H9"/>
    <mergeCell ref="E18:H18"/>
    <mergeCell ref="E27:H27"/>
    <mergeCell ref="E50:H50"/>
  </mergeCells>
  <hyperlinks>
    <hyperlink ref="F278" r:id="rId1" xr:uid="{00000000-0004-0000-0100-000000000000}"/>
    <hyperlink ref="F281" r:id="rId2" xr:uid="{00000000-0004-0000-0100-000001000000}"/>
    <hyperlink ref="F284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4"/>
  <sheetViews>
    <sheetView showGridLines="0" topLeftCell="A202" workbookViewId="0"/>
  </sheetViews>
  <sheetFormatPr defaultRowHeight="15"/>
  <cols>
    <col min="1" max="1" width="8.33203125" style="158" customWidth="1"/>
    <col min="2" max="2" width="1.6640625" style="158" customWidth="1"/>
    <col min="3" max="4" width="5" style="158" customWidth="1"/>
    <col min="5" max="5" width="11.6640625" style="158" customWidth="1"/>
    <col min="6" max="6" width="9.1640625" style="158" customWidth="1"/>
    <col min="7" max="7" width="5" style="158" customWidth="1"/>
    <col min="8" max="8" width="77.83203125" style="158" customWidth="1"/>
    <col min="9" max="10" width="20" style="158" customWidth="1"/>
    <col min="11" max="11" width="1.6640625" style="158" customWidth="1"/>
  </cols>
  <sheetData>
    <row r="1" spans="2:11" customFormat="1" ht="37.5" customHeight="1"/>
    <row r="2" spans="2:11" customFormat="1" ht="7.5" customHeight="1">
      <c r="B2" s="159"/>
      <c r="C2" s="160"/>
      <c r="D2" s="160"/>
      <c r="E2" s="160"/>
      <c r="F2" s="160"/>
      <c r="G2" s="160"/>
      <c r="H2" s="160"/>
      <c r="I2" s="160"/>
      <c r="J2" s="160"/>
      <c r="K2" s="161"/>
    </row>
    <row r="3" spans="2:11" s="12" customFormat="1" ht="45" customHeight="1">
      <c r="B3" s="162"/>
      <c r="C3" s="287" t="s">
        <v>804</v>
      </c>
      <c r="D3" s="287"/>
      <c r="E3" s="287"/>
      <c r="F3" s="287"/>
      <c r="G3" s="287"/>
      <c r="H3" s="287"/>
      <c r="I3" s="287"/>
      <c r="J3" s="287"/>
      <c r="K3" s="163"/>
    </row>
    <row r="4" spans="2:11" customFormat="1" ht="25.5" customHeight="1">
      <c r="B4" s="164"/>
      <c r="C4" s="286" t="s">
        <v>805</v>
      </c>
      <c r="D4" s="286"/>
      <c r="E4" s="286"/>
      <c r="F4" s="286"/>
      <c r="G4" s="286"/>
      <c r="H4" s="286"/>
      <c r="I4" s="286"/>
      <c r="J4" s="286"/>
      <c r="K4" s="165"/>
    </row>
    <row r="5" spans="2:11" customFormat="1" ht="5.25" customHeight="1">
      <c r="B5" s="164"/>
      <c r="C5" s="166"/>
      <c r="D5" s="166"/>
      <c r="E5" s="166"/>
      <c r="F5" s="166"/>
      <c r="G5" s="166"/>
      <c r="H5" s="166"/>
      <c r="I5" s="166"/>
      <c r="J5" s="166"/>
      <c r="K5" s="165"/>
    </row>
    <row r="6" spans="2:11" customFormat="1" ht="15" customHeight="1">
      <c r="B6" s="164"/>
      <c r="C6" s="285" t="s">
        <v>806</v>
      </c>
      <c r="D6" s="285"/>
      <c r="E6" s="285"/>
      <c r="F6" s="285"/>
      <c r="G6" s="285"/>
      <c r="H6" s="285"/>
      <c r="I6" s="285"/>
      <c r="J6" s="285"/>
      <c r="K6" s="165"/>
    </row>
    <row r="7" spans="2:11" customFormat="1" ht="15" customHeight="1">
      <c r="B7" s="168"/>
      <c r="C7" s="285" t="s">
        <v>807</v>
      </c>
      <c r="D7" s="285"/>
      <c r="E7" s="285"/>
      <c r="F7" s="285"/>
      <c r="G7" s="285"/>
      <c r="H7" s="285"/>
      <c r="I7" s="285"/>
      <c r="J7" s="285"/>
      <c r="K7" s="165"/>
    </row>
    <row r="8" spans="2:11" customFormat="1" ht="12.75" customHeight="1">
      <c r="B8" s="168"/>
      <c r="C8" s="167"/>
      <c r="D8" s="167"/>
      <c r="E8" s="167"/>
      <c r="F8" s="167"/>
      <c r="G8" s="167"/>
      <c r="H8" s="167"/>
      <c r="I8" s="167"/>
      <c r="J8" s="167"/>
      <c r="K8" s="165"/>
    </row>
    <row r="9" spans="2:11" customFormat="1" ht="15" customHeight="1">
      <c r="B9" s="168"/>
      <c r="C9" s="285" t="s">
        <v>808</v>
      </c>
      <c r="D9" s="285"/>
      <c r="E9" s="285"/>
      <c r="F9" s="285"/>
      <c r="G9" s="285"/>
      <c r="H9" s="285"/>
      <c r="I9" s="285"/>
      <c r="J9" s="285"/>
      <c r="K9" s="165"/>
    </row>
    <row r="10" spans="2:11" customFormat="1" ht="15" customHeight="1">
      <c r="B10" s="168"/>
      <c r="C10" s="167"/>
      <c r="D10" s="285" t="s">
        <v>809</v>
      </c>
      <c r="E10" s="285"/>
      <c r="F10" s="285"/>
      <c r="G10" s="285"/>
      <c r="H10" s="285"/>
      <c r="I10" s="285"/>
      <c r="J10" s="285"/>
      <c r="K10" s="165"/>
    </row>
    <row r="11" spans="2:11" customFormat="1" ht="15" customHeight="1">
      <c r="B11" s="168"/>
      <c r="C11" s="169"/>
      <c r="D11" s="285" t="s">
        <v>810</v>
      </c>
      <c r="E11" s="285"/>
      <c r="F11" s="285"/>
      <c r="G11" s="285"/>
      <c r="H11" s="285"/>
      <c r="I11" s="285"/>
      <c r="J11" s="285"/>
      <c r="K11" s="165"/>
    </row>
    <row r="12" spans="2:11" customFormat="1" ht="15" customHeight="1">
      <c r="B12" s="168"/>
      <c r="C12" s="169"/>
      <c r="D12" s="167"/>
      <c r="E12" s="167"/>
      <c r="F12" s="167"/>
      <c r="G12" s="167"/>
      <c r="H12" s="167"/>
      <c r="I12" s="167"/>
      <c r="J12" s="167"/>
      <c r="K12" s="165"/>
    </row>
    <row r="13" spans="2:11" customFormat="1" ht="15" customHeight="1">
      <c r="B13" s="168"/>
      <c r="C13" s="169"/>
      <c r="D13" s="170" t="s">
        <v>811</v>
      </c>
      <c r="E13" s="167"/>
      <c r="F13" s="167"/>
      <c r="G13" s="167"/>
      <c r="H13" s="167"/>
      <c r="I13" s="167"/>
      <c r="J13" s="167"/>
      <c r="K13" s="165"/>
    </row>
    <row r="14" spans="2:11" customFormat="1" ht="12.75" customHeight="1">
      <c r="B14" s="168"/>
      <c r="C14" s="169"/>
      <c r="D14" s="169"/>
      <c r="E14" s="169"/>
      <c r="F14" s="169"/>
      <c r="G14" s="169"/>
      <c r="H14" s="169"/>
      <c r="I14" s="169"/>
      <c r="J14" s="169"/>
      <c r="K14" s="165"/>
    </row>
    <row r="15" spans="2:11" customFormat="1" ht="15" customHeight="1">
      <c r="B15" s="168"/>
      <c r="C15" s="169"/>
      <c r="D15" s="285" t="s">
        <v>812</v>
      </c>
      <c r="E15" s="285"/>
      <c r="F15" s="285"/>
      <c r="G15" s="285"/>
      <c r="H15" s="285"/>
      <c r="I15" s="285"/>
      <c r="J15" s="285"/>
      <c r="K15" s="165"/>
    </row>
    <row r="16" spans="2:11" customFormat="1" ht="15" customHeight="1">
      <c r="B16" s="168"/>
      <c r="C16" s="169"/>
      <c r="D16" s="285" t="s">
        <v>813</v>
      </c>
      <c r="E16" s="285"/>
      <c r="F16" s="285"/>
      <c r="G16" s="285"/>
      <c r="H16" s="285"/>
      <c r="I16" s="285"/>
      <c r="J16" s="285"/>
      <c r="K16" s="165"/>
    </row>
    <row r="17" spans="2:11" customFormat="1" ht="15" customHeight="1">
      <c r="B17" s="168"/>
      <c r="C17" s="169"/>
      <c r="D17" s="285" t="s">
        <v>814</v>
      </c>
      <c r="E17" s="285"/>
      <c r="F17" s="285"/>
      <c r="G17" s="285"/>
      <c r="H17" s="285"/>
      <c r="I17" s="285"/>
      <c r="J17" s="285"/>
      <c r="K17" s="165"/>
    </row>
    <row r="18" spans="2:11" customFormat="1" ht="15" customHeight="1">
      <c r="B18" s="168"/>
      <c r="C18" s="169"/>
      <c r="D18" s="169"/>
      <c r="E18" s="171" t="s">
        <v>82</v>
      </c>
      <c r="F18" s="285" t="s">
        <v>815</v>
      </c>
      <c r="G18" s="285"/>
      <c r="H18" s="285"/>
      <c r="I18" s="285"/>
      <c r="J18" s="285"/>
      <c r="K18" s="165"/>
    </row>
    <row r="19" spans="2:11" customFormat="1" ht="15" customHeight="1">
      <c r="B19" s="168"/>
      <c r="C19" s="169"/>
      <c r="D19" s="169"/>
      <c r="E19" s="171" t="s">
        <v>816</v>
      </c>
      <c r="F19" s="285" t="s">
        <v>817</v>
      </c>
      <c r="G19" s="285"/>
      <c r="H19" s="285"/>
      <c r="I19" s="285"/>
      <c r="J19" s="285"/>
      <c r="K19" s="165"/>
    </row>
    <row r="20" spans="2:11" customFormat="1" ht="15" customHeight="1">
      <c r="B20" s="168"/>
      <c r="C20" s="169"/>
      <c r="D20" s="169"/>
      <c r="E20" s="171" t="s">
        <v>818</v>
      </c>
      <c r="F20" s="285" t="s">
        <v>819</v>
      </c>
      <c r="G20" s="285"/>
      <c r="H20" s="285"/>
      <c r="I20" s="285"/>
      <c r="J20" s="285"/>
      <c r="K20" s="165"/>
    </row>
    <row r="21" spans="2:11" customFormat="1" ht="15" customHeight="1">
      <c r="B21" s="168"/>
      <c r="C21" s="169"/>
      <c r="D21" s="169"/>
      <c r="E21" s="171" t="s">
        <v>820</v>
      </c>
      <c r="F21" s="285" t="s">
        <v>821</v>
      </c>
      <c r="G21" s="285"/>
      <c r="H21" s="285"/>
      <c r="I21" s="285"/>
      <c r="J21" s="285"/>
      <c r="K21" s="165"/>
    </row>
    <row r="22" spans="2:11" customFormat="1" ht="15" customHeight="1">
      <c r="B22" s="168"/>
      <c r="C22" s="169"/>
      <c r="D22" s="169"/>
      <c r="E22" s="171" t="s">
        <v>822</v>
      </c>
      <c r="F22" s="285" t="s">
        <v>823</v>
      </c>
      <c r="G22" s="285"/>
      <c r="H22" s="285"/>
      <c r="I22" s="285"/>
      <c r="J22" s="285"/>
      <c r="K22" s="165"/>
    </row>
    <row r="23" spans="2:11" customFormat="1" ht="15" customHeight="1">
      <c r="B23" s="168"/>
      <c r="C23" s="169"/>
      <c r="D23" s="169"/>
      <c r="E23" s="171" t="s">
        <v>824</v>
      </c>
      <c r="F23" s="285" t="s">
        <v>825</v>
      </c>
      <c r="G23" s="285"/>
      <c r="H23" s="285"/>
      <c r="I23" s="285"/>
      <c r="J23" s="285"/>
      <c r="K23" s="165"/>
    </row>
    <row r="24" spans="2:11" customFormat="1" ht="12.75" customHeight="1">
      <c r="B24" s="168"/>
      <c r="C24" s="169"/>
      <c r="D24" s="169"/>
      <c r="E24" s="169"/>
      <c r="F24" s="169"/>
      <c r="G24" s="169"/>
      <c r="H24" s="169"/>
      <c r="I24" s="169"/>
      <c r="J24" s="169"/>
      <c r="K24" s="165"/>
    </row>
    <row r="25" spans="2:11" customFormat="1" ht="15" customHeight="1">
      <c r="B25" s="168"/>
      <c r="C25" s="285" t="s">
        <v>826</v>
      </c>
      <c r="D25" s="285"/>
      <c r="E25" s="285"/>
      <c r="F25" s="285"/>
      <c r="G25" s="285"/>
      <c r="H25" s="285"/>
      <c r="I25" s="285"/>
      <c r="J25" s="285"/>
      <c r="K25" s="165"/>
    </row>
    <row r="26" spans="2:11" customFormat="1" ht="15" customHeight="1">
      <c r="B26" s="168"/>
      <c r="C26" s="285" t="s">
        <v>827</v>
      </c>
      <c r="D26" s="285"/>
      <c r="E26" s="285"/>
      <c r="F26" s="285"/>
      <c r="G26" s="285"/>
      <c r="H26" s="285"/>
      <c r="I26" s="285"/>
      <c r="J26" s="285"/>
      <c r="K26" s="165"/>
    </row>
    <row r="27" spans="2:11" customFormat="1" ht="15" customHeight="1">
      <c r="B27" s="168"/>
      <c r="C27" s="167"/>
      <c r="D27" s="285" t="s">
        <v>828</v>
      </c>
      <c r="E27" s="285"/>
      <c r="F27" s="285"/>
      <c r="G27" s="285"/>
      <c r="H27" s="285"/>
      <c r="I27" s="285"/>
      <c r="J27" s="285"/>
      <c r="K27" s="165"/>
    </row>
    <row r="28" spans="2:11" customFormat="1" ht="15" customHeight="1">
      <c r="B28" s="168"/>
      <c r="C28" s="169"/>
      <c r="D28" s="285" t="s">
        <v>829</v>
      </c>
      <c r="E28" s="285"/>
      <c r="F28" s="285"/>
      <c r="G28" s="285"/>
      <c r="H28" s="285"/>
      <c r="I28" s="285"/>
      <c r="J28" s="285"/>
      <c r="K28" s="165"/>
    </row>
    <row r="29" spans="2:11" customFormat="1" ht="12.75" customHeight="1">
      <c r="B29" s="168"/>
      <c r="C29" s="169"/>
      <c r="D29" s="169"/>
      <c r="E29" s="169"/>
      <c r="F29" s="169"/>
      <c r="G29" s="169"/>
      <c r="H29" s="169"/>
      <c r="I29" s="169"/>
      <c r="J29" s="169"/>
      <c r="K29" s="165"/>
    </row>
    <row r="30" spans="2:11" customFormat="1" ht="15" customHeight="1">
      <c r="B30" s="168"/>
      <c r="C30" s="169"/>
      <c r="D30" s="285" t="s">
        <v>830</v>
      </c>
      <c r="E30" s="285"/>
      <c r="F30" s="285"/>
      <c r="G30" s="285"/>
      <c r="H30" s="285"/>
      <c r="I30" s="285"/>
      <c r="J30" s="285"/>
      <c r="K30" s="165"/>
    </row>
    <row r="31" spans="2:11" customFormat="1" ht="15" customHeight="1">
      <c r="B31" s="168"/>
      <c r="C31" s="169"/>
      <c r="D31" s="285" t="s">
        <v>831</v>
      </c>
      <c r="E31" s="285"/>
      <c r="F31" s="285"/>
      <c r="G31" s="285"/>
      <c r="H31" s="285"/>
      <c r="I31" s="285"/>
      <c r="J31" s="285"/>
      <c r="K31" s="165"/>
    </row>
    <row r="32" spans="2:11" customFormat="1" ht="12.75" customHeight="1">
      <c r="B32" s="168"/>
      <c r="C32" s="169"/>
      <c r="D32" s="169"/>
      <c r="E32" s="169"/>
      <c r="F32" s="169"/>
      <c r="G32" s="169"/>
      <c r="H32" s="169"/>
      <c r="I32" s="169"/>
      <c r="J32" s="169"/>
      <c r="K32" s="165"/>
    </row>
    <row r="33" spans="2:11" customFormat="1" ht="15" customHeight="1">
      <c r="B33" s="168"/>
      <c r="C33" s="169"/>
      <c r="D33" s="285" t="s">
        <v>832</v>
      </c>
      <c r="E33" s="285"/>
      <c r="F33" s="285"/>
      <c r="G33" s="285"/>
      <c r="H33" s="285"/>
      <c r="I33" s="285"/>
      <c r="J33" s="285"/>
      <c r="K33" s="165"/>
    </row>
    <row r="34" spans="2:11" customFormat="1" ht="15" customHeight="1">
      <c r="B34" s="168"/>
      <c r="C34" s="169"/>
      <c r="D34" s="285" t="s">
        <v>833</v>
      </c>
      <c r="E34" s="285"/>
      <c r="F34" s="285"/>
      <c r="G34" s="285"/>
      <c r="H34" s="285"/>
      <c r="I34" s="285"/>
      <c r="J34" s="285"/>
      <c r="K34" s="165"/>
    </row>
    <row r="35" spans="2:11" customFormat="1" ht="15" customHeight="1">
      <c r="B35" s="168"/>
      <c r="C35" s="169"/>
      <c r="D35" s="285" t="s">
        <v>834</v>
      </c>
      <c r="E35" s="285"/>
      <c r="F35" s="285"/>
      <c r="G35" s="285"/>
      <c r="H35" s="285"/>
      <c r="I35" s="285"/>
      <c r="J35" s="285"/>
      <c r="K35" s="165"/>
    </row>
    <row r="36" spans="2:11" customFormat="1" ht="15" customHeight="1">
      <c r="B36" s="168"/>
      <c r="C36" s="169"/>
      <c r="D36" s="167"/>
      <c r="E36" s="170" t="s">
        <v>121</v>
      </c>
      <c r="F36" s="167"/>
      <c r="G36" s="285" t="s">
        <v>835</v>
      </c>
      <c r="H36" s="285"/>
      <c r="I36" s="285"/>
      <c r="J36" s="285"/>
      <c r="K36" s="165"/>
    </row>
    <row r="37" spans="2:11" customFormat="1" ht="30.75" customHeight="1">
      <c r="B37" s="168"/>
      <c r="C37" s="169"/>
      <c r="D37" s="167"/>
      <c r="E37" s="170" t="s">
        <v>836</v>
      </c>
      <c r="F37" s="167"/>
      <c r="G37" s="285" t="s">
        <v>837</v>
      </c>
      <c r="H37" s="285"/>
      <c r="I37" s="285"/>
      <c r="J37" s="285"/>
      <c r="K37" s="165"/>
    </row>
    <row r="38" spans="2:11" customFormat="1" ht="15" customHeight="1">
      <c r="B38" s="168"/>
      <c r="C38" s="169"/>
      <c r="D38" s="167"/>
      <c r="E38" s="170" t="s">
        <v>54</v>
      </c>
      <c r="F38" s="167"/>
      <c r="G38" s="285" t="s">
        <v>838</v>
      </c>
      <c r="H38" s="285"/>
      <c r="I38" s="285"/>
      <c r="J38" s="285"/>
      <c r="K38" s="165"/>
    </row>
    <row r="39" spans="2:11" customFormat="1" ht="15" customHeight="1">
      <c r="B39" s="168"/>
      <c r="C39" s="169"/>
      <c r="D39" s="167"/>
      <c r="E39" s="170" t="s">
        <v>55</v>
      </c>
      <c r="F39" s="167"/>
      <c r="G39" s="285" t="s">
        <v>839</v>
      </c>
      <c r="H39" s="285"/>
      <c r="I39" s="285"/>
      <c r="J39" s="285"/>
      <c r="K39" s="165"/>
    </row>
    <row r="40" spans="2:11" customFormat="1" ht="15" customHeight="1">
      <c r="B40" s="168"/>
      <c r="C40" s="169"/>
      <c r="D40" s="167"/>
      <c r="E40" s="170" t="s">
        <v>122</v>
      </c>
      <c r="F40" s="167"/>
      <c r="G40" s="285" t="s">
        <v>840</v>
      </c>
      <c r="H40" s="285"/>
      <c r="I40" s="285"/>
      <c r="J40" s="285"/>
      <c r="K40" s="165"/>
    </row>
    <row r="41" spans="2:11" customFormat="1" ht="15" customHeight="1">
      <c r="B41" s="168"/>
      <c r="C41" s="169"/>
      <c r="D41" s="167"/>
      <c r="E41" s="170" t="s">
        <v>123</v>
      </c>
      <c r="F41" s="167"/>
      <c r="G41" s="285" t="s">
        <v>841</v>
      </c>
      <c r="H41" s="285"/>
      <c r="I41" s="285"/>
      <c r="J41" s="285"/>
      <c r="K41" s="165"/>
    </row>
    <row r="42" spans="2:11" customFormat="1" ht="15" customHeight="1">
      <c r="B42" s="168"/>
      <c r="C42" s="169"/>
      <c r="D42" s="167"/>
      <c r="E42" s="170" t="s">
        <v>842</v>
      </c>
      <c r="F42" s="167"/>
      <c r="G42" s="285" t="s">
        <v>843</v>
      </c>
      <c r="H42" s="285"/>
      <c r="I42" s="285"/>
      <c r="J42" s="285"/>
      <c r="K42" s="165"/>
    </row>
    <row r="43" spans="2:11" customFormat="1" ht="15" customHeight="1">
      <c r="B43" s="168"/>
      <c r="C43" s="169"/>
      <c r="D43" s="167"/>
      <c r="E43" s="170"/>
      <c r="F43" s="167"/>
      <c r="G43" s="285" t="s">
        <v>844</v>
      </c>
      <c r="H43" s="285"/>
      <c r="I43" s="285"/>
      <c r="J43" s="285"/>
      <c r="K43" s="165"/>
    </row>
    <row r="44" spans="2:11" customFormat="1" ht="15" customHeight="1">
      <c r="B44" s="168"/>
      <c r="C44" s="169"/>
      <c r="D44" s="167"/>
      <c r="E44" s="170" t="s">
        <v>845</v>
      </c>
      <c r="F44" s="167"/>
      <c r="G44" s="285" t="s">
        <v>846</v>
      </c>
      <c r="H44" s="285"/>
      <c r="I44" s="285"/>
      <c r="J44" s="285"/>
      <c r="K44" s="165"/>
    </row>
    <row r="45" spans="2:11" customFormat="1" ht="15" customHeight="1">
      <c r="B45" s="168"/>
      <c r="C45" s="169"/>
      <c r="D45" s="167"/>
      <c r="E45" s="170" t="s">
        <v>126</v>
      </c>
      <c r="F45" s="167"/>
      <c r="G45" s="285" t="s">
        <v>847</v>
      </c>
      <c r="H45" s="285"/>
      <c r="I45" s="285"/>
      <c r="J45" s="285"/>
      <c r="K45" s="165"/>
    </row>
    <row r="46" spans="2:11" customFormat="1" ht="12.75" customHeight="1">
      <c r="B46" s="168"/>
      <c r="C46" s="169"/>
      <c r="D46" s="167"/>
      <c r="E46" s="167"/>
      <c r="F46" s="167"/>
      <c r="G46" s="167"/>
      <c r="H46" s="167"/>
      <c r="I46" s="167"/>
      <c r="J46" s="167"/>
      <c r="K46" s="165"/>
    </row>
    <row r="47" spans="2:11" customFormat="1" ht="15" customHeight="1">
      <c r="B47" s="168"/>
      <c r="C47" s="169"/>
      <c r="D47" s="285" t="s">
        <v>848</v>
      </c>
      <c r="E47" s="285"/>
      <c r="F47" s="285"/>
      <c r="G47" s="285"/>
      <c r="H47" s="285"/>
      <c r="I47" s="285"/>
      <c r="J47" s="285"/>
      <c r="K47" s="165"/>
    </row>
    <row r="48" spans="2:11" customFormat="1" ht="15" customHeight="1">
      <c r="B48" s="168"/>
      <c r="C48" s="169"/>
      <c r="D48" s="169"/>
      <c r="E48" s="285" t="s">
        <v>849</v>
      </c>
      <c r="F48" s="285"/>
      <c r="G48" s="285"/>
      <c r="H48" s="285"/>
      <c r="I48" s="285"/>
      <c r="J48" s="285"/>
      <c r="K48" s="165"/>
    </row>
    <row r="49" spans="2:11" customFormat="1" ht="15" customHeight="1">
      <c r="B49" s="168"/>
      <c r="C49" s="169"/>
      <c r="D49" s="169"/>
      <c r="E49" s="285" t="s">
        <v>850</v>
      </c>
      <c r="F49" s="285"/>
      <c r="G49" s="285"/>
      <c r="H49" s="285"/>
      <c r="I49" s="285"/>
      <c r="J49" s="285"/>
      <c r="K49" s="165"/>
    </row>
    <row r="50" spans="2:11" customFormat="1" ht="15" customHeight="1">
      <c r="B50" s="168"/>
      <c r="C50" s="169"/>
      <c r="D50" s="169"/>
      <c r="E50" s="285" t="s">
        <v>851</v>
      </c>
      <c r="F50" s="285"/>
      <c r="G50" s="285"/>
      <c r="H50" s="285"/>
      <c r="I50" s="285"/>
      <c r="J50" s="285"/>
      <c r="K50" s="165"/>
    </row>
    <row r="51" spans="2:11" customFormat="1" ht="15" customHeight="1">
      <c r="B51" s="168"/>
      <c r="C51" s="169"/>
      <c r="D51" s="285" t="s">
        <v>852</v>
      </c>
      <c r="E51" s="285"/>
      <c r="F51" s="285"/>
      <c r="G51" s="285"/>
      <c r="H51" s="285"/>
      <c r="I51" s="285"/>
      <c r="J51" s="285"/>
      <c r="K51" s="165"/>
    </row>
    <row r="52" spans="2:11" customFormat="1" ht="25.5" customHeight="1">
      <c r="B52" s="164"/>
      <c r="C52" s="286" t="s">
        <v>853</v>
      </c>
      <c r="D52" s="286"/>
      <c r="E52" s="286"/>
      <c r="F52" s="286"/>
      <c r="G52" s="286"/>
      <c r="H52" s="286"/>
      <c r="I52" s="286"/>
      <c r="J52" s="286"/>
      <c r="K52" s="165"/>
    </row>
    <row r="53" spans="2:11" customFormat="1" ht="5.25" customHeight="1">
      <c r="B53" s="164"/>
      <c r="C53" s="166"/>
      <c r="D53" s="166"/>
      <c r="E53" s="166"/>
      <c r="F53" s="166"/>
      <c r="G53" s="166"/>
      <c r="H53" s="166"/>
      <c r="I53" s="166"/>
      <c r="J53" s="166"/>
      <c r="K53" s="165"/>
    </row>
    <row r="54" spans="2:11" customFormat="1" ht="15" customHeight="1">
      <c r="B54" s="164"/>
      <c r="C54" s="285" t="s">
        <v>854</v>
      </c>
      <c r="D54" s="285"/>
      <c r="E54" s="285"/>
      <c r="F54" s="285"/>
      <c r="G54" s="285"/>
      <c r="H54" s="285"/>
      <c r="I54" s="285"/>
      <c r="J54" s="285"/>
      <c r="K54" s="165"/>
    </row>
    <row r="55" spans="2:11" customFormat="1" ht="15" customHeight="1">
      <c r="B55" s="164"/>
      <c r="C55" s="285" t="s">
        <v>855</v>
      </c>
      <c r="D55" s="285"/>
      <c r="E55" s="285"/>
      <c r="F55" s="285"/>
      <c r="G55" s="285"/>
      <c r="H55" s="285"/>
      <c r="I55" s="285"/>
      <c r="J55" s="285"/>
      <c r="K55" s="165"/>
    </row>
    <row r="56" spans="2:11" customFormat="1" ht="12.75" customHeight="1">
      <c r="B56" s="164"/>
      <c r="C56" s="167"/>
      <c r="D56" s="167"/>
      <c r="E56" s="167"/>
      <c r="F56" s="167"/>
      <c r="G56" s="167"/>
      <c r="H56" s="167"/>
      <c r="I56" s="167"/>
      <c r="J56" s="167"/>
      <c r="K56" s="165"/>
    </row>
    <row r="57" spans="2:11" customFormat="1" ht="15" customHeight="1">
      <c r="B57" s="164"/>
      <c r="C57" s="285" t="s">
        <v>856</v>
      </c>
      <c r="D57" s="285"/>
      <c r="E57" s="285"/>
      <c r="F57" s="285"/>
      <c r="G57" s="285"/>
      <c r="H57" s="285"/>
      <c r="I57" s="285"/>
      <c r="J57" s="285"/>
      <c r="K57" s="165"/>
    </row>
    <row r="58" spans="2:11" customFormat="1" ht="15" customHeight="1">
      <c r="B58" s="164"/>
      <c r="C58" s="169"/>
      <c r="D58" s="285" t="s">
        <v>857</v>
      </c>
      <c r="E58" s="285"/>
      <c r="F58" s="285"/>
      <c r="G58" s="285"/>
      <c r="H58" s="285"/>
      <c r="I58" s="285"/>
      <c r="J58" s="285"/>
      <c r="K58" s="165"/>
    </row>
    <row r="59" spans="2:11" customFormat="1" ht="15" customHeight="1">
      <c r="B59" s="164"/>
      <c r="C59" s="169"/>
      <c r="D59" s="285" t="s">
        <v>858</v>
      </c>
      <c r="E59" s="285"/>
      <c r="F59" s="285"/>
      <c r="G59" s="285"/>
      <c r="H59" s="285"/>
      <c r="I59" s="285"/>
      <c r="J59" s="285"/>
      <c r="K59" s="165"/>
    </row>
    <row r="60" spans="2:11" customFormat="1" ht="15" customHeight="1">
      <c r="B60" s="164"/>
      <c r="C60" s="169"/>
      <c r="D60" s="285" t="s">
        <v>859</v>
      </c>
      <c r="E60" s="285"/>
      <c r="F60" s="285"/>
      <c r="G60" s="285"/>
      <c r="H60" s="285"/>
      <c r="I60" s="285"/>
      <c r="J60" s="285"/>
      <c r="K60" s="165"/>
    </row>
    <row r="61" spans="2:11" customFormat="1" ht="15" customHeight="1">
      <c r="B61" s="164"/>
      <c r="C61" s="169"/>
      <c r="D61" s="285" t="s">
        <v>860</v>
      </c>
      <c r="E61" s="285"/>
      <c r="F61" s="285"/>
      <c r="G61" s="285"/>
      <c r="H61" s="285"/>
      <c r="I61" s="285"/>
      <c r="J61" s="285"/>
      <c r="K61" s="165"/>
    </row>
    <row r="62" spans="2:11" customFormat="1" ht="15" customHeight="1">
      <c r="B62" s="164"/>
      <c r="C62" s="169"/>
      <c r="D62" s="288" t="s">
        <v>861</v>
      </c>
      <c r="E62" s="288"/>
      <c r="F62" s="288"/>
      <c r="G62" s="288"/>
      <c r="H62" s="288"/>
      <c r="I62" s="288"/>
      <c r="J62" s="288"/>
      <c r="K62" s="165"/>
    </row>
    <row r="63" spans="2:11" customFormat="1" ht="15" customHeight="1">
      <c r="B63" s="164"/>
      <c r="C63" s="169"/>
      <c r="D63" s="285" t="s">
        <v>862</v>
      </c>
      <c r="E63" s="285"/>
      <c r="F63" s="285"/>
      <c r="G63" s="285"/>
      <c r="H63" s="285"/>
      <c r="I63" s="285"/>
      <c r="J63" s="285"/>
      <c r="K63" s="165"/>
    </row>
    <row r="64" spans="2:11" customFormat="1" ht="12.75" customHeight="1">
      <c r="B64" s="164"/>
      <c r="C64" s="169"/>
      <c r="D64" s="169"/>
      <c r="E64" s="172"/>
      <c r="F64" s="169"/>
      <c r="G64" s="169"/>
      <c r="H64" s="169"/>
      <c r="I64" s="169"/>
      <c r="J64" s="169"/>
      <c r="K64" s="165"/>
    </row>
    <row r="65" spans="2:11" customFormat="1" ht="15" customHeight="1">
      <c r="B65" s="164"/>
      <c r="C65" s="169"/>
      <c r="D65" s="285" t="s">
        <v>863</v>
      </c>
      <c r="E65" s="285"/>
      <c r="F65" s="285"/>
      <c r="G65" s="285"/>
      <c r="H65" s="285"/>
      <c r="I65" s="285"/>
      <c r="J65" s="285"/>
      <c r="K65" s="165"/>
    </row>
    <row r="66" spans="2:11" customFormat="1" ht="15" customHeight="1">
      <c r="B66" s="164"/>
      <c r="C66" s="169"/>
      <c r="D66" s="288" t="s">
        <v>864</v>
      </c>
      <c r="E66" s="288"/>
      <c r="F66" s="288"/>
      <c r="G66" s="288"/>
      <c r="H66" s="288"/>
      <c r="I66" s="288"/>
      <c r="J66" s="288"/>
      <c r="K66" s="165"/>
    </row>
    <row r="67" spans="2:11" customFormat="1" ht="15" customHeight="1">
      <c r="B67" s="164"/>
      <c r="C67" s="169"/>
      <c r="D67" s="285" t="s">
        <v>865</v>
      </c>
      <c r="E67" s="285"/>
      <c r="F67" s="285"/>
      <c r="G67" s="285"/>
      <c r="H67" s="285"/>
      <c r="I67" s="285"/>
      <c r="J67" s="285"/>
      <c r="K67" s="165"/>
    </row>
    <row r="68" spans="2:11" customFormat="1" ht="15" customHeight="1">
      <c r="B68" s="164"/>
      <c r="C68" s="169"/>
      <c r="D68" s="285" t="s">
        <v>866</v>
      </c>
      <c r="E68" s="285"/>
      <c r="F68" s="285"/>
      <c r="G68" s="285"/>
      <c r="H68" s="285"/>
      <c r="I68" s="285"/>
      <c r="J68" s="285"/>
      <c r="K68" s="165"/>
    </row>
    <row r="69" spans="2:11" customFormat="1" ht="15" customHeight="1">
      <c r="B69" s="164"/>
      <c r="C69" s="169"/>
      <c r="D69" s="285" t="s">
        <v>867</v>
      </c>
      <c r="E69" s="285"/>
      <c r="F69" s="285"/>
      <c r="G69" s="285"/>
      <c r="H69" s="285"/>
      <c r="I69" s="285"/>
      <c r="J69" s="285"/>
      <c r="K69" s="165"/>
    </row>
    <row r="70" spans="2:11" customFormat="1" ht="15" customHeight="1">
      <c r="B70" s="164"/>
      <c r="C70" s="169"/>
      <c r="D70" s="285" t="s">
        <v>868</v>
      </c>
      <c r="E70" s="285"/>
      <c r="F70" s="285"/>
      <c r="G70" s="285"/>
      <c r="H70" s="285"/>
      <c r="I70" s="285"/>
      <c r="J70" s="285"/>
      <c r="K70" s="165"/>
    </row>
    <row r="71" spans="2:11" customFormat="1" ht="12.75" customHeight="1">
      <c r="B71" s="173"/>
      <c r="C71" s="174"/>
      <c r="D71" s="174"/>
      <c r="E71" s="174"/>
      <c r="F71" s="174"/>
      <c r="G71" s="174"/>
      <c r="H71" s="174"/>
      <c r="I71" s="174"/>
      <c r="J71" s="174"/>
      <c r="K71" s="175"/>
    </row>
    <row r="72" spans="2:11" customFormat="1" ht="18.75" customHeight="1">
      <c r="B72" s="176"/>
      <c r="C72" s="176"/>
      <c r="D72" s="176"/>
      <c r="E72" s="176"/>
      <c r="F72" s="176"/>
      <c r="G72" s="176"/>
      <c r="H72" s="176"/>
      <c r="I72" s="176"/>
      <c r="J72" s="176"/>
      <c r="K72" s="177"/>
    </row>
    <row r="73" spans="2:11" customFormat="1" ht="18.75" customHeight="1"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2:11" customFormat="1" ht="7.5" customHeight="1">
      <c r="B74" s="178"/>
      <c r="C74" s="179"/>
      <c r="D74" s="179"/>
      <c r="E74" s="179"/>
      <c r="F74" s="179"/>
      <c r="G74" s="179"/>
      <c r="H74" s="179"/>
      <c r="I74" s="179"/>
      <c r="J74" s="179"/>
      <c r="K74" s="180"/>
    </row>
    <row r="75" spans="2:11" customFormat="1" ht="45" customHeight="1">
      <c r="B75" s="181"/>
      <c r="C75" s="289" t="s">
        <v>869</v>
      </c>
      <c r="D75" s="289"/>
      <c r="E75" s="289"/>
      <c r="F75" s="289"/>
      <c r="G75" s="289"/>
      <c r="H75" s="289"/>
      <c r="I75" s="289"/>
      <c r="J75" s="289"/>
      <c r="K75" s="182"/>
    </row>
    <row r="76" spans="2:11" customFormat="1" ht="17.25" customHeight="1">
      <c r="B76" s="181"/>
      <c r="C76" s="183" t="s">
        <v>870</v>
      </c>
      <c r="D76" s="183"/>
      <c r="E76" s="183"/>
      <c r="F76" s="183" t="s">
        <v>871</v>
      </c>
      <c r="G76" s="184"/>
      <c r="H76" s="183" t="s">
        <v>55</v>
      </c>
      <c r="I76" s="183" t="s">
        <v>58</v>
      </c>
      <c r="J76" s="183" t="s">
        <v>872</v>
      </c>
      <c r="K76" s="182"/>
    </row>
    <row r="77" spans="2:11" customFormat="1" ht="17.25" customHeight="1">
      <c r="B77" s="181"/>
      <c r="C77" s="185" t="s">
        <v>873</v>
      </c>
      <c r="D77" s="185"/>
      <c r="E77" s="185"/>
      <c r="F77" s="186" t="s">
        <v>874</v>
      </c>
      <c r="G77" s="187"/>
      <c r="H77" s="185"/>
      <c r="I77" s="185"/>
      <c r="J77" s="185" t="s">
        <v>875</v>
      </c>
      <c r="K77" s="182"/>
    </row>
    <row r="78" spans="2:11" customFormat="1" ht="5.25" customHeight="1">
      <c r="B78" s="181"/>
      <c r="C78" s="188"/>
      <c r="D78" s="188"/>
      <c r="E78" s="188"/>
      <c r="F78" s="188"/>
      <c r="G78" s="189"/>
      <c r="H78" s="188"/>
      <c r="I78" s="188"/>
      <c r="J78" s="188"/>
      <c r="K78" s="182"/>
    </row>
    <row r="79" spans="2:11" customFormat="1" ht="15" customHeight="1">
      <c r="B79" s="181"/>
      <c r="C79" s="170" t="s">
        <v>54</v>
      </c>
      <c r="D79" s="190"/>
      <c r="E79" s="190"/>
      <c r="F79" s="191" t="s">
        <v>876</v>
      </c>
      <c r="G79" s="192"/>
      <c r="H79" s="170" t="s">
        <v>877</v>
      </c>
      <c r="I79" s="170" t="s">
        <v>878</v>
      </c>
      <c r="J79" s="170">
        <v>20</v>
      </c>
      <c r="K79" s="182"/>
    </row>
    <row r="80" spans="2:11" customFormat="1" ht="15" customHeight="1">
      <c r="B80" s="181"/>
      <c r="C80" s="170" t="s">
        <v>879</v>
      </c>
      <c r="D80" s="170"/>
      <c r="E80" s="170"/>
      <c r="F80" s="191" t="s">
        <v>876</v>
      </c>
      <c r="G80" s="192"/>
      <c r="H80" s="170" t="s">
        <v>880</v>
      </c>
      <c r="I80" s="170" t="s">
        <v>878</v>
      </c>
      <c r="J80" s="170">
        <v>120</v>
      </c>
      <c r="K80" s="182"/>
    </row>
    <row r="81" spans="2:11" customFormat="1" ht="15" customHeight="1">
      <c r="B81" s="193"/>
      <c r="C81" s="170" t="s">
        <v>881</v>
      </c>
      <c r="D81" s="170"/>
      <c r="E81" s="170"/>
      <c r="F81" s="191" t="s">
        <v>882</v>
      </c>
      <c r="G81" s="192"/>
      <c r="H81" s="170" t="s">
        <v>883</v>
      </c>
      <c r="I81" s="170" t="s">
        <v>878</v>
      </c>
      <c r="J81" s="170">
        <v>50</v>
      </c>
      <c r="K81" s="182"/>
    </row>
    <row r="82" spans="2:11" customFormat="1" ht="15" customHeight="1">
      <c r="B82" s="193"/>
      <c r="C82" s="170" t="s">
        <v>884</v>
      </c>
      <c r="D82" s="170"/>
      <c r="E82" s="170"/>
      <c r="F82" s="191" t="s">
        <v>876</v>
      </c>
      <c r="G82" s="192"/>
      <c r="H82" s="170" t="s">
        <v>885</v>
      </c>
      <c r="I82" s="170" t="s">
        <v>886</v>
      </c>
      <c r="J82" s="170"/>
      <c r="K82" s="182"/>
    </row>
    <row r="83" spans="2:11" customFormat="1" ht="15" customHeight="1">
      <c r="B83" s="193"/>
      <c r="C83" s="170" t="s">
        <v>887</v>
      </c>
      <c r="D83" s="170"/>
      <c r="E83" s="170"/>
      <c r="F83" s="191" t="s">
        <v>882</v>
      </c>
      <c r="G83" s="170"/>
      <c r="H83" s="170" t="s">
        <v>888</v>
      </c>
      <c r="I83" s="170" t="s">
        <v>878</v>
      </c>
      <c r="J83" s="170">
        <v>15</v>
      </c>
      <c r="K83" s="182"/>
    </row>
    <row r="84" spans="2:11" customFormat="1" ht="15" customHeight="1">
      <c r="B84" s="193"/>
      <c r="C84" s="170" t="s">
        <v>889</v>
      </c>
      <c r="D84" s="170"/>
      <c r="E84" s="170"/>
      <c r="F84" s="191" t="s">
        <v>882</v>
      </c>
      <c r="G84" s="170"/>
      <c r="H84" s="170" t="s">
        <v>890</v>
      </c>
      <c r="I84" s="170" t="s">
        <v>878</v>
      </c>
      <c r="J84" s="170">
        <v>15</v>
      </c>
      <c r="K84" s="182"/>
    </row>
    <row r="85" spans="2:11" customFormat="1" ht="15" customHeight="1">
      <c r="B85" s="193"/>
      <c r="C85" s="170" t="s">
        <v>891</v>
      </c>
      <c r="D85" s="170"/>
      <c r="E85" s="170"/>
      <c r="F85" s="191" t="s">
        <v>882</v>
      </c>
      <c r="G85" s="170"/>
      <c r="H85" s="170" t="s">
        <v>892</v>
      </c>
      <c r="I85" s="170" t="s">
        <v>878</v>
      </c>
      <c r="J85" s="170">
        <v>20</v>
      </c>
      <c r="K85" s="182"/>
    </row>
    <row r="86" spans="2:11" customFormat="1" ht="15" customHeight="1">
      <c r="B86" s="193"/>
      <c r="C86" s="170" t="s">
        <v>893</v>
      </c>
      <c r="D86" s="170"/>
      <c r="E86" s="170"/>
      <c r="F86" s="191" t="s">
        <v>882</v>
      </c>
      <c r="G86" s="170"/>
      <c r="H86" s="170" t="s">
        <v>894</v>
      </c>
      <c r="I86" s="170" t="s">
        <v>878</v>
      </c>
      <c r="J86" s="170">
        <v>20</v>
      </c>
      <c r="K86" s="182"/>
    </row>
    <row r="87" spans="2:11" customFormat="1" ht="15" customHeight="1">
      <c r="B87" s="193"/>
      <c r="C87" s="170" t="s">
        <v>895</v>
      </c>
      <c r="D87" s="170"/>
      <c r="E87" s="170"/>
      <c r="F87" s="191" t="s">
        <v>882</v>
      </c>
      <c r="G87" s="192"/>
      <c r="H87" s="170" t="s">
        <v>896</v>
      </c>
      <c r="I87" s="170" t="s">
        <v>878</v>
      </c>
      <c r="J87" s="170">
        <v>50</v>
      </c>
      <c r="K87" s="182"/>
    </row>
    <row r="88" spans="2:11" customFormat="1" ht="15" customHeight="1">
      <c r="B88" s="193"/>
      <c r="C88" s="170" t="s">
        <v>897</v>
      </c>
      <c r="D88" s="170"/>
      <c r="E88" s="170"/>
      <c r="F88" s="191" t="s">
        <v>882</v>
      </c>
      <c r="G88" s="192"/>
      <c r="H88" s="170" t="s">
        <v>898</v>
      </c>
      <c r="I88" s="170" t="s">
        <v>878</v>
      </c>
      <c r="J88" s="170">
        <v>20</v>
      </c>
      <c r="K88" s="182"/>
    </row>
    <row r="89" spans="2:11" customFormat="1" ht="15" customHeight="1">
      <c r="B89" s="193"/>
      <c r="C89" s="170" t="s">
        <v>899</v>
      </c>
      <c r="D89" s="170"/>
      <c r="E89" s="170"/>
      <c r="F89" s="191" t="s">
        <v>882</v>
      </c>
      <c r="G89" s="192"/>
      <c r="H89" s="170" t="s">
        <v>900</v>
      </c>
      <c r="I89" s="170" t="s">
        <v>878</v>
      </c>
      <c r="J89" s="170">
        <v>20</v>
      </c>
      <c r="K89" s="182"/>
    </row>
    <row r="90" spans="2:11" customFormat="1" ht="15" customHeight="1">
      <c r="B90" s="193"/>
      <c r="C90" s="170" t="s">
        <v>901</v>
      </c>
      <c r="D90" s="170"/>
      <c r="E90" s="170"/>
      <c r="F90" s="191" t="s">
        <v>882</v>
      </c>
      <c r="G90" s="192"/>
      <c r="H90" s="170" t="s">
        <v>902</v>
      </c>
      <c r="I90" s="170" t="s">
        <v>878</v>
      </c>
      <c r="J90" s="170">
        <v>50</v>
      </c>
      <c r="K90" s="182"/>
    </row>
    <row r="91" spans="2:11" customFormat="1" ht="15" customHeight="1">
      <c r="B91" s="193"/>
      <c r="C91" s="170" t="s">
        <v>903</v>
      </c>
      <c r="D91" s="170"/>
      <c r="E91" s="170"/>
      <c r="F91" s="191" t="s">
        <v>882</v>
      </c>
      <c r="G91" s="192"/>
      <c r="H91" s="170" t="s">
        <v>903</v>
      </c>
      <c r="I91" s="170" t="s">
        <v>878</v>
      </c>
      <c r="J91" s="170">
        <v>50</v>
      </c>
      <c r="K91" s="182"/>
    </row>
    <row r="92" spans="2:11" customFormat="1" ht="15" customHeight="1">
      <c r="B92" s="193"/>
      <c r="C92" s="170" t="s">
        <v>904</v>
      </c>
      <c r="D92" s="170"/>
      <c r="E92" s="170"/>
      <c r="F92" s="191" t="s">
        <v>882</v>
      </c>
      <c r="G92" s="192"/>
      <c r="H92" s="170" t="s">
        <v>905</v>
      </c>
      <c r="I92" s="170" t="s">
        <v>878</v>
      </c>
      <c r="J92" s="170">
        <v>255</v>
      </c>
      <c r="K92" s="182"/>
    </row>
    <row r="93" spans="2:11" customFormat="1" ht="15" customHeight="1">
      <c r="B93" s="193"/>
      <c r="C93" s="170" t="s">
        <v>906</v>
      </c>
      <c r="D93" s="170"/>
      <c r="E93" s="170"/>
      <c r="F93" s="191" t="s">
        <v>876</v>
      </c>
      <c r="G93" s="192"/>
      <c r="H93" s="170" t="s">
        <v>907</v>
      </c>
      <c r="I93" s="170" t="s">
        <v>908</v>
      </c>
      <c r="J93" s="170"/>
      <c r="K93" s="182"/>
    </row>
    <row r="94" spans="2:11" customFormat="1" ht="15" customHeight="1">
      <c r="B94" s="193"/>
      <c r="C94" s="170" t="s">
        <v>909</v>
      </c>
      <c r="D94" s="170"/>
      <c r="E94" s="170"/>
      <c r="F94" s="191" t="s">
        <v>876</v>
      </c>
      <c r="G94" s="192"/>
      <c r="H94" s="170" t="s">
        <v>910</v>
      </c>
      <c r="I94" s="170" t="s">
        <v>911</v>
      </c>
      <c r="J94" s="170"/>
      <c r="K94" s="182"/>
    </row>
    <row r="95" spans="2:11" customFormat="1" ht="15" customHeight="1">
      <c r="B95" s="193"/>
      <c r="C95" s="170" t="s">
        <v>912</v>
      </c>
      <c r="D95" s="170"/>
      <c r="E95" s="170"/>
      <c r="F95" s="191" t="s">
        <v>876</v>
      </c>
      <c r="G95" s="192"/>
      <c r="H95" s="170" t="s">
        <v>912</v>
      </c>
      <c r="I95" s="170" t="s">
        <v>911</v>
      </c>
      <c r="J95" s="170"/>
      <c r="K95" s="182"/>
    </row>
    <row r="96" spans="2:11" customFormat="1" ht="15" customHeight="1">
      <c r="B96" s="193"/>
      <c r="C96" s="170" t="s">
        <v>39</v>
      </c>
      <c r="D96" s="170"/>
      <c r="E96" s="170"/>
      <c r="F96" s="191" t="s">
        <v>876</v>
      </c>
      <c r="G96" s="192"/>
      <c r="H96" s="170" t="s">
        <v>913</v>
      </c>
      <c r="I96" s="170" t="s">
        <v>911</v>
      </c>
      <c r="J96" s="170"/>
      <c r="K96" s="182"/>
    </row>
    <row r="97" spans="2:11" customFormat="1" ht="15" customHeight="1">
      <c r="B97" s="193"/>
      <c r="C97" s="170" t="s">
        <v>49</v>
      </c>
      <c r="D97" s="170"/>
      <c r="E97" s="170"/>
      <c r="F97" s="191" t="s">
        <v>876</v>
      </c>
      <c r="G97" s="192"/>
      <c r="H97" s="170" t="s">
        <v>914</v>
      </c>
      <c r="I97" s="170" t="s">
        <v>911</v>
      </c>
      <c r="J97" s="170"/>
      <c r="K97" s="182"/>
    </row>
    <row r="98" spans="2:11" customFormat="1" ht="15" customHeight="1">
      <c r="B98" s="194"/>
      <c r="C98" s="195"/>
      <c r="D98" s="195"/>
      <c r="E98" s="195"/>
      <c r="F98" s="195"/>
      <c r="G98" s="195"/>
      <c r="H98" s="195"/>
      <c r="I98" s="195"/>
      <c r="J98" s="195"/>
      <c r="K98" s="196"/>
    </row>
    <row r="99" spans="2:11" customFormat="1" ht="18.75" customHeight="1">
      <c r="B99" s="197"/>
      <c r="C99" s="198"/>
      <c r="D99" s="198"/>
      <c r="E99" s="198"/>
      <c r="F99" s="198"/>
      <c r="G99" s="198"/>
      <c r="H99" s="198"/>
      <c r="I99" s="198"/>
      <c r="J99" s="198"/>
      <c r="K99" s="197"/>
    </row>
    <row r="100" spans="2:11" customFormat="1" ht="18.75" customHeight="1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</row>
    <row r="101" spans="2:11" customFormat="1" ht="7.5" customHeight="1">
      <c r="B101" s="178"/>
      <c r="C101" s="179"/>
      <c r="D101" s="179"/>
      <c r="E101" s="179"/>
      <c r="F101" s="179"/>
      <c r="G101" s="179"/>
      <c r="H101" s="179"/>
      <c r="I101" s="179"/>
      <c r="J101" s="179"/>
      <c r="K101" s="180"/>
    </row>
    <row r="102" spans="2:11" customFormat="1" ht="45" customHeight="1">
      <c r="B102" s="181"/>
      <c r="C102" s="289" t="s">
        <v>915</v>
      </c>
      <c r="D102" s="289"/>
      <c r="E102" s="289"/>
      <c r="F102" s="289"/>
      <c r="G102" s="289"/>
      <c r="H102" s="289"/>
      <c r="I102" s="289"/>
      <c r="J102" s="289"/>
      <c r="K102" s="182"/>
    </row>
    <row r="103" spans="2:11" customFormat="1" ht="17.25" customHeight="1">
      <c r="B103" s="181"/>
      <c r="C103" s="183" t="s">
        <v>870</v>
      </c>
      <c r="D103" s="183"/>
      <c r="E103" s="183"/>
      <c r="F103" s="183" t="s">
        <v>871</v>
      </c>
      <c r="G103" s="184"/>
      <c r="H103" s="183" t="s">
        <v>55</v>
      </c>
      <c r="I103" s="183" t="s">
        <v>58</v>
      </c>
      <c r="J103" s="183" t="s">
        <v>872</v>
      </c>
      <c r="K103" s="182"/>
    </row>
    <row r="104" spans="2:11" customFormat="1" ht="17.25" customHeight="1">
      <c r="B104" s="181"/>
      <c r="C104" s="185" t="s">
        <v>873</v>
      </c>
      <c r="D104" s="185"/>
      <c r="E104" s="185"/>
      <c r="F104" s="186" t="s">
        <v>874</v>
      </c>
      <c r="G104" s="187"/>
      <c r="H104" s="185"/>
      <c r="I104" s="185"/>
      <c r="J104" s="185" t="s">
        <v>875</v>
      </c>
      <c r="K104" s="182"/>
    </row>
    <row r="105" spans="2:11" customFormat="1" ht="5.25" customHeight="1">
      <c r="B105" s="181"/>
      <c r="C105" s="183"/>
      <c r="D105" s="183"/>
      <c r="E105" s="183"/>
      <c r="F105" s="183"/>
      <c r="G105" s="199"/>
      <c r="H105" s="183"/>
      <c r="I105" s="183"/>
      <c r="J105" s="183"/>
      <c r="K105" s="182"/>
    </row>
    <row r="106" spans="2:11" customFormat="1" ht="15" customHeight="1">
      <c r="B106" s="181"/>
      <c r="C106" s="170" t="s">
        <v>54</v>
      </c>
      <c r="D106" s="190"/>
      <c r="E106" s="190"/>
      <c r="F106" s="191" t="s">
        <v>876</v>
      </c>
      <c r="G106" s="170"/>
      <c r="H106" s="170" t="s">
        <v>916</v>
      </c>
      <c r="I106" s="170" t="s">
        <v>878</v>
      </c>
      <c r="J106" s="170">
        <v>20</v>
      </c>
      <c r="K106" s="182"/>
    </row>
    <row r="107" spans="2:11" customFormat="1" ht="15" customHeight="1">
      <c r="B107" s="181"/>
      <c r="C107" s="170" t="s">
        <v>879</v>
      </c>
      <c r="D107" s="170"/>
      <c r="E107" s="170"/>
      <c r="F107" s="191" t="s">
        <v>876</v>
      </c>
      <c r="G107" s="170"/>
      <c r="H107" s="170" t="s">
        <v>916</v>
      </c>
      <c r="I107" s="170" t="s">
        <v>878</v>
      </c>
      <c r="J107" s="170">
        <v>120</v>
      </c>
      <c r="K107" s="182"/>
    </row>
    <row r="108" spans="2:11" customFormat="1" ht="15" customHeight="1">
      <c r="B108" s="193"/>
      <c r="C108" s="170" t="s">
        <v>881</v>
      </c>
      <c r="D108" s="170"/>
      <c r="E108" s="170"/>
      <c r="F108" s="191" t="s">
        <v>882</v>
      </c>
      <c r="G108" s="170"/>
      <c r="H108" s="170" t="s">
        <v>916</v>
      </c>
      <c r="I108" s="170" t="s">
        <v>878</v>
      </c>
      <c r="J108" s="170">
        <v>50</v>
      </c>
      <c r="K108" s="182"/>
    </row>
    <row r="109" spans="2:11" customFormat="1" ht="15" customHeight="1">
      <c r="B109" s="193"/>
      <c r="C109" s="170" t="s">
        <v>884</v>
      </c>
      <c r="D109" s="170"/>
      <c r="E109" s="170"/>
      <c r="F109" s="191" t="s">
        <v>876</v>
      </c>
      <c r="G109" s="170"/>
      <c r="H109" s="170" t="s">
        <v>916</v>
      </c>
      <c r="I109" s="170" t="s">
        <v>886</v>
      </c>
      <c r="J109" s="170"/>
      <c r="K109" s="182"/>
    </row>
    <row r="110" spans="2:11" customFormat="1" ht="15" customHeight="1">
      <c r="B110" s="193"/>
      <c r="C110" s="170" t="s">
        <v>895</v>
      </c>
      <c r="D110" s="170"/>
      <c r="E110" s="170"/>
      <c r="F110" s="191" t="s">
        <v>882</v>
      </c>
      <c r="G110" s="170"/>
      <c r="H110" s="170" t="s">
        <v>916</v>
      </c>
      <c r="I110" s="170" t="s">
        <v>878</v>
      </c>
      <c r="J110" s="170">
        <v>50</v>
      </c>
      <c r="K110" s="182"/>
    </row>
    <row r="111" spans="2:11" customFormat="1" ht="15" customHeight="1">
      <c r="B111" s="193"/>
      <c r="C111" s="170" t="s">
        <v>903</v>
      </c>
      <c r="D111" s="170"/>
      <c r="E111" s="170"/>
      <c r="F111" s="191" t="s">
        <v>882</v>
      </c>
      <c r="G111" s="170"/>
      <c r="H111" s="170" t="s">
        <v>916</v>
      </c>
      <c r="I111" s="170" t="s">
        <v>878</v>
      </c>
      <c r="J111" s="170">
        <v>50</v>
      </c>
      <c r="K111" s="182"/>
    </row>
    <row r="112" spans="2:11" customFormat="1" ht="15" customHeight="1">
      <c r="B112" s="193"/>
      <c r="C112" s="170" t="s">
        <v>901</v>
      </c>
      <c r="D112" s="170"/>
      <c r="E112" s="170"/>
      <c r="F112" s="191" t="s">
        <v>882</v>
      </c>
      <c r="G112" s="170"/>
      <c r="H112" s="170" t="s">
        <v>916</v>
      </c>
      <c r="I112" s="170" t="s">
        <v>878</v>
      </c>
      <c r="J112" s="170">
        <v>50</v>
      </c>
      <c r="K112" s="182"/>
    </row>
    <row r="113" spans="2:11" customFormat="1" ht="15" customHeight="1">
      <c r="B113" s="193"/>
      <c r="C113" s="170" t="s">
        <v>54</v>
      </c>
      <c r="D113" s="170"/>
      <c r="E113" s="170"/>
      <c r="F113" s="191" t="s">
        <v>876</v>
      </c>
      <c r="G113" s="170"/>
      <c r="H113" s="170" t="s">
        <v>917</v>
      </c>
      <c r="I113" s="170" t="s">
        <v>878</v>
      </c>
      <c r="J113" s="170">
        <v>20</v>
      </c>
      <c r="K113" s="182"/>
    </row>
    <row r="114" spans="2:11" customFormat="1" ht="15" customHeight="1">
      <c r="B114" s="193"/>
      <c r="C114" s="170" t="s">
        <v>918</v>
      </c>
      <c r="D114" s="170"/>
      <c r="E114" s="170"/>
      <c r="F114" s="191" t="s">
        <v>876</v>
      </c>
      <c r="G114" s="170"/>
      <c r="H114" s="170" t="s">
        <v>919</v>
      </c>
      <c r="I114" s="170" t="s">
        <v>878</v>
      </c>
      <c r="J114" s="170">
        <v>120</v>
      </c>
      <c r="K114" s="182"/>
    </row>
    <row r="115" spans="2:11" customFormat="1" ht="15" customHeight="1">
      <c r="B115" s="193"/>
      <c r="C115" s="170" t="s">
        <v>39</v>
      </c>
      <c r="D115" s="170"/>
      <c r="E115" s="170"/>
      <c r="F115" s="191" t="s">
        <v>876</v>
      </c>
      <c r="G115" s="170"/>
      <c r="H115" s="170" t="s">
        <v>920</v>
      </c>
      <c r="I115" s="170" t="s">
        <v>911</v>
      </c>
      <c r="J115" s="170"/>
      <c r="K115" s="182"/>
    </row>
    <row r="116" spans="2:11" customFormat="1" ht="15" customHeight="1">
      <c r="B116" s="193"/>
      <c r="C116" s="170" t="s">
        <v>49</v>
      </c>
      <c r="D116" s="170"/>
      <c r="E116" s="170"/>
      <c r="F116" s="191" t="s">
        <v>876</v>
      </c>
      <c r="G116" s="170"/>
      <c r="H116" s="170" t="s">
        <v>921</v>
      </c>
      <c r="I116" s="170" t="s">
        <v>911</v>
      </c>
      <c r="J116" s="170"/>
      <c r="K116" s="182"/>
    </row>
    <row r="117" spans="2:11" customFormat="1" ht="15" customHeight="1">
      <c r="B117" s="193"/>
      <c r="C117" s="170" t="s">
        <v>58</v>
      </c>
      <c r="D117" s="170"/>
      <c r="E117" s="170"/>
      <c r="F117" s="191" t="s">
        <v>876</v>
      </c>
      <c r="G117" s="170"/>
      <c r="H117" s="170" t="s">
        <v>922</v>
      </c>
      <c r="I117" s="170" t="s">
        <v>923</v>
      </c>
      <c r="J117" s="170"/>
      <c r="K117" s="182"/>
    </row>
    <row r="118" spans="2:11" customFormat="1" ht="15" customHeight="1">
      <c r="B118" s="194"/>
      <c r="C118" s="200"/>
      <c r="D118" s="200"/>
      <c r="E118" s="200"/>
      <c r="F118" s="200"/>
      <c r="G118" s="200"/>
      <c r="H118" s="200"/>
      <c r="I118" s="200"/>
      <c r="J118" s="200"/>
      <c r="K118" s="196"/>
    </row>
    <row r="119" spans="2:11" customFormat="1" ht="18.75" customHeight="1">
      <c r="B119" s="201"/>
      <c r="C119" s="202"/>
      <c r="D119" s="202"/>
      <c r="E119" s="202"/>
      <c r="F119" s="203"/>
      <c r="G119" s="202"/>
      <c r="H119" s="202"/>
      <c r="I119" s="202"/>
      <c r="J119" s="202"/>
      <c r="K119" s="201"/>
    </row>
    <row r="120" spans="2:11" customFormat="1" ht="18.75" customHeight="1"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2:11" customFormat="1" ht="7.5" customHeight="1">
      <c r="B121" s="204"/>
      <c r="C121" s="205"/>
      <c r="D121" s="205"/>
      <c r="E121" s="205"/>
      <c r="F121" s="205"/>
      <c r="G121" s="205"/>
      <c r="H121" s="205"/>
      <c r="I121" s="205"/>
      <c r="J121" s="205"/>
      <c r="K121" s="206"/>
    </row>
    <row r="122" spans="2:11" customFormat="1" ht="45" customHeight="1">
      <c r="B122" s="207"/>
      <c r="C122" s="287" t="s">
        <v>924</v>
      </c>
      <c r="D122" s="287"/>
      <c r="E122" s="287"/>
      <c r="F122" s="287"/>
      <c r="G122" s="287"/>
      <c r="H122" s="287"/>
      <c r="I122" s="287"/>
      <c r="J122" s="287"/>
      <c r="K122" s="208"/>
    </row>
    <row r="123" spans="2:11" customFormat="1" ht="17.25" customHeight="1">
      <c r="B123" s="209"/>
      <c r="C123" s="183" t="s">
        <v>870</v>
      </c>
      <c r="D123" s="183"/>
      <c r="E123" s="183"/>
      <c r="F123" s="183" t="s">
        <v>871</v>
      </c>
      <c r="G123" s="184"/>
      <c r="H123" s="183" t="s">
        <v>55</v>
      </c>
      <c r="I123" s="183" t="s">
        <v>58</v>
      </c>
      <c r="J123" s="183" t="s">
        <v>872</v>
      </c>
      <c r="K123" s="210"/>
    </row>
    <row r="124" spans="2:11" customFormat="1" ht="17.25" customHeight="1">
      <c r="B124" s="209"/>
      <c r="C124" s="185" t="s">
        <v>873</v>
      </c>
      <c r="D124" s="185"/>
      <c r="E124" s="185"/>
      <c r="F124" s="186" t="s">
        <v>874</v>
      </c>
      <c r="G124" s="187"/>
      <c r="H124" s="185"/>
      <c r="I124" s="185"/>
      <c r="J124" s="185" t="s">
        <v>875</v>
      </c>
      <c r="K124" s="210"/>
    </row>
    <row r="125" spans="2:11" customFormat="1" ht="5.25" customHeight="1">
      <c r="B125" s="211"/>
      <c r="C125" s="188"/>
      <c r="D125" s="188"/>
      <c r="E125" s="188"/>
      <c r="F125" s="188"/>
      <c r="G125" s="212"/>
      <c r="H125" s="188"/>
      <c r="I125" s="188"/>
      <c r="J125" s="188"/>
      <c r="K125" s="213"/>
    </row>
    <row r="126" spans="2:11" customFormat="1" ht="15" customHeight="1">
      <c r="B126" s="211"/>
      <c r="C126" s="170" t="s">
        <v>879</v>
      </c>
      <c r="D126" s="190"/>
      <c r="E126" s="190"/>
      <c r="F126" s="191" t="s">
        <v>876</v>
      </c>
      <c r="G126" s="170"/>
      <c r="H126" s="170" t="s">
        <v>916</v>
      </c>
      <c r="I126" s="170" t="s">
        <v>878</v>
      </c>
      <c r="J126" s="170">
        <v>120</v>
      </c>
      <c r="K126" s="214"/>
    </row>
    <row r="127" spans="2:11" customFormat="1" ht="15" customHeight="1">
      <c r="B127" s="211"/>
      <c r="C127" s="170" t="s">
        <v>925</v>
      </c>
      <c r="D127" s="170"/>
      <c r="E127" s="170"/>
      <c r="F127" s="191" t="s">
        <v>876</v>
      </c>
      <c r="G127" s="170"/>
      <c r="H127" s="170" t="s">
        <v>926</v>
      </c>
      <c r="I127" s="170" t="s">
        <v>878</v>
      </c>
      <c r="J127" s="170" t="s">
        <v>927</v>
      </c>
      <c r="K127" s="214"/>
    </row>
    <row r="128" spans="2:11" customFormat="1" ht="15" customHeight="1">
      <c r="B128" s="211"/>
      <c r="C128" s="170" t="s">
        <v>824</v>
      </c>
      <c r="D128" s="170"/>
      <c r="E128" s="170"/>
      <c r="F128" s="191" t="s">
        <v>876</v>
      </c>
      <c r="G128" s="170"/>
      <c r="H128" s="170" t="s">
        <v>928</v>
      </c>
      <c r="I128" s="170" t="s">
        <v>878</v>
      </c>
      <c r="J128" s="170" t="s">
        <v>927</v>
      </c>
      <c r="K128" s="214"/>
    </row>
    <row r="129" spans="2:11" customFormat="1" ht="15" customHeight="1">
      <c r="B129" s="211"/>
      <c r="C129" s="170" t="s">
        <v>887</v>
      </c>
      <c r="D129" s="170"/>
      <c r="E129" s="170"/>
      <c r="F129" s="191" t="s">
        <v>882</v>
      </c>
      <c r="G129" s="170"/>
      <c r="H129" s="170" t="s">
        <v>888</v>
      </c>
      <c r="I129" s="170" t="s">
        <v>878</v>
      </c>
      <c r="J129" s="170">
        <v>15</v>
      </c>
      <c r="K129" s="214"/>
    </row>
    <row r="130" spans="2:11" customFormat="1" ht="15" customHeight="1">
      <c r="B130" s="211"/>
      <c r="C130" s="170" t="s">
        <v>889</v>
      </c>
      <c r="D130" s="170"/>
      <c r="E130" s="170"/>
      <c r="F130" s="191" t="s">
        <v>882</v>
      </c>
      <c r="G130" s="170"/>
      <c r="H130" s="170" t="s">
        <v>890</v>
      </c>
      <c r="I130" s="170" t="s">
        <v>878</v>
      </c>
      <c r="J130" s="170">
        <v>15</v>
      </c>
      <c r="K130" s="214"/>
    </row>
    <row r="131" spans="2:11" customFormat="1" ht="15" customHeight="1">
      <c r="B131" s="211"/>
      <c r="C131" s="170" t="s">
        <v>891</v>
      </c>
      <c r="D131" s="170"/>
      <c r="E131" s="170"/>
      <c r="F131" s="191" t="s">
        <v>882</v>
      </c>
      <c r="G131" s="170"/>
      <c r="H131" s="170" t="s">
        <v>892</v>
      </c>
      <c r="I131" s="170" t="s">
        <v>878</v>
      </c>
      <c r="J131" s="170">
        <v>20</v>
      </c>
      <c r="K131" s="214"/>
    </row>
    <row r="132" spans="2:11" customFormat="1" ht="15" customHeight="1">
      <c r="B132" s="211"/>
      <c r="C132" s="170" t="s">
        <v>893</v>
      </c>
      <c r="D132" s="170"/>
      <c r="E132" s="170"/>
      <c r="F132" s="191" t="s">
        <v>882</v>
      </c>
      <c r="G132" s="170"/>
      <c r="H132" s="170" t="s">
        <v>894</v>
      </c>
      <c r="I132" s="170" t="s">
        <v>878</v>
      </c>
      <c r="J132" s="170">
        <v>20</v>
      </c>
      <c r="K132" s="214"/>
    </row>
    <row r="133" spans="2:11" customFormat="1" ht="15" customHeight="1">
      <c r="B133" s="211"/>
      <c r="C133" s="170" t="s">
        <v>881</v>
      </c>
      <c r="D133" s="170"/>
      <c r="E133" s="170"/>
      <c r="F133" s="191" t="s">
        <v>882</v>
      </c>
      <c r="G133" s="170"/>
      <c r="H133" s="170" t="s">
        <v>916</v>
      </c>
      <c r="I133" s="170" t="s">
        <v>878</v>
      </c>
      <c r="J133" s="170">
        <v>50</v>
      </c>
      <c r="K133" s="214"/>
    </row>
    <row r="134" spans="2:11" customFormat="1" ht="15" customHeight="1">
      <c r="B134" s="211"/>
      <c r="C134" s="170" t="s">
        <v>895</v>
      </c>
      <c r="D134" s="170"/>
      <c r="E134" s="170"/>
      <c r="F134" s="191" t="s">
        <v>882</v>
      </c>
      <c r="G134" s="170"/>
      <c r="H134" s="170" t="s">
        <v>916</v>
      </c>
      <c r="I134" s="170" t="s">
        <v>878</v>
      </c>
      <c r="J134" s="170">
        <v>50</v>
      </c>
      <c r="K134" s="214"/>
    </row>
    <row r="135" spans="2:11" customFormat="1" ht="15" customHeight="1">
      <c r="B135" s="211"/>
      <c r="C135" s="170" t="s">
        <v>901</v>
      </c>
      <c r="D135" s="170"/>
      <c r="E135" s="170"/>
      <c r="F135" s="191" t="s">
        <v>882</v>
      </c>
      <c r="G135" s="170"/>
      <c r="H135" s="170" t="s">
        <v>916</v>
      </c>
      <c r="I135" s="170" t="s">
        <v>878</v>
      </c>
      <c r="J135" s="170">
        <v>50</v>
      </c>
      <c r="K135" s="214"/>
    </row>
    <row r="136" spans="2:11" customFormat="1" ht="15" customHeight="1">
      <c r="B136" s="211"/>
      <c r="C136" s="170" t="s">
        <v>903</v>
      </c>
      <c r="D136" s="170"/>
      <c r="E136" s="170"/>
      <c r="F136" s="191" t="s">
        <v>882</v>
      </c>
      <c r="G136" s="170"/>
      <c r="H136" s="170" t="s">
        <v>916</v>
      </c>
      <c r="I136" s="170" t="s">
        <v>878</v>
      </c>
      <c r="J136" s="170">
        <v>50</v>
      </c>
      <c r="K136" s="214"/>
    </row>
    <row r="137" spans="2:11" customFormat="1" ht="15" customHeight="1">
      <c r="B137" s="211"/>
      <c r="C137" s="170" t="s">
        <v>904</v>
      </c>
      <c r="D137" s="170"/>
      <c r="E137" s="170"/>
      <c r="F137" s="191" t="s">
        <v>882</v>
      </c>
      <c r="G137" s="170"/>
      <c r="H137" s="170" t="s">
        <v>929</v>
      </c>
      <c r="I137" s="170" t="s">
        <v>878</v>
      </c>
      <c r="J137" s="170">
        <v>255</v>
      </c>
      <c r="K137" s="214"/>
    </row>
    <row r="138" spans="2:11" customFormat="1" ht="15" customHeight="1">
      <c r="B138" s="211"/>
      <c r="C138" s="170" t="s">
        <v>906</v>
      </c>
      <c r="D138" s="170"/>
      <c r="E138" s="170"/>
      <c r="F138" s="191" t="s">
        <v>876</v>
      </c>
      <c r="G138" s="170"/>
      <c r="H138" s="170" t="s">
        <v>930</v>
      </c>
      <c r="I138" s="170" t="s">
        <v>908</v>
      </c>
      <c r="J138" s="170"/>
      <c r="K138" s="214"/>
    </row>
    <row r="139" spans="2:11" customFormat="1" ht="15" customHeight="1">
      <c r="B139" s="211"/>
      <c r="C139" s="170" t="s">
        <v>909</v>
      </c>
      <c r="D139" s="170"/>
      <c r="E139" s="170"/>
      <c r="F139" s="191" t="s">
        <v>876</v>
      </c>
      <c r="G139" s="170"/>
      <c r="H139" s="170" t="s">
        <v>931</v>
      </c>
      <c r="I139" s="170" t="s">
        <v>911</v>
      </c>
      <c r="J139" s="170"/>
      <c r="K139" s="214"/>
    </row>
    <row r="140" spans="2:11" customFormat="1" ht="15" customHeight="1">
      <c r="B140" s="211"/>
      <c r="C140" s="170" t="s">
        <v>912</v>
      </c>
      <c r="D140" s="170"/>
      <c r="E140" s="170"/>
      <c r="F140" s="191" t="s">
        <v>876</v>
      </c>
      <c r="G140" s="170"/>
      <c r="H140" s="170" t="s">
        <v>912</v>
      </c>
      <c r="I140" s="170" t="s">
        <v>911</v>
      </c>
      <c r="J140" s="170"/>
      <c r="K140" s="214"/>
    </row>
    <row r="141" spans="2:11" customFormat="1" ht="15" customHeight="1">
      <c r="B141" s="211"/>
      <c r="C141" s="170" t="s">
        <v>39</v>
      </c>
      <c r="D141" s="170"/>
      <c r="E141" s="170"/>
      <c r="F141" s="191" t="s">
        <v>876</v>
      </c>
      <c r="G141" s="170"/>
      <c r="H141" s="170" t="s">
        <v>932</v>
      </c>
      <c r="I141" s="170" t="s">
        <v>911</v>
      </c>
      <c r="J141" s="170"/>
      <c r="K141" s="214"/>
    </row>
    <row r="142" spans="2:11" customFormat="1" ht="15" customHeight="1">
      <c r="B142" s="211"/>
      <c r="C142" s="170" t="s">
        <v>933</v>
      </c>
      <c r="D142" s="170"/>
      <c r="E142" s="170"/>
      <c r="F142" s="191" t="s">
        <v>876</v>
      </c>
      <c r="G142" s="170"/>
      <c r="H142" s="170" t="s">
        <v>934</v>
      </c>
      <c r="I142" s="170" t="s">
        <v>911</v>
      </c>
      <c r="J142" s="170"/>
      <c r="K142" s="214"/>
    </row>
    <row r="143" spans="2:11" customFormat="1" ht="15" customHeight="1">
      <c r="B143" s="215"/>
      <c r="C143" s="216"/>
      <c r="D143" s="216"/>
      <c r="E143" s="216"/>
      <c r="F143" s="216"/>
      <c r="G143" s="216"/>
      <c r="H143" s="216"/>
      <c r="I143" s="216"/>
      <c r="J143" s="216"/>
      <c r="K143" s="217"/>
    </row>
    <row r="144" spans="2:11" customFormat="1" ht="18.75" customHeight="1">
      <c r="B144" s="202"/>
      <c r="C144" s="202"/>
      <c r="D144" s="202"/>
      <c r="E144" s="202"/>
      <c r="F144" s="203"/>
      <c r="G144" s="202"/>
      <c r="H144" s="202"/>
      <c r="I144" s="202"/>
      <c r="J144" s="202"/>
      <c r="K144" s="202"/>
    </row>
    <row r="145" spans="2:11" customFormat="1" ht="18.75" customHeight="1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</row>
    <row r="146" spans="2:11" customFormat="1" ht="7.5" customHeight="1">
      <c r="B146" s="178"/>
      <c r="C146" s="179"/>
      <c r="D146" s="179"/>
      <c r="E146" s="179"/>
      <c r="F146" s="179"/>
      <c r="G146" s="179"/>
      <c r="H146" s="179"/>
      <c r="I146" s="179"/>
      <c r="J146" s="179"/>
      <c r="K146" s="180"/>
    </row>
    <row r="147" spans="2:11" customFormat="1" ht="45" customHeight="1">
      <c r="B147" s="181"/>
      <c r="C147" s="289" t="s">
        <v>935</v>
      </c>
      <c r="D147" s="289"/>
      <c r="E147" s="289"/>
      <c r="F147" s="289"/>
      <c r="G147" s="289"/>
      <c r="H147" s="289"/>
      <c r="I147" s="289"/>
      <c r="J147" s="289"/>
      <c r="K147" s="182"/>
    </row>
    <row r="148" spans="2:11" customFormat="1" ht="17.25" customHeight="1">
      <c r="B148" s="181"/>
      <c r="C148" s="183" t="s">
        <v>870</v>
      </c>
      <c r="D148" s="183"/>
      <c r="E148" s="183"/>
      <c r="F148" s="183" t="s">
        <v>871</v>
      </c>
      <c r="G148" s="184"/>
      <c r="H148" s="183" t="s">
        <v>55</v>
      </c>
      <c r="I148" s="183" t="s">
        <v>58</v>
      </c>
      <c r="J148" s="183" t="s">
        <v>872</v>
      </c>
      <c r="K148" s="182"/>
    </row>
    <row r="149" spans="2:11" customFormat="1" ht="17.25" customHeight="1">
      <c r="B149" s="181"/>
      <c r="C149" s="185" t="s">
        <v>873</v>
      </c>
      <c r="D149" s="185"/>
      <c r="E149" s="185"/>
      <c r="F149" s="186" t="s">
        <v>874</v>
      </c>
      <c r="G149" s="187"/>
      <c r="H149" s="185"/>
      <c r="I149" s="185"/>
      <c r="J149" s="185" t="s">
        <v>875</v>
      </c>
      <c r="K149" s="182"/>
    </row>
    <row r="150" spans="2:11" customFormat="1" ht="5.25" customHeight="1">
      <c r="B150" s="193"/>
      <c r="C150" s="188"/>
      <c r="D150" s="188"/>
      <c r="E150" s="188"/>
      <c r="F150" s="188"/>
      <c r="G150" s="189"/>
      <c r="H150" s="188"/>
      <c r="I150" s="188"/>
      <c r="J150" s="188"/>
      <c r="K150" s="214"/>
    </row>
    <row r="151" spans="2:11" customFormat="1" ht="15" customHeight="1">
      <c r="B151" s="193"/>
      <c r="C151" s="218" t="s">
        <v>879</v>
      </c>
      <c r="D151" s="170"/>
      <c r="E151" s="170"/>
      <c r="F151" s="219" t="s">
        <v>876</v>
      </c>
      <c r="G151" s="170"/>
      <c r="H151" s="218" t="s">
        <v>916</v>
      </c>
      <c r="I151" s="218" t="s">
        <v>878</v>
      </c>
      <c r="J151" s="218">
        <v>120</v>
      </c>
      <c r="K151" s="214"/>
    </row>
    <row r="152" spans="2:11" customFormat="1" ht="15" customHeight="1">
      <c r="B152" s="193"/>
      <c r="C152" s="218" t="s">
        <v>925</v>
      </c>
      <c r="D152" s="170"/>
      <c r="E152" s="170"/>
      <c r="F152" s="219" t="s">
        <v>876</v>
      </c>
      <c r="G152" s="170"/>
      <c r="H152" s="218" t="s">
        <v>936</v>
      </c>
      <c r="I152" s="218" t="s">
        <v>878</v>
      </c>
      <c r="J152" s="218" t="s">
        <v>927</v>
      </c>
      <c r="K152" s="214"/>
    </row>
    <row r="153" spans="2:11" customFormat="1" ht="15" customHeight="1">
      <c r="B153" s="193"/>
      <c r="C153" s="218" t="s">
        <v>824</v>
      </c>
      <c r="D153" s="170"/>
      <c r="E153" s="170"/>
      <c r="F153" s="219" t="s">
        <v>876</v>
      </c>
      <c r="G153" s="170"/>
      <c r="H153" s="218" t="s">
        <v>937</v>
      </c>
      <c r="I153" s="218" t="s">
        <v>878</v>
      </c>
      <c r="J153" s="218" t="s">
        <v>927</v>
      </c>
      <c r="K153" s="214"/>
    </row>
    <row r="154" spans="2:11" customFormat="1" ht="15" customHeight="1">
      <c r="B154" s="193"/>
      <c r="C154" s="218" t="s">
        <v>881</v>
      </c>
      <c r="D154" s="170"/>
      <c r="E154" s="170"/>
      <c r="F154" s="219" t="s">
        <v>882</v>
      </c>
      <c r="G154" s="170"/>
      <c r="H154" s="218" t="s">
        <v>916</v>
      </c>
      <c r="I154" s="218" t="s">
        <v>878</v>
      </c>
      <c r="J154" s="218">
        <v>50</v>
      </c>
      <c r="K154" s="214"/>
    </row>
    <row r="155" spans="2:11" customFormat="1" ht="15" customHeight="1">
      <c r="B155" s="193"/>
      <c r="C155" s="218" t="s">
        <v>884</v>
      </c>
      <c r="D155" s="170"/>
      <c r="E155" s="170"/>
      <c r="F155" s="219" t="s">
        <v>876</v>
      </c>
      <c r="G155" s="170"/>
      <c r="H155" s="218" t="s">
        <v>916</v>
      </c>
      <c r="I155" s="218" t="s">
        <v>886</v>
      </c>
      <c r="J155" s="218"/>
      <c r="K155" s="214"/>
    </row>
    <row r="156" spans="2:11" customFormat="1" ht="15" customHeight="1">
      <c r="B156" s="193"/>
      <c r="C156" s="218" t="s">
        <v>895</v>
      </c>
      <c r="D156" s="170"/>
      <c r="E156" s="170"/>
      <c r="F156" s="219" t="s">
        <v>882</v>
      </c>
      <c r="G156" s="170"/>
      <c r="H156" s="218" t="s">
        <v>916</v>
      </c>
      <c r="I156" s="218" t="s">
        <v>878</v>
      </c>
      <c r="J156" s="218">
        <v>50</v>
      </c>
      <c r="K156" s="214"/>
    </row>
    <row r="157" spans="2:11" customFormat="1" ht="15" customHeight="1">
      <c r="B157" s="193"/>
      <c r="C157" s="218" t="s">
        <v>903</v>
      </c>
      <c r="D157" s="170"/>
      <c r="E157" s="170"/>
      <c r="F157" s="219" t="s">
        <v>882</v>
      </c>
      <c r="G157" s="170"/>
      <c r="H157" s="218" t="s">
        <v>916</v>
      </c>
      <c r="I157" s="218" t="s">
        <v>878</v>
      </c>
      <c r="J157" s="218">
        <v>50</v>
      </c>
      <c r="K157" s="214"/>
    </row>
    <row r="158" spans="2:11" customFormat="1" ht="15" customHeight="1">
      <c r="B158" s="193"/>
      <c r="C158" s="218" t="s">
        <v>901</v>
      </c>
      <c r="D158" s="170"/>
      <c r="E158" s="170"/>
      <c r="F158" s="219" t="s">
        <v>882</v>
      </c>
      <c r="G158" s="170"/>
      <c r="H158" s="218" t="s">
        <v>916</v>
      </c>
      <c r="I158" s="218" t="s">
        <v>878</v>
      </c>
      <c r="J158" s="218">
        <v>50</v>
      </c>
      <c r="K158" s="214"/>
    </row>
    <row r="159" spans="2:11" customFormat="1" ht="15" customHeight="1">
      <c r="B159" s="193"/>
      <c r="C159" s="218" t="s">
        <v>92</v>
      </c>
      <c r="D159" s="170"/>
      <c r="E159" s="170"/>
      <c r="F159" s="219" t="s">
        <v>876</v>
      </c>
      <c r="G159" s="170"/>
      <c r="H159" s="218" t="s">
        <v>938</v>
      </c>
      <c r="I159" s="218" t="s">
        <v>878</v>
      </c>
      <c r="J159" s="218" t="s">
        <v>939</v>
      </c>
      <c r="K159" s="214"/>
    </row>
    <row r="160" spans="2:11" customFormat="1" ht="15" customHeight="1">
      <c r="B160" s="193"/>
      <c r="C160" s="218" t="s">
        <v>940</v>
      </c>
      <c r="D160" s="170"/>
      <c r="E160" s="170"/>
      <c r="F160" s="219" t="s">
        <v>876</v>
      </c>
      <c r="G160" s="170"/>
      <c r="H160" s="218" t="s">
        <v>941</v>
      </c>
      <c r="I160" s="218" t="s">
        <v>911</v>
      </c>
      <c r="J160" s="218"/>
      <c r="K160" s="214"/>
    </row>
    <row r="161" spans="2:11" customFormat="1" ht="15" customHeight="1">
      <c r="B161" s="220"/>
      <c r="C161" s="221"/>
      <c r="D161" s="221"/>
      <c r="E161" s="221"/>
      <c r="F161" s="221"/>
      <c r="G161" s="221"/>
      <c r="H161" s="221"/>
      <c r="I161" s="221"/>
      <c r="J161" s="221"/>
      <c r="K161" s="222"/>
    </row>
    <row r="162" spans="2:11" customFormat="1" ht="18.75" customHeight="1">
      <c r="B162" s="202"/>
      <c r="C162" s="212"/>
      <c r="D162" s="212"/>
      <c r="E162" s="212"/>
      <c r="F162" s="223"/>
      <c r="G162" s="212"/>
      <c r="H162" s="212"/>
      <c r="I162" s="212"/>
      <c r="J162" s="212"/>
      <c r="K162" s="202"/>
    </row>
    <row r="163" spans="2:11" customFormat="1" ht="18.75" customHeight="1">
      <c r="B163" s="202"/>
      <c r="C163" s="212"/>
      <c r="D163" s="212"/>
      <c r="E163" s="212"/>
      <c r="F163" s="223"/>
      <c r="G163" s="212"/>
      <c r="H163" s="212"/>
      <c r="I163" s="212"/>
      <c r="J163" s="212"/>
      <c r="K163" s="202"/>
    </row>
    <row r="164" spans="2:11" customFormat="1" ht="18.75" customHeight="1">
      <c r="B164" s="202"/>
      <c r="C164" s="212"/>
      <c r="D164" s="212"/>
      <c r="E164" s="212"/>
      <c r="F164" s="223"/>
      <c r="G164" s="212"/>
      <c r="H164" s="212"/>
      <c r="I164" s="212"/>
      <c r="J164" s="212"/>
      <c r="K164" s="202"/>
    </row>
    <row r="165" spans="2:11" customFormat="1" ht="18.75" customHeight="1">
      <c r="B165" s="202"/>
      <c r="C165" s="212"/>
      <c r="D165" s="212"/>
      <c r="E165" s="212"/>
      <c r="F165" s="223"/>
      <c r="G165" s="212"/>
      <c r="H165" s="212"/>
      <c r="I165" s="212"/>
      <c r="J165" s="212"/>
      <c r="K165" s="202"/>
    </row>
    <row r="166" spans="2:11" customFormat="1" ht="18.75" customHeight="1">
      <c r="B166" s="202"/>
      <c r="C166" s="212"/>
      <c r="D166" s="212"/>
      <c r="E166" s="212"/>
      <c r="F166" s="223"/>
      <c r="G166" s="212"/>
      <c r="H166" s="212"/>
      <c r="I166" s="212"/>
      <c r="J166" s="212"/>
      <c r="K166" s="202"/>
    </row>
    <row r="167" spans="2:11" customFormat="1" ht="18.75" customHeight="1">
      <c r="B167" s="202"/>
      <c r="C167" s="212"/>
      <c r="D167" s="212"/>
      <c r="E167" s="212"/>
      <c r="F167" s="223"/>
      <c r="G167" s="212"/>
      <c r="H167" s="212"/>
      <c r="I167" s="212"/>
      <c r="J167" s="212"/>
      <c r="K167" s="202"/>
    </row>
    <row r="168" spans="2:11" customFormat="1" ht="18.75" customHeight="1">
      <c r="B168" s="202"/>
      <c r="C168" s="212"/>
      <c r="D168" s="212"/>
      <c r="E168" s="212"/>
      <c r="F168" s="223"/>
      <c r="G168" s="212"/>
      <c r="H168" s="212"/>
      <c r="I168" s="212"/>
      <c r="J168" s="212"/>
      <c r="K168" s="202"/>
    </row>
    <row r="169" spans="2:11" customFormat="1" ht="18.75" customHeight="1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  <row r="170" spans="2:11" customFormat="1" ht="7.5" customHeight="1">
      <c r="B170" s="159"/>
      <c r="C170" s="160"/>
      <c r="D170" s="160"/>
      <c r="E170" s="160"/>
      <c r="F170" s="160"/>
      <c r="G170" s="160"/>
      <c r="H170" s="160"/>
      <c r="I170" s="160"/>
      <c r="J170" s="160"/>
      <c r="K170" s="161"/>
    </row>
    <row r="171" spans="2:11" customFormat="1" ht="45" customHeight="1">
      <c r="B171" s="162"/>
      <c r="C171" s="287" t="s">
        <v>942</v>
      </c>
      <c r="D171" s="287"/>
      <c r="E171" s="287"/>
      <c r="F171" s="287"/>
      <c r="G171" s="287"/>
      <c r="H171" s="287"/>
      <c r="I171" s="287"/>
      <c r="J171" s="287"/>
      <c r="K171" s="163"/>
    </row>
    <row r="172" spans="2:11" customFormat="1" ht="17.25" customHeight="1">
      <c r="B172" s="162"/>
      <c r="C172" s="183" t="s">
        <v>870</v>
      </c>
      <c r="D172" s="183"/>
      <c r="E172" s="183"/>
      <c r="F172" s="183" t="s">
        <v>871</v>
      </c>
      <c r="G172" s="224"/>
      <c r="H172" s="225" t="s">
        <v>55</v>
      </c>
      <c r="I172" s="225" t="s">
        <v>58</v>
      </c>
      <c r="J172" s="183" t="s">
        <v>872</v>
      </c>
      <c r="K172" s="163"/>
    </row>
    <row r="173" spans="2:11" customFormat="1" ht="17.25" customHeight="1">
      <c r="B173" s="164"/>
      <c r="C173" s="185" t="s">
        <v>873</v>
      </c>
      <c r="D173" s="185"/>
      <c r="E173" s="185"/>
      <c r="F173" s="186" t="s">
        <v>874</v>
      </c>
      <c r="G173" s="226"/>
      <c r="H173" s="227"/>
      <c r="I173" s="227"/>
      <c r="J173" s="185" t="s">
        <v>875</v>
      </c>
      <c r="K173" s="165"/>
    </row>
    <row r="174" spans="2:11" customFormat="1" ht="5.25" customHeight="1">
      <c r="B174" s="193"/>
      <c r="C174" s="188"/>
      <c r="D174" s="188"/>
      <c r="E174" s="188"/>
      <c r="F174" s="188"/>
      <c r="G174" s="189"/>
      <c r="H174" s="188"/>
      <c r="I174" s="188"/>
      <c r="J174" s="188"/>
      <c r="K174" s="214"/>
    </row>
    <row r="175" spans="2:11" customFormat="1" ht="15" customHeight="1">
      <c r="B175" s="193"/>
      <c r="C175" s="170" t="s">
        <v>879</v>
      </c>
      <c r="D175" s="170"/>
      <c r="E175" s="170"/>
      <c r="F175" s="191" t="s">
        <v>876</v>
      </c>
      <c r="G175" s="170"/>
      <c r="H175" s="170" t="s">
        <v>916</v>
      </c>
      <c r="I175" s="170" t="s">
        <v>878</v>
      </c>
      <c r="J175" s="170">
        <v>120</v>
      </c>
      <c r="K175" s="214"/>
    </row>
    <row r="176" spans="2:11" customFormat="1" ht="15" customHeight="1">
      <c r="B176" s="193"/>
      <c r="C176" s="170" t="s">
        <v>925</v>
      </c>
      <c r="D176" s="170"/>
      <c r="E176" s="170"/>
      <c r="F176" s="191" t="s">
        <v>876</v>
      </c>
      <c r="G176" s="170"/>
      <c r="H176" s="170" t="s">
        <v>926</v>
      </c>
      <c r="I176" s="170" t="s">
        <v>878</v>
      </c>
      <c r="J176" s="170" t="s">
        <v>927</v>
      </c>
      <c r="K176" s="214"/>
    </row>
    <row r="177" spans="2:11" customFormat="1" ht="15" customHeight="1">
      <c r="B177" s="193"/>
      <c r="C177" s="170" t="s">
        <v>824</v>
      </c>
      <c r="D177" s="170"/>
      <c r="E177" s="170"/>
      <c r="F177" s="191" t="s">
        <v>876</v>
      </c>
      <c r="G177" s="170"/>
      <c r="H177" s="170" t="s">
        <v>943</v>
      </c>
      <c r="I177" s="170" t="s">
        <v>878</v>
      </c>
      <c r="J177" s="170" t="s">
        <v>927</v>
      </c>
      <c r="K177" s="214"/>
    </row>
    <row r="178" spans="2:11" customFormat="1" ht="15" customHeight="1">
      <c r="B178" s="193"/>
      <c r="C178" s="170" t="s">
        <v>881</v>
      </c>
      <c r="D178" s="170"/>
      <c r="E178" s="170"/>
      <c r="F178" s="191" t="s">
        <v>882</v>
      </c>
      <c r="G178" s="170"/>
      <c r="H178" s="170" t="s">
        <v>943</v>
      </c>
      <c r="I178" s="170" t="s">
        <v>878</v>
      </c>
      <c r="J178" s="170">
        <v>50</v>
      </c>
      <c r="K178" s="214"/>
    </row>
    <row r="179" spans="2:11" customFormat="1" ht="15" customHeight="1">
      <c r="B179" s="193"/>
      <c r="C179" s="170" t="s">
        <v>884</v>
      </c>
      <c r="D179" s="170"/>
      <c r="E179" s="170"/>
      <c r="F179" s="191" t="s">
        <v>876</v>
      </c>
      <c r="G179" s="170"/>
      <c r="H179" s="170" t="s">
        <v>943</v>
      </c>
      <c r="I179" s="170" t="s">
        <v>886</v>
      </c>
      <c r="J179" s="170"/>
      <c r="K179" s="214"/>
    </row>
    <row r="180" spans="2:11" customFormat="1" ht="15" customHeight="1">
      <c r="B180" s="193"/>
      <c r="C180" s="170" t="s">
        <v>895</v>
      </c>
      <c r="D180" s="170"/>
      <c r="E180" s="170"/>
      <c r="F180" s="191" t="s">
        <v>882</v>
      </c>
      <c r="G180" s="170"/>
      <c r="H180" s="170" t="s">
        <v>943</v>
      </c>
      <c r="I180" s="170" t="s">
        <v>878</v>
      </c>
      <c r="J180" s="170">
        <v>50</v>
      </c>
      <c r="K180" s="214"/>
    </row>
    <row r="181" spans="2:11" customFormat="1" ht="15" customHeight="1">
      <c r="B181" s="193"/>
      <c r="C181" s="170" t="s">
        <v>903</v>
      </c>
      <c r="D181" s="170"/>
      <c r="E181" s="170"/>
      <c r="F181" s="191" t="s">
        <v>882</v>
      </c>
      <c r="G181" s="170"/>
      <c r="H181" s="170" t="s">
        <v>943</v>
      </c>
      <c r="I181" s="170" t="s">
        <v>878</v>
      </c>
      <c r="J181" s="170">
        <v>50</v>
      </c>
      <c r="K181" s="214"/>
    </row>
    <row r="182" spans="2:11" customFormat="1" ht="15" customHeight="1">
      <c r="B182" s="193"/>
      <c r="C182" s="170" t="s">
        <v>901</v>
      </c>
      <c r="D182" s="170"/>
      <c r="E182" s="170"/>
      <c r="F182" s="191" t="s">
        <v>882</v>
      </c>
      <c r="G182" s="170"/>
      <c r="H182" s="170" t="s">
        <v>943</v>
      </c>
      <c r="I182" s="170" t="s">
        <v>878</v>
      </c>
      <c r="J182" s="170">
        <v>50</v>
      </c>
      <c r="K182" s="214"/>
    </row>
    <row r="183" spans="2:11" customFormat="1" ht="15" customHeight="1">
      <c r="B183" s="193"/>
      <c r="C183" s="170" t="s">
        <v>121</v>
      </c>
      <c r="D183" s="170"/>
      <c r="E183" s="170"/>
      <c r="F183" s="191" t="s">
        <v>876</v>
      </c>
      <c r="G183" s="170"/>
      <c r="H183" s="170" t="s">
        <v>944</v>
      </c>
      <c r="I183" s="170" t="s">
        <v>945</v>
      </c>
      <c r="J183" s="170"/>
      <c r="K183" s="214"/>
    </row>
    <row r="184" spans="2:11" customFormat="1" ht="15" customHeight="1">
      <c r="B184" s="193"/>
      <c r="C184" s="170" t="s">
        <v>58</v>
      </c>
      <c r="D184" s="170"/>
      <c r="E184" s="170"/>
      <c r="F184" s="191" t="s">
        <v>876</v>
      </c>
      <c r="G184" s="170"/>
      <c r="H184" s="170" t="s">
        <v>946</v>
      </c>
      <c r="I184" s="170" t="s">
        <v>947</v>
      </c>
      <c r="J184" s="170">
        <v>1</v>
      </c>
      <c r="K184" s="214"/>
    </row>
    <row r="185" spans="2:11" customFormat="1" ht="15" customHeight="1">
      <c r="B185" s="193"/>
      <c r="C185" s="170" t="s">
        <v>54</v>
      </c>
      <c r="D185" s="170"/>
      <c r="E185" s="170"/>
      <c r="F185" s="191" t="s">
        <v>876</v>
      </c>
      <c r="G185" s="170"/>
      <c r="H185" s="170" t="s">
        <v>948</v>
      </c>
      <c r="I185" s="170" t="s">
        <v>878</v>
      </c>
      <c r="J185" s="170">
        <v>20</v>
      </c>
      <c r="K185" s="214"/>
    </row>
    <row r="186" spans="2:11" customFormat="1" ht="15" customHeight="1">
      <c r="B186" s="193"/>
      <c r="C186" s="170" t="s">
        <v>55</v>
      </c>
      <c r="D186" s="170"/>
      <c r="E186" s="170"/>
      <c r="F186" s="191" t="s">
        <v>876</v>
      </c>
      <c r="G186" s="170"/>
      <c r="H186" s="170" t="s">
        <v>949</v>
      </c>
      <c r="I186" s="170" t="s">
        <v>878</v>
      </c>
      <c r="J186" s="170">
        <v>255</v>
      </c>
      <c r="K186" s="214"/>
    </row>
    <row r="187" spans="2:11" customFormat="1" ht="15" customHeight="1">
      <c r="B187" s="193"/>
      <c r="C187" s="170" t="s">
        <v>122</v>
      </c>
      <c r="D187" s="170"/>
      <c r="E187" s="170"/>
      <c r="F187" s="191" t="s">
        <v>876</v>
      </c>
      <c r="G187" s="170"/>
      <c r="H187" s="170" t="s">
        <v>840</v>
      </c>
      <c r="I187" s="170" t="s">
        <v>878</v>
      </c>
      <c r="J187" s="170">
        <v>10</v>
      </c>
      <c r="K187" s="214"/>
    </row>
    <row r="188" spans="2:11" customFormat="1" ht="15" customHeight="1">
      <c r="B188" s="193"/>
      <c r="C188" s="170" t="s">
        <v>123</v>
      </c>
      <c r="D188" s="170"/>
      <c r="E188" s="170"/>
      <c r="F188" s="191" t="s">
        <v>876</v>
      </c>
      <c r="G188" s="170"/>
      <c r="H188" s="170" t="s">
        <v>950</v>
      </c>
      <c r="I188" s="170" t="s">
        <v>911</v>
      </c>
      <c r="J188" s="170"/>
      <c r="K188" s="214"/>
    </row>
    <row r="189" spans="2:11" customFormat="1" ht="15" customHeight="1">
      <c r="B189" s="193"/>
      <c r="C189" s="170" t="s">
        <v>951</v>
      </c>
      <c r="D189" s="170"/>
      <c r="E189" s="170"/>
      <c r="F189" s="191" t="s">
        <v>876</v>
      </c>
      <c r="G189" s="170"/>
      <c r="H189" s="170" t="s">
        <v>952</v>
      </c>
      <c r="I189" s="170" t="s">
        <v>911</v>
      </c>
      <c r="J189" s="170"/>
      <c r="K189" s="214"/>
    </row>
    <row r="190" spans="2:11" customFormat="1" ht="15" customHeight="1">
      <c r="B190" s="193"/>
      <c r="C190" s="170" t="s">
        <v>940</v>
      </c>
      <c r="D190" s="170"/>
      <c r="E190" s="170"/>
      <c r="F190" s="191" t="s">
        <v>876</v>
      </c>
      <c r="G190" s="170"/>
      <c r="H190" s="170" t="s">
        <v>953</v>
      </c>
      <c r="I190" s="170" t="s">
        <v>911</v>
      </c>
      <c r="J190" s="170"/>
      <c r="K190" s="214"/>
    </row>
    <row r="191" spans="2:11" customFormat="1" ht="15" customHeight="1">
      <c r="B191" s="193"/>
      <c r="C191" s="170" t="s">
        <v>126</v>
      </c>
      <c r="D191" s="170"/>
      <c r="E191" s="170"/>
      <c r="F191" s="191" t="s">
        <v>882</v>
      </c>
      <c r="G191" s="170"/>
      <c r="H191" s="170" t="s">
        <v>954</v>
      </c>
      <c r="I191" s="170" t="s">
        <v>878</v>
      </c>
      <c r="J191" s="170">
        <v>50</v>
      </c>
      <c r="K191" s="214"/>
    </row>
    <row r="192" spans="2:11" customFormat="1" ht="15" customHeight="1">
      <c r="B192" s="193"/>
      <c r="C192" s="170" t="s">
        <v>955</v>
      </c>
      <c r="D192" s="170"/>
      <c r="E192" s="170"/>
      <c r="F192" s="191" t="s">
        <v>882</v>
      </c>
      <c r="G192" s="170"/>
      <c r="H192" s="170" t="s">
        <v>956</v>
      </c>
      <c r="I192" s="170" t="s">
        <v>957</v>
      </c>
      <c r="J192" s="170"/>
      <c r="K192" s="214"/>
    </row>
    <row r="193" spans="2:11" customFormat="1" ht="15" customHeight="1">
      <c r="B193" s="193"/>
      <c r="C193" s="170" t="s">
        <v>958</v>
      </c>
      <c r="D193" s="170"/>
      <c r="E193" s="170"/>
      <c r="F193" s="191" t="s">
        <v>882</v>
      </c>
      <c r="G193" s="170"/>
      <c r="H193" s="170" t="s">
        <v>959</v>
      </c>
      <c r="I193" s="170" t="s">
        <v>957</v>
      </c>
      <c r="J193" s="170"/>
      <c r="K193" s="214"/>
    </row>
    <row r="194" spans="2:11" customFormat="1" ht="15" customHeight="1">
      <c r="B194" s="193"/>
      <c r="C194" s="170" t="s">
        <v>960</v>
      </c>
      <c r="D194" s="170"/>
      <c r="E194" s="170"/>
      <c r="F194" s="191" t="s">
        <v>882</v>
      </c>
      <c r="G194" s="170"/>
      <c r="H194" s="170" t="s">
        <v>961</v>
      </c>
      <c r="I194" s="170" t="s">
        <v>957</v>
      </c>
      <c r="J194" s="170"/>
      <c r="K194" s="214"/>
    </row>
    <row r="195" spans="2:11" customFormat="1" ht="15" customHeight="1">
      <c r="B195" s="193"/>
      <c r="C195" s="228" t="s">
        <v>962</v>
      </c>
      <c r="D195" s="170"/>
      <c r="E195" s="170"/>
      <c r="F195" s="191" t="s">
        <v>882</v>
      </c>
      <c r="G195" s="170"/>
      <c r="H195" s="170" t="s">
        <v>963</v>
      </c>
      <c r="I195" s="170" t="s">
        <v>964</v>
      </c>
      <c r="J195" s="229" t="s">
        <v>965</v>
      </c>
      <c r="K195" s="214"/>
    </row>
    <row r="196" spans="2:11" customFormat="1" ht="15" customHeight="1">
      <c r="B196" s="230"/>
      <c r="C196" s="231" t="s">
        <v>966</v>
      </c>
      <c r="D196" s="232"/>
      <c r="E196" s="232"/>
      <c r="F196" s="233" t="s">
        <v>882</v>
      </c>
      <c r="G196" s="232"/>
      <c r="H196" s="232" t="s">
        <v>967</v>
      </c>
      <c r="I196" s="232" t="s">
        <v>964</v>
      </c>
      <c r="J196" s="234" t="s">
        <v>965</v>
      </c>
      <c r="K196" s="235"/>
    </row>
    <row r="197" spans="2:11" customFormat="1" ht="15" customHeight="1">
      <c r="B197" s="193"/>
      <c r="C197" s="228" t="s">
        <v>43</v>
      </c>
      <c r="D197" s="170"/>
      <c r="E197" s="170"/>
      <c r="F197" s="191" t="s">
        <v>876</v>
      </c>
      <c r="G197" s="170"/>
      <c r="H197" s="167" t="s">
        <v>968</v>
      </c>
      <c r="I197" s="170" t="s">
        <v>969</v>
      </c>
      <c r="J197" s="170"/>
      <c r="K197" s="214"/>
    </row>
    <row r="198" spans="2:11" customFormat="1" ht="15" customHeight="1">
      <c r="B198" s="193"/>
      <c r="C198" s="228" t="s">
        <v>970</v>
      </c>
      <c r="D198" s="170"/>
      <c r="E198" s="170"/>
      <c r="F198" s="191" t="s">
        <v>876</v>
      </c>
      <c r="G198" s="170"/>
      <c r="H198" s="170" t="s">
        <v>971</v>
      </c>
      <c r="I198" s="170" t="s">
        <v>911</v>
      </c>
      <c r="J198" s="170"/>
      <c r="K198" s="214"/>
    </row>
    <row r="199" spans="2:11" customFormat="1" ht="15" customHeight="1">
      <c r="B199" s="193"/>
      <c r="C199" s="228" t="s">
        <v>972</v>
      </c>
      <c r="D199" s="170"/>
      <c r="E199" s="170"/>
      <c r="F199" s="191" t="s">
        <v>876</v>
      </c>
      <c r="G199" s="170"/>
      <c r="H199" s="170" t="s">
        <v>973</v>
      </c>
      <c r="I199" s="170" t="s">
        <v>911</v>
      </c>
      <c r="J199" s="170"/>
      <c r="K199" s="214"/>
    </row>
    <row r="200" spans="2:11" customFormat="1" ht="15" customHeight="1">
      <c r="B200" s="193"/>
      <c r="C200" s="228" t="s">
        <v>974</v>
      </c>
      <c r="D200" s="170"/>
      <c r="E200" s="170"/>
      <c r="F200" s="191" t="s">
        <v>882</v>
      </c>
      <c r="G200" s="170"/>
      <c r="H200" s="170" t="s">
        <v>975</v>
      </c>
      <c r="I200" s="170" t="s">
        <v>911</v>
      </c>
      <c r="J200" s="170"/>
      <c r="K200" s="214"/>
    </row>
    <row r="201" spans="2:11" customFormat="1" ht="15" customHeight="1">
      <c r="B201" s="220"/>
      <c r="C201" s="236"/>
      <c r="D201" s="221"/>
      <c r="E201" s="221"/>
      <c r="F201" s="221"/>
      <c r="G201" s="221"/>
      <c r="H201" s="221"/>
      <c r="I201" s="221"/>
      <c r="J201" s="221"/>
      <c r="K201" s="222"/>
    </row>
    <row r="202" spans="2:11" customFormat="1" ht="18.75" customHeight="1">
      <c r="B202" s="202"/>
      <c r="C202" s="212"/>
      <c r="D202" s="212"/>
      <c r="E202" s="212"/>
      <c r="F202" s="223"/>
      <c r="G202" s="212"/>
      <c r="H202" s="212"/>
      <c r="I202" s="212"/>
      <c r="J202" s="212"/>
      <c r="K202" s="202"/>
    </row>
    <row r="203" spans="2:11" customFormat="1" ht="18.75" customHeight="1"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</row>
    <row r="204" spans="2:11" customFormat="1" ht="13.5">
      <c r="B204" s="159"/>
      <c r="C204" s="160"/>
      <c r="D204" s="160"/>
      <c r="E204" s="160"/>
      <c r="F204" s="160"/>
      <c r="G204" s="160"/>
      <c r="H204" s="160"/>
      <c r="I204" s="160"/>
      <c r="J204" s="160"/>
      <c r="K204" s="161"/>
    </row>
    <row r="205" spans="2:11" customFormat="1" ht="21" customHeight="1">
      <c r="B205" s="162"/>
      <c r="C205" s="287" t="s">
        <v>976</v>
      </c>
      <c r="D205" s="287"/>
      <c r="E205" s="287"/>
      <c r="F205" s="287"/>
      <c r="G205" s="287"/>
      <c r="H205" s="287"/>
      <c r="I205" s="287"/>
      <c r="J205" s="287"/>
      <c r="K205" s="163"/>
    </row>
    <row r="206" spans="2:11" customFormat="1" ht="25.5" customHeight="1">
      <c r="B206" s="162"/>
      <c r="C206" s="237" t="s">
        <v>977</v>
      </c>
      <c r="D206" s="237"/>
      <c r="E206" s="237"/>
      <c r="F206" s="237" t="s">
        <v>978</v>
      </c>
      <c r="G206" s="238"/>
      <c r="H206" s="290" t="s">
        <v>979</v>
      </c>
      <c r="I206" s="290"/>
      <c r="J206" s="290"/>
      <c r="K206" s="163"/>
    </row>
    <row r="207" spans="2:11" customFormat="1" ht="5.25" customHeight="1">
      <c r="B207" s="193"/>
      <c r="C207" s="188"/>
      <c r="D207" s="188"/>
      <c r="E207" s="188"/>
      <c r="F207" s="188"/>
      <c r="G207" s="212"/>
      <c r="H207" s="188"/>
      <c r="I207" s="188"/>
      <c r="J207" s="188"/>
      <c r="K207" s="214"/>
    </row>
    <row r="208" spans="2:11" customFormat="1" ht="15" customHeight="1">
      <c r="B208" s="193"/>
      <c r="C208" s="170" t="s">
        <v>969</v>
      </c>
      <c r="D208" s="170"/>
      <c r="E208" s="170"/>
      <c r="F208" s="191" t="s">
        <v>44</v>
      </c>
      <c r="G208" s="170"/>
      <c r="H208" s="291" t="s">
        <v>980</v>
      </c>
      <c r="I208" s="291"/>
      <c r="J208" s="291"/>
      <c r="K208" s="214"/>
    </row>
    <row r="209" spans="2:11" customFormat="1" ht="15" customHeight="1">
      <c r="B209" s="193"/>
      <c r="C209" s="170"/>
      <c r="D209" s="170"/>
      <c r="E209" s="170"/>
      <c r="F209" s="191" t="s">
        <v>45</v>
      </c>
      <c r="G209" s="170"/>
      <c r="H209" s="291" t="s">
        <v>981</v>
      </c>
      <c r="I209" s="291"/>
      <c r="J209" s="291"/>
      <c r="K209" s="214"/>
    </row>
    <row r="210" spans="2:11" customFormat="1" ht="15" customHeight="1">
      <c r="B210" s="193"/>
      <c r="C210" s="170"/>
      <c r="D210" s="170"/>
      <c r="E210" s="170"/>
      <c r="F210" s="191" t="s">
        <v>48</v>
      </c>
      <c r="G210" s="170"/>
      <c r="H210" s="291" t="s">
        <v>982</v>
      </c>
      <c r="I210" s="291"/>
      <c r="J210" s="291"/>
      <c r="K210" s="214"/>
    </row>
    <row r="211" spans="2:11" customFormat="1" ht="15" customHeight="1">
      <c r="B211" s="193"/>
      <c r="C211" s="170"/>
      <c r="D211" s="170"/>
      <c r="E211" s="170"/>
      <c r="F211" s="191" t="s">
        <v>46</v>
      </c>
      <c r="G211" s="170"/>
      <c r="H211" s="291" t="s">
        <v>983</v>
      </c>
      <c r="I211" s="291"/>
      <c r="J211" s="291"/>
      <c r="K211" s="214"/>
    </row>
    <row r="212" spans="2:11" customFormat="1" ht="15" customHeight="1">
      <c r="B212" s="193"/>
      <c r="C212" s="170"/>
      <c r="D212" s="170"/>
      <c r="E212" s="170"/>
      <c r="F212" s="191" t="s">
        <v>47</v>
      </c>
      <c r="G212" s="170"/>
      <c r="H212" s="291" t="s">
        <v>984</v>
      </c>
      <c r="I212" s="291"/>
      <c r="J212" s="291"/>
      <c r="K212" s="214"/>
    </row>
    <row r="213" spans="2:11" customFormat="1" ht="15" customHeight="1">
      <c r="B213" s="193"/>
      <c r="C213" s="170"/>
      <c r="D213" s="170"/>
      <c r="E213" s="170"/>
      <c r="F213" s="191"/>
      <c r="G213" s="170"/>
      <c r="H213" s="170"/>
      <c r="I213" s="170"/>
      <c r="J213" s="170"/>
      <c r="K213" s="214"/>
    </row>
    <row r="214" spans="2:11" customFormat="1" ht="15" customHeight="1">
      <c r="B214" s="193"/>
      <c r="C214" s="170" t="s">
        <v>923</v>
      </c>
      <c r="D214" s="170"/>
      <c r="E214" s="170"/>
      <c r="F214" s="191" t="s">
        <v>82</v>
      </c>
      <c r="G214" s="170"/>
      <c r="H214" s="291" t="s">
        <v>985</v>
      </c>
      <c r="I214" s="291"/>
      <c r="J214" s="291"/>
      <c r="K214" s="214"/>
    </row>
    <row r="215" spans="2:11" customFormat="1" ht="15" customHeight="1">
      <c r="B215" s="193"/>
      <c r="C215" s="170"/>
      <c r="D215" s="170"/>
      <c r="E215" s="170"/>
      <c r="F215" s="191" t="s">
        <v>818</v>
      </c>
      <c r="G215" s="170"/>
      <c r="H215" s="291" t="s">
        <v>819</v>
      </c>
      <c r="I215" s="291"/>
      <c r="J215" s="291"/>
      <c r="K215" s="214"/>
    </row>
    <row r="216" spans="2:11" customFormat="1" ht="15" customHeight="1">
      <c r="B216" s="193"/>
      <c r="C216" s="170"/>
      <c r="D216" s="170"/>
      <c r="E216" s="170"/>
      <c r="F216" s="191" t="s">
        <v>816</v>
      </c>
      <c r="G216" s="170"/>
      <c r="H216" s="291" t="s">
        <v>986</v>
      </c>
      <c r="I216" s="291"/>
      <c r="J216" s="291"/>
      <c r="K216" s="214"/>
    </row>
    <row r="217" spans="2:11" customFormat="1" ht="15" customHeight="1">
      <c r="B217" s="239"/>
      <c r="C217" s="170"/>
      <c r="D217" s="170"/>
      <c r="E217" s="170"/>
      <c r="F217" s="191" t="s">
        <v>820</v>
      </c>
      <c r="G217" s="228"/>
      <c r="H217" s="292" t="s">
        <v>821</v>
      </c>
      <c r="I217" s="292"/>
      <c r="J217" s="292"/>
      <c r="K217" s="240"/>
    </row>
    <row r="218" spans="2:11" customFormat="1" ht="15" customHeight="1">
      <c r="B218" s="239"/>
      <c r="C218" s="170"/>
      <c r="D218" s="170"/>
      <c r="E218" s="170"/>
      <c r="F218" s="191" t="s">
        <v>822</v>
      </c>
      <c r="G218" s="228"/>
      <c r="H218" s="292" t="s">
        <v>987</v>
      </c>
      <c r="I218" s="292"/>
      <c r="J218" s="292"/>
      <c r="K218" s="240"/>
    </row>
    <row r="219" spans="2:11" customFormat="1" ht="15" customHeight="1">
      <c r="B219" s="239"/>
      <c r="C219" s="170"/>
      <c r="D219" s="170"/>
      <c r="E219" s="170"/>
      <c r="F219" s="191"/>
      <c r="G219" s="228"/>
      <c r="H219" s="218"/>
      <c r="I219" s="218"/>
      <c r="J219" s="218"/>
      <c r="K219" s="240"/>
    </row>
    <row r="220" spans="2:11" customFormat="1" ht="15" customHeight="1">
      <c r="B220" s="239"/>
      <c r="C220" s="170" t="s">
        <v>947</v>
      </c>
      <c r="D220" s="170"/>
      <c r="E220" s="170"/>
      <c r="F220" s="191">
        <v>1</v>
      </c>
      <c r="G220" s="228"/>
      <c r="H220" s="292" t="s">
        <v>988</v>
      </c>
      <c r="I220" s="292"/>
      <c r="J220" s="292"/>
      <c r="K220" s="240"/>
    </row>
    <row r="221" spans="2:11" customFormat="1" ht="15" customHeight="1">
      <c r="B221" s="239"/>
      <c r="C221" s="170"/>
      <c r="D221" s="170"/>
      <c r="E221" s="170"/>
      <c r="F221" s="191">
        <v>2</v>
      </c>
      <c r="G221" s="228"/>
      <c r="H221" s="292" t="s">
        <v>989</v>
      </c>
      <c r="I221" s="292"/>
      <c r="J221" s="292"/>
      <c r="K221" s="240"/>
    </row>
    <row r="222" spans="2:11" customFormat="1" ht="15" customHeight="1">
      <c r="B222" s="239"/>
      <c r="C222" s="170"/>
      <c r="D222" s="170"/>
      <c r="E222" s="170"/>
      <c r="F222" s="191">
        <v>3</v>
      </c>
      <c r="G222" s="228"/>
      <c r="H222" s="292" t="s">
        <v>990</v>
      </c>
      <c r="I222" s="292"/>
      <c r="J222" s="292"/>
      <c r="K222" s="240"/>
    </row>
    <row r="223" spans="2:11" customFormat="1" ht="15" customHeight="1">
      <c r="B223" s="239"/>
      <c r="C223" s="170"/>
      <c r="D223" s="170"/>
      <c r="E223" s="170"/>
      <c r="F223" s="191">
        <v>4</v>
      </c>
      <c r="G223" s="228"/>
      <c r="H223" s="292" t="s">
        <v>991</v>
      </c>
      <c r="I223" s="292"/>
      <c r="J223" s="292"/>
      <c r="K223" s="240"/>
    </row>
    <row r="224" spans="2:11" customFormat="1" ht="12.75" customHeight="1">
      <c r="B224" s="241"/>
      <c r="C224" s="242"/>
      <c r="D224" s="242"/>
      <c r="E224" s="242"/>
      <c r="F224" s="242"/>
      <c r="G224" s="242"/>
      <c r="H224" s="242"/>
      <c r="I224" s="242"/>
      <c r="J224" s="242"/>
      <c r="K224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H223:J223"/>
    <mergeCell ref="H211:J211"/>
    <mergeCell ref="H212:J212"/>
    <mergeCell ref="H214:J214"/>
    <mergeCell ref="H215:J215"/>
    <mergeCell ref="H217:J217"/>
    <mergeCell ref="H218:J218"/>
    <mergeCell ref="H220:J220"/>
    <mergeCell ref="H221:J221"/>
    <mergeCell ref="H222:J222"/>
    <mergeCell ref="C205:J205"/>
    <mergeCell ref="H206:J206"/>
    <mergeCell ref="H209:J209"/>
    <mergeCell ref="H210:J210"/>
    <mergeCell ref="H216:J216"/>
    <mergeCell ref="H208:J208"/>
    <mergeCell ref="C75:J75"/>
    <mergeCell ref="C102:J102"/>
    <mergeCell ref="C122:J122"/>
    <mergeCell ref="C147:J147"/>
    <mergeCell ref="C171:J171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zakázky</vt:lpstr>
      <vt:lpstr>Učebna informatiky - Stavba</vt:lpstr>
      <vt:lpstr>Pokyny pro vyplnění</vt:lpstr>
      <vt:lpstr>'Rekapitulace zakázky'!Názvy_tisku</vt:lpstr>
      <vt:lpstr>'Učebna informatiky - Stavba'!Názvy_tisku</vt:lpstr>
      <vt:lpstr>'Rekapitulace zakázky'!Oblast_tisku</vt:lpstr>
      <vt:lpstr>'Učebna informatiky - Stavba'!Oblast_tisku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Fenyk</dc:creator>
  <cp:lastModifiedBy>Tomáš Motal</cp:lastModifiedBy>
  <dcterms:created xsi:type="dcterms:W3CDTF">2024-08-07T12:32:44Z</dcterms:created>
  <dcterms:modified xsi:type="dcterms:W3CDTF">2024-08-21T11:55:52Z</dcterms:modified>
</cp:coreProperties>
</file>