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zakázky" sheetId="1" r:id="rId1"/>
    <sheet name="SO 000 - Vedlejší a ostat..." sheetId="2" r:id="rId2"/>
    <sheet name="SO 103.1 - Parkoviště, ch..." sheetId="3" r:id="rId3"/>
    <sheet name="SO 103.2 - Aktivní zóna p..." sheetId="4" r:id="rId4"/>
    <sheet name="SO 103.3 - Odvodnění" sheetId="5" r:id="rId5"/>
    <sheet name="SO 103.4 - Přeložky IS" sheetId="6" r:id="rId6"/>
    <sheet name="SO 401.1 - Elektromontážn..." sheetId="7" r:id="rId7"/>
    <sheet name="SO 401.2 - Stavební přípo..." sheetId="8" r:id="rId8"/>
    <sheet name="SO 801 - Vegetační úpravy" sheetId="9" r:id="rId9"/>
    <sheet name="Seznam figur" sheetId="10" r:id="rId10"/>
    <sheet name="Pokyny pro vyplnění" sheetId="11" r:id="rId11"/>
  </sheets>
  <definedNames>
    <definedName name="_xlnm.Print_Area" localSheetId="0">'Rekapitulace zakázky'!$D$4:$AO$36,'Rekapitulace zakázky'!$C$42:$AQ$65</definedName>
    <definedName name="_xlnm._FilterDatabase" localSheetId="1" hidden="1">'SO 000 - Vedlejší a ostat...'!$C$86:$K$115</definedName>
    <definedName name="_xlnm.Print_Area" localSheetId="1">'SO 000 - Vedlejší a ostat...'!$C$4:$J$39,'SO 000 - Vedlejší a ostat...'!$C$45:$J$68,'SO 000 - Vedlejší a ostat...'!$C$74:$K$115</definedName>
    <definedName name="_xlnm._FilterDatabase" localSheetId="2" hidden="1">'SO 103.1 - Parkoviště, ch...'!$C$100:$K$1108</definedName>
    <definedName name="_xlnm.Print_Area" localSheetId="2">'SO 103.1 - Parkoviště, ch...'!$C$4:$J$41,'SO 103.1 - Parkoviště, ch...'!$C$47:$J$80,'SO 103.1 - Parkoviště, ch...'!$C$86:$K$1108</definedName>
    <definedName name="_xlnm._FilterDatabase" localSheetId="3" hidden="1">'SO 103.2 - Aktivní zóna p...'!$C$90:$K$523</definedName>
    <definedName name="_xlnm.Print_Area" localSheetId="3">'SO 103.2 - Aktivní zóna p...'!$C$4:$J$41,'SO 103.2 - Aktivní zóna p...'!$C$47:$J$70,'SO 103.2 - Aktivní zóna p...'!$C$76:$K$523</definedName>
    <definedName name="_xlnm._FilterDatabase" localSheetId="4" hidden="1">'SO 103.3 - Odvodnění'!$C$91:$K$328</definedName>
    <definedName name="_xlnm.Print_Area" localSheetId="4">'SO 103.3 - Odvodnění'!$C$4:$J$41,'SO 103.3 - Odvodnění'!$C$47:$J$71,'SO 103.3 - Odvodnění'!$C$77:$K$328</definedName>
    <definedName name="_xlnm._FilterDatabase" localSheetId="5" hidden="1">'SO 103.4 - Přeložky IS'!$C$91:$K$181</definedName>
    <definedName name="_xlnm.Print_Area" localSheetId="5">'SO 103.4 - Přeložky IS'!$C$4:$J$41,'SO 103.4 - Přeložky IS'!$C$47:$J$71,'SO 103.4 - Přeložky IS'!$C$77:$K$181</definedName>
    <definedName name="_xlnm._FilterDatabase" localSheetId="6" hidden="1">'SO 401.1 - Elektromontážn...'!$C$94:$K$195</definedName>
    <definedName name="_xlnm.Print_Area" localSheetId="6">'SO 401.1 - Elektromontážn...'!$C$4:$J$41,'SO 401.1 - Elektromontážn...'!$C$47:$J$74,'SO 401.1 - Elektromontážn...'!$C$80:$K$195</definedName>
    <definedName name="_xlnm._FilterDatabase" localSheetId="7" hidden="1">'SO 401.2 - Stavební přípo...'!$C$90:$K$141</definedName>
    <definedName name="_xlnm.Print_Area" localSheetId="7">'SO 401.2 - Stavební přípo...'!$C$4:$J$41,'SO 401.2 - Stavební přípo...'!$C$47:$J$70,'SO 401.2 - Stavební přípo...'!$C$76:$K$141</definedName>
    <definedName name="_xlnm._FilterDatabase" localSheetId="8" hidden="1">'SO 801 - Vegetační úpravy'!$C$85:$K$258</definedName>
    <definedName name="_xlnm.Print_Area" localSheetId="8">'SO 801 - Vegetační úpravy'!$C$4:$J$39,'SO 801 - Vegetační úpravy'!$C$45:$J$67,'SO 801 - Vegetační úpravy'!$C$73:$K$258</definedName>
    <definedName name="_xlnm.Print_Area" localSheetId="9">'Seznam figur'!$C$4:$G$485</definedName>
    <definedName name="_xlnm.Print_Titles" localSheetId="0">'Rekapitulace zakázky'!$52:$52</definedName>
    <definedName name="_xlnm.Print_Titles" localSheetId="1">'SO 000 - Vedlejší a ostat...'!$86:$86</definedName>
    <definedName name="_xlnm.Print_Titles" localSheetId="3">'SO 103.2 - Aktivní zóna p...'!$90:$90</definedName>
    <definedName name="_xlnm.Print_Titles" localSheetId="4">'SO 103.3 - Odvodnění'!$91:$91</definedName>
    <definedName name="_xlnm.Print_Titles" localSheetId="5">'SO 103.4 - Přeložky IS'!$91:$91</definedName>
    <definedName name="_xlnm.Print_Titles" localSheetId="6">'SO 401.1 - Elektromontážn...'!$94:$94</definedName>
    <definedName name="_xlnm.Print_Titles" localSheetId="7">'SO 401.2 - Stavební přípo...'!$90:$90</definedName>
    <definedName name="_xlnm.Print_Titles" localSheetId="8">'SO 801 - Vegetační úpravy'!$85:$85</definedName>
    <definedName name="_xlnm.Print_Titles" localSheetId="9">'Seznam figur'!$9:$9</definedName>
  </definedNames>
  <calcPr fullCalcOnLoad="1"/>
</workbook>
</file>

<file path=xl/sharedStrings.xml><?xml version="1.0" encoding="utf-8"?>
<sst xmlns="http://schemas.openxmlformats.org/spreadsheetml/2006/main" count="18870" uniqueCount="2559">
  <si>
    <t>Export Komplet</t>
  </si>
  <si>
    <t>VZ</t>
  </si>
  <si>
    <t>2.0</t>
  </si>
  <si>
    <t>ZAMOK</t>
  </si>
  <si>
    <t>False</t>
  </si>
  <si>
    <t>{e68091f4-0343-4683-83aa-c15c53c459b2}</t>
  </si>
  <si>
    <t>0,01</t>
  </si>
  <si>
    <t>21</t>
  </si>
  <si>
    <t>12</t>
  </si>
  <si>
    <t>REKAPITULACE ZAKÁZKY</t>
  </si>
  <si>
    <t>v ---  níže se nacházejí doplnkové a pomocné údaje k sestavám  --- v</t>
  </si>
  <si>
    <t>Návod na vyplnění</t>
  </si>
  <si>
    <t>0,001</t>
  </si>
  <si>
    <t>Kód:</t>
  </si>
  <si>
    <t>2024024-R1</t>
  </si>
  <si>
    <t>Měnit lze pouze buňky se žlutým podbarvením!
1) v Rekapitulaci zakázky vyplňte údaje o Uchazeči (přenesou se do ostatních sestav i v jiných listech)
2) na vybraných listech vyplňte v sestavě Soupis prací ceny u položek</t>
  </si>
  <si>
    <t>Zakázka:</t>
  </si>
  <si>
    <t>Regenerace sídliště Husova - Jiráskova, Nový Bor - IV.etapa</t>
  </si>
  <si>
    <t>KSO:</t>
  </si>
  <si>
    <t/>
  </si>
  <si>
    <t>CC-CZ:</t>
  </si>
  <si>
    <t>Místo:</t>
  </si>
  <si>
    <t>k.ú. Nový Bor</t>
  </si>
  <si>
    <t>Datum:</t>
  </si>
  <si>
    <t>27. 2. 2024</t>
  </si>
  <si>
    <t>Zadavatel:</t>
  </si>
  <si>
    <t>IČ:</t>
  </si>
  <si>
    <t>00260771</t>
  </si>
  <si>
    <t>Město Nový Bor</t>
  </si>
  <si>
    <t>DIČ:</t>
  </si>
  <si>
    <t>CZ00260771</t>
  </si>
  <si>
    <t>Uchazeč:</t>
  </si>
  <si>
    <t>Vyplň údaj</t>
  </si>
  <si>
    <t>Projektant:</t>
  </si>
  <si>
    <t>25487892</t>
  </si>
  <si>
    <t xml:space="preserve">ProProjekt s.r.o. </t>
  </si>
  <si>
    <t>CZ25487892</t>
  </si>
  <si>
    <t>True</t>
  </si>
  <si>
    <t>Zpracovatel:</t>
  </si>
  <si>
    <t>Martin Rousek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</si>
  <si>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</si>
  <si>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</si>
  <si>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</si>
  <si>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</si>
  <si>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</si>
  <si>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</si>
  <si>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</si>
  <si>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</si>
  <si>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</si>
  <si>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</si>
  <si>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</si>
  <si>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</si>
  <si>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</si>
  <si>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</si>
  <si>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</si>
  <si>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ZAKÁZKY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</si>
  <si>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</si>
  <si>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</si>
  <si>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</si>
  <si>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</si>
  <si>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</si>
  <si>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</si>
  <si>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</si>
  <si>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</si>
  <si>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</si>
  <si>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</si>
  <si>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</si>
  <si>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</si>
  <si>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</si>
  <si>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</si>
  <si>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</si>
  <si>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</si>
  <si>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</si>
  <si>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</si>
  <si>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zakázky celkem</t>
  </si>
  <si>
    <t>D</t>
  </si>
  <si>
    <t>0</t>
  </si>
  <si>
    <t>###NOIMPORT###</t>
  </si>
  <si>
    <t>IMPORT</t>
  </si>
  <si>
    <t>{00000000-0000-0000-0000-000000000000}</t>
  </si>
  <si>
    <t>/</t>
  </si>
  <si>
    <t>SO 000</t>
  </si>
  <si>
    <t>Vedlejší a ostatní náklady</t>
  </si>
  <si>
    <t>STA</t>
  </si>
  <si>
    <t>1</t>
  </si>
  <si>
    <t>{e4a7c463-04f3-47a0-bf04-7b164b8af620}</t>
  </si>
  <si>
    <t>2</t>
  </si>
  <si>
    <t>SO 103</t>
  </si>
  <si>
    <t>Zpevněné plochy</t>
  </si>
  <si>
    <t>{27617dc4-e4b8-4a76-958d-a6a7283880f8}</t>
  </si>
  <si>
    <t>SO 103.1</t>
  </si>
  <si>
    <t>Parkoviště, chodníky a komunikace</t>
  </si>
  <si>
    <t>Soupis</t>
  </si>
  <si>
    <t>{5b8d628f-63b2-4dc1-bf33-952066541ba7}</t>
  </si>
  <si>
    <t>SO 103.2</t>
  </si>
  <si>
    <t>Aktivní zóna pod zpevněnými plochami</t>
  </si>
  <si>
    <t>{f3b56cf3-1bba-417e-a5e2-babdd4a96d31}</t>
  </si>
  <si>
    <t>SO 103.3</t>
  </si>
  <si>
    <t>Odvodnění</t>
  </si>
  <si>
    <t>{c263ac49-f873-4d2b-846e-ddab08ccd103}</t>
  </si>
  <si>
    <t>SO 103.4</t>
  </si>
  <si>
    <t>Přeložky IS</t>
  </si>
  <si>
    <t>{de630952-8583-484f-8c37-e8fd29f6ffc3}</t>
  </si>
  <si>
    <t>SO 401</t>
  </si>
  <si>
    <t>Veřejné osvětlení</t>
  </si>
  <si>
    <t>{1f87a99e-9d67-4c83-9864-6aeababe3b0f}</t>
  </si>
  <si>
    <t>SO 401.1</t>
  </si>
  <si>
    <t>Elektromontážní práce</t>
  </si>
  <si>
    <t>{e439a24c-db07-4d32-9f1a-3c531e5294a6}</t>
  </si>
  <si>
    <t>SO 401.2</t>
  </si>
  <si>
    <t>Stavební přípomoce při překopech</t>
  </si>
  <si>
    <t>{fed2898d-14ba-4101-8f21-074234d38b4a}</t>
  </si>
  <si>
    <t>SO 801</t>
  </si>
  <si>
    <t>Vegetační úpravy</t>
  </si>
  <si>
    <t>{f4a375b7-dcd2-49d4-bd04-43ab0c3d1251}</t>
  </si>
  <si>
    <t>KRYCÍ LIST SOUPISU PRACÍ</t>
  </si>
  <si>
    <t>Objekt:</t>
  </si>
  <si>
    <t>SO 000 - Vedlejší a ostatní náklady</t>
  </si>
  <si>
    <t>REKAPITULACE ČLENĚNÍ SOUPISU PRACÍ</t>
  </si>
  <si>
    <t>Kód dílu - Popis</t>
  </si>
  <si>
    <t>Cena celkem [CZK]</t>
  </si>
  <si>
    <t>-1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</si>
  <si>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</si>
  <si>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</si>
  <si>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</si>
  <si>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</si>
  <si>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</si>
  <si>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</si>
  <si>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VRN6 - Územní vlivy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</si>
  <si>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</si>
  <si>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</si>
  <si>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</si>
  <si>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</si>
  <si>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</si>
  <si>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</si>
  <si>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</si>
  <si>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</si>
  <si>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</si>
  <si>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</si>
  <si>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</si>
  <si>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</si>
  <si>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</si>
  <si>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</si>
  <si>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</si>
  <si>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</si>
  <si>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</si>
  <si>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</si>
  <si>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</si>
  <si>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</si>
  <si>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</si>
  <si>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012103000</t>
  </si>
  <si>
    <t>Geodetické práce před výstavbou včetně vytyčení inženýrských sítí</t>
  </si>
  <si>
    <t>…</t>
  </si>
  <si>
    <t>CS ÚRS 2024 01</t>
  </si>
  <si>
    <t>1024</t>
  </si>
  <si>
    <t>-662571139</t>
  </si>
  <si>
    <t>Online PSC</t>
  </si>
  <si>
    <t>https://podminky.urs.cz/item/CS_URS_2024_01/012103000</t>
  </si>
  <si>
    <t>012203000</t>
  </si>
  <si>
    <t>Geodetické práce při provádění stavby</t>
  </si>
  <si>
    <t>-1968367912</t>
  </si>
  <si>
    <t>https://podminky.urs.cz/item/CS_URS_2024_01/012203000</t>
  </si>
  <si>
    <t>3</t>
  </si>
  <si>
    <t>012303000</t>
  </si>
  <si>
    <t>Geodetické práce po výstavbě včetně geometrického plánu a zaměření stavby</t>
  </si>
  <si>
    <t>1191816816</t>
  </si>
  <si>
    <t>https://podminky.urs.cz/item/CS_URS_2024_01/012303000</t>
  </si>
  <si>
    <t>4</t>
  </si>
  <si>
    <t>013254000</t>
  </si>
  <si>
    <t>Dokumentace skutečného provedení stavby</t>
  </si>
  <si>
    <t>33153691</t>
  </si>
  <si>
    <t>https://podminky.urs.cz/item/CS_URS_2024_01/013254000</t>
  </si>
  <si>
    <t>VRN2</t>
  </si>
  <si>
    <t>Příprava staveniště</t>
  </si>
  <si>
    <t>021103000</t>
  </si>
  <si>
    <t>Zabezpečení přírodních hodnot na místě - ochrana stávající zeleně během provádění prací</t>
  </si>
  <si>
    <t>-1266625960</t>
  </si>
  <si>
    <t>https://podminky.urs.cz/item/CS_URS_2024_01/021103000</t>
  </si>
  <si>
    <t>VRN3</t>
  </si>
  <si>
    <t>Zařízení staveniště</t>
  </si>
  <si>
    <t>6</t>
  </si>
  <si>
    <t>030001000</t>
  </si>
  <si>
    <t>-1611438674</t>
  </si>
  <si>
    <t>https://podminky.urs.cz/item/CS_URS_2024_01/030001000</t>
  </si>
  <si>
    <t>VRN4</t>
  </si>
  <si>
    <t>Inženýrská činnost</t>
  </si>
  <si>
    <t>7</t>
  </si>
  <si>
    <t>045002000</t>
  </si>
  <si>
    <t>Kompletační a koordinační činnost včetně dokladové části ke kolaudaci</t>
  </si>
  <si>
    <t>1512370643</t>
  </si>
  <si>
    <t>https://podminky.urs.cz/item/CS_URS_2024_01/045002000</t>
  </si>
  <si>
    <t>VRN5</t>
  </si>
  <si>
    <t>Finanční náklady</t>
  </si>
  <si>
    <t>8</t>
  </si>
  <si>
    <t>053002000</t>
  </si>
  <si>
    <t>Poplatky - za zábor veřejného prostranství</t>
  </si>
  <si>
    <t>1418714154</t>
  </si>
  <si>
    <t>https://podminky.urs.cz/item/CS_URS_2024_01/053002000</t>
  </si>
  <si>
    <t>VRN6</t>
  </si>
  <si>
    <t>Územní vlivy</t>
  </si>
  <si>
    <t>9</t>
  </si>
  <si>
    <t>060001000</t>
  </si>
  <si>
    <t>Územní vlivy včetně opatření proti prašnosti a čištění komunikací v přůběhu výstavby</t>
  </si>
  <si>
    <t>2125143377</t>
  </si>
  <si>
    <t>https://podminky.urs.cz/item/CS_URS_2024_01/060001000</t>
  </si>
  <si>
    <t>VRN7</t>
  </si>
  <si>
    <t>Provozní vlivy</t>
  </si>
  <si>
    <t>10</t>
  </si>
  <si>
    <t>070001000</t>
  </si>
  <si>
    <t>Provozní vlivy včetně DIR, DIO vč. dopravního značení, zajištění přístupu do objektu a zabezpečení výkopů</t>
  </si>
  <si>
    <t>894166914</t>
  </si>
  <si>
    <t>https://podminky.urs.cz/item/CS_URS_2024_01/070001000</t>
  </si>
  <si>
    <t>VV0002</t>
  </si>
  <si>
    <t>Nástřik čar š 250 plné</t>
  </si>
  <si>
    <t>2,014</t>
  </si>
  <si>
    <t>VV0003</t>
  </si>
  <si>
    <t>Nástřik čar š 250 přeruš</t>
  </si>
  <si>
    <t>20,885</t>
  </si>
  <si>
    <t>VV0004</t>
  </si>
  <si>
    <t>Nástřik čar š 125 plné</t>
  </si>
  <si>
    <t>3,941</t>
  </si>
  <si>
    <t>VV0006</t>
  </si>
  <si>
    <t>Obrubník - záhonový</t>
  </si>
  <si>
    <t>264,452</t>
  </si>
  <si>
    <t>VV0007</t>
  </si>
  <si>
    <t>Obrubník - chodníkový</t>
  </si>
  <si>
    <t>62,779</t>
  </si>
  <si>
    <t>VV0008</t>
  </si>
  <si>
    <t>Obrubník - silniční</t>
  </si>
  <si>
    <t>378,969</t>
  </si>
  <si>
    <t>VV0009</t>
  </si>
  <si>
    <t>Palisáda</t>
  </si>
  <si>
    <t>10,175</t>
  </si>
  <si>
    <t>SO 103 - Zpevněné plochy</t>
  </si>
  <si>
    <t>VV0010</t>
  </si>
  <si>
    <t>Skladba S3 - Pochozí plochy - ŠD tl. 150mm</t>
  </si>
  <si>
    <t>420,342</t>
  </si>
  <si>
    <t>Soupis:</t>
  </si>
  <si>
    <t>VV0011</t>
  </si>
  <si>
    <t>Dlažba chodníku - přírodní</t>
  </si>
  <si>
    <t>387,39</t>
  </si>
  <si>
    <t>SO 103.1 - Parkoviště, chodníky a komunikace</t>
  </si>
  <si>
    <t>VV0012</t>
  </si>
  <si>
    <t>Dlažba chodníku - reliéfní</t>
  </si>
  <si>
    <t>11,62</t>
  </si>
  <si>
    <t>VV0013</t>
  </si>
  <si>
    <t>Dlažba chodníku - barevná</t>
  </si>
  <si>
    <t>8,154</t>
  </si>
  <si>
    <t>VV0014</t>
  </si>
  <si>
    <t>Dlažba chodníku - hladká</t>
  </si>
  <si>
    <t>13,178</t>
  </si>
  <si>
    <t>VV0015</t>
  </si>
  <si>
    <t>Dlažba pro imobil. stání</t>
  </si>
  <si>
    <t>36,286</t>
  </si>
  <si>
    <t>VV0016</t>
  </si>
  <si>
    <t>Vodopropustná dlažba</t>
  </si>
  <si>
    <t>178,43</t>
  </si>
  <si>
    <t>VV0018</t>
  </si>
  <si>
    <t>Vegetační dlažba - barevná</t>
  </si>
  <si>
    <t>14,526</t>
  </si>
  <si>
    <t>VV0019</t>
  </si>
  <si>
    <t>Vegetační dlažba - přírodní</t>
  </si>
  <si>
    <t>163,904</t>
  </si>
  <si>
    <t>VV0021</t>
  </si>
  <si>
    <t>Skladba S1 - Pojezdové plochy - ŠD tl. 100 mm</t>
  </si>
  <si>
    <t>214,716</t>
  </si>
  <si>
    <t>VV0022</t>
  </si>
  <si>
    <t>Skladba S1+S3 - ŠD tl. 150 mm</t>
  </si>
  <si>
    <t>635,058</t>
  </si>
  <si>
    <t>VV0024</t>
  </si>
  <si>
    <t>Skladba S4+S5</t>
  </si>
  <si>
    <t>876,243</t>
  </si>
  <si>
    <t>VV0025</t>
  </si>
  <si>
    <t>Plocha - Skladba S5</t>
  </si>
  <si>
    <t>625,743</t>
  </si>
  <si>
    <t>VV0026</t>
  </si>
  <si>
    <t>Zálivka - napojení asfaltů</t>
  </si>
  <si>
    <t>31,582</t>
  </si>
  <si>
    <t>VV0027</t>
  </si>
  <si>
    <t>Kačírek</t>
  </si>
  <si>
    <t>2,749</t>
  </si>
  <si>
    <t>VV0030</t>
  </si>
  <si>
    <t>Zábradlí opěrné zdi</t>
  </si>
  <si>
    <t>12,287</t>
  </si>
  <si>
    <t>VV0031</t>
  </si>
  <si>
    <t>Základ - odpadkového koše , lavičky a schránky</t>
  </si>
  <si>
    <t>1,424</t>
  </si>
  <si>
    <t>VV0032</t>
  </si>
  <si>
    <t>Plocha nopové fólie</t>
  </si>
  <si>
    <t>44,31</t>
  </si>
  <si>
    <t>VV0033</t>
  </si>
  <si>
    <t>Lišta nopové fólie</t>
  </si>
  <si>
    <t>88,619</t>
  </si>
  <si>
    <t>VV0034</t>
  </si>
  <si>
    <t>Vytrhání obrub</t>
  </si>
  <si>
    <t>366,628</t>
  </si>
  <si>
    <t>VV0035</t>
  </si>
  <si>
    <t>Vytrhání obrub záhonových</t>
  </si>
  <si>
    <t>286,014</t>
  </si>
  <si>
    <t>VV0036</t>
  </si>
  <si>
    <t>Odstranění pochozí plochy - asfaltový chodník</t>
  </si>
  <si>
    <t>399,335</t>
  </si>
  <si>
    <t>VV0037</t>
  </si>
  <si>
    <t>Odstranění pochozí plochy - dlážděný chodník</t>
  </si>
  <si>
    <t>62,604</t>
  </si>
  <si>
    <t>VV0038</t>
  </si>
  <si>
    <t>Bourání - podkladní vrstvy</t>
  </si>
  <si>
    <t>461,939</t>
  </si>
  <si>
    <t>VV0039</t>
  </si>
  <si>
    <t>Odstranění pojezdové plochy - beton</t>
  </si>
  <si>
    <t>57,836</t>
  </si>
  <si>
    <t>VV0040</t>
  </si>
  <si>
    <t>Plocha - Ornice</t>
  </si>
  <si>
    <t>566,476</t>
  </si>
  <si>
    <t>VV0041</t>
  </si>
  <si>
    <t>Plocha - Napojení obrubníků na stávající asfalt</t>
  </si>
  <si>
    <t>43,526</t>
  </si>
  <si>
    <t>VV0042</t>
  </si>
  <si>
    <t>Úprava asfaltu před obrubou</t>
  </si>
  <si>
    <t>87,052</t>
  </si>
  <si>
    <t>VV0043</t>
  </si>
  <si>
    <t>Odstranění části zábradlí</t>
  </si>
  <si>
    <t>1,592</t>
  </si>
  <si>
    <t>VV0044</t>
  </si>
  <si>
    <t>Plocha - aktivní zóny</t>
  </si>
  <si>
    <t>1005,43</t>
  </si>
  <si>
    <t>VV0045</t>
  </si>
  <si>
    <t>Výplň spár</t>
  </si>
  <si>
    <t>VV0046</t>
  </si>
  <si>
    <t>Postřik proti prašnosti</t>
  </si>
  <si>
    <t>1571,906</t>
  </si>
  <si>
    <t>VV0047</t>
  </si>
  <si>
    <t>Plocha - nové asfalty  kompletní skladba</t>
  </si>
  <si>
    <t>294,026</t>
  </si>
  <si>
    <t>VV0048</t>
  </si>
  <si>
    <t>Svahování - zářez</t>
  </si>
  <si>
    <t>143,51</t>
  </si>
  <si>
    <t>VV0049</t>
  </si>
  <si>
    <t>Svahování - násyp</t>
  </si>
  <si>
    <t>43,26</t>
  </si>
  <si>
    <t>VV0050</t>
  </si>
  <si>
    <t>Schodišťové madlo</t>
  </si>
  <si>
    <t>1,401</t>
  </si>
  <si>
    <t>VV0051</t>
  </si>
  <si>
    <t>Objem zásypů</t>
  </si>
  <si>
    <t>20,267</t>
  </si>
  <si>
    <t>VV0052</t>
  </si>
  <si>
    <t>Objem - odkopávky + 5% na drobné terénní úpravy</t>
  </si>
  <si>
    <t>278,259</t>
  </si>
  <si>
    <t>VV0053</t>
  </si>
  <si>
    <t>Objem - násypů</t>
  </si>
  <si>
    <t>25,209</t>
  </si>
  <si>
    <t>VV0054</t>
  </si>
  <si>
    <t>Řezání asfaltu - tl. 50 mm</t>
  </si>
  <si>
    <t>7,217</t>
  </si>
  <si>
    <t>VV0055</t>
  </si>
  <si>
    <t>Řezání asfaltu - tl. 100-150 mm</t>
  </si>
  <si>
    <t>87,474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</si>
  <si>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</si>
  <si>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</si>
  <si>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</si>
  <si>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</si>
  <si>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</si>
  <si>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</si>
  <si>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</si>
  <si>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</si>
  <si>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</si>
  <si>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</si>
  <si>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</si>
  <si>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767 - Konstrukce zámečnické</t>
  </si>
  <si>
    <t xml:space="preserve">    771 - Podlahy z dlaždic</t>
  </si>
  <si>
    <t xml:space="preserve">    777 - Podlahy lité</t>
  </si>
  <si>
    <t>HSV</t>
  </si>
  <si>
    <t>Práce a dodávky HSV</t>
  </si>
  <si>
    <t>Zemní práce</t>
  </si>
  <si>
    <t>113106132</t>
  </si>
  <si>
    <t>Rozebrání dlažeb komunikací pro pěší s přemístěním hmot na skládku na vzdálenost do 3 m nebo s naložením na dopravní prostředek s ložem z kameniva nebo živice a s jakoukoliv výplní spár strojně plochy jednotlivě do 50 m2 z betonových, kameninových nebo dlaždic, desek nebo tvarovek</t>
  </si>
  <si>
    <t>m2</t>
  </si>
  <si>
    <t>-1257785364</t>
  </si>
  <si>
    <t>https://podminky.urs.cz/item/CS_URS_2024_01/113106132</t>
  </si>
  <si>
    <t>VV</t>
  </si>
  <si>
    <t>"Množství určené pomocí aplikace Výměry.</t>
  </si>
  <si>
    <t>"Bourací práce - betonová dlažba</t>
  </si>
  <si>
    <t>FIG</t>
  </si>
  <si>
    <t>Rozpad figury: Bourací práce - betonová dlažba</t>
  </si>
  <si>
    <t>5,678+44,808+12,118</t>
  </si>
  <si>
    <t>113107321</t>
  </si>
  <si>
    <t>Odstranění podkladů nebo krytů strojně plochy jednotlivě do 50 m2 s přemístěním hmot na skládku na vzdálenost do 3 m nebo s naložením na dopravní prostředek z kameniva hrubého drceného, o tl. vrstvy do 100 mm</t>
  </si>
  <si>
    <t>-591176908</t>
  </si>
  <si>
    <t>https://podminky.urs.cz/item/CS_URS_2024_01/113107321</t>
  </si>
  <si>
    <t>"Bourací práce - asfaltový chodník</t>
  </si>
  <si>
    <t>Rozpad figury: Bourací práce - asfaltový chodník</t>
  </si>
  <si>
    <t>178,768+37,139+35,266+6,172+87,618+54,372</t>
  </si>
  <si>
    <t>113107322</t>
  </si>
  <si>
    <t>Odstranění podkladů nebo krytů strojně plochy jednotlivě do 50 m2 s přemístěním hmot na skládku na vzdálenost do 3 m nebo s naložením na dopravní prostředek z kameniva hrubého drceného, o tl. vrstvy přes 100 do 200 mm</t>
  </si>
  <si>
    <t>-1992348313</t>
  </si>
  <si>
    <t>https://podminky.urs.cz/item/CS_URS_2024_01/113107322</t>
  </si>
  <si>
    <t>"Bourací práce - betonové plochy</t>
  </si>
  <si>
    <t>Rozpad figury: Bourací práce - betonové plochy</t>
  </si>
  <si>
    <t>4,682+1,285+17,896+26,178+3,894+3,901</t>
  </si>
  <si>
    <t>113107323</t>
  </si>
  <si>
    <t>Odstranění podkladů nebo krytů strojně plochy jednotlivě do 50 m2 s přemístěním hmot na skládku na vzdálenost do 3 m nebo s naložením na dopravní prostředek z kameniva hrubého drceného, o tl. vrstvy přes 200 do 300 mm</t>
  </si>
  <si>
    <t>-238660974</t>
  </si>
  <si>
    <t>https://podminky.urs.cz/item/CS_URS_2024_01/113107323</t>
  </si>
  <si>
    <t>"Úprava stávajícího asfaltu - při osazení obruby*0,5</t>
  </si>
  <si>
    <t>Rozpad figury: Úprava stávajícího asfaltu - při osazení obruby</t>
  </si>
  <si>
    <t>15,479+71,573</t>
  </si>
  <si>
    <t>113107330</t>
  </si>
  <si>
    <t>Odstranění podkladů nebo krytů strojně plochy jednotlivě do 50 m2 s přemístěním hmot na skládku na vzdálenost do 3 m nebo s naložením na dopravní prostředek z betonu prostého, o tl. vrstvy do 100 mm</t>
  </si>
  <si>
    <t>-1694516366</t>
  </si>
  <si>
    <t>https://podminky.urs.cz/item/CS_URS_2024_01/113107330</t>
  </si>
  <si>
    <t>113107331</t>
  </si>
  <si>
    <t>Odstranění podkladů nebo krytů strojně plochy jednotlivě do 50 m2 s přemístěním hmot na skládku na vzdálenost do 3 m nebo s naložením na dopravní prostředek z betonu prostého, o tl. vrstvy přes 100 do 150 mm</t>
  </si>
  <si>
    <t>1934039338</t>
  </si>
  <si>
    <t>https://podminky.urs.cz/item/CS_URS_2024_01/113107331</t>
  </si>
  <si>
    <t>113107332</t>
  </si>
  <si>
    <t>Odstranění podkladů nebo krytů strojně plochy jednotlivě do 50 m2 s přemístěním hmot na skládku na vzdálenost do 3 m nebo s naložením na dopravní prostředek z betonu prostého, o tl. vrstvy přes 150 do 300 mm</t>
  </si>
  <si>
    <t>1365994676</t>
  </si>
  <si>
    <t>https://podminky.urs.cz/item/CS_URS_2024_01/113107332</t>
  </si>
  <si>
    <t>113107341</t>
  </si>
  <si>
    <t>Odstranění podkladů nebo krytů strojně plochy jednotlivě do 50 m2 s přemístěním hmot na skládku na vzdálenost do 3 m nebo s naložením na dopravní prostředek živičných, o tl. vrstvy do 50 mm</t>
  </si>
  <si>
    <t>-570393499</t>
  </si>
  <si>
    <t>https://podminky.urs.cz/item/CS_URS_2024_01/113107341</t>
  </si>
  <si>
    <t>113107342</t>
  </si>
  <si>
    <t>Odstranění podkladů nebo krytů strojně plochy jednotlivě do 50 m2 s přemístěním hmot na skládku na vzdálenost do 3 m nebo s naložením na dopravní prostředek živičných, o tl. vrstvy přes 50 do 100 mm</t>
  </si>
  <si>
    <t>1670548572</t>
  </si>
  <si>
    <t>https://podminky.urs.cz/item/CS_URS_2024_01/113107342</t>
  </si>
  <si>
    <t>113154263</t>
  </si>
  <si>
    <t>Frézování živičného podkladu nebo krytu s naložením na dopravní prostředek plochy přes 500 do 1 000 m2 s překážkami v trase pruhu šířky přes 1 m do 2 m, tloušťky vrstvy 50 mm</t>
  </si>
  <si>
    <t>532365348</t>
  </si>
  <si>
    <t>https://podminky.urs.cz/item/CS_URS_2024_01/113154263</t>
  </si>
  <si>
    <t>"Skladba S5 - Asfaltová komunikace - oprava asfaltu</t>
  </si>
  <si>
    <t>Rozpad figury: Skladba S5 - Asfaltová komunikace - oprava asfaltu</t>
  </si>
  <si>
    <t>435,377+176,046+14,320</t>
  </si>
  <si>
    <t>625,743*0,5 'Přepočtené koeficientem množství</t>
  </si>
  <si>
    <t>11</t>
  </si>
  <si>
    <t>113154264</t>
  </si>
  <si>
    <t>Frézování živičného podkladu nebo krytu s naložením na dopravní prostředek plochy přes 500 do 1 000 m2 s překážkami v trase pruhu šířky přes 1 m do 2 m, tloušťky vrstvy 100 mm</t>
  </si>
  <si>
    <t>1696677584</t>
  </si>
  <si>
    <t>https://podminky.urs.cz/item/CS_URS_2024_01/113154264</t>
  </si>
  <si>
    <t>113202111</t>
  </si>
  <si>
    <t>Vytrhání obrub s vybouráním lože, s přemístěním hmot na skládku na vzdálenost do 3 m nebo s naložením na dopravní prostředek z krajníků nebo obrubníků stojatých</t>
  </si>
  <si>
    <t>m</t>
  </si>
  <si>
    <t>822539900</t>
  </si>
  <si>
    <t>https://podminky.urs.cz/item/CS_URS_2024_01/113202111</t>
  </si>
  <si>
    <t>"Bourací práce - obrubník šířky 150 mm</t>
  </si>
  <si>
    <t>Rozpad figury: Bourací práce - obrubník šířky 150 mm</t>
  </si>
  <si>
    <t>8,418+40,654+50,341+2,053+120,839+17,050+125,925+1,348</t>
  </si>
  <si>
    <t>13</t>
  </si>
  <si>
    <t>113204111</t>
  </si>
  <si>
    <t>Vytrhání obrub s vybouráním lože, s přemístěním hmot na skládku na vzdálenost do 3 m nebo s naložením na dopravní prostředek záhonových</t>
  </si>
  <si>
    <t>192005784</t>
  </si>
  <si>
    <t>https://podminky.urs.cz/item/CS_URS_2024_01/113204111</t>
  </si>
  <si>
    <t>"Bourací práce - obrubník šířky 50 mm</t>
  </si>
  <si>
    <t>Rozpad figury: Bourací práce - obrubník šířky 50 mm</t>
  </si>
  <si>
    <t>4,153+4,066+4,328+4,370+3,489+18,447+16,898+17,869+16,616+8,774+22,317+2,807+2,827+2,895+4,910+3,442+19,853+22,511+22,456+24,889+9,976+7,320+40,801</t>
  </si>
  <si>
    <t>14</t>
  </si>
  <si>
    <t>121151103</t>
  </si>
  <si>
    <t>Sejmutí ornice strojně při souvislé ploše do 100 m2, tl. vrstvy do 200 mm</t>
  </si>
  <si>
    <t>1585268996</t>
  </si>
  <si>
    <t>https://podminky.urs.cz/item/CS_URS_2024_01/121151103</t>
  </si>
  <si>
    <t>"Bourací práce - sejmutí ornice</t>
  </si>
  <si>
    <t>Rozpad figury: Bourací práce - sejmutí ornice</t>
  </si>
  <si>
    <t>7,454+6,329+19,613+49,449+0,727+0,128+181,222+40,180+2,106+163,348+35,490+0,890+39,200+20,340</t>
  </si>
  <si>
    <t>15</t>
  </si>
  <si>
    <t>122251104</t>
  </si>
  <si>
    <t>Odkopávky a prokopávky nezapažené strojně v hornině třídy těžitelnosti I skupiny 3 přes 100 do 500 m3</t>
  </si>
  <si>
    <t>m3</t>
  </si>
  <si>
    <t>-1327983257</t>
  </si>
  <si>
    <t>https://podminky.urs.cz/item/CS_URS_2024_01/122251104</t>
  </si>
  <si>
    <t>"(0,704+0,650+0,344+54,441+22,046+1,440+0,415+25,311+1,904+0,881+1,820+6,270+17,106+0,300+0,350+10,004+40,938+77,964+1,238+0,533+0,350)*1,05</t>
  </si>
  <si>
    <t>16</t>
  </si>
  <si>
    <t>129001101</t>
  </si>
  <si>
    <t>Příplatek k cenám vykopávek za ztížení vykopávky v blízkosti podzemního vedení nebo výbušnin v horninách jakékoliv třídy</t>
  </si>
  <si>
    <t>1153385552</t>
  </si>
  <si>
    <t>https://podminky.urs.cz/item/CS_URS_2024_01/129001101</t>
  </si>
  <si>
    <t>265,009*0,5 'Přepočtené koeficientem množství</t>
  </si>
  <si>
    <t>17</t>
  </si>
  <si>
    <t>131213701</t>
  </si>
  <si>
    <t>Hloubení nezapažených jam ručně s urovnáním dna do předepsaného profilu a spádu v hornině třídy těžitelnosti I skupiny 3 soudržných</t>
  </si>
  <si>
    <t>551045159</t>
  </si>
  <si>
    <t>https://podminky.urs.cz/item/CS_URS_2024_01/131213701</t>
  </si>
  <si>
    <t>"Lavička parková*(0,4*0,6*0,8)*2</t>
  </si>
  <si>
    <t>"Odpadkový koš*(0,4*0,4*0,8)</t>
  </si>
  <si>
    <t>"Poštovní schránka*(0,5*0,5*0,8)</t>
  </si>
  <si>
    <t>Rozpad figury: Lavička parková</t>
  </si>
  <si>
    <t>Parková lavička</t>
  </si>
  <si>
    <t>Rozpad figury: Parková lavička</t>
  </si>
  <si>
    <t>2,000</t>
  </si>
  <si>
    <t>Rozpad figury: Odpadkový koš</t>
  </si>
  <si>
    <t>Rozpad figury: Poštovní schránka</t>
  </si>
  <si>
    <t>18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</si>
  <si>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</si>
  <si>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</si>
  <si>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272083764</t>
  </si>
  <si>
    <t>https://podminky.urs.cz/item/CS_URS_2024_01/162351103</t>
  </si>
  <si>
    <t>20,267"zemina z mezideponie na zásyp</t>
  </si>
  <si>
    <t>Mezisoučet - vykopaná zemina</t>
  </si>
  <si>
    <t>566,476*0,2"sejmutá ornice na mezideponii</t>
  </si>
  <si>
    <t>566,476*0,2"sejmutá ornice z mezideponii k rozprostření</t>
  </si>
  <si>
    <t>Mezisoučet - ornice</t>
  </si>
  <si>
    <t>Součet</t>
  </si>
  <si>
    <t>19</t>
  </si>
  <si>
    <t>162651112</t>
  </si>
  <si>
    <t>Vodorovné přemístění výkopku nebo sypaniny po suchu na obvyklém dopravním prostředku, bez naložení výkopku, avšak se složením bez rozhrnutí z horniny třídy těžitelnosti I skupiny 1 až 3 na vzdálenost přes 4 000 do 5 000 m</t>
  </si>
  <si>
    <t>332282307</t>
  </si>
  <si>
    <t>https://podminky.urs.cz/item/CS_URS_2024_01/162651112</t>
  </si>
  <si>
    <t>278,259+1,424"vykopaná zemina</t>
  </si>
  <si>
    <t>-20,267"zemina na zásyp</t>
  </si>
  <si>
    <t>Součet - odvoz přebytečné zeminy</t>
  </si>
  <si>
    <t>20</t>
  </si>
  <si>
    <t>167151111</t>
  </si>
  <si>
    <t>Nakládání, skládání a překládání neulehlého výkopku nebo sypaniny strojně nakládání, množství přes 100 m3, z hornin třídy těžitelnosti I, skupiny 1 až 3</t>
  </si>
  <si>
    <t>-1543049888</t>
  </si>
  <si>
    <t>https://podminky.urs.cz/item/CS_URS_2024_01/167151111</t>
  </si>
  <si>
    <t>20,267"zemina na zásyp</t>
  </si>
  <si>
    <t>566,476*0,2"nakládání z ornice pro rozprostření</t>
  </si>
  <si>
    <t>171152121</t>
  </si>
  <si>
    <t>Uložení sypaniny do zhutněných násypů pro silnice, dálnice a letiště s rozprostřením sypaniny ve vrstvách, s hrubým urovnáním a uzavřením povrchu násypu z hornin nesoudržných kamenitých</t>
  </si>
  <si>
    <t>-989477088</t>
  </si>
  <si>
    <t>https://podminky.urs.cz/item/CS_URS_2024_01/171152121</t>
  </si>
  <si>
    <t>"0,350+6,449+1,632+1,256+3,467+6,021+1,071+0,680+0,185+0,300+1,470+2,328</t>
  </si>
  <si>
    <t>22</t>
  </si>
  <si>
    <t>M</t>
  </si>
  <si>
    <t>58344197</t>
  </si>
  <si>
    <t>štěrkodrť frakce 0/63</t>
  </si>
  <si>
    <t>t</t>
  </si>
  <si>
    <t>-1516180174</t>
  </si>
  <si>
    <t>25,209*2 'Přepočtené koeficientem množství</t>
  </si>
  <si>
    <t>23</t>
  </si>
  <si>
    <t>171201231</t>
  </si>
  <si>
    <t>Poplatek za uložení stavebního odpadu na recyklační skládce (skládkovné) zeminy a kamení zatříděného do Katalogu odpadů pod kódem 17 05 04</t>
  </si>
  <si>
    <t>209775492</t>
  </si>
  <si>
    <t>https://podminky.urs.cz/item/CS_URS_2024_01/171201231</t>
  </si>
  <si>
    <t>259,416*2 'Přepočtené koeficientem množství</t>
  </si>
  <si>
    <t>24</t>
  </si>
  <si>
    <t>171151103</t>
  </si>
  <si>
    <t>Uložení sypanin do násypů strojně s rozprostřením sypaniny ve vrstvách a s hrubým urovnáním zhutněných z hornin soudržných jakékoliv třídy těžitelnosti</t>
  </si>
  <si>
    <t>-202918670</t>
  </si>
  <si>
    <t>https://podminky.urs.cz/item/CS_URS_2024_01/171151103</t>
  </si>
  <si>
    <t>"Plocha - zásypů*0,3</t>
  </si>
  <si>
    <t>Rozpad figury: Plocha - zásypů</t>
  </si>
  <si>
    <t>6,014+54,372+6,163+0,128+0,879</t>
  </si>
  <si>
    <t>25</t>
  </si>
  <si>
    <t>171251201</t>
  </si>
  <si>
    <t>Uložení sypaniny na skládky nebo meziskládky bez hutnění s upravením uložené sypaniny do předepsaného tvaru</t>
  </si>
  <si>
    <t>-2094407609</t>
  </si>
  <si>
    <t>https://podminky.urs.cz/item/CS_URS_2024_01/171251201</t>
  </si>
  <si>
    <t>20,267"vykopaná zemina</t>
  </si>
  <si>
    <t>26</t>
  </si>
  <si>
    <t>181152302</t>
  </si>
  <si>
    <t>Úprava pláně na stavbách silnic a dálnic strojně v zářezech mimo skalních se zhutněním</t>
  </si>
  <si>
    <t>232260598</t>
  </si>
  <si>
    <t>https://podminky.urs.cz/item/CS_URS_2024_01/181152302</t>
  </si>
  <si>
    <t>"Plocha - Skladba S1</t>
  </si>
  <si>
    <t>"Plocha - Skladba S3</t>
  </si>
  <si>
    <t>"Plocha - Skladba S4</t>
  </si>
  <si>
    <t>"Plocha - Napojení obrubníků na stávající asfalt</t>
  </si>
  <si>
    <t>"Plocha - obrubníků</t>
  </si>
  <si>
    <t>Rozpad figury: Plocha - Skladba S1</t>
  </si>
  <si>
    <t>Skladba S1 - Dlažba pojezdová - voděpropustná</t>
  </si>
  <si>
    <t>Skladba S1 - Dlažba pojezdová - imobilní</t>
  </si>
  <si>
    <t>Rozpad figury: Skladba S1 - Dlažba pojezdová - voděpropustná</t>
  </si>
  <si>
    <t>89,100+89,330</t>
  </si>
  <si>
    <t>Rozpad figury: Skladba S1 - Dlažba pojezdová - imobilní</t>
  </si>
  <si>
    <t>15,497+20,789</t>
  </si>
  <si>
    <t>Rozpad figury: Plocha - Skladba S3</t>
  </si>
  <si>
    <t>Skladba S3 - Dlažba pochozí - hladká</t>
  </si>
  <si>
    <t>Skladba S3 - Dlažba pochozí - klasická barevná</t>
  </si>
  <si>
    <t>Skladba S3 - Dlažba pochozí - klasická přírodní</t>
  </si>
  <si>
    <t>Skladba S3 - Dlažba pochozí - reliéfní</t>
  </si>
  <si>
    <t>Rozpad figury: Skladba S3 - Dlažba pochozí - hladká</t>
  </si>
  <si>
    <t>1,609+1,402+1,517+1,378+3,226+0,600+2,151+1,295</t>
  </si>
  <si>
    <t>Rozpad figury: Skladba S3 - Dlažba pochozí - klasická barevná</t>
  </si>
  <si>
    <t>Rozpad figury: Skladba S3 - Dlažba pochozí - klasická přírodní</t>
  </si>
  <si>
    <t>2,719+2,859+129,379+1,105+15,435+1,317+26,799+22,103+0,080+54,079+17,076+14,094+11,952+0,397+2,571+1,013+35,266+44,808+4,338</t>
  </si>
  <si>
    <t>Rozpad figury: Skladba S3 - Dlažba pochozí - reliéfní</t>
  </si>
  <si>
    <t>1,446+1,243+1,544+1,325+2,453+0,594+1,611+0,285+1,119</t>
  </si>
  <si>
    <t>Rozpad figury: Plocha - Skladba S4</t>
  </si>
  <si>
    <t>Skladba S4 - Asfaltová komunikace - nová skladba</t>
  </si>
  <si>
    <t>Rozpad figury: Skladba S4 - Asfaltová komunikace - nová skladba</t>
  </si>
  <si>
    <t>15,204+18,232+71,656+12,105+4,886+2,992+47,243+78,182</t>
  </si>
  <si>
    <t>Rozpad figury: Plocha - Napojení obrubníků na stávající asfalt</t>
  </si>
  <si>
    <t>Úprava stávajícího asfaltu - při osazení obruby*0,5</t>
  </si>
  <si>
    <t>Rozpad figury: Plocha - obrubníků</t>
  </si>
  <si>
    <t>Betonový obrubník - zahradní šířky 50 mm, výšky 250 mm*0,05</t>
  </si>
  <si>
    <t>Betonový obrubník - chodníkový šířky 100 mm, výšky 250 mm*0,1</t>
  </si>
  <si>
    <t>Betonový obrubník - silniční šířky 150 mm, výšky 250 mm*0,15</t>
  </si>
  <si>
    <t>Rozpad figury: Betonový obrubník - zahradní šířky 50 mm, výšky 250 mm</t>
  </si>
  <si>
    <t>3,040+3,041+3,061+3,093+3,489+18,428+16,712+17,110+16,621+35,926+4,926+2,806+2,828+2,902+4,910+7,172+19,851+22,497+47,317+28,722</t>
  </si>
  <si>
    <t>Rozpad figury: Betonový obrubník - chodníkový šířky 100 mm, výšky 250 mm</t>
  </si>
  <si>
    <t>1,323+24,600+26,516+4,400+5,940</t>
  </si>
  <si>
    <t>Rozpad figury: Betonový obrubník - silniční šířky 150 mm, výšky 250 mm</t>
  </si>
  <si>
    <t>17,304+19,421+50,812+8,422+125,343+17,535+111,713+28,419</t>
  </si>
  <si>
    <t>27</t>
  </si>
  <si>
    <t>182351023</t>
  </si>
  <si>
    <t>Rozprostření a urovnání ornice ve svahu sklonu přes 1:5 strojně při souvislé ploše do 100 m2, tl. vrstvy do 200 mm</t>
  </si>
  <si>
    <t>567801647</t>
  </si>
  <si>
    <t>https://podminky.urs.cz/item/CS_URS_2024_01/182351023</t>
  </si>
  <si>
    <t>28</t>
  </si>
  <si>
    <t>182151111</t>
  </si>
  <si>
    <t>Svahování trvalých svahů do projektovaných profilů strojně s potřebným přemístěním výkopku při svahování v zářezech v hornině třídy těžitelnosti I, skupiny 1 až 3</t>
  </si>
  <si>
    <t>175341364</t>
  </si>
  <si>
    <t>https://podminky.urs.cz/item/CS_URS_2024_01/182151111</t>
  </si>
  <si>
    <t>"Svahování zářezů</t>
  </si>
  <si>
    <t>Rozpad figury: Svahování zářezů</t>
  </si>
  <si>
    <t>44,010+35,850+5,050+38,270+20,330</t>
  </si>
  <si>
    <t>29</t>
  </si>
  <si>
    <t>182251101</t>
  </si>
  <si>
    <t>Svahování trvalých svahů do projektovaných profilů strojně s potřebným přemístěním výkopku při svahování násypů v jakékoliv hornině</t>
  </si>
  <si>
    <t>911394440</t>
  </si>
  <si>
    <t>https://podminky.urs.cz/item/CS_URS_2024_01/182251101</t>
  </si>
  <si>
    <t>"Svahování násypů</t>
  </si>
  <si>
    <t>Rozpad figury: Svahování násypů</t>
  </si>
  <si>
    <t>37,100+6,160</t>
  </si>
  <si>
    <t>30</t>
  </si>
  <si>
    <t>182313101</t>
  </si>
  <si>
    <t>Vyplnění otvorů ornicí v mřížovinových nebo vylehčených tvárnicích nebo panelech pro jakýkoliv tvar a velikost otvorů</t>
  </si>
  <si>
    <t>914479762</t>
  </si>
  <si>
    <t>https://podminky.urs.cz/item/CS_URS_2024_01/182313101</t>
  </si>
  <si>
    <t>"Skladba S1 - Dlažba pojezdová - voděpropustná</t>
  </si>
  <si>
    <t>31</t>
  </si>
  <si>
    <t>58337401</t>
  </si>
  <si>
    <t>kamenivo dekorační (kačírek) frakce 8/16</t>
  </si>
  <si>
    <t>1324181556</t>
  </si>
  <si>
    <t>((5+5)*0,03*0,08)*178,43"(délka spráry * šířka spáry * výška spáry) * m2 dlažby</t>
  </si>
  <si>
    <t>4,282*2 'Přepočtené koeficientem množství</t>
  </si>
  <si>
    <t>Zakládání</t>
  </si>
  <si>
    <t>32</t>
  </si>
  <si>
    <t>275313711</t>
  </si>
  <si>
    <t>Základy z betonu prostého patky a bloky z betonu kamenem neprokládaného tř. C 20/25</t>
  </si>
  <si>
    <t>775290157</t>
  </si>
  <si>
    <t>https://podminky.urs.cz/item/CS_URS_2024_01/275313711</t>
  </si>
  <si>
    <t>Svislé a kompletní konstrukce</t>
  </si>
  <si>
    <t>33</t>
  </si>
  <si>
    <t>339921132</t>
  </si>
  <si>
    <t>Osazování palisád betonových v řadě se zabetonováním výšky palisády přes 500 do 1000 mm</t>
  </si>
  <si>
    <t>1537646690</t>
  </si>
  <si>
    <t>https://podminky.urs.cz/item/CS_URS_2024_01/339921132</t>
  </si>
  <si>
    <t>"Palisáda betonová - 160x160 výšky 1000 mm</t>
  </si>
  <si>
    <t>Rozpad figury: Palisáda betonová - 160x160 výšky 1000 mm</t>
  </si>
  <si>
    <t>34</t>
  </si>
  <si>
    <t>5922841.R</t>
  </si>
  <si>
    <t>palisáda tyčová betonová 160x160mm v 1000mm přírodní</t>
  </si>
  <si>
    <t>kus</t>
  </si>
  <si>
    <t>-662331157</t>
  </si>
  <si>
    <t>P</t>
  </si>
  <si>
    <t>Poznámka k položce:
Dodávka a doprava.</t>
  </si>
  <si>
    <t>10,175*6,25 'Přepočtené koeficientem množství</t>
  </si>
  <si>
    <t>Komunikace pozemní</t>
  </si>
  <si>
    <t>35</t>
  </si>
  <si>
    <t>564831111</t>
  </si>
  <si>
    <t>Podklad ze štěrkodrti ŠD s rozprostřením a zhutněním plochy přes 100 m2, po zhutnění tl. 100 mm</t>
  </si>
  <si>
    <t>-557962863</t>
  </si>
  <si>
    <t>https://podminky.urs.cz/item/CS_URS_2024_01/564831111</t>
  </si>
  <si>
    <t>"Skladba S1 - Dlažba pojezdová - imobilní</t>
  </si>
  <si>
    <t>36</t>
  </si>
  <si>
    <t>564851111</t>
  </si>
  <si>
    <t>Podklad ze štěrkodrti ŠD s rozprostřením a zhutněním plochy přes 100 m2, po zhutnění tl. 150 mm</t>
  </si>
  <si>
    <t>1954941750</t>
  </si>
  <si>
    <t>https://podminky.urs.cz/item/CS_URS_2024_01/564851111</t>
  </si>
  <si>
    <t>"Skladba S1 - Pojezdové plochy - ŠD tl. 150 mm</t>
  </si>
  <si>
    <t>"Skladba S3 - Pochozí plochy - ŠD tl. 150mm</t>
  </si>
  <si>
    <t>Rozpad figury: Skladba S1 - Pojezdové plochy - ŠD tl. 150 mm</t>
  </si>
  <si>
    <t>Rozpad figury: Skladba S3 - Pochozí plochy - ŠD tl. 150mm</t>
  </si>
  <si>
    <t>37</t>
  </si>
  <si>
    <t>564861111</t>
  </si>
  <si>
    <t>Podklad ze štěrkodrti ŠD s rozprostřením a zhutněním plochy přes 100 m2, po zhutnění tl. 200 mm</t>
  </si>
  <si>
    <t>-1541397121</t>
  </si>
  <si>
    <t>https://podminky.urs.cz/item/CS_URS_2024_01/564861111</t>
  </si>
  <si>
    <t>"Skladba S4 - Asfaltová komunikace - nová skladba</t>
  </si>
  <si>
    <t>38</t>
  </si>
  <si>
    <t>567122111</t>
  </si>
  <si>
    <t>Podklad ze směsi stmelené cementem SC bez dilatačních spár, s rozprostřením a zhutněním SC C 8/10 (KSC I), po zhutnění tl. 120 mm</t>
  </si>
  <si>
    <t>1194185486</t>
  </si>
  <si>
    <t>https://podminky.urs.cz/item/CS_URS_2024_01/567122111</t>
  </si>
  <si>
    <t>39</t>
  </si>
  <si>
    <t>572141111</t>
  </si>
  <si>
    <t>Vyrovnání povrchu dosavadních krytů s rozprostřením hmot a zhutněním asfaltovým betonem ACO (AB) tl. od 20 do 40 mm</t>
  </si>
  <si>
    <t>166062852</t>
  </si>
  <si>
    <t>https://podminky.urs.cz/item/CS_URS_2024_01/572141111</t>
  </si>
  <si>
    <t>Poznámka k položce:
VYROVNÁNÍ ASFALTOVÉ PLOCHY DLE POŽADOVANÝCH SKLONŮ</t>
  </si>
  <si>
    <t>40</t>
  </si>
  <si>
    <t>573191111</t>
  </si>
  <si>
    <t>Postřik infiltrační kationaktivní emulzí v množství 1,00 kg/m2</t>
  </si>
  <si>
    <t>666061507</t>
  </si>
  <si>
    <t>https://podminky.urs.cz/item/CS_URS_2024_01/573191111</t>
  </si>
  <si>
    <t>41</t>
  </si>
  <si>
    <t>573231111</t>
  </si>
  <si>
    <t>Postřik spojovací PS bez posypu kamenivem ze silniční emulze, v množství 0,70 kg/m2</t>
  </si>
  <si>
    <t>-237419853</t>
  </si>
  <si>
    <t>https://podminky.urs.cz/item/CS_URS_2024_01/573231111</t>
  </si>
  <si>
    <t>42</t>
  </si>
  <si>
    <t>577134111</t>
  </si>
  <si>
    <t>Asfaltový beton vrstva obrusná ACO 11 (ABS) s rozprostřením a se zhutněním z nemodifikovaného asfaltu v pruhu šířky do 3 m tř. I (ACO 11+), po zhutnění tl. 40 mm</t>
  </si>
  <si>
    <t>15232961</t>
  </si>
  <si>
    <t>https://podminky.urs.cz/item/CS_URS_2024_01/577134111</t>
  </si>
  <si>
    <t>43</t>
  </si>
  <si>
    <t>565145101</t>
  </si>
  <si>
    <t>Asfaltový beton vrstva podkladní ACP 16 (obalované kamenivo střednězrnné - OKS) s rozprostřením a zhutněním v pruhu šířky do 1,5 m, po zhutnění tl. 60 mm</t>
  </si>
  <si>
    <t>-1481359852</t>
  </si>
  <si>
    <t>https://podminky.urs.cz/item/CS_URS_2024_01/565145101</t>
  </si>
  <si>
    <t>44</t>
  </si>
  <si>
    <t>577144111</t>
  </si>
  <si>
    <t>Asfaltový beton vrstva obrusná ACO 11 (ABS) s rozprostřením a se zhutněním z nemodifikovaného asfaltu v pruhu šířky do 3 m tř. I (ACO 11+), po zhutnění tl. 50 mm</t>
  </si>
  <si>
    <t>335866348</t>
  </si>
  <si>
    <t>https://podminky.urs.cz/item/CS_URS_2024_01/577144111</t>
  </si>
  <si>
    <t>45</t>
  </si>
  <si>
    <t>596211113</t>
  </si>
  <si>
    <t>Kladení dlažby z betonových zámkových dlaždic komunikací pro pěší ručně s ložem z kameniva těženého nebo drceného tl. do 40 mm, s vyplněním spár s dvojitým hutněním, vibrováním a se smetením přebytečného materiálu na krajnici tl. 60 mm skupiny A, pro plochy přes 300 m2</t>
  </si>
  <si>
    <t>-655870125</t>
  </si>
  <si>
    <t>https://podminky.urs.cz/item/CS_URS_2024_01/596211113</t>
  </si>
  <si>
    <t>"Skladba S3 - Dlažba pochozí - hladká</t>
  </si>
  <si>
    <t>"Skladba S3 - Dlažba pochozí - reliéfní</t>
  </si>
  <si>
    <t>"Skladba S3 - Dlažba pochozí - klasická přírodní</t>
  </si>
  <si>
    <t>"Skladba S3 - Dlažba pochozí - klasická barevná</t>
  </si>
  <si>
    <t>46</t>
  </si>
  <si>
    <t>59245018</t>
  </si>
  <si>
    <t>dlažba skladebná betonová 200x100mm tl 60mm přírodní</t>
  </si>
  <si>
    <t>-1677511914</t>
  </si>
  <si>
    <t>387,39*1,01 'Přepočtené koeficientem množství</t>
  </si>
  <si>
    <t>47</t>
  </si>
  <si>
    <t>59245008</t>
  </si>
  <si>
    <t>dlažba skladebná betonová 200x100mm tl 60mm barevná</t>
  </si>
  <si>
    <t>1601829805</t>
  </si>
  <si>
    <t>8,154*1,01 'Přepočtené koeficientem množství</t>
  </si>
  <si>
    <t>48</t>
  </si>
  <si>
    <t>59245006</t>
  </si>
  <si>
    <t>dlažba pro nevidomé betonová 200x100mm tl 60mm barevná</t>
  </si>
  <si>
    <t>1567338372</t>
  </si>
  <si>
    <t>11,62*1,01 'Přepočtené koeficientem množství</t>
  </si>
  <si>
    <t>49</t>
  </si>
  <si>
    <t>5924608.R</t>
  </si>
  <si>
    <t>dlažba tvar čtverec betonová 200x200x60mm přírodní, rovné hrany po obvodu-bez zkosení, spára mezi prvky max. 4 mm</t>
  </si>
  <si>
    <t>-1678321668</t>
  </si>
  <si>
    <t>13,178*1,01 'Přepočtené koeficientem množství</t>
  </si>
  <si>
    <t>50</t>
  </si>
  <si>
    <t>596211114</t>
  </si>
  <si>
    <t>Kladení dlažby z betonových zámkových dlaždic komunikací pro pěší ručně s ložem z kameniva těženého nebo drceného tl. do 40 mm, s vyplněním spár s dvojitým hutněním, vibrováním a se smetením přebytečného materiálu na krajnici tl. 60 mm skupiny A, pro plochy Příplatek k cenám za dlažbu z prvků dvou barev</t>
  </si>
  <si>
    <t>-1087934925</t>
  </si>
  <si>
    <t>https://podminky.urs.cz/item/CS_URS_2024_01/596211114</t>
  </si>
  <si>
    <t>8,236+11,736+13,31</t>
  </si>
  <si>
    <t>51</t>
  </si>
  <si>
    <t>596212213</t>
  </si>
  <si>
    <t>Kladení dlažby z betonových zámkových dlaždic pozemních komunikací ručně s ložem z kameniva těženého nebo drceného tl. do 50 mm, s vyplněním spár, s dvojitým hutněním vibrováním a se smetením přebytečného materiálu na krajnici tl. 80 mm skupiny A, pro plochy přes 300 m2</t>
  </si>
  <si>
    <t>-1732422700</t>
  </si>
  <si>
    <t>https://podminky.urs.cz/item/CS_URS_2024_01/596212213</t>
  </si>
  <si>
    <t>52</t>
  </si>
  <si>
    <t>59245004</t>
  </si>
  <si>
    <t>dlažba skladebná betonová 200x200mm tl 80mm barevná</t>
  </si>
  <si>
    <t>1266982887</t>
  </si>
  <si>
    <t>36,286*1,01 'Přepočtené koeficientem množství</t>
  </si>
  <si>
    <t>53</t>
  </si>
  <si>
    <t>596412213</t>
  </si>
  <si>
    <t>Kladení dlažby z betonových vegetačních dlaždic pozemních komunikací s ložem z kameniva těženého nebo drceného tl. do 50 mm, s vyplněním spár a vegetačních otvorů, s hutněním vibrováním tl. 80 mm, pro plochy přes 300 m2</t>
  </si>
  <si>
    <t>1738341363</t>
  </si>
  <si>
    <t>https://podminky.urs.cz/item/CS_URS_2024_01/596412213</t>
  </si>
  <si>
    <t>54</t>
  </si>
  <si>
    <t>59245035</t>
  </si>
  <si>
    <t>dlažba plošná vegetační betonová 200x200mm tl 80mm přírodní</t>
  </si>
  <si>
    <t>1571361501</t>
  </si>
  <si>
    <t>"Skladba S1 - Dlažba pojezdová - voděpropustná-Vegetační dlažba - barevná</t>
  </si>
  <si>
    <t>Rozpad figury: Vegetační dlažba - barevná</t>
  </si>
  <si>
    <t>0,900*8</t>
  </si>
  <si>
    <t>1,221*6</t>
  </si>
  <si>
    <t>163,904*1,01 'Přepočtené koeficientem množství</t>
  </si>
  <si>
    <t>55</t>
  </si>
  <si>
    <t>59245036</t>
  </si>
  <si>
    <t>dlažba plošná vegetační betonová 200x200mm tl 80mm barevná</t>
  </si>
  <si>
    <t>1840258424</t>
  </si>
  <si>
    <t>"0,900*8</t>
  </si>
  <si>
    <t>"1,221*6</t>
  </si>
  <si>
    <t>14,526*1,01 'Přepočtené koeficientem množství</t>
  </si>
  <si>
    <t>Úpravy povrchů, podlahy a osazování výplní</t>
  </si>
  <si>
    <t>56</t>
  </si>
  <si>
    <t>637121112</t>
  </si>
  <si>
    <t>Okapový chodník z kameniva s udusáním a urovnáním povrchu z kačírku tl. 150 mm</t>
  </si>
  <si>
    <t>777299158</t>
  </si>
  <si>
    <t>https://podminky.urs.cz/item/CS_URS_2024_01/637121112</t>
  </si>
  <si>
    <t>"Okapový chodník - kačírek</t>
  </si>
  <si>
    <t>Rozpad figury: Okapový chodník - kačírek</t>
  </si>
  <si>
    <t>Ostatní konstrukce a práce, bourání</t>
  </si>
  <si>
    <t>57</t>
  </si>
  <si>
    <t>914111111</t>
  </si>
  <si>
    <t>Montáž svislé dopravní značky základní velikosti do 1 m2 objímkami na sloupky nebo konzoly</t>
  </si>
  <si>
    <t>1159186735</t>
  </si>
  <si>
    <t>https://podminky.urs.cz/item/CS_URS_2024_01/914111111</t>
  </si>
  <si>
    <t>58</t>
  </si>
  <si>
    <t>40445625</t>
  </si>
  <si>
    <t>informativní značky provozní IP8, IP9, IP11-IP13 500x700mm</t>
  </si>
  <si>
    <t>-339931944</t>
  </si>
  <si>
    <t>1"IP11b</t>
  </si>
  <si>
    <t>2"IP12</t>
  </si>
  <si>
    <t>59</t>
  </si>
  <si>
    <t>40445619</t>
  </si>
  <si>
    <t>zákazové, příkazové dopravní značky B1-B34, C1-15 500mm</t>
  </si>
  <si>
    <t>1144483752</t>
  </si>
  <si>
    <t>1"B24a</t>
  </si>
  <si>
    <t>60</t>
  </si>
  <si>
    <t>914511111</t>
  </si>
  <si>
    <t>Montáž sloupku dopravních značek délky do 3,5 m do betonového základu</t>
  </si>
  <si>
    <t>1578363709</t>
  </si>
  <si>
    <t>https://podminky.urs.cz/item/CS_URS_2024_01/914511111</t>
  </si>
  <si>
    <t>2"přesunutí stávající dopravní značky (bez dodoávky materiálu)</t>
  </si>
  <si>
    <t>3"nový sloupek pro dopravní značky (s dodávkou materiálu)</t>
  </si>
  <si>
    <t>61</t>
  </si>
  <si>
    <t>40445225</t>
  </si>
  <si>
    <t>sloupek pro dopravní značku Zn D 60mm v 3,5m</t>
  </si>
  <si>
    <t>500530973</t>
  </si>
  <si>
    <t>62</t>
  </si>
  <si>
    <t>915211112</t>
  </si>
  <si>
    <t>Vodorovné dopravní značení stříkaným plastem dělící čára šířky 125 mm souvislá bílá retroreflexní</t>
  </si>
  <si>
    <t>-428221754</t>
  </si>
  <si>
    <t>https://podminky.urs.cz/item/CS_URS_2024_01/915211112</t>
  </si>
  <si>
    <t>"Vodorovné dopravní značení š. 125 mm - plné</t>
  </si>
  <si>
    <t>Rozpad figury: Vodorovné dopravní značení š. 125 mm - plné</t>
  </si>
  <si>
    <t>63</t>
  </si>
  <si>
    <t>915221112</t>
  </si>
  <si>
    <t>Vodorovné dopravní značení stříkaným plastem vodící čára bílá šířky 250 mm souvislá retroreflexní</t>
  </si>
  <si>
    <t>1638993431</t>
  </si>
  <si>
    <t>https://podminky.urs.cz/item/CS_URS_2024_01/915221112</t>
  </si>
  <si>
    <t>"Vodorovné dopravní značení š. 250 mm - plné</t>
  </si>
  <si>
    <t>Rozpad figury: Vodorovné dopravní značení š. 250 mm - plné</t>
  </si>
  <si>
    <t>0,424+0,413+0,434+0,356+0,274+0,113</t>
  </si>
  <si>
    <t>64</t>
  </si>
  <si>
    <t>915221122</t>
  </si>
  <si>
    <t>Vodorovné dopravní značení stříkaným plastem vodící čára bílá šířky 250 mm přerušovaná retroreflexní</t>
  </si>
  <si>
    <t>-474434097</t>
  </si>
  <si>
    <t>https://podminky.urs.cz/item/CS_URS_2024_01/915221122</t>
  </si>
  <si>
    <t>"Vodorovné dopravní značení š. 250 mm - přerušované</t>
  </si>
  <si>
    <t>Rozpad figury: Vodorovné dopravní značení š. 250 mm - přerušované</t>
  </si>
  <si>
    <t>65</t>
  </si>
  <si>
    <t>915611111</t>
  </si>
  <si>
    <t>Předznačení pro vodorovné značení stříkané barvou nebo prováděné z nátěrových hmot liniové dělicí čáry, vodicí proužky</t>
  </si>
  <si>
    <t>-974930875</t>
  </si>
  <si>
    <t>https://podminky.urs.cz/item/CS_URS_2024_01/915611111</t>
  </si>
  <si>
    <t>66</t>
  </si>
  <si>
    <t>916131213</t>
  </si>
  <si>
    <t>Osazení silničního obrubníku betonového se zřízením lože, s vyplněním a zatřením spár cementovou maltou stojatého s boční opěrou z betonu prostého, do lože z betonu prostého</t>
  </si>
  <si>
    <t>2094783893</t>
  </si>
  <si>
    <t>https://podminky.urs.cz/item/CS_URS_2024_01/916131213</t>
  </si>
  <si>
    <t>"Betonový obrubník - silniční šířky 150 mm, výšky 250 mm</t>
  </si>
  <si>
    <t>67</t>
  </si>
  <si>
    <t>59217031</t>
  </si>
  <si>
    <t>obrubník silniční betonový 1000x150x250mm</t>
  </si>
  <si>
    <t>-80409974</t>
  </si>
  <si>
    <t>378,969*1,02 'Přepočtené koeficientem množství</t>
  </si>
  <si>
    <t>68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</si>
  <si>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</si>
  <si>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</si>
  <si>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1716603765</t>
  </si>
  <si>
    <t>https://podminky.urs.cz/item/CS_URS_2024_01/916231213</t>
  </si>
  <si>
    <t>"Betonový obrubník - chodníkový šířky 100 mm, výšky 250 mm</t>
  </si>
  <si>
    <t>69</t>
  </si>
  <si>
    <t>59217017</t>
  </si>
  <si>
    <t>obrubník betonový chodníkový 1000x100x250mm</t>
  </si>
  <si>
    <t>988379513</t>
  </si>
  <si>
    <t>62,779*1,02 'Přepočtené koeficientem množství</t>
  </si>
  <si>
    <t>70</t>
  </si>
  <si>
    <t>916331112</t>
  </si>
  <si>
    <t>Osazení zahradního obrubníku betonového s ložem tl. od 50 do 100 mm z betonu prostého tř. C 12/15 s boční opěrou z betonu prostého tř. C 12/15</t>
  </si>
  <si>
    <t>1278177192</t>
  </si>
  <si>
    <t>https://podminky.urs.cz/item/CS_URS_2024_01/916331112</t>
  </si>
  <si>
    <t>"Betonový obrubník - zahradní šířky 50 mm, výšky 250 mm</t>
  </si>
  <si>
    <t>71</t>
  </si>
  <si>
    <t>59217001</t>
  </si>
  <si>
    <t>obrubník zahradní betonový 1000x50x250mm</t>
  </si>
  <si>
    <t>2005295922</t>
  </si>
  <si>
    <t>264,452*1,02 'Přepočtené koeficientem množství</t>
  </si>
  <si>
    <t>72</t>
  </si>
  <si>
    <t>919726121</t>
  </si>
  <si>
    <t>Geotextilie netkaná pro ochranu, separaci nebo filtraci měrná hmotnost do 200 g/m2</t>
  </si>
  <si>
    <t>-655985248</t>
  </si>
  <si>
    <t>https://podminky.urs.cz/item/CS_URS_2024_01/919726121</t>
  </si>
  <si>
    <t>73</t>
  </si>
  <si>
    <t>919731112</t>
  </si>
  <si>
    <t>Zarovnání styčné plochy podkladu nebo krytu podél vybourané části komunikace nebo zpevněné plochy z betonu prostého tl. do 150 mm</t>
  </si>
  <si>
    <t>-1364039194</t>
  </si>
  <si>
    <t>https://podminky.urs.cz/item/CS_URS_2024_01/919731112</t>
  </si>
  <si>
    <t>"Bourací práce - řezání asfaltu - chodník</t>
  </si>
  <si>
    <t>Rozpad figury: Bourací práce - řezání asfaltu - chodník</t>
  </si>
  <si>
    <t>5,032+2,185</t>
  </si>
  <si>
    <t>74</t>
  </si>
  <si>
    <t>919732211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</si>
  <si>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</si>
  <si>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1739574849</t>
  </si>
  <si>
    <t>https://podminky.urs.cz/item/CS_URS_2024_01/919732211</t>
  </si>
  <si>
    <t>"Zálivka asfaltu - napojení nových a stávajícíh</t>
  </si>
  <si>
    <t>Rozpad figury: Zálivka asfaltu - napojení nových a stávajícíh</t>
  </si>
  <si>
    <t>8,424+12,784+10,374</t>
  </si>
  <si>
    <t>75</t>
  </si>
  <si>
    <t>919732221</t>
  </si>
  <si>
    <t>Styčná pracovní spára při napojení nového živičného povrchu na stávající se zalitím za tepla modifikovanou asfaltovou hmotou s posypem vápenným hydrátem šířky do 15 mm, hloubky do 25 mm bez prořezání spáry</t>
  </si>
  <si>
    <t>-1612261632</t>
  </si>
  <si>
    <t>https://podminky.urs.cz/item/CS_URS_2024_01/919732221</t>
  </si>
  <si>
    <t>"Úprava stávajícího asfaltu - při osazení obruby</t>
  </si>
  <si>
    <t>76</t>
  </si>
  <si>
    <t>919735111</t>
  </si>
  <si>
    <t>Řezání stávajícího živičného krytu nebo podkladu hloubky do 50 mm</t>
  </si>
  <si>
    <t>1623501036</t>
  </si>
  <si>
    <t>https://podminky.urs.cz/item/CS_URS_2024_01/919735111</t>
  </si>
  <si>
    <t>77</t>
  </si>
  <si>
    <t>919735113</t>
  </si>
  <si>
    <t>Řezání stávajícího živičného krytu nebo podkladu hloubky přes 100 do 150 mm</t>
  </si>
  <si>
    <t>703257524</t>
  </si>
  <si>
    <t>https://podminky.urs.cz/item/CS_URS_2024_01/919735113</t>
  </si>
  <si>
    <t>"Bourací práce - řezání asfaltu - vozovka</t>
  </si>
  <si>
    <t>Rozpad figury: Bourací práce - řezání asfaltu - vozovka</t>
  </si>
  <si>
    <t>15,736+71,738</t>
  </si>
  <si>
    <t>78</t>
  </si>
  <si>
    <t>919858111</t>
  </si>
  <si>
    <t>Postřik proti prašnosti roztokem chloridu vápenatého</t>
  </si>
  <si>
    <t>171825647</t>
  </si>
  <si>
    <t>https://podminky.urs.cz/item/CS_URS_2024_01/919858111</t>
  </si>
  <si>
    <t>"Plocha - aktivní zóny</t>
  </si>
  <si>
    <t>"Plocha - Ornice</t>
  </si>
  <si>
    <t>Rozpad figury: Plocha - aktivní zóny</t>
  </si>
  <si>
    <t>Plocha - Skladba S1</t>
  </si>
  <si>
    <t>Plocha - Skladba S3</t>
  </si>
  <si>
    <t>Plocha - Skladba S4</t>
  </si>
  <si>
    <t>Plocha - obrubníků</t>
  </si>
  <si>
    <t>Rozpad figury: Plocha - Ornice</t>
  </si>
  <si>
    <t>Bourací práce - sejmutí ornice</t>
  </si>
  <si>
    <t>79</t>
  </si>
  <si>
    <t>936001001</t>
  </si>
  <si>
    <t>Montáž prvků městské a zahradní architektury hmotnosti do 0,1 t</t>
  </si>
  <si>
    <t>-985724722</t>
  </si>
  <si>
    <t>https://podminky.urs.cz/item/CS_URS_2024_01/936001001</t>
  </si>
  <si>
    <t>2"poštovní schránky - budou použity stávající</t>
  </si>
  <si>
    <t>80</t>
  </si>
  <si>
    <t>936104211</t>
  </si>
  <si>
    <t>Montáž odpadkového koše do betonové patky</t>
  </si>
  <si>
    <t>-1671373142</t>
  </si>
  <si>
    <t>https://podminky.urs.cz/item/CS_URS_2024_01/936104211</t>
  </si>
  <si>
    <t>81</t>
  </si>
  <si>
    <t>7491012.K</t>
  </si>
  <si>
    <t>koš odpadkový (ocel/dřevo), výška 107 cm, šířka 57 cm, nosná zinkovaná kostra opatřeáná práškovým vypalovacím lakem, opláštění akátovým dřevem, nerez zhásič cigaret, vložená pozinkovaná nádoba, uzamykatelná dvířka otev. do boku</t>
  </si>
  <si>
    <t>-1141713704</t>
  </si>
  <si>
    <t>82</t>
  </si>
  <si>
    <t>936124112</t>
  </si>
  <si>
    <t>Montáž lavičky parkové stabilní se zabetonováním noh</t>
  </si>
  <si>
    <t>-1651115894</t>
  </si>
  <si>
    <t>https://podminky.urs.cz/item/CS_URS_2024_01/936124112</t>
  </si>
  <si>
    <t>83</t>
  </si>
  <si>
    <t>7491010.L</t>
  </si>
  <si>
    <t>lavička s opěradlem výšky 80,5 cm, délky 180,5 cm, ocelová pozinkovaná konstrukce opatřená práškovým vypalovacím lakem, sedák i opěradlo v jediném celku s akátového dřeva</t>
  </si>
  <si>
    <t>1000002176</t>
  </si>
  <si>
    <t>84</t>
  </si>
  <si>
    <t>961044111</t>
  </si>
  <si>
    <t>Bourání základů z betonu prostého</t>
  </si>
  <si>
    <t>697001367</t>
  </si>
  <si>
    <t>https://podminky.urs.cz/item/CS_URS_2024_01/961044111</t>
  </si>
  <si>
    <t>(0,6*0,6*0,8)*2"základů houpačky</t>
  </si>
  <si>
    <t>(0,3*0,6*0,8)*2"základů lavičky</t>
  </si>
  <si>
    <t>(0,4*0,4*0,8)*(6*2)"základů kce. pro věšení prádla</t>
  </si>
  <si>
    <t>(0,4*0,4*0,8)*4"základů prolézačky</t>
  </si>
  <si>
    <t>(0,4*0,4*0,8)"základu demontováné části zábradlí</t>
  </si>
  <si>
    <t>(0,5*0,5*0,8)*2"základu poštovní schránky</t>
  </si>
  <si>
    <t>Rozpad figury: Zábradlí</t>
  </si>
  <si>
    <t>85</t>
  </si>
  <si>
    <t>966001112</t>
  </si>
  <si>
    <t>Odstranění dětské houpačky s ocelovou konstrukcí kládové</t>
  </si>
  <si>
    <t>-266486703</t>
  </si>
  <si>
    <t>https://podminky.urs.cz/item/CS_URS_2024_01/966001112</t>
  </si>
  <si>
    <t>86</t>
  </si>
  <si>
    <t>966001211</t>
  </si>
  <si>
    <t>Odstranění lavičky parkové stabilní zabetonované</t>
  </si>
  <si>
    <t>-1864521758</t>
  </si>
  <si>
    <t>https://podminky.urs.cz/item/CS_URS_2024_01/966001211</t>
  </si>
  <si>
    <t>87</t>
  </si>
  <si>
    <t>9660012-D1</t>
  </si>
  <si>
    <t>Odstranění konstrukce na věšní prádla zabetonované</t>
  </si>
  <si>
    <t>-773647450</t>
  </si>
  <si>
    <t>88</t>
  </si>
  <si>
    <t>9660012-D2</t>
  </si>
  <si>
    <t>Odstranění prolézačky obloukové velké zabetonované</t>
  </si>
  <si>
    <t>35521784</t>
  </si>
  <si>
    <t>89</t>
  </si>
  <si>
    <t>9660012-D3</t>
  </si>
  <si>
    <t>Odstranění samostatně stojící poštovní schránky</t>
  </si>
  <si>
    <t>1195955759</t>
  </si>
  <si>
    <t>90</t>
  </si>
  <si>
    <t>966006132</t>
  </si>
  <si>
    <t>Odstranění dopravních nebo orientačních značek se sloupkem s uložením hmot na vzdálenost do 20 m nebo s naložením na dopravní prostředek, se zásypem jam a jeho zhutněním s betonovou patkou</t>
  </si>
  <si>
    <t>-1739814571</t>
  </si>
  <si>
    <t>https://podminky.urs.cz/item/CS_URS_2024_01/966006132</t>
  </si>
  <si>
    <t>2"přemístění</t>
  </si>
  <si>
    <t>91</t>
  </si>
  <si>
    <t>985121122</t>
  </si>
  <si>
    <t>Tryskání degradovaného betonu stěn, rubu kleneb a podlah vodou pod tlakem přes 300 do 1 250 barů</t>
  </si>
  <si>
    <t>-1386870371</t>
  </si>
  <si>
    <t>https://podminky.urs.cz/item/CS_URS_2024_01/985121122</t>
  </si>
  <si>
    <t xml:space="preserve">0,5* 12,3"vodorovná plocha opěrné stěny </t>
  </si>
  <si>
    <t>12,3*(0,6+0,2)+0,5*0,2"stěny opěrné zdi</t>
  </si>
  <si>
    <t>Mezisoučet - u CHR29</t>
  </si>
  <si>
    <t>0,3*4,5"vodorovná plocha stěny schodu</t>
  </si>
  <si>
    <t>4,5*(0,2+0,2)"svislé plochy stěny schodů</t>
  </si>
  <si>
    <t>Mezisoučet - u CHR30</t>
  </si>
  <si>
    <t>0,95* 1,2"stupně schodiště</t>
  </si>
  <si>
    <t>0,95*0,6"podstupnice schodiště</t>
  </si>
  <si>
    <t>1,2*0,6"boky schodiště</t>
  </si>
  <si>
    <t>0,7*1,6"rama</t>
  </si>
  <si>
    <t>Součet - oprava schodů a opěrné zdi</t>
  </si>
  <si>
    <t>92</t>
  </si>
  <si>
    <t>985311111</t>
  </si>
  <si>
    <t>Reprofilace betonu sanačními maltami na cementové bázi ručně stěn, tloušťky do 10 mm</t>
  </si>
  <si>
    <t>-1270816135</t>
  </si>
  <si>
    <t>https://podminky.urs.cz/item/CS_URS_2024_01/985311111</t>
  </si>
  <si>
    <t>13,03*0,8 'Přepočtené koeficientem množství</t>
  </si>
  <si>
    <t>93</t>
  </si>
  <si>
    <t>985311115</t>
  </si>
  <si>
    <t>Reprofilace betonu sanačními maltami na cementové bázi ručně stěn, tloušťky přes 40 do 50 mm</t>
  </si>
  <si>
    <t>22172763</t>
  </si>
  <si>
    <t>https://podminky.urs.cz/item/CS_URS_2024_01/985311115</t>
  </si>
  <si>
    <t>13,03*0,2 'Přepočtené koeficientem množství</t>
  </si>
  <si>
    <t>94</t>
  </si>
  <si>
    <t>985311311</t>
  </si>
  <si>
    <t>Reprofilace betonu sanačními maltami na cementové bázi ručně rubu kleneb a podlah, tloušťky do 10 mm</t>
  </si>
  <si>
    <t>1799912118</t>
  </si>
  <si>
    <t>https://podminky.urs.cz/item/CS_URS_2024_01/985311311</t>
  </si>
  <si>
    <t>9,76*0,8 'Přepočtené koeficientem množství</t>
  </si>
  <si>
    <t>95</t>
  </si>
  <si>
    <t>985311315</t>
  </si>
  <si>
    <t>Reprofilace betonu sanačními maltami na cementové bázi ručně rubu kleneb a podlah, tloušťky přes 40 do 50 mm</t>
  </si>
  <si>
    <t>-1123191361</t>
  </si>
  <si>
    <t>https://podminky.urs.cz/item/CS_URS_2024_01/985311315</t>
  </si>
  <si>
    <t>9,76*0,2 'Přepočtené koeficientem množství</t>
  </si>
  <si>
    <t>96</t>
  </si>
  <si>
    <t>985311912</t>
  </si>
  <si>
    <t>Reprofilace betonu sanačními maltami na cementové bázi ručně Příplatek k cenám za plochu do 10 m2 jednotlivě</t>
  </si>
  <si>
    <t>1337330216</t>
  </si>
  <si>
    <t>https://podminky.urs.cz/item/CS_URS_2024_01/985311912</t>
  </si>
  <si>
    <t>97</t>
  </si>
  <si>
    <t>985312111</t>
  </si>
  <si>
    <t>Stěrka k vyrovnání ploch reprofilovaného betonu stěn, tloušťky do 2 mm</t>
  </si>
  <si>
    <t>1975387850</t>
  </si>
  <si>
    <t>https://podminky.urs.cz/item/CS_URS_2024_01/985312111</t>
  </si>
  <si>
    <t>98</t>
  </si>
  <si>
    <t>985312131</t>
  </si>
  <si>
    <t>Stěrka k vyrovnání ploch reprofilovaného betonu rubu kleneb a podlah, tloušťky do 2 mm</t>
  </si>
  <si>
    <t>-1185616176</t>
  </si>
  <si>
    <t>https://podminky.urs.cz/item/CS_URS_2024_01/985312131</t>
  </si>
  <si>
    <t>99</t>
  </si>
  <si>
    <t>985321211</t>
  </si>
  <si>
    <t>Ochranný nátěr betonářské výztuže 1 vrstva tloušťky 1 mm na epoxidové bázi stěn, líce kleneb a podhledů</t>
  </si>
  <si>
    <t>-1530125573</t>
  </si>
  <si>
    <t>https://podminky.urs.cz/item/CS_URS_2024_01/985321211</t>
  </si>
  <si>
    <t>22,79*0,1 'Přepočtené koeficientem množství</t>
  </si>
  <si>
    <t>100</t>
  </si>
  <si>
    <t>985321912</t>
  </si>
  <si>
    <t>Ochranný nátěr betonářské výztuže Příplatek k cenám za plochu do 10 m2 jednotlivě</t>
  </si>
  <si>
    <t>1710267796</t>
  </si>
  <si>
    <t>https://podminky.urs.cz/item/CS_URS_2024_01/985321912</t>
  </si>
  <si>
    <t>101</t>
  </si>
  <si>
    <t>985411111</t>
  </si>
  <si>
    <t>Beztlakové zalití trhlin a dutin aktivovanou maltou</t>
  </si>
  <si>
    <t>414414662</t>
  </si>
  <si>
    <t>https://podminky.urs.cz/item/CS_URS_2024_01/985411111</t>
  </si>
  <si>
    <t>0,7*0,05*0,3"zalitítrhliny u rampy</t>
  </si>
  <si>
    <t>0,5*0,6*0,3"zalití trhliny v opěrné stěně</t>
  </si>
  <si>
    <t>102</t>
  </si>
  <si>
    <t>985411912</t>
  </si>
  <si>
    <t>Beztlakové zalití trhlin a dutin Příplatek k ceně za objem do 1 m3 jednotlivě</t>
  </si>
  <si>
    <t>-428018479</t>
  </si>
  <si>
    <t>https://podminky.urs.cz/item/CS_URS_2024_01/985411912</t>
  </si>
  <si>
    <t>103</t>
  </si>
  <si>
    <t>985675111</t>
  </si>
  <si>
    <t>Bednění ztužujících věnců zřízení</t>
  </si>
  <si>
    <t>-2082518313</t>
  </si>
  <si>
    <t>https://podminky.urs.cz/item/CS_URS_2024_01/985675111</t>
  </si>
  <si>
    <t>0,6*0,3"zalití trhliny v opěrné stěně</t>
  </si>
  <si>
    <t>104</t>
  </si>
  <si>
    <t>985675121</t>
  </si>
  <si>
    <t>Bednění ztužujících věnců odstranění</t>
  </si>
  <si>
    <t>1948180693</t>
  </si>
  <si>
    <t>https://podminky.urs.cz/item/CS_URS_2024_01/985675121</t>
  </si>
  <si>
    <t>997</t>
  </si>
  <si>
    <t>Přesun sutě</t>
  </si>
  <si>
    <t>105</t>
  </si>
  <si>
    <t>997221551</t>
  </si>
  <si>
    <t>Vodorovná doprava suti bez naložení, ale se složením a s hrubým urovnáním ze sypkých materiálů, na vzdálenost do 1 km</t>
  </si>
  <si>
    <t>508862910</t>
  </si>
  <si>
    <t>https://podminky.urs.cz/item/CS_URS_2024_01/997221551</t>
  </si>
  <si>
    <t>78,53+16,772+19,151"kamenivo</t>
  </si>
  <si>
    <t>1,595"trysk</t>
  </si>
  <si>
    <t>106</t>
  </si>
  <si>
    <t>997221559</t>
  </si>
  <si>
    <t>Vodorovná doprava suti bez naložení, ale se složením a s hrubým urovnáním Příplatek k ceně za každý další započatý 1 km přes 1 km</t>
  </si>
  <si>
    <t>769752812</t>
  </si>
  <si>
    <t>https://podminky.urs.cz/item/CS_URS_2024_01/997221559</t>
  </si>
  <si>
    <t>116,048*4 'Přepočtené koeficientem množství</t>
  </si>
  <si>
    <t>107</t>
  </si>
  <si>
    <t>997221561</t>
  </si>
  <si>
    <t>Vodorovná doprava suti bez naložení, ale se složením a s hrubým urovnáním z kusových materiálů, na vzdálenost do 1 km</t>
  </si>
  <si>
    <t>1456885787</t>
  </si>
  <si>
    <t>https://podminky.urs.cz/item/CS_URS_2024_01/997221561</t>
  </si>
  <si>
    <t>15,964+10,446+150,13+36,148+75,159+11,441+13,879+0,801"beton</t>
  </si>
  <si>
    <t>39,135+9,576+35,98+71,159"živice</t>
  </si>
  <si>
    <t>Mezisoučet</t>
  </si>
  <si>
    <t>-1,595"trysk</t>
  </si>
  <si>
    <t>108</t>
  </si>
  <si>
    <t>997221569</t>
  </si>
  <si>
    <t>-1689999211</t>
  </si>
  <si>
    <t>https://podminky.urs.cz/item/CS_URS_2024_01/997221569</t>
  </si>
  <si>
    <t>468,223*4 'Přepočtené koeficientem množství</t>
  </si>
  <si>
    <t>109</t>
  </si>
  <si>
    <t>997221861</t>
  </si>
  <si>
    <t>Poplatek za uložení stavebního odpadu na recyklační skládce (skládkovné) z prostého betonu zatříděného do Katalogu odpadů pod kódem 17 01 01</t>
  </si>
  <si>
    <t>-294556243</t>
  </si>
  <si>
    <t>https://podminky.urs.cz/item/CS_URS_2024_01/997221861</t>
  </si>
  <si>
    <t>110</t>
  </si>
  <si>
    <t>997221873</t>
  </si>
  <si>
    <t>716024077</t>
  </si>
  <si>
    <t>https://podminky.urs.cz/item/CS_URS_2024_01/997221873</t>
  </si>
  <si>
    <t>111</t>
  </si>
  <si>
    <t>997221875</t>
  </si>
  <si>
    <t>Poplatek za uložení stavebního odpadu na recyklační skládce (skládkovné) asfaltového bez obsahu dehtu zatříděného do Katalogu odpadů pod kódem 17 03 02</t>
  </si>
  <si>
    <t>-923010874</t>
  </si>
  <si>
    <t>https://podminky.urs.cz/item/CS_URS_2024_01/997221875</t>
  </si>
  <si>
    <t>112</t>
  </si>
  <si>
    <t>997013841</t>
  </si>
  <si>
    <t>Poplatek za uložení stavebního odpadu na skládce (skládkovné) odpadního materiálu po otryskávání bez obsahu nebezpečných látek zatříděného do Katalogu odpadů pod kódem 12 01 17</t>
  </si>
  <si>
    <t>-1241230033</t>
  </si>
  <si>
    <t>https://podminky.urs.cz/item/CS_URS_2024_01/997013841</t>
  </si>
  <si>
    <t>998</t>
  </si>
  <si>
    <t>Přesun hmot</t>
  </si>
  <si>
    <t>113</t>
  </si>
  <si>
    <t>998223011</t>
  </si>
  <si>
    <t>Přesun hmot pro pozemní komunikace s krytem dlážděným dopravní vzdálenost do 200 m jakékoliv délky objektu</t>
  </si>
  <si>
    <t>-935959363</t>
  </si>
  <si>
    <t>https://podminky.urs.cz/item/CS_URS_2024_01/998223011</t>
  </si>
  <si>
    <t>PSV</t>
  </si>
  <si>
    <t>Práce a dodávky PSV</t>
  </si>
  <si>
    <t>711</t>
  </si>
  <si>
    <t>Izolace proti vodě, vlhkosti a plynům</t>
  </si>
  <si>
    <t>114</t>
  </si>
  <si>
    <t>711161221</t>
  </si>
  <si>
    <t>Izolace proti zemní vlhkosti a beztlakové vodě nopovými fóliemi na ploše svislé S vrstva ochranná, odvětrávací a drenážní s nakašírovanou filtrační textilií výška nopku 4,0 mm, tl. fólie do 0,6 mm</t>
  </si>
  <si>
    <t>-1177368365</t>
  </si>
  <si>
    <t>https://podminky.urs.cz/item/CS_URS_2024_01/711161221</t>
  </si>
  <si>
    <t>"Nopová folie*0,5</t>
  </si>
  <si>
    <t>Rozpad figury: Nopová folie</t>
  </si>
  <si>
    <t>4,690+3,365+3,145+3,604+3,384+1,886+1,362+0,929+11,192+20,595+7,261+1,588+7,883+15,458+2,277</t>
  </si>
  <si>
    <t>115</t>
  </si>
  <si>
    <t>711161383</t>
  </si>
  <si>
    <t>Izolace proti zemní vlhkosti a beztlakové vodě nopovými fóliemi ostatní ukončení izolace lištou</t>
  </si>
  <si>
    <t>25220437</t>
  </si>
  <si>
    <t>https://podminky.urs.cz/item/CS_URS_2024_01/711161383</t>
  </si>
  <si>
    <t>"Nopová folie</t>
  </si>
  <si>
    <t>116</t>
  </si>
  <si>
    <t>998711101</t>
  </si>
  <si>
    <t>Přesun hmot pro izolace proti vodě, vlhkosti a plynům stanovený z hmotnosti přesunovaného materiálu vodorovná dopravní vzdálenost do 50 m základní v objektech výšky do 6 m</t>
  </si>
  <si>
    <t>-1013383671</t>
  </si>
  <si>
    <t>https://podminky.urs.cz/item/CS_URS_2024_01/998711101</t>
  </si>
  <si>
    <t>767</t>
  </si>
  <si>
    <t>Konstrukce zámečnické</t>
  </si>
  <si>
    <t>117</t>
  </si>
  <si>
    <t>767161813</t>
  </si>
  <si>
    <t>Demontáž zábradlí do suti rovného nerozebíratelný spoj hmotnosti 1 m zábradlí do 20 kg</t>
  </si>
  <si>
    <t>1874257508</t>
  </si>
  <si>
    <t>https://podminky.urs.cz/item/CS_URS_2024_01/767161813</t>
  </si>
  <si>
    <t>"Demontáž zábradlí</t>
  </si>
  <si>
    <t>Rozpad figury: Demontáž zábradlí</t>
  </si>
  <si>
    <t>118</t>
  </si>
  <si>
    <t>767163121</t>
  </si>
  <si>
    <t>Montáž kompletního kovového zábradlí přímého z dílců v rovině (na rovné ploše) kotveného do betonu</t>
  </si>
  <si>
    <t>-198862335</t>
  </si>
  <si>
    <t>https://podminky.urs.cz/item/CS_URS_2024_01/767163121</t>
  </si>
  <si>
    <t>"Zábradlí</t>
  </si>
  <si>
    <t>119</t>
  </si>
  <si>
    <t>553422.R1</t>
  </si>
  <si>
    <t>zábradlí ocelové se svislou výplní výšky 1000 mm včetně povrchové úpravy: žárově pozinkované + nátěr - viz. výkres zábradlí</t>
  </si>
  <si>
    <t>-1691295662</t>
  </si>
  <si>
    <t>Poznámka k položce:
Výroba, dodávka a doprava.</t>
  </si>
  <si>
    <t>120</t>
  </si>
  <si>
    <t>767163211</t>
  </si>
  <si>
    <t>Montáž kompletního kovového zábradlí přímého z dílců na schodišti kotveného do ocelové konstrukce</t>
  </si>
  <si>
    <t>739273826</t>
  </si>
  <si>
    <t>https://podminky.urs.cz/item/CS_URS_2024_01/767163211</t>
  </si>
  <si>
    <t>"Madlo</t>
  </si>
  <si>
    <t>Rozpad figury: Madlo</t>
  </si>
  <si>
    <t>121</t>
  </si>
  <si>
    <t>553422.R2</t>
  </si>
  <si>
    <t>madlo schodišťové ocelové včetně povrchové úpravy: žárově pozinkované + nátěr</t>
  </si>
  <si>
    <t>-138029173</t>
  </si>
  <si>
    <t>122</t>
  </si>
  <si>
    <t>998767101</t>
  </si>
  <si>
    <t>Přesun hmot pro zámečnické konstrukce stanovený z hmotnosti přesunovaného materiálu vodorovná dopravní vzdálenost do 50 m základní v objektech výšky do 6 m</t>
  </si>
  <si>
    <t>-1281362921</t>
  </si>
  <si>
    <t>https://podminky.urs.cz/item/CS_URS_2024_01/998767101</t>
  </si>
  <si>
    <t>771</t>
  </si>
  <si>
    <t>Podlahy z dlaždic</t>
  </si>
  <si>
    <t>123</t>
  </si>
  <si>
    <t>771161022</t>
  </si>
  <si>
    <t>Příprava podkladu před provedením dlažby montáž profilu ukončujícího profilu pro schodové hrany a ukončení dlažby</t>
  </si>
  <si>
    <t>1412913627</t>
  </si>
  <si>
    <t>https://podminky.urs.cz/item/CS_URS_2024_01/771161022</t>
  </si>
  <si>
    <t>0,95*4"schody - u CHR29</t>
  </si>
  <si>
    <t>1,6"rampa - u CHR29</t>
  </si>
  <si>
    <t>124</t>
  </si>
  <si>
    <t>59054142</t>
  </si>
  <si>
    <t>profil schodový protiskluzový ušlechtilá ocel V2A R10 V6 5x1000mm</t>
  </si>
  <si>
    <t>-1624845949</t>
  </si>
  <si>
    <t>5,4*1,1 'Přepočtené koeficientem množství</t>
  </si>
  <si>
    <t>125</t>
  </si>
  <si>
    <t>998771101</t>
  </si>
  <si>
    <t>Přesun hmot pro podlahy z dlaždic stanovený z hmotnosti přesunovaného materiálu vodorovná dopravní vzdálenost do 50 m základní v objektech výšky do 6 m</t>
  </si>
  <si>
    <t>-868386647</t>
  </si>
  <si>
    <t>https://podminky.urs.cz/item/CS_URS_2024_01/998771101</t>
  </si>
  <si>
    <t>777</t>
  </si>
  <si>
    <t>Podlahy lité</t>
  </si>
  <si>
    <t>126</t>
  </si>
  <si>
    <t>777111111</t>
  </si>
  <si>
    <t>Příprava podkladu před provedením litých podlah vysátí</t>
  </si>
  <si>
    <t>554089589</t>
  </si>
  <si>
    <t>https://podminky.urs.cz/item/CS_URS_2024_01/777111111</t>
  </si>
  <si>
    <t>Mezisoučet u CHR30</t>
  </si>
  <si>
    <t>127</t>
  </si>
  <si>
    <t>777131107</t>
  </si>
  <si>
    <t>Penetrační nátěr podlahy epoxidový na podklad ohrožený vzlínáním vlhkosti</t>
  </si>
  <si>
    <t>2145039679</t>
  </si>
  <si>
    <t>https://podminky.urs.cz/item/CS_URS_2024_01/777131107</t>
  </si>
  <si>
    <t xml:space="preserve">0,5* 12,3"horni plocha opěrné stěny </t>
  </si>
  <si>
    <t>128</t>
  </si>
  <si>
    <t>777131151</t>
  </si>
  <si>
    <t>Penetrační nátěr Příplatek k cenám za zvýšenou pracnost provádění soklíků na svislé ploše podlahových</t>
  </si>
  <si>
    <t>-2006679608</t>
  </si>
  <si>
    <t>https://podminky.urs.cz/item/CS_URS_2024_01/777131151</t>
  </si>
  <si>
    <t>12,3*(0,6+0,2)+0,5*0,2"svislé plochy - stěny opěrné zdi</t>
  </si>
  <si>
    <t>129</t>
  </si>
  <si>
    <t>777131207</t>
  </si>
  <si>
    <t>Penetrační nátěr schodišťových stupňů epoxidový na podklad ohrožený vzlínáním vlhkosti</t>
  </si>
  <si>
    <t>863539026</t>
  </si>
  <si>
    <t>https://podminky.urs.cz/item/CS_URS_2024_01/777131207</t>
  </si>
  <si>
    <t>0,9*1,6"rama</t>
  </si>
  <si>
    <t>130</t>
  </si>
  <si>
    <t>777211211</t>
  </si>
  <si>
    <t>Podlahy z epoxidové pryskyřice a oblázků (kamenný koberec) mramorových frakce 4 až 7 mm, tl. 10 mm</t>
  </si>
  <si>
    <t>792035428</t>
  </si>
  <si>
    <t>https://podminky.urs.cz/item/CS_URS_2024_01/777211211</t>
  </si>
  <si>
    <t>0,7*1,6"rampa</t>
  </si>
  <si>
    <t>131</t>
  </si>
  <si>
    <t>777211711</t>
  </si>
  <si>
    <t>Podlahy z epoxidové pryskyřice a oblázků (kamenný koberec) ostatní práce plnící tmel pro vytvoření nepropustného povrchu</t>
  </si>
  <si>
    <t>1391081303</t>
  </si>
  <si>
    <t>https://podminky.urs.cz/item/CS_URS_2024_01/777211711</t>
  </si>
  <si>
    <t>132</t>
  </si>
  <si>
    <t>777211713</t>
  </si>
  <si>
    <t>Podlahy z epoxidové pryskyřice a oblázků (kamenný koberec) ostatní práce nátěr pro vytvoření protiskluzového povrchu</t>
  </si>
  <si>
    <t>-2138541178</t>
  </si>
  <si>
    <t>https://podminky.urs.cz/item/CS_URS_2024_01/777211713</t>
  </si>
  <si>
    <t>133</t>
  </si>
  <si>
    <t>777312155</t>
  </si>
  <si>
    <t>Podlahy na schodišťové stupně z epoxidové pryskyřice a oblázků (kamenný koberec) mramorových frakce 4 až 7 mm stupnice, šířky přes 300 mm</t>
  </si>
  <si>
    <t>-687691217</t>
  </si>
  <si>
    <t>https://podminky.urs.cz/item/CS_URS_2024_01/777312155</t>
  </si>
  <si>
    <t>0,95*4"u CHR29</t>
  </si>
  <si>
    <t>134</t>
  </si>
  <si>
    <t>777312163</t>
  </si>
  <si>
    <t>Podlahy na schodišťové stupně z epoxidové pryskyřice a oblázků (kamenný koberec) mramorových frakce 4 až 7 mm podstupnice, výšky do 200 mm</t>
  </si>
  <si>
    <t>288404449</t>
  </si>
  <si>
    <t>https://podminky.urs.cz/item/CS_URS_2024_01/777312163</t>
  </si>
  <si>
    <t>135</t>
  </si>
  <si>
    <t>777313115</t>
  </si>
  <si>
    <t>Podlahy na schodišťové stupně z epoxidové pryskyřice a oblázků (kamenný koberec) ostatní práce plnící tmel pro vytvoření nepropustného povrchu schodišť stupnice, šířky přes 300 mm</t>
  </si>
  <si>
    <t>-1693692759</t>
  </si>
  <si>
    <t>https://podminky.urs.cz/item/CS_URS_2024_01/777313115</t>
  </si>
  <si>
    <t>136</t>
  </si>
  <si>
    <t>777313123</t>
  </si>
  <si>
    <t>Podlahy na schodišťové stupně z epoxidové pryskyřice a oblázků (kamenný koberec) ostatní práce plnící tmel pro vytvoření nepropustného povrchu schodišť podstupnice, výšky do 200 mm</t>
  </si>
  <si>
    <t>-53924343</t>
  </si>
  <si>
    <t>https://podminky.urs.cz/item/CS_URS_2024_01/777313123</t>
  </si>
  <si>
    <t>137</t>
  </si>
  <si>
    <t>777313155</t>
  </si>
  <si>
    <t>Podlahy na schodišťové stupně z epoxidové pryskyřice a oblázků (kamenný koberec) ostatní práce nátěr pro vytvoření protiskluzového povrchu schodišť stupnice, šířky přes 300 mm</t>
  </si>
  <si>
    <t>-1382518242</t>
  </si>
  <si>
    <t>https://podminky.urs.cz/item/CS_URS_2024_01/777313155</t>
  </si>
  <si>
    <t>138</t>
  </si>
  <si>
    <t>777313163</t>
  </si>
  <si>
    <t>Podlahy na schodišťové stupně z epoxidové pryskyřice a oblázků (kamenný koberec) ostatní práce nátěr pro vytvoření protiskluzového povrchu schodišť podstupnice, výšky do 200 mm</t>
  </si>
  <si>
    <t>-1701538776</t>
  </si>
  <si>
    <t>https://podminky.urs.cz/item/CS_URS_2024_01/777313163</t>
  </si>
  <si>
    <t>139</t>
  </si>
  <si>
    <t>777611101</t>
  </si>
  <si>
    <t>Krycí nátěr podlahy dekorativní epoxidový</t>
  </si>
  <si>
    <t>1072292747</t>
  </si>
  <si>
    <t>https://podminky.urs.cz/item/CS_URS_2024_01/777611101</t>
  </si>
  <si>
    <t>140</t>
  </si>
  <si>
    <t>777611113</t>
  </si>
  <si>
    <t>Krycí nátěr podlahy dekorativní posyp barevnými vločkami, velikosti přes 1 do 3 mm</t>
  </si>
  <si>
    <t>-1995860895</t>
  </si>
  <si>
    <t>https://podminky.urs.cz/item/CS_URS_2024_01/777611113</t>
  </si>
  <si>
    <t>141</t>
  </si>
  <si>
    <t>777611181</t>
  </si>
  <si>
    <t>Krycí nátěr Příplatek k cenám za zvýšenou pracnost provádění soklíků na svislé ploše podlahových</t>
  </si>
  <si>
    <t>10484129</t>
  </si>
  <si>
    <t>https://podminky.urs.cz/item/CS_URS_2024_01/777611181</t>
  </si>
  <si>
    <t>142</t>
  </si>
  <si>
    <t>777612101</t>
  </si>
  <si>
    <t>Uzavírací nátěr podlahy epoxidový barevný</t>
  </si>
  <si>
    <t>1292259079</t>
  </si>
  <si>
    <t>https://podminky.urs.cz/item/CS_URS_2024_01/777612101</t>
  </si>
  <si>
    <t>143</t>
  </si>
  <si>
    <t>777612151</t>
  </si>
  <si>
    <t>Uzavírací nátěr Příplatek za zvýšenou pracnost provádění soklíků na svislé ploše podlahových</t>
  </si>
  <si>
    <t>1564612400</t>
  </si>
  <si>
    <t>https://podminky.urs.cz/item/CS_URS_2024_01/777612151</t>
  </si>
  <si>
    <t>144</t>
  </si>
  <si>
    <t>998777101</t>
  </si>
  <si>
    <t>Přesun hmot pro podlahy lité stanovený z hmotnosti přesunovaného materiálu vodorovná dopravní vzdálenost do 50 m základní v objektech výšky do 6 m</t>
  </si>
  <si>
    <t>518107468</t>
  </si>
  <si>
    <t>https://podminky.urs.cz/item/CS_URS_2024_01/998777101</t>
  </si>
  <si>
    <t>145</t>
  </si>
  <si>
    <t>043114000.1</t>
  </si>
  <si>
    <t xml:space="preserve">Zkoušky tlakové - zkoušky zemní pláně pro ověření požadované únosnosti </t>
  </si>
  <si>
    <t>1821442911</t>
  </si>
  <si>
    <t>VV0001</t>
  </si>
  <si>
    <t>Objem aktivní zóny</t>
  </si>
  <si>
    <t>397,63</t>
  </si>
  <si>
    <t>Plocha - aktivní zóna - betonu</t>
  </si>
  <si>
    <t>1590,518</t>
  </si>
  <si>
    <t>SO 103.2 - Aktivní zóna pod zpevněnými plochami</t>
  </si>
  <si>
    <t>-2070499233</t>
  </si>
  <si>
    <t>"Plocha - Skladba S1*0,5</t>
  </si>
  <si>
    <t>"Plocha - Skladba S3*0,25</t>
  </si>
  <si>
    <t>"Plocha - Skladba S4*0,5</t>
  </si>
  <si>
    <t>"Plocha - Napojení obrubníků na stávající asfalt*0,5</t>
  </si>
  <si>
    <t>"Plocha - obrubníků*0,5</t>
  </si>
  <si>
    <t>-1167596921</t>
  </si>
  <si>
    <t>397,63*0,5 'Přepočtené koeficientem množství</t>
  </si>
  <si>
    <t>-218811533</t>
  </si>
  <si>
    <t>171152501</t>
  </si>
  <si>
    <t>Zhutnění podloží pod násypy z rostlé horniny třídy těžitelnosti I a II, skupiny 1 až 4 z hornin soudružných a nesoudržných</t>
  </si>
  <si>
    <t>-1381974185</t>
  </si>
  <si>
    <t>https://podminky.urs.cz/item/CS_URS_2024_01/171152501</t>
  </si>
  <si>
    <t>-1604129604</t>
  </si>
  <si>
    <t>397,63*1,8 'Přepočtené koeficientem množství</t>
  </si>
  <si>
    <t>1748611489</t>
  </si>
  <si>
    <t>564971315</t>
  </si>
  <si>
    <t>Podklad nebo podsyp z betonového recyklátu s rozprostřením a zhutněním plochy přes 100 m2, po zhutnění tl. 250 mm</t>
  </si>
  <si>
    <t>-648250876</t>
  </si>
  <si>
    <t>https://podminky.urs.cz/item/CS_URS_2024_01/564971315</t>
  </si>
  <si>
    <t>"Plocha - Napojení obrubníků na stávající asfalt*2</t>
  </si>
  <si>
    <t>"Plocha - obrubníků*2</t>
  </si>
  <si>
    <t>"Plocha - Skladba S1*2</t>
  </si>
  <si>
    <t>"Plocha - Skladba S4*2</t>
  </si>
  <si>
    <t>919726122</t>
  </si>
  <si>
    <t>Geotextilie netkaná pro ochranu, separaci nebo filtraci měrná hmotnost přes 200 do 300 g/m2</t>
  </si>
  <si>
    <t>884513757</t>
  </si>
  <si>
    <t>https://podminky.urs.cz/item/CS_URS_2024_01/919726122</t>
  </si>
  <si>
    <t>-1308990484</t>
  </si>
  <si>
    <t>043114000.2</t>
  </si>
  <si>
    <t>Zkoušky tlakové - zkoušky pláně pro ověření únosnosti navržených úprav</t>
  </si>
  <si>
    <t>1493930817</t>
  </si>
  <si>
    <t>Objem výkopů - kanalizace</t>
  </si>
  <si>
    <t>26,283</t>
  </si>
  <si>
    <t>Plocha pažení rýh pro kanalizaci</t>
  </si>
  <si>
    <t>69,926</t>
  </si>
  <si>
    <t>Objem betonu bouraných vpustí</t>
  </si>
  <si>
    <t>1,5</t>
  </si>
  <si>
    <t>Potrubí DN 150</t>
  </si>
  <si>
    <t>14,252</t>
  </si>
  <si>
    <t>VV0005</t>
  </si>
  <si>
    <t>Nové kanalizační vpusti</t>
  </si>
  <si>
    <t>Bourané kanalizační vpusti</t>
  </si>
  <si>
    <t>Objem lože kanalizace</t>
  </si>
  <si>
    <t>2,464</t>
  </si>
  <si>
    <t>Objem obsypu kanaliazce</t>
  </si>
  <si>
    <t>7,392</t>
  </si>
  <si>
    <t>Objem zásypu kanalizace</t>
  </si>
  <si>
    <t>16,427</t>
  </si>
  <si>
    <t>SO 103.3 - Odvodnění</t>
  </si>
  <si>
    <t>Mříž</t>
  </si>
  <si>
    <t>Poklop</t>
  </si>
  <si>
    <t>Šoupě</t>
  </si>
  <si>
    <t xml:space="preserve">    4 - Vodorovné konstrukce</t>
  </si>
  <si>
    <t xml:space="preserve">    8 - Trubní vedení</t>
  </si>
  <si>
    <t>119001405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</si>
  <si>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potrubí plastového, jmenovité světlosti DN do 200 mm</t>
  </si>
  <si>
    <t>-795351285</t>
  </si>
  <si>
    <t>https://podminky.urs.cz/item/CS_URS_2024_01/119001405</t>
  </si>
  <si>
    <t>119001412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</si>
  <si>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potrubí betonového, kameninového nebo železobetonového, světlosti DN přes 200 do 500 mm</t>
  </si>
  <si>
    <t>-2078217611</t>
  </si>
  <si>
    <t>https://podminky.urs.cz/item/CS_URS_2024_01/119001412</t>
  </si>
  <si>
    <t>132254202</t>
  </si>
  <si>
    <t>Hloubení zapažených rýh šířky přes 800 do 2 000 mm strojně s urovnáním dna do předepsaného profilu a spádu v hornině třídy těžitelnosti I skupiny 3 přes 20 do 50 m3</t>
  </si>
  <si>
    <t>-1705685615</t>
  </si>
  <si>
    <t>https://podminky.urs.cz/item/CS_URS_2024_01/132254202</t>
  </si>
  <si>
    <t>"Délka výkopu pro kanalizaci*0,9*1,6</t>
  </si>
  <si>
    <t>Rozpad figury: Délka výkopu pro kanalizaci</t>
  </si>
  <si>
    <t xml:space="preserve">Nové kanalizační potrubí </t>
  </si>
  <si>
    <t>(0,5+0,5)*4"rozšíření výkopu pro napojení a osazení vpustí</t>
  </si>
  <si>
    <t xml:space="preserve">Rozpad figury: Nové kanalizační potrubí </t>
  </si>
  <si>
    <t>1,876+1,244+9,758+1,374</t>
  </si>
  <si>
    <t>139001101</t>
  </si>
  <si>
    <t>Příplatek k cenám hloubených vykopávek za ztížení vykopávky v blízkosti podzemního vedení nebo výbušnin pro jakoukoliv třídu horniny</t>
  </si>
  <si>
    <t>-1296953170</t>
  </si>
  <si>
    <t>https://podminky.urs.cz/item/CS_URS_2024_01/139001101</t>
  </si>
  <si>
    <t>151101101</t>
  </si>
  <si>
    <t>Zřízení pažení a rozepření stěn rýh pro podzemní vedení příložné pro jakoukoliv mezerovitost, hloubky do 2 m</t>
  </si>
  <si>
    <t>-711856874</t>
  </si>
  <si>
    <t>https://podminky.urs.cz/item/CS_URS_2024_01/151101101</t>
  </si>
  <si>
    <t>"(Délka výkopu pro kanalizaci*1,6)*2+(0,9*1,6)*8</t>
  </si>
  <si>
    <t>151101111</t>
  </si>
  <si>
    <t>Odstranění pažení a rozepření stěn rýh pro podzemní vedení s uložením materiálu na vzdálenost do 3 m od kraje výkopu příložné, hloubky do 2 m</t>
  </si>
  <si>
    <t>-230394257</t>
  </si>
  <si>
    <t>https://podminky.urs.cz/item/CS_URS_2024_01/151101111</t>
  </si>
  <si>
    <t>162251102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</si>
  <si>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</si>
  <si>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-318478524</t>
  </si>
  <si>
    <t>https://podminky.urs.cz/item/CS_URS_2024_01/162251102</t>
  </si>
  <si>
    <t>16,427+2,464"objem obsypů a zásypů - přemístění po stavbě</t>
  </si>
  <si>
    <t>-1254014718</t>
  </si>
  <si>
    <t>1225124806</t>
  </si>
  <si>
    <t>26,283*1,8 'Přepočtené koeficientem množství</t>
  </si>
  <si>
    <t>1431212453</t>
  </si>
  <si>
    <t>174151101</t>
  </si>
  <si>
    <t>Zásyp sypaninou z jakékoliv horniny strojně s uložením výkopku ve vrstvách se zhutněním jam, šachet, rýh nebo kolem objektů v těchto vykopávkách</t>
  </si>
  <si>
    <t>-1109958075</t>
  </si>
  <si>
    <t>https://podminky.urs.cz/item/CS_URS_2024_01/174151101</t>
  </si>
  <si>
    <t>"Objem výkopů - kanalizace-Objem lože kanalizace-Objem obsypu kanaliazce</t>
  </si>
  <si>
    <t>Rozpad figury: Objem výkopů - kanalizace</t>
  </si>
  <si>
    <t>Délka výkopu pro kanalizaci*0,9*1,6</t>
  </si>
  <si>
    <t>Rozpad figury: Objem lože kanalizace</t>
  </si>
  <si>
    <t>Délka výkopu pro kanalizaci*0,9*0,15</t>
  </si>
  <si>
    <t>Rozpad figury: Objem obsypu kanaliazce</t>
  </si>
  <si>
    <t>Délka výkopu pro kanalizaci*0,9*(0,15+0,3)</t>
  </si>
  <si>
    <t>414428865</t>
  </si>
  <si>
    <t>16,427*1,8 'Přepočtené koeficientem množství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</si>
  <si>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</si>
  <si>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</si>
  <si>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-726869734</t>
  </si>
  <si>
    <t>https://podminky.urs.cz/item/CS_URS_2024_01/175111101</t>
  </si>
  <si>
    <t>"Délka výkopu pro kanalizaci*0,9*(0,15+0,3)</t>
  </si>
  <si>
    <t>58331351</t>
  </si>
  <si>
    <t>kamenivo těžené drobné frakce 0/4</t>
  </si>
  <si>
    <t>-121432877</t>
  </si>
  <si>
    <t>7,392*1,8 'Přepočtené koeficientem množství</t>
  </si>
  <si>
    <t>358315114</t>
  </si>
  <si>
    <t>Bourání stoky kompletní nebo vybourání otvorů průřezové plochy do 4 m2 ve stokách ze zdiva z prostého betonu</t>
  </si>
  <si>
    <t>-772979433</t>
  </si>
  <si>
    <t>https://podminky.urs.cz/item/CS_URS_2024_01/358315114</t>
  </si>
  <si>
    <t>"Bourané vpusti*0,5</t>
  </si>
  <si>
    <t>Rozpad figury: Bourané vpusti</t>
  </si>
  <si>
    <t>3,000</t>
  </si>
  <si>
    <t>Vodorovné konstrukce</t>
  </si>
  <si>
    <t>451572111</t>
  </si>
  <si>
    <t>Lože pod potrubí, stoky a drobné objekty v otevřeném výkopu z kameniva drobného těženého 0 až 4 mm</t>
  </si>
  <si>
    <t>316182439</t>
  </si>
  <si>
    <t>https://podminky.urs.cz/item/CS_URS_2024_01/451572111</t>
  </si>
  <si>
    <t>"Délka výkopu pro kanalizaci*0,9*0,15</t>
  </si>
  <si>
    <t>452112112</t>
  </si>
  <si>
    <t>Osazení betonových dílců prstenců nebo rámů pod poklopy a mříže, výšky do 100 mm</t>
  </si>
  <si>
    <t>-1439157535</t>
  </si>
  <si>
    <t>https://podminky.urs.cz/item/CS_URS_2024_01/452112112</t>
  </si>
  <si>
    <t>"Nové vpusti</t>
  </si>
  <si>
    <t>Rozpad figury: Nové vpusti</t>
  </si>
  <si>
    <t>4,000</t>
  </si>
  <si>
    <t>59224184</t>
  </si>
  <si>
    <t>prstenec šachtový vyrovnávací betonový 625x120x40mm</t>
  </si>
  <si>
    <t>-517315611</t>
  </si>
  <si>
    <t>Trubní vedení</t>
  </si>
  <si>
    <t>871313121</t>
  </si>
  <si>
    <t>Montáž kanalizačního potrubí z tvrdého PVC-U hladkého plnostěnného tuhost SN 8 DN 160</t>
  </si>
  <si>
    <t>1822781510</t>
  </si>
  <si>
    <t>https://podminky.urs.cz/item/CS_URS_2024_01/871313121</t>
  </si>
  <si>
    <t>"Nové kanalizační potrubí</t>
  </si>
  <si>
    <t>28611164</t>
  </si>
  <si>
    <t>trubka kanalizační PVC-U plnostěnná jednovrstvá DN 160x1000mm SN8</t>
  </si>
  <si>
    <t>-1544014981</t>
  </si>
  <si>
    <t>14,252*1,03 'Přepočtené koeficientem množství</t>
  </si>
  <si>
    <t>877310310</t>
  </si>
  <si>
    <t>Montáž tvarovek na kanalizačním plastovém potrubí z PP nebo PVC-U hladkého plnostěnného kolen, víček nebo hrdlových uzávěrů DN 150</t>
  </si>
  <si>
    <t>-896156249</t>
  </si>
  <si>
    <t>https://podminky.urs.cz/item/CS_URS_2024_01/877310310</t>
  </si>
  <si>
    <t>28651010</t>
  </si>
  <si>
    <t>koleno kanalizační PVC-U plnostěnné s rázovou odolností 160x15°</t>
  </si>
  <si>
    <t>-1203371134</t>
  </si>
  <si>
    <t>28651011</t>
  </si>
  <si>
    <t>koleno kanalizační PVC-U plnostěnné s rázovou odolností 160x30°</t>
  </si>
  <si>
    <t>-1278100436</t>
  </si>
  <si>
    <t>28651012</t>
  </si>
  <si>
    <t>koleno kanalizační PVC-U plnostěnné s rázovou odolností 160x45°</t>
  </si>
  <si>
    <t>1927665947</t>
  </si>
  <si>
    <t>877310320</t>
  </si>
  <si>
    <t>Montáž tvarovek na kanalizačním plastovém potrubí z PP nebo PVC-U hladkého plnostěnného odboček DN 150</t>
  </si>
  <si>
    <t>2011944492</t>
  </si>
  <si>
    <t>https://podminky.urs.cz/item/CS_URS_2024_01/877310320</t>
  </si>
  <si>
    <t>28651031</t>
  </si>
  <si>
    <t>odbočka kanalizační PVC-U plnostěnná s rázovou odolností DN 160/160/45°</t>
  </si>
  <si>
    <t>128159692</t>
  </si>
  <si>
    <t>877350330</t>
  </si>
  <si>
    <t>Montáž tvarovek na kanalizačním plastovém potrubí z PP nebo PVC-U hladkého plnostěnného spojek nebo redukcí DN 200</t>
  </si>
  <si>
    <t>793846269</t>
  </si>
  <si>
    <t>https://podminky.urs.cz/item/CS_URS_2024_01/877350330</t>
  </si>
  <si>
    <t>28651062</t>
  </si>
  <si>
    <t>redukce kanalizační PVC-U plnostěnná s rázovou odolností 200/160</t>
  </si>
  <si>
    <t>-1806838674</t>
  </si>
  <si>
    <t>8792301.N</t>
  </si>
  <si>
    <t>Napojení na stávající kanalizační potrubí včetně potřebného materiálu</t>
  </si>
  <si>
    <t>-1227763693</t>
  </si>
  <si>
    <t>Poznámka k položce:
Dodávka, montáž a doprava.</t>
  </si>
  <si>
    <t>892351111</t>
  </si>
  <si>
    <t>Tlakové zkoušky vodou na potrubí DN 150 nebo 200</t>
  </si>
  <si>
    <t>-1523695239</t>
  </si>
  <si>
    <t>https://podminky.urs.cz/item/CS_URS_2024_01/892351111</t>
  </si>
  <si>
    <t>14,252"viz. montáž potrubí</t>
  </si>
  <si>
    <t>892372111</t>
  </si>
  <si>
    <t>Tlakové zkoušky vodou zabezpečení konců potrubí při tlakových zkouškách DN do 300</t>
  </si>
  <si>
    <t>1053887967</t>
  </si>
  <si>
    <t>https://podminky.urs.cz/item/CS_URS_2024_01/892372111</t>
  </si>
  <si>
    <t>895941301</t>
  </si>
  <si>
    <t>Osazení vpusti uliční z betonových dílců DN 450 dno s výtokem</t>
  </si>
  <si>
    <t>-1466139429</t>
  </si>
  <si>
    <t>https://podminky.urs.cz/item/CS_URS_2024_01/895941301</t>
  </si>
  <si>
    <t>59224497</t>
  </si>
  <si>
    <t>vpusť uliční DN 450 kaliště s odtokem 150mm PVC 450/250x50mm</t>
  </si>
  <si>
    <t>-1850540648</t>
  </si>
  <si>
    <t>895941313</t>
  </si>
  <si>
    <t>Osazení vpusti uliční z betonových dílců DN 450 skruž horní 295 mm</t>
  </si>
  <si>
    <t>400096359</t>
  </si>
  <si>
    <t>https://podminky.urs.cz/item/CS_URS_2024_01/895941313</t>
  </si>
  <si>
    <t>59223857</t>
  </si>
  <si>
    <t>skruž betonová horní pro uliční vpusť 450x295x50mm</t>
  </si>
  <si>
    <t>1612726671</t>
  </si>
  <si>
    <t>895941322</t>
  </si>
  <si>
    <t>Osazení vpusti uliční z betonových dílců DN 450 skruž středová 295 mm</t>
  </si>
  <si>
    <t>-893869271</t>
  </si>
  <si>
    <t>https://podminky.urs.cz/item/CS_URS_2024_01/895941322</t>
  </si>
  <si>
    <t>59223862</t>
  </si>
  <si>
    <t>skruž betonová středová pro uliční vpusť 450x295x50mm</t>
  </si>
  <si>
    <t>-810132051</t>
  </si>
  <si>
    <t>899202211</t>
  </si>
  <si>
    <t>Demontáž mříží litinových včetně rámů, hmotnosti jednotlivě přes 50 do 100 Kg</t>
  </si>
  <si>
    <t>-1536812946</t>
  </si>
  <si>
    <t>https://podminky.urs.cz/item/CS_URS_2024_01/899202211</t>
  </si>
  <si>
    <t>"Bourané vpusti</t>
  </si>
  <si>
    <t>899204112</t>
  </si>
  <si>
    <t>Osazení mříží litinových včetně rámů a košů na bahno pro třídu zatížení D400, E600</t>
  </si>
  <si>
    <t>-313476843</t>
  </si>
  <si>
    <t>https://podminky.urs.cz/item/CS_URS_2024_01/899204112</t>
  </si>
  <si>
    <t>55242330</t>
  </si>
  <si>
    <t>mříž D 400 - konkávní 600x600 4-stranný rám</t>
  </si>
  <si>
    <t>589747898</t>
  </si>
  <si>
    <t>89923111.R1</t>
  </si>
  <si>
    <t>Výšková úprava uličního vstupu nebo vpusti do 200 mm zvýšením mříže včetně mateiálu</t>
  </si>
  <si>
    <t>-351519553</t>
  </si>
  <si>
    <t>"Výšková úprava mříží</t>
  </si>
  <si>
    <t>Rozpad figury: Výšková úprava mříží</t>
  </si>
  <si>
    <t>89933111.R2</t>
  </si>
  <si>
    <t>Výšková úprava uličního vstupu nebo vpusti do 200 mm zvýšením poklopu včetně mateiálu</t>
  </si>
  <si>
    <t>-196416629</t>
  </si>
  <si>
    <t>"Výšková úprava poklopů</t>
  </si>
  <si>
    <t>Rozpad figury: Výšková úprava poklopů</t>
  </si>
  <si>
    <t>3,000+1,000</t>
  </si>
  <si>
    <t>89943111.R3</t>
  </si>
  <si>
    <t>Výšková úprava uličního vstupu nebo vpusti do 200 mm zvýšením krycího hrnce, šoupěte nebo hydrantu bez úpravy armatur včetně mateiálu</t>
  </si>
  <si>
    <t>49680853</t>
  </si>
  <si>
    <t>"Výšková úprava šoupat a hydrantů</t>
  </si>
  <si>
    <t>Rozpad figury: Výšková úprava šoupat a hydrantů</t>
  </si>
  <si>
    <t>2,000+1,000</t>
  </si>
  <si>
    <t>899721111</t>
  </si>
  <si>
    <t>Signalizační vodič na potrubí DN do 150 mm</t>
  </si>
  <si>
    <t>1528838844</t>
  </si>
  <si>
    <t>https://podminky.urs.cz/item/CS_URS_2024_01/899721111</t>
  </si>
  <si>
    <t>899722114</t>
  </si>
  <si>
    <t>Krytí potrubí z plastů výstražnou fólií z PVC šířky přes 34 do 40 cm</t>
  </si>
  <si>
    <t>-873066332</t>
  </si>
  <si>
    <t>https://podminky.urs.cz/item/CS_URS_2024_01/899722114</t>
  </si>
  <si>
    <t>97997226</t>
  </si>
  <si>
    <t>-1799737831</t>
  </si>
  <si>
    <t>3,6*4 'Přepočtené koeficientem množství</t>
  </si>
  <si>
    <t>997221611</t>
  </si>
  <si>
    <t>Nakládání na dopravní prostředky pro vodorovnou dopravu suti</t>
  </si>
  <si>
    <t>-228306849</t>
  </si>
  <si>
    <t>https://podminky.urs.cz/item/CS_URS_2024_01/997221611</t>
  </si>
  <si>
    <t>738098962</t>
  </si>
  <si>
    <t>998276101</t>
  </si>
  <si>
    <t>Přesun hmot pro trubní vedení hloubené z trub z plastických hmot nebo sklolaminátových pro vodovody, kanalizace, teplovody, produktovody v otevřeném výkopu dopravní vzdálenost do 15 m</t>
  </si>
  <si>
    <t>2115259082</t>
  </si>
  <si>
    <t>https://podminky.urs.cz/item/CS_URS_2024_01/998276101</t>
  </si>
  <si>
    <t>998276124</t>
  </si>
  <si>
    <t>Přesun hmot pro trubní vedení hloubené z trub z plastických hmot nebo sklolaminátových Příplatek k cenám za zvětšený přesun přes vymezenou dopravní vzdálenost do 500 m</t>
  </si>
  <si>
    <t>905756546</t>
  </si>
  <si>
    <t>https://podminky.urs.cz/item/CS_URS_2024_01/998276124</t>
  </si>
  <si>
    <t>SO 103.4 - Přeložky IS</t>
  </si>
  <si>
    <t xml:space="preserve">    741 - Elektroinstalace - silnoproud</t>
  </si>
  <si>
    <t xml:space="preserve">    742 - Elektroinstalace - slaboproud</t>
  </si>
  <si>
    <t>132212221</t>
  </si>
  <si>
    <t>Hloubení zapažených rýh šířky přes 800 do 2 000 mm ručně s urovnáním dna do předepsaného profilu a spádu v hornině třídy těžitelnosti I skupiny 3 soudržných</t>
  </si>
  <si>
    <t>754782271</t>
  </si>
  <si>
    <t>https://podminky.urs.cz/item/CS_URS_2024_01/132212221</t>
  </si>
  <si>
    <t>15*1*(1,2-0,4)"Pozn.2 - výkop pro uložení do chráničky</t>
  </si>
  <si>
    <t>23*1*(1,2-0,4)"Pozn.3 - výkop pro uložení do chráničky</t>
  </si>
  <si>
    <t>37*0,6*(1-0,2)"Sdělovací kabel - výkop pro uložení do chráničky</t>
  </si>
  <si>
    <t>1568115318</t>
  </si>
  <si>
    <t>-1401845342</t>
  </si>
  <si>
    <t>(15*(1,2-0,4))*2+(1*0,8)*2"Pozn.2 - výkop pro uložení do chráničky</t>
  </si>
  <si>
    <t>(23*(1,2-0,4)*2)+(1*0,8)*2"Pozn.3 - výkop pro uložení do chráničky</t>
  </si>
  <si>
    <t>(37*(1-0,2))*2+(0,6*0,8)*2"Sdělovací kabel - výkop pro uložení do chráničky</t>
  </si>
  <si>
    <t>1534321683</t>
  </si>
  <si>
    <t>1730952984</t>
  </si>
  <si>
    <t>48,16"vykopaná zemina</t>
  </si>
  <si>
    <t xml:space="preserve">27,09"zemina k zásypu </t>
  </si>
  <si>
    <t>12,04+9,03"přesun kameniva (obsyp+lože)</t>
  </si>
  <si>
    <t>-1344435958</t>
  </si>
  <si>
    <t>48,16-27,09"zemina k odvozu na skládku</t>
  </si>
  <si>
    <t>167151101</t>
  </si>
  <si>
    <t>Nakládání, skládání a překládání neulehlého výkopku nebo sypaniny strojně nakládání, množství do 100 m3, z horniny třídy těžitelnosti I, skupiny 1 až 3</t>
  </si>
  <si>
    <t>148011400</t>
  </si>
  <si>
    <t>https://podminky.urs.cz/item/CS_URS_2024_01/167151101</t>
  </si>
  <si>
    <t>21,07"zemina k odvozu na skládku</t>
  </si>
  <si>
    <t>27,09"zemina k zásypu rýhy</t>
  </si>
  <si>
    <t>-1221869908</t>
  </si>
  <si>
    <t>21,07*2 'Přepočtené koeficientem množství</t>
  </si>
  <si>
    <t>12766112</t>
  </si>
  <si>
    <t>-1503499487</t>
  </si>
  <si>
    <t>15*1*(1,2-0,4-0,15-0,2)"Pozn.2 - výkop pro uložení do chráničky</t>
  </si>
  <si>
    <t>23*1*(1,2-0,4-0,15-0,2)"Pozn.3 - výkop pro uložení do chráničky</t>
  </si>
  <si>
    <t>37*0,6*(1-0,2-0,15-0,2)"Sdělovací kabel - výkop pro uložení do chráničky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</si>
  <si>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</si>
  <si>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</si>
  <si>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-1927299063</t>
  </si>
  <si>
    <t>https://podminky.urs.cz/item/CS_URS_2024_01/175151101</t>
  </si>
  <si>
    <t>15*1*0,2"Pozn.2 - výkop pro uložení do chráničky</t>
  </si>
  <si>
    <t>23*1*0,2"Pozn.3 - výkop pro uložení do chráničky</t>
  </si>
  <si>
    <t>37*0,6*0,2"Sdělovací kabel - výkop pro uložení do chráničky</t>
  </si>
  <si>
    <t>634401538</t>
  </si>
  <si>
    <t>12,04*2 'Přepočtené koeficientem množství</t>
  </si>
  <si>
    <t>741</t>
  </si>
  <si>
    <t>Elektroinstalace - silnoproud</t>
  </si>
  <si>
    <t>7410000-R</t>
  </si>
  <si>
    <t>Dodávka a montáž: Uložení stávajících kabelů NN do betonových žlabů KZII 500x230x195 mm a zakrytí deskou KDII 500x230x45 mm</t>
  </si>
  <si>
    <t>-1701050746</t>
  </si>
  <si>
    <t xml:space="preserve">Poznámka k položce:
Dodávka a montáž vč. dopravy a přesunů. </t>
  </si>
  <si>
    <t>15*2"Pozn.2</t>
  </si>
  <si>
    <t>23*2"Pozn.3</t>
  </si>
  <si>
    <t>7410001-R</t>
  </si>
  <si>
    <t>Dodávka a montáž: Betonová zákrytová deska š. 500 mm</t>
  </si>
  <si>
    <t>413128844</t>
  </si>
  <si>
    <t>(7*2)"Pozn.2</t>
  </si>
  <si>
    <t>(23*2)"Pozn.3</t>
  </si>
  <si>
    <t>231597158</t>
  </si>
  <si>
    <t>15*1*0,15"Pozn.2 - výkop pro uložení do chráničky</t>
  </si>
  <si>
    <t>23*1*0,15"Pozn.3 - výkop pro uložení do chráničky</t>
  </si>
  <si>
    <t>37*0,6*0,15"Sdělovací kabel - výkop pro uložení do chráničky</t>
  </si>
  <si>
    <t>-311867329</t>
  </si>
  <si>
    <t>37"Sdělovací kabel - výkop pro uložení do chráničky</t>
  </si>
  <si>
    <t>742</t>
  </si>
  <si>
    <t>Elektroinstalace - slaboproud</t>
  </si>
  <si>
    <t>742000-R</t>
  </si>
  <si>
    <t xml:space="preserve">Dodávka a montáž: Uložení stávajících sdělovacích kabelů do HDPE dělené chráničky DN 110 </t>
  </si>
  <si>
    <t>-758699094</t>
  </si>
  <si>
    <t>37"Sdělovací kabel</t>
  </si>
  <si>
    <t>742001-R</t>
  </si>
  <si>
    <t xml:space="preserve">Dodávka a montáž: Uložení rezervní chráničky DN 110 s protahovacím lanem včetně tvarovek </t>
  </si>
  <si>
    <t>1780780522</t>
  </si>
  <si>
    <t>SO 401 - Veřejné osvětlení</t>
  </si>
  <si>
    <t>SO 401.1 - Elektromontážní práce</t>
  </si>
  <si>
    <t>HSV - Práce a dodávk - HSV - Práce a dodávky HSV</t>
  </si>
  <si>
    <t xml:space="preserve">    997 - Přesun sutě - 997 - Přesun sutě</t>
  </si>
  <si>
    <t xml:space="preserve">    998 - Přesun hmot - 998 - Přesun hmot</t>
  </si>
  <si>
    <t>M - Práce a dodávky - M - Práce a dodávky M</t>
  </si>
  <si>
    <t xml:space="preserve">    21-M - Elektromontáž - 21-M - Elektromontáže</t>
  </si>
  <si>
    <t xml:space="preserve">    46-M - Zemní práce p - 46-M - Zemní práce při extr.mont.pracích</t>
  </si>
  <si>
    <t>PSV - Práce a dodávk - PSV - Práce a dodávky PSV</t>
  </si>
  <si>
    <t xml:space="preserve">    741 - Elektroinstala - 741 - Elektroinstalace - silnoproud</t>
  </si>
  <si>
    <t>VRN - Vedlejší rozpo - VRN - Vedlejší rozpočtové náklady</t>
  </si>
  <si>
    <t xml:space="preserve">    VRN4 - Inženýrská či - VRN4 - Inženýrská činnost</t>
  </si>
  <si>
    <t>HSV - Práce a dodávk</t>
  </si>
  <si>
    <t>997 - Přesun sutě</t>
  </si>
  <si>
    <t>997006512</t>
  </si>
  <si>
    <t>Vodorovná doprava suti na skládku s naložením na dopravní prostředek a složením přes 100 m do 1 km</t>
  </si>
  <si>
    <t>-877471910</t>
  </si>
  <si>
    <t>https://podminky.urs.cz/item/CS_URS_2024_01/997006512</t>
  </si>
  <si>
    <t>-603706106</t>
  </si>
  <si>
    <t>997006519</t>
  </si>
  <si>
    <t>Vodorovná doprava suti na skládku Příplatek k ceně -6512 za každý další i započatý 1 km</t>
  </si>
  <si>
    <t>1365938776</t>
  </si>
  <si>
    <t>https://podminky.urs.cz/item/CS_URS_2024_01/997006519</t>
  </si>
  <si>
    <t>6,5*4 'Přepočtené koeficientem množství</t>
  </si>
  <si>
    <t>1812156000</t>
  </si>
  <si>
    <t>15*4 'Přepočtené koeficientem množství</t>
  </si>
  <si>
    <t>997221815</t>
  </si>
  <si>
    <t>Poplatek za uložení betonového odpadu na skládce (skládkovné)</t>
  </si>
  <si>
    <t>-1034993736</t>
  </si>
  <si>
    <t>997221855</t>
  </si>
  <si>
    <t>Poplatek za uložení na skládce (skládkovné) zeminy a kameniva kód odpadu 170 504</t>
  </si>
  <si>
    <t>1341551089</t>
  </si>
  <si>
    <t>998 - Přesun hmot</t>
  </si>
  <si>
    <t>998225111</t>
  </si>
  <si>
    <t>Přesun hmot pro komunikace s krytem z kameniva, monolitickým betonovým nebo živičným dopravní vzdálenost do 200 m jakékoliv délky objektu</t>
  </si>
  <si>
    <t>1813490075</t>
  </si>
  <si>
    <t>https://podminky.urs.cz/item/CS_URS_2024_01/998225111</t>
  </si>
  <si>
    <t>M - Práce a dodávky</t>
  </si>
  <si>
    <t>M - Práce a dodávky M</t>
  </si>
  <si>
    <t>21-M - Elektromontáž</t>
  </si>
  <si>
    <t>21-M - Elektromontáže</t>
  </si>
  <si>
    <t>210100001</t>
  </si>
  <si>
    <t>Ukončení vodičů izolovaných s označením a zapojením v rozváděči nebo na přístroji průřezu žíly do 2,5 mm2</t>
  </si>
  <si>
    <t>-121441966</t>
  </si>
  <si>
    <t>https://podminky.urs.cz/item/CS_URS_2024_01/210100001</t>
  </si>
  <si>
    <t>210100099</t>
  </si>
  <si>
    <t>Ukončení vodičů izolovaných s označením a zapojením na svorkovnici s otevřením a uzavřením krytu průřezu žíly do 10 mm2</t>
  </si>
  <si>
    <t>1563871959</t>
  </si>
  <si>
    <t>https://podminky.urs.cz/item/CS_URS_2024_01/210100099</t>
  </si>
  <si>
    <t>210204002</t>
  </si>
  <si>
    <t>Montáž stožárů osvětlení parkových ocelových</t>
  </si>
  <si>
    <t>-922037454</t>
  </si>
  <si>
    <t>https://podminky.urs.cz/item/CS_URS_2024_01/210204002</t>
  </si>
  <si>
    <t>1152405-R</t>
  </si>
  <si>
    <t>Sloup osvětlovací silniční 2 stupňový, výška nadzemní 5,0m, 114/76, žár.Zn, vetknutý</t>
  </si>
  <si>
    <t>-555769789</t>
  </si>
  <si>
    <t>1289712-R</t>
  </si>
  <si>
    <t>Výložník osvětlovací, žár.zinek, kolmý, 1/76-1000</t>
  </si>
  <si>
    <t>477519030</t>
  </si>
  <si>
    <t>210204011</t>
  </si>
  <si>
    <t>Montáž stožárů osvětlení samostatně stojících ocelových, délky do 12 m</t>
  </si>
  <si>
    <t>-104083176</t>
  </si>
  <si>
    <t>https://podminky.urs.cz/item/CS_URS_2024_01/210204011</t>
  </si>
  <si>
    <t>1152403-R</t>
  </si>
  <si>
    <t>Sloup osvětlovací silniční 2 stupňový, výška nadzemní 7,0m, 114/76, žár.Zn, vetknutý</t>
  </si>
  <si>
    <t>1551482029</t>
  </si>
  <si>
    <t>1289726-R</t>
  </si>
  <si>
    <t>Výložník osvětlovací, žár.zinek, kolmý, dvouramenný, 2/76-1000/90°</t>
  </si>
  <si>
    <t>1075702644</t>
  </si>
  <si>
    <t>210204011-D</t>
  </si>
  <si>
    <t>Demontáž stožárů osvětlení ocelových samostatně stojících délky do 12 m</t>
  </si>
  <si>
    <t>2078195609</t>
  </si>
  <si>
    <t>210204103</t>
  </si>
  <si>
    <t>Montáž výložníků osvětlení jednoramenných sloupových, hmotnosti do 35 kg</t>
  </si>
  <si>
    <t>936686349</t>
  </si>
  <si>
    <t>https://podminky.urs.cz/item/CS_URS_2024_01/210204103</t>
  </si>
  <si>
    <t>210204105</t>
  </si>
  <si>
    <t>Montáž výložníků osvětlení dvouramenných sloupových, hmotnosti do 70 kg</t>
  </si>
  <si>
    <t>1405075900</t>
  </si>
  <si>
    <t>https://podminky.urs.cz/item/CS_URS_2024_01/210204105</t>
  </si>
  <si>
    <t>210204202</t>
  </si>
  <si>
    <t>Montáž elektrovýzbroje stožárů osvětlení 2 okruhy</t>
  </si>
  <si>
    <t>-813057162</t>
  </si>
  <si>
    <t>https://podminky.urs.cz/item/CS_URS_2024_01/210204202</t>
  </si>
  <si>
    <t>1152050-R</t>
  </si>
  <si>
    <t>Sloupová svorkovnice, 1x pojistka, IP54,2-3 okruhy</t>
  </si>
  <si>
    <t>163052969</t>
  </si>
  <si>
    <t>210204203</t>
  </si>
  <si>
    <t>Montáž elektrovýzbroje stožárů osvětlení 3 okruhy</t>
  </si>
  <si>
    <t>-2094245884</t>
  </si>
  <si>
    <t>https://podminky.urs.cz/item/CS_URS_2024_01/210204203</t>
  </si>
  <si>
    <t>1152051-R</t>
  </si>
  <si>
    <t>Sloupová svorkovnice, 2x pojistka, IP54, 2-3 okruhy</t>
  </si>
  <si>
    <t>-1388752199</t>
  </si>
  <si>
    <t>2461702-R</t>
  </si>
  <si>
    <t>Asfaltový lak / tmel na ochranu zemních spoju</t>
  </si>
  <si>
    <t>kg</t>
  </si>
  <si>
    <t>1430276550</t>
  </si>
  <si>
    <t>210280002</t>
  </si>
  <si>
    <t>Zkoušky a prohlídky elektrických rozvodů a zařízení celková prohlídka, zkoušení, měření a vyhotovení revizní zprávy pro objem montážních prací přes 100 do 500 tisíc Kč</t>
  </si>
  <si>
    <t>710005242</t>
  </si>
  <si>
    <t>https://podminky.urs.cz/item/CS_URS_2024_01/210280002</t>
  </si>
  <si>
    <t>210280351</t>
  </si>
  <si>
    <t>Zkoušky vodičů a kabelů izolačních kabelů silových do 1 kV, počtu a průřezu žil do 4x25 mm2</t>
  </si>
  <si>
    <t>1893767413</t>
  </si>
  <si>
    <t>https://podminky.urs.cz/item/CS_URS_2024_01/210280351</t>
  </si>
  <si>
    <t>46-M - Zemní práce p</t>
  </si>
  <si>
    <t>46-M - Zemní práce při extr.mont.pracích</t>
  </si>
  <si>
    <t>460030011</t>
  </si>
  <si>
    <t>Přípravné terénní práce sejmutí drnu včetně nařezání a uložení na hromady na vzdálenost do 50 m nebo naložení na dopravní prostředek jakékoliv tloušťky</t>
  </si>
  <si>
    <t>1158647053</t>
  </si>
  <si>
    <t>https://podminky.urs.cz/item/CS_URS_2024_01/460030011</t>
  </si>
  <si>
    <t>(90+20)*0,5</t>
  </si>
  <si>
    <t>460050003</t>
  </si>
  <si>
    <t>Hloubení nezapažených jam pro stožáry jednoduché délky do 8 m na rovině ručně v hornině tř 3</t>
  </si>
  <si>
    <t>-847692426</t>
  </si>
  <si>
    <t>1290540-R</t>
  </si>
  <si>
    <t>Stožárové pouzdro 300 / 850mm</t>
  </si>
  <si>
    <t>-351237659</t>
  </si>
  <si>
    <t>1290543-R</t>
  </si>
  <si>
    <t>Stožárové pouzdro 300 / 1050mm</t>
  </si>
  <si>
    <t>-1294054501</t>
  </si>
  <si>
    <t>460080014</t>
  </si>
  <si>
    <t>Základové konstrukce z monolitického betonu C 16/20 bez bednění</t>
  </si>
  <si>
    <t>1066799218</t>
  </si>
  <si>
    <t>460080112</t>
  </si>
  <si>
    <t>Základové konstrukce bourání základu betonového včetně záhozu jámy sypaninou, zhutnění a urovnání</t>
  </si>
  <si>
    <t>1148432687</t>
  </si>
  <si>
    <t>460150273</t>
  </si>
  <si>
    <t>Hloubení kabelových zapažených i nezapažených rýh ručně š 50 cm, hl 90 cm, v hornině tř 3</t>
  </si>
  <si>
    <t>1278135983</t>
  </si>
  <si>
    <t>90+20</t>
  </si>
  <si>
    <t>460421182</t>
  </si>
  <si>
    <t>Lože kabelů z písku nebo štěrkopísku tl 10 cm nad kabel, kryté plastovou folií, š lože do 50 cm</t>
  </si>
  <si>
    <t>155651697</t>
  </si>
  <si>
    <t>(6+5+1,5)+(3,5+2,5)</t>
  </si>
  <si>
    <t>460421282</t>
  </si>
  <si>
    <t>Lože kabelů z prohozeného výkopku tl 5 cm nad kabel, kryté plastovou folií, š lože do 50 cm</t>
  </si>
  <si>
    <t>2069330113</t>
  </si>
  <si>
    <t>110-18,5</t>
  </si>
  <si>
    <t>460510076</t>
  </si>
  <si>
    <t>Kabelové prostupy z trub plastových do rýhy s obetonováním, průměru do 20 cm</t>
  </si>
  <si>
    <t>-1523192939</t>
  </si>
  <si>
    <t>460520162</t>
  </si>
  <si>
    <t>Montáž trubek ochranných plastových tuhých D do 50 mm uložených do rýhy</t>
  </si>
  <si>
    <t>-1260636580</t>
  </si>
  <si>
    <t>34571351</t>
  </si>
  <si>
    <t>trubka elektroinstalační ohebná dvouplášťová korugovaná (chránička) D 41/50mm, HDPE+LDPE</t>
  </si>
  <si>
    <t>-313791104</t>
  </si>
  <si>
    <t>125*1,1 'Přepočtené koeficientem množství</t>
  </si>
  <si>
    <t>460520166</t>
  </si>
  <si>
    <t>Montáž trubek ochranných plastových tuhých D do 172 mm uložených do rýhy</t>
  </si>
  <si>
    <t>-1175793245</t>
  </si>
  <si>
    <t>34571369</t>
  </si>
  <si>
    <t>trubka elektroinstalační HDPE tuhá dvouplášťová korugovaná D 136/160mm</t>
  </si>
  <si>
    <t>1736613450</t>
  </si>
  <si>
    <t>460560253</t>
  </si>
  <si>
    <t>Zásyp rýh ručně šířky 50 cm, hloubky 70 cm, z horniny třídy 3</t>
  </si>
  <si>
    <t>-2004257378</t>
  </si>
  <si>
    <t>460600021</t>
  </si>
  <si>
    <t>Vodorovné přemístění horniny jakékoliv třídy do 50 m</t>
  </si>
  <si>
    <t>1771912644</t>
  </si>
  <si>
    <t>460620002</t>
  </si>
  <si>
    <t>Položení drnu včetně zalití vodou na rovině</t>
  </si>
  <si>
    <t>1707030224</t>
  </si>
  <si>
    <t>PSV - Práce a dodávk</t>
  </si>
  <si>
    <t>741 - Elektroinstala</t>
  </si>
  <si>
    <t>741 - Elektroinstalace - silnoproud</t>
  </si>
  <si>
    <t>741122133</t>
  </si>
  <si>
    <t>Montáž kabelů měděných bez ukončení uložených v trubkách zatažených plných kulatých nebo bezhalogenových (např. CYKY) počtu a průřezu žil 4x10 mm2</t>
  </si>
  <si>
    <t>115477989</t>
  </si>
  <si>
    <t>https://podminky.urs.cz/item/CS_URS_2024_01/741122133</t>
  </si>
  <si>
    <t>34111076</t>
  </si>
  <si>
    <t>kabel instalační jádro Cu plné izolace PVC plášť PVC 450/750V (CYKY) 4x10mm2</t>
  </si>
  <si>
    <t>-346756981</t>
  </si>
  <si>
    <t>741122211</t>
  </si>
  <si>
    <t>Montáž kabelů měděných bez ukončení uložených volně nebo v liště plných kulatých (např. CYKY) počtu a průřezu žil 3x1,5 až 6 mm2</t>
  </si>
  <si>
    <t>-147499153</t>
  </si>
  <si>
    <t>https://podminky.urs.cz/item/CS_URS_2024_01/741122211</t>
  </si>
  <si>
    <t>341110300</t>
  </si>
  <si>
    <t>kabel silový s Cu jádrem CYKY 3x1,5 mm2</t>
  </si>
  <si>
    <t>485929143</t>
  </si>
  <si>
    <t>55*1,1 'Přepočtené koeficientem množství</t>
  </si>
  <si>
    <t>74137215.R</t>
  </si>
  <si>
    <t>Montáž svítidel s integrovaným zdrojem LED se zapojením vodičů závěsných na výložník</t>
  </si>
  <si>
    <t>2083083607</t>
  </si>
  <si>
    <t>741375823</t>
  </si>
  <si>
    <t>Demontáž svítidel se zachováním funkčnosti průmyslových výbojkových venkovních na výložníku přes 3 m</t>
  </si>
  <si>
    <t>509625821</t>
  </si>
  <si>
    <t>https://podminky.urs.cz/item/CS_URS_2024_01/741375823</t>
  </si>
  <si>
    <t>741410041</t>
  </si>
  <si>
    <t>Montáž uzemňovacího vedení s upevněním, propojením a připojením pomocí svorek v zemi s izolací spojů drátu nebo lana Ø do 10 mm v městské zástavbě</t>
  </si>
  <si>
    <t>2013608726</t>
  </si>
  <si>
    <t>https://podminky.urs.cz/item/CS_URS_2024_01/741410041</t>
  </si>
  <si>
    <t>10.343.767</t>
  </si>
  <si>
    <t>Drát uzem. FeZn pozink. pr. 8 s izolací</t>
  </si>
  <si>
    <t>703511620</t>
  </si>
  <si>
    <t>35441073</t>
  </si>
  <si>
    <t>drát D 10mm FeZn</t>
  </si>
  <si>
    <t>237119620</t>
  </si>
  <si>
    <t>125*0,625 'Přepočtené koeficientem množství</t>
  </si>
  <si>
    <t>741440031</t>
  </si>
  <si>
    <t>Montáž zemnicích desek a tyčí s připojením na svodové nebo uzemňovací vedení bez příslušenství tyčí, délky do 2 m</t>
  </si>
  <si>
    <t>-1213422356</t>
  </si>
  <si>
    <t>https://podminky.urs.cz/item/CS_URS_2024_01/741440031</t>
  </si>
  <si>
    <t>35442130</t>
  </si>
  <si>
    <t>tyč zemnící T profilu 1,5 m FeZn se svorkou</t>
  </si>
  <si>
    <t>-940983486</t>
  </si>
  <si>
    <t>354419960</t>
  </si>
  <si>
    <t>svorka odbočovací a spojovací SR 3a pro spojování kruhových a páskových vodičů    FeZn</t>
  </si>
  <si>
    <t>-47603301</t>
  </si>
  <si>
    <t>VRN - Vedlejší rozpo</t>
  </si>
  <si>
    <t>VRN4 - Inženýrská či</t>
  </si>
  <si>
    <t>VRN4 - Inženýrská činnost</t>
  </si>
  <si>
    <t>042903000</t>
  </si>
  <si>
    <t>Ostatní posudky</t>
  </si>
  <si>
    <t>262144</t>
  </si>
  <si>
    <t>1145190366</t>
  </si>
  <si>
    <t>https://podminky.urs.cz/item/CS_URS_2024_01/042903000</t>
  </si>
  <si>
    <t>043002000</t>
  </si>
  <si>
    <t>Zkoušky a ostatní měření</t>
  </si>
  <si>
    <t>-167664204</t>
  </si>
  <si>
    <t>https://podminky.urs.cz/item/CS_URS_2024_01/043002000</t>
  </si>
  <si>
    <t>SO 401.2 - Stavební přípomoce při překopech</t>
  </si>
  <si>
    <t>113107021</t>
  </si>
  <si>
    <t>Odstranění podkladů nebo krytů při překopech inženýrských sítí s přemístěním hmot na skládku ve vzdálenosti do 3 m nebo s naložením na dopravní prostředek ručně z kameniva hrubého drceného, o tl. vrstvy do 100 mm</t>
  </si>
  <si>
    <t>-1164133443</t>
  </si>
  <si>
    <t>https://podminky.urs.cz/item/CS_URS_2024_01/113107021</t>
  </si>
  <si>
    <t>3*0,7+ 2,6*0,7</t>
  </si>
  <si>
    <t>113107031</t>
  </si>
  <si>
    <t>Odstranění podkladů nebo krytů při překopech inženýrských sítí s přemístěním hmot na skládku ve vzdálenosti do 3 m nebo s naložením na dopravní prostředek ručně z betonu prostého, o tl. vrstvy přes 100 do 150 mm</t>
  </si>
  <si>
    <t>-562722095</t>
  </si>
  <si>
    <t>https://podminky.urs.cz/item/CS_URS_2024_01/113107031</t>
  </si>
  <si>
    <t>113107041</t>
  </si>
  <si>
    <t>Odstranění podkladů nebo krytů při překopech inženýrských sítí s přemístěním hmot na skládku ve vzdálenosti do 3 m nebo s naložením na dopravní prostředek ručně živičných, o tl. vrstvy do 50 mm</t>
  </si>
  <si>
    <t>-2067612431</t>
  </si>
  <si>
    <t>https://podminky.urs.cz/item/CS_URS_2024_01/113107041</t>
  </si>
  <si>
    <t>1564597915</t>
  </si>
  <si>
    <t>2*4</t>
  </si>
  <si>
    <t>566901134</t>
  </si>
  <si>
    <t>Vyspravení podkladu po překopech inženýrských sítí plochy do 15 m2 s rozprostřením a zhutněním štěrkodrtí tl. 250 mm</t>
  </si>
  <si>
    <t>1005896540</t>
  </si>
  <si>
    <t>https://podminky.urs.cz/item/CS_URS_2024_01/566901134</t>
  </si>
  <si>
    <t>572370112</t>
  </si>
  <si>
    <t>Vyspravení krytu komunikací po překopech inženýrských sítí plochy do 15 m2 dlažbou z kamenných kostek s ložem z kameniva těženého drobných</t>
  </si>
  <si>
    <t>1104726959</t>
  </si>
  <si>
    <t>https://podminky.urs.cz/item/CS_URS_2024_01/572370112</t>
  </si>
  <si>
    <t>642607344</t>
  </si>
  <si>
    <t>59217003</t>
  </si>
  <si>
    <t>obrubník zahradní betonový 500x50x250mm</t>
  </si>
  <si>
    <t>1175246266</t>
  </si>
  <si>
    <t>919735124</t>
  </si>
  <si>
    <t>Řezání stávajícího betonového krytu nebo podkladu hloubky přes 150 do 200 mm</t>
  </si>
  <si>
    <t>-1736257288</t>
  </si>
  <si>
    <t>https://podminky.urs.cz/item/CS_URS_2024_01/919735124</t>
  </si>
  <si>
    <t>3*2+ 2,6*2</t>
  </si>
  <si>
    <t>-1023557579</t>
  </si>
  <si>
    <t>-1509038485</t>
  </si>
  <si>
    <t>0,745*4 'Přepočtené koeficientem množství</t>
  </si>
  <si>
    <t>653548395</t>
  </si>
  <si>
    <t>4,043-0,745</t>
  </si>
  <si>
    <t>-1437110671</t>
  </si>
  <si>
    <t>3,298*4 'Přepočtené koeficientem množství</t>
  </si>
  <si>
    <t>-1475336593</t>
  </si>
  <si>
    <t>1,274+1,64</t>
  </si>
  <si>
    <t>-54035764</t>
  </si>
  <si>
    <t>-370031795</t>
  </si>
  <si>
    <t>-34583098</t>
  </si>
  <si>
    <t>Trávník</t>
  </si>
  <si>
    <t>1630,144</t>
  </si>
  <si>
    <t>SO 801 - Vegetační úpravy</t>
  </si>
  <si>
    <t>VI. ETAPA - VI. ETAPA</t>
  </si>
  <si>
    <t xml:space="preserve">    Demoliční práce - Demoliční práce</t>
  </si>
  <si>
    <t xml:space="preserve">    Mulčování soliterníc - Mulčování soliterních dřevin a plošných výsadeb podrostových rostlin</t>
  </si>
  <si>
    <t xml:space="preserve">    Ostatní práce - Ostatní práce</t>
  </si>
  <si>
    <t xml:space="preserve">    Plošná příprava stan - Plošná příprava stanoviště</t>
  </si>
  <si>
    <t xml:space="preserve">    Výsadba keřů a strom - Výsadba keřů a stromů</t>
  </si>
  <si>
    <t xml:space="preserve">    Výsev trávníku parko - Výsev trávníku parkového</t>
  </si>
  <si>
    <t>VI. ETAPA</t>
  </si>
  <si>
    <t>Demoliční práce</t>
  </si>
  <si>
    <t>111251102</t>
  </si>
  <si>
    <t>Odstranění křovin a stromů s odstraněním kořenů strojně průměru kmene do 100 mm v rovině nebo ve svahu sklonu terénu do 1:5, při celkové ploše přes 100 do 500 m2</t>
  </si>
  <si>
    <t>1981120556</t>
  </si>
  <si>
    <t>https://podminky.urs.cz/item/CS_URS_2024_01/111251102</t>
  </si>
  <si>
    <t>(3*3)+(4*3)+(12*2)+(55*2)+(8*5)</t>
  </si>
  <si>
    <t>162301501</t>
  </si>
  <si>
    <t>Vodorovné přemístění smýcených křovin do průměru kmene 100 mm na vzdálenost do 5 000 m</t>
  </si>
  <si>
    <t>1413181476</t>
  </si>
  <si>
    <t>https://podminky.urs.cz/item/CS_URS_2024_01/162301501</t>
  </si>
  <si>
    <t>112151112</t>
  </si>
  <si>
    <t>Pokácení stromu směrové v celku s odřezáním kmene a s odvětvením průměru kmene přes 200 do 300 mm</t>
  </si>
  <si>
    <t>ks</t>
  </si>
  <si>
    <t>-1676080797</t>
  </si>
  <si>
    <t>https://podminky.urs.cz/item/CS_URS_2024_01/112151112</t>
  </si>
  <si>
    <t>1"ozn. 9</t>
  </si>
  <si>
    <t>112151313</t>
  </si>
  <si>
    <t>Pokácení stromu postupné bez spouštění částí kmene a koruny o průměru na řezné ploše pařezu přes 300 do 400 mm</t>
  </si>
  <si>
    <t>1219129967</t>
  </si>
  <si>
    <t>https://podminky.urs.cz/item/CS_URS_2024_01/112151313</t>
  </si>
  <si>
    <t>6"ozn. 11-16</t>
  </si>
  <si>
    <t>112151315</t>
  </si>
  <si>
    <t>Pokácení stromu postupné bez spouštění částí kmene a koruny o průměru na řezné ploše pařezu přes 500 do 600 mm</t>
  </si>
  <si>
    <t>563941211</t>
  </si>
  <si>
    <t>https://podminky.urs.cz/item/CS_URS_2024_01/112151315</t>
  </si>
  <si>
    <t>1"ozn. 8</t>
  </si>
  <si>
    <t>1"ozn. 10</t>
  </si>
  <si>
    <t>112201112</t>
  </si>
  <si>
    <t>Odstranění pařezu v rovině nebo na svahu do 1:5 o průměru pařezu na řezné ploše přes 200 do 300 mm</t>
  </si>
  <si>
    <t>80414721</t>
  </si>
  <si>
    <t>https://podminky.urs.cz/item/CS_URS_2024_01/112201112</t>
  </si>
  <si>
    <t>112201113</t>
  </si>
  <si>
    <t>Odstranění pařezu v rovině nebo na svahu do 1:5 o průměru pařezu na řezné ploše přes 300 do 400 mm</t>
  </si>
  <si>
    <t>-1772142406</t>
  </si>
  <si>
    <t>https://podminky.urs.cz/item/CS_URS_2024_01/112201113</t>
  </si>
  <si>
    <t>112201115</t>
  </si>
  <si>
    <t>Odstranění pařezu v rovině nebo na svahu do 1:5 o průměru pařezu na řezné ploše přes 500 do 600 mm</t>
  </si>
  <si>
    <t>-1041484346</t>
  </si>
  <si>
    <t>https://podminky.urs.cz/item/CS_URS_2024_01/112201115</t>
  </si>
  <si>
    <t>162201403</t>
  </si>
  <si>
    <t>Vodorovné přemístění větví, kmenů nebo pařezů s naložením, složením a dopravou do 1000 m větví stromů listnatých, průměru kmene přes 500 do 700 mm</t>
  </si>
  <si>
    <t>-43551807</t>
  </si>
  <si>
    <t>https://podminky.urs.cz/item/CS_URS_2024_01/162201403</t>
  </si>
  <si>
    <t>162201405</t>
  </si>
  <si>
    <t>Vodorovné přemístění větví, kmenů nebo pařezů s naložením, složením a dopravou do 1000 m větví stromů jehličnatých, průměru kmene přes 100 do 300 mm</t>
  </si>
  <si>
    <t>1061137033</t>
  </si>
  <si>
    <t>https://podminky.urs.cz/item/CS_URS_2024_01/162201405</t>
  </si>
  <si>
    <t>162201406</t>
  </si>
  <si>
    <t>Vodorovné přemístění větví, kmenů nebo pařezů s naložením, složením a dopravou do 1000 m větví stromů jehličnatých, průměru kmene přes 300 do 500 mm</t>
  </si>
  <si>
    <t>-409333688</t>
  </si>
  <si>
    <t>https://podminky.urs.cz/item/CS_URS_2024_01/162201406</t>
  </si>
  <si>
    <t>162201407</t>
  </si>
  <si>
    <t>Vodorovné přemístění větví, kmenů nebo pařezů s naložením, složením a dopravou do 1000 m větví stromů jehličnatých, průměru kmene přes 500 do 700 mm</t>
  </si>
  <si>
    <t>-1110491045</t>
  </si>
  <si>
    <t>https://podminky.urs.cz/item/CS_URS_2024_01/162201407</t>
  </si>
  <si>
    <t>162201413</t>
  </si>
  <si>
    <t>Vodorovné přemístění větví, kmenů nebo pařezů s naložením, složením a dopravou do 1000 m kmenů stromů listnatých, průměru přes 500 do 700 mm</t>
  </si>
  <si>
    <t>-613922674</t>
  </si>
  <si>
    <t>https://podminky.urs.cz/item/CS_URS_2024_01/162201413</t>
  </si>
  <si>
    <t>162201415</t>
  </si>
  <si>
    <t>Vodorovné přemístění větví, kmenů nebo pařezů s naložením, složením a dopravou do 1000 m kmenů stromů jehličnatých, průměru přes 100 do 300 mm</t>
  </si>
  <si>
    <t>-1316631994</t>
  </si>
  <si>
    <t>https://podminky.urs.cz/item/CS_URS_2024_01/162201415</t>
  </si>
  <si>
    <t>162201416</t>
  </si>
  <si>
    <t>Vodorovné přemístění větví, kmenů nebo pařezů s naložením, složením a dopravou do 1000 m kmenů stromů jehličnatých, průměru přes 300 do 500 mm</t>
  </si>
  <si>
    <t>2094926419</t>
  </si>
  <si>
    <t>https://podminky.urs.cz/item/CS_URS_2024_01/162201416</t>
  </si>
  <si>
    <t>162201417</t>
  </si>
  <si>
    <t>Vodorovné přemístění větví, kmenů nebo pařezů s naložením, složením a dopravou do 1000 m kmenů stromů jehličnatých, průměru přes 500 do 700 mm</t>
  </si>
  <si>
    <t>885784936</t>
  </si>
  <si>
    <t>https://podminky.urs.cz/item/CS_URS_2024_01/162201417</t>
  </si>
  <si>
    <t>162201421</t>
  </si>
  <si>
    <t>Vodorovné přemístění větví, kmenů nebo pařezů s naložením, složením a dopravou do 1000 m pařezů kmenů, průměru přes 100 do 300 mm</t>
  </si>
  <si>
    <t>-1828926365</t>
  </si>
  <si>
    <t>https://podminky.urs.cz/item/CS_URS_2024_01/162201421</t>
  </si>
  <si>
    <t>162201422</t>
  </si>
  <si>
    <t>Vodorovné přemístění větví, kmenů nebo pařezů s naložením, složením a dopravou do 1000 m pařezů kmenů, průměru přes 300 do 500 mm</t>
  </si>
  <si>
    <t>-208815593</t>
  </si>
  <si>
    <t>https://podminky.urs.cz/item/CS_URS_2024_01/162201422</t>
  </si>
  <si>
    <t>162201423</t>
  </si>
  <si>
    <t>Vodorovné přemístění větví, kmenů nebo pařezů s naložením, složením a dopravou do 1000 m pařezů kmenů, průměru přes 500 do 700 mm</t>
  </si>
  <si>
    <t>938315340</t>
  </si>
  <si>
    <t>https://podminky.urs.cz/item/CS_URS_2024_01/162201423</t>
  </si>
  <si>
    <t>162301933</t>
  </si>
  <si>
    <t>Vodorovné přemístění větví, kmenů nebo pařezů s naložením, složením a dopravou Příplatek k cenám za každých dalších i započatých 1000 m přes 1000 m větví stromů listnatých, průměru kmene přes 500 do 700 mm</t>
  </si>
  <si>
    <t>-1174187408</t>
  </si>
  <si>
    <t>https://podminky.urs.cz/item/CS_URS_2024_01/162301933</t>
  </si>
  <si>
    <t>1*4 'Přepočtené koeficientem množství</t>
  </si>
  <si>
    <t>162301941</t>
  </si>
  <si>
    <t>Vodorovné přemístění větví, kmenů nebo pařezů s naložením, složením a dopravou Příplatek k cenám za každých dalších i započatých 1000 m přes 1000 m větví stromů jehličnatých, o průměru kmene přes 100 do 300 mm</t>
  </si>
  <si>
    <t>-1969117570</t>
  </si>
  <si>
    <t>https://podminky.urs.cz/item/CS_URS_2024_01/162301941</t>
  </si>
  <si>
    <t>162301942</t>
  </si>
  <si>
    <t>Vodorovné přemístění větví, kmenů nebo pařezů s naložením, složením a dopravou Příplatek k cenám za každých dalších i započatých 1000 m přes 1000 m větví stromů jehličnatých, o průměru kmene přes 300 do 500 mm</t>
  </si>
  <si>
    <t>-957472735</t>
  </si>
  <si>
    <t>https://podminky.urs.cz/item/CS_URS_2024_01/162301942</t>
  </si>
  <si>
    <t>6*4 'Přepočtené koeficientem množství</t>
  </si>
  <si>
    <t>162301943</t>
  </si>
  <si>
    <t>Vodorovné přemístění větví, kmenů nebo pařezů s naložením, složením a dopravou Příplatek k cenám za každých dalších i započatých 1000 m přes 1000 m větví stromů jehličnatých, o průměru kmene přes 500 do 700 mm</t>
  </si>
  <si>
    <t>-1051847077</t>
  </si>
  <si>
    <t>https://podminky.urs.cz/item/CS_URS_2024_01/162301943</t>
  </si>
  <si>
    <t>162301953</t>
  </si>
  <si>
    <t>Vodorovné přemístění větví, kmenů nebo pařezů s naložením, složením a dopravou Příplatek k cenám za každých dalších i započatých 1000 m přes 1000 m kmenů stromů listnatých, o průměru přes 500 do 700 mm</t>
  </si>
  <si>
    <t>-228535066</t>
  </si>
  <si>
    <t>https://podminky.urs.cz/item/CS_URS_2024_01/162301953</t>
  </si>
  <si>
    <t>162301961</t>
  </si>
  <si>
    <t>Vodorovné přemístění větví, kmenů nebo pařezů s naložením, složením a dopravou Příplatek k cenám za každých dalších i započatých 1000 m přes 1000 m kmenů stromů jehličnatých, průměru přes 100 do 300 mm</t>
  </si>
  <si>
    <t>1418264613</t>
  </si>
  <si>
    <t>https://podminky.urs.cz/item/CS_URS_2024_01/162301961</t>
  </si>
  <si>
    <t>162301962</t>
  </si>
  <si>
    <t>Vodorovné přemístění větví, kmenů nebo pařezů s naložením, složením a dopravou Příplatek k cenám za každých dalších i započatých 1000 m přes 1000 m kmenů stromů jehličnatých, průměru přes 300 do 500 mm</t>
  </si>
  <si>
    <t>959542722</t>
  </si>
  <si>
    <t>https://podminky.urs.cz/item/CS_URS_2024_01/162301962</t>
  </si>
  <si>
    <t>162301963</t>
  </si>
  <si>
    <t>Vodorovné přemístění větví, kmenů nebo pařezů s naložením, složením a dopravou Příplatek k cenám za každých dalších i započatých 1000 m přes 1000 m kmenů stromů jehličnatých, průměru přes 500 do 700 mm</t>
  </si>
  <si>
    <t>-402028206</t>
  </si>
  <si>
    <t>https://podminky.urs.cz/item/CS_URS_2024_01/162301963</t>
  </si>
  <si>
    <t>162301971</t>
  </si>
  <si>
    <t>Vodorovné přemístění větví, kmenů nebo pařezů s naložením, složením a dopravou Příplatek k cenám za každých dalších i započatých 1000 m přes 1000 m pařezů kmenů, průměru přes 100 do 300 mm</t>
  </si>
  <si>
    <t>-753224776</t>
  </si>
  <si>
    <t>https://podminky.urs.cz/item/CS_URS_2024_01/162301971</t>
  </si>
  <si>
    <t>162301972</t>
  </si>
  <si>
    <t>Vodorovné přemístění větví, kmenů nebo pařezů s naložením, složením a dopravou Příplatek k cenám za každých dalších i započatých 1000 m přes 1000 m pařezů kmenů, průměru přes 300 do 500 mm</t>
  </si>
  <si>
    <t>135622612</t>
  </si>
  <si>
    <t>https://podminky.urs.cz/item/CS_URS_2024_01/162301972</t>
  </si>
  <si>
    <t>162301973</t>
  </si>
  <si>
    <t>Vodorovné přemístění větví, kmenů nebo pařezů s naložením, složením a dopravou Příplatek k cenám za každých dalších i započatých 1000 m přes 1000 m pařezů kmenů, průměru přes 500 do 700 mm</t>
  </si>
  <si>
    <t>987518348</t>
  </si>
  <si>
    <t>https://podminky.urs.cz/item/CS_URS_2024_01/162301973</t>
  </si>
  <si>
    <t>2*4 'Přepočtené koeficientem množství</t>
  </si>
  <si>
    <t>184803112</t>
  </si>
  <si>
    <t>Řez a tvarování živých plotů a stěn přímých, výšky přes 0,8 do 1,5 m, šířky do 1,0 m</t>
  </si>
  <si>
    <t>-594639749</t>
  </si>
  <si>
    <t>https://podminky.urs.cz/item/CS_URS_2024_01/184803112</t>
  </si>
  <si>
    <t>(7,5+14,5+15,5+15+15)*1"ul. alšova</t>
  </si>
  <si>
    <t>(3*2+5)*1"zadní vstup do 1102/43</t>
  </si>
  <si>
    <t xml:space="preserve">Součet </t>
  </si>
  <si>
    <t>R</t>
  </si>
  <si>
    <t>Odstranění vzniklého biologického odpadu/uložení na skládku</t>
  </si>
  <si>
    <t>3467332</t>
  </si>
  <si>
    <t>Mulčování soliterníc</t>
  </si>
  <si>
    <t>Mulčování soliterních dřevin a plošných výsadeb podrostových rostlin</t>
  </si>
  <si>
    <t>184215411</t>
  </si>
  <si>
    <t>Zhotovení závlahové mísy u solitérních dřevin v rovině nebo na svahu do 1:5, o průměru mísy do 0,5 m</t>
  </si>
  <si>
    <t>421204429</t>
  </si>
  <si>
    <t>https://podminky.urs.cz/item/CS_URS_2024_01/184215411</t>
  </si>
  <si>
    <t>184911421</t>
  </si>
  <si>
    <t>Mulčování vysazených rostlin mulčovací kůrou, tl. do 100 mm v rovině nebo na svahu do 1:5</t>
  </si>
  <si>
    <t>-592690668</t>
  </si>
  <si>
    <t>https://podminky.urs.cz/item/CS_URS_2024_01/184911421</t>
  </si>
  <si>
    <t>mat..29</t>
  </si>
  <si>
    <t>Mulčovací kůra</t>
  </si>
  <si>
    <t>208784788</t>
  </si>
  <si>
    <t>Ostatní práce</t>
  </si>
  <si>
    <t>998231311</t>
  </si>
  <si>
    <t>Přesun hmot pro sadovnické a krajinářské úpravy strojně dopravní vzdálenost do 5000 m</t>
  </si>
  <si>
    <t>-179015910</t>
  </si>
  <si>
    <t>https://podminky.urs.cz/item/CS_URS_2024_01/998231311</t>
  </si>
  <si>
    <t>Plošná příprava stan</t>
  </si>
  <si>
    <t>Plošná příprava stanoviště</t>
  </si>
  <si>
    <t>181111111</t>
  </si>
  <si>
    <t>Plošná úprava terénu v zemině skupiny 1 až 4 s urovnáním povrchu bez doplnění ornice souvislé plochy do 500 m2 při nerovnostech terénu přes 50 do 100 mm v rovině nebo na svahu do 1:5</t>
  </si>
  <si>
    <t>15878800</t>
  </si>
  <si>
    <t>https://podminky.urs.cz/item/CS_URS_2024_01/181111111</t>
  </si>
  <si>
    <t>183205111</t>
  </si>
  <si>
    <t>Založení záhonu pro výsadbu rostlin v rovině nebo na svahu do 1:5 v zemině skupiny 1 až 2</t>
  </si>
  <si>
    <t>-2099872852</t>
  </si>
  <si>
    <t>https://podminky.urs.cz/item/CS_URS_2024_01/183205111</t>
  </si>
  <si>
    <t>183403114</t>
  </si>
  <si>
    <t>Obdělání půdy kultivátorováním v rovině nebo na svahu do 1:5</t>
  </si>
  <si>
    <t>275954012</t>
  </si>
  <si>
    <t>https://podminky.urs.cz/item/CS_URS_2024_01/183403114</t>
  </si>
  <si>
    <t>Výsadba keřů a strom</t>
  </si>
  <si>
    <t>Výsadba keřů a stromů</t>
  </si>
  <si>
    <t>183111112</t>
  </si>
  <si>
    <t>Hloubení jamek pro vysazování rostlin v zemině skupiny 1 až 4 bez výměny půdy v rovině nebo na svahu do 1:5, objemu přes 0,002 do 0,005 m3</t>
  </si>
  <si>
    <t>-1735348934</t>
  </si>
  <si>
    <t>https://podminky.urs.cz/item/CS_URS_2024_01/183111112</t>
  </si>
  <si>
    <t>183111113</t>
  </si>
  <si>
    <t>Hloubení jamek pro vysazování rostlin v zemině skupiny 1 až 4 bez výměny půdy v rovině nebo na svahu do 1:5, objemu přes 0,005 do 0,01 m3</t>
  </si>
  <si>
    <t>-2048874835</t>
  </si>
  <si>
    <t>https://podminky.urs.cz/item/CS_URS_2024_01/183111113</t>
  </si>
  <si>
    <t>183101215</t>
  </si>
  <si>
    <t>Hloubení jamek pro vysazování rostlin v zemině skupiny 1 až 4 s výměnou půdy z 50% v rovině nebo na svahu do 1:5, objemu přes 0,125 do 0,40 m3</t>
  </si>
  <si>
    <t>58491595</t>
  </si>
  <si>
    <t>https://podminky.urs.cz/item/CS_URS_2024_01/183101215</t>
  </si>
  <si>
    <t>mat..26</t>
  </si>
  <si>
    <t>zahradnický substrát</t>
  </si>
  <si>
    <t>366478873</t>
  </si>
  <si>
    <t>184102111</t>
  </si>
  <si>
    <t>Výsadba dřeviny s balem do předem vyhloubené jamky se zalitím v rovině nebo na svahu do 1:5, při průměru balu přes 100 do 200 mm</t>
  </si>
  <si>
    <t>-583011960</t>
  </si>
  <si>
    <t>https://podminky.urs.cz/item/CS_URS_2024_01/184102111</t>
  </si>
  <si>
    <t>184102112</t>
  </si>
  <si>
    <t>Výsadba dřeviny s balem do předem vyhloubené jamky se zalitím v rovině nebo na svahu do 1:5, při průměru balu přes 200 do 300 mm</t>
  </si>
  <si>
    <t>-1765557100</t>
  </si>
  <si>
    <t>https://podminky.urs.cz/item/CS_URS_2024_01/184102112</t>
  </si>
  <si>
    <t>18420211-R</t>
  </si>
  <si>
    <t>Ukotvení dřeviny třemi kůly, včetně materiálu</t>
  </si>
  <si>
    <t>423626824</t>
  </si>
  <si>
    <t>184801121</t>
  </si>
  <si>
    <t>Ošetření vysazených dřevin solitérních v rovině nebo na svahu do 1:5</t>
  </si>
  <si>
    <t>196982136</t>
  </si>
  <si>
    <t>https://podminky.urs.cz/item/CS_URS_2024_01/184801121</t>
  </si>
  <si>
    <t>185802114</t>
  </si>
  <si>
    <t>Hnojení půdy nebo trávníku v rovině nebo na svahu do 1:5 umělým hnojivem s rozdělením k jednotlivým rostlinám</t>
  </si>
  <si>
    <t>-316502915</t>
  </si>
  <si>
    <t>https://podminky.urs.cz/item/CS_URS_2024_01/185802114</t>
  </si>
  <si>
    <t>mat..27</t>
  </si>
  <si>
    <t>Hnojivo dlouhodobým účinkem</t>
  </si>
  <si>
    <t>1914091757</t>
  </si>
  <si>
    <t>185851121</t>
  </si>
  <si>
    <t>Dovoz vody pro zálivku rostlin na vzdálenost do 1000 m</t>
  </si>
  <si>
    <t>-475588046</t>
  </si>
  <si>
    <t>https://podminky.urs.cz/item/CS_URS_2024_01/185851121</t>
  </si>
  <si>
    <t>185851129</t>
  </si>
  <si>
    <t>Dovoz vody pro zálivku rostlin Příplatek k ceně za každých dalších i započatých 1000 m</t>
  </si>
  <si>
    <t>1706231847</t>
  </si>
  <si>
    <t>https://podminky.urs.cz/item/CS_URS_2024_01/185851129</t>
  </si>
  <si>
    <t>mat..28</t>
  </si>
  <si>
    <t>Zálivková voda</t>
  </si>
  <si>
    <t>-902304436</t>
  </si>
  <si>
    <t>187102114</t>
  </si>
  <si>
    <t>Výsadba dřeviny s balem při průměru do 500 mm</t>
  </si>
  <si>
    <t>132881270</t>
  </si>
  <si>
    <t>Poznámka k položce:
Montáž a doprava.</t>
  </si>
  <si>
    <t>R.1</t>
  </si>
  <si>
    <t>Vytyčení stanovišť dřevin podle osazovacích plánů</t>
  </si>
  <si>
    <t>1635720368</t>
  </si>
  <si>
    <t>mat.</t>
  </si>
  <si>
    <t>Prunus ´Accolade´, třešeň ´Accolade´, vel. 12-14, spec. Vys 3xP db</t>
  </si>
  <si>
    <t>580797811</t>
  </si>
  <si>
    <t>mat.0</t>
  </si>
  <si>
    <t>Fagus sylvatica, vel. 12-14</t>
  </si>
  <si>
    <t>-1712904977</t>
  </si>
  <si>
    <t>mat..1</t>
  </si>
  <si>
    <t>Amelanchier lamarckii, muchovník lamarckův, vel. 200/250, spec. Sol 3xP db</t>
  </si>
  <si>
    <t>-136145716</t>
  </si>
  <si>
    <t>mat..8</t>
  </si>
  <si>
    <t>Berberis thunbergii ´Kelleriis´, dřišťál Thunbergův ´Kelleriis´, vel. 20/30</t>
  </si>
  <si>
    <t>830846810</t>
  </si>
  <si>
    <t>mat..9</t>
  </si>
  <si>
    <t>Hydrangea arborescens, hortenzie keříkovitá, vel. 20/30</t>
  </si>
  <si>
    <t>621542503</t>
  </si>
  <si>
    <t>mat..10</t>
  </si>
  <si>
    <t>Spiraea vanhouttei ´Gold Fountain´, tavolník Vanouttův ´Gold Fountain´, vel. 15/20</t>
  </si>
  <si>
    <t>186287610</t>
  </si>
  <si>
    <t>mat..21</t>
  </si>
  <si>
    <t>Rosa rugosa, růže svrasklá, vel. 30/40</t>
  </si>
  <si>
    <t>-586821040</t>
  </si>
  <si>
    <t>mat..25</t>
  </si>
  <si>
    <t>Spiraea arguta, tavolník význačný, vel. 20/30</t>
  </si>
  <si>
    <t>1204107066</t>
  </si>
  <si>
    <t>R.2</t>
  </si>
  <si>
    <t>Osazení zavlažovací sondy s víčkem, včetně materiálu</t>
  </si>
  <si>
    <t>1181342573</t>
  </si>
  <si>
    <t>R.3</t>
  </si>
  <si>
    <t>Nátěr kmenů proti korní spále, včetně materiálu</t>
  </si>
  <si>
    <t>-263866271</t>
  </si>
  <si>
    <t>R.4</t>
  </si>
  <si>
    <t>Příplatek za práce prováděné ve svahu přes 1:5 (pro celou stavbu)</t>
  </si>
  <si>
    <t>kpl</t>
  </si>
  <si>
    <t>770410071</t>
  </si>
  <si>
    <t>Výsev trávníku parko</t>
  </si>
  <si>
    <t>Výsev trávníku parkového</t>
  </si>
  <si>
    <t>18040-2111</t>
  </si>
  <si>
    <t>Založení trávníku výsevem + hnojení, včetně materiálu a první seče</t>
  </si>
  <si>
    <t>1898910598</t>
  </si>
  <si>
    <t>"Úprava trávníků</t>
  </si>
  <si>
    <t>Rozpad figury: Úprava trávníků</t>
  </si>
  <si>
    <t>64,930+171,972+64,758+89,289+40,180+428,719+6,014+237,750+54,372+41,810+113,510+188,390+40,690+22,780+20,600+28,460+15,920</t>
  </si>
  <si>
    <t>-717514382</t>
  </si>
  <si>
    <t>230902717</t>
  </si>
  <si>
    <t>183403153</t>
  </si>
  <si>
    <t>Obdělání půdy hrabáním v rovině nebo na svahu do 1:5</t>
  </si>
  <si>
    <t>1889399019</t>
  </si>
  <si>
    <t>https://podminky.urs.cz/item/CS_URS_2024_01/183403153</t>
  </si>
  <si>
    <t>SEZNAM FIGUR</t>
  </si>
  <si>
    <t>Výměra</t>
  </si>
  <si>
    <t xml:space="preserve"> SO 103/ SO 103.1</t>
  </si>
  <si>
    <t>Vodorovné dopravní značení šířky 250 mm - plné</t>
  </si>
  <si>
    <t>Vodorovné dopravní značení š. 250 mm - plné</t>
  </si>
  <si>
    <t>Použití figury:</t>
  </si>
  <si>
    <t>Vodorovné dopravní značení vodící čáry souvislé š 250 mm retroreflexní bílý plast</t>
  </si>
  <si>
    <t>Vodorovné dopravní značení š. 250 mm - přerušované</t>
  </si>
  <si>
    <t>Vodorovné dopravní značení vodící čáry přerušované š 250 mm retroreflexní bílý plast</t>
  </si>
  <si>
    <t>Vodorovné dopravní značení š. 125 mm - plné</t>
  </si>
  <si>
    <t>Vodorovné dopravní značení dělící čáry souvislé š 125 mm retroreflexní bílý plast</t>
  </si>
  <si>
    <t>Předznačení vodorovného značení</t>
  </si>
  <si>
    <t>Vodorovné dopravní značení š. 125 mm - plné+Vodorovné dopravní značení š. 250 mm - plné+Vodorovné dopravní značení š. 250 mm - přerušované</t>
  </si>
  <si>
    <t>Betonový obrubník - zahradní šířky 50 mm, výšky 250 mm</t>
  </si>
  <si>
    <t>Osazení zahradního obrubníku betonového do lože z betonu s boční opěrou</t>
  </si>
  <si>
    <t>Betonový obrubník - chodníkový šířky 100 mm, výšky 250 mm</t>
  </si>
  <si>
    <t>Osazení chodníkového obrubníku betonového stojatého s boční opěrou do lože z betonu prostého</t>
  </si>
  <si>
    <t>Betonový obrubník - silniční šířky 150 mm, výšky 250 mm</t>
  </si>
  <si>
    <t>Osazení silničního obrubníku betonového stojatého s boční opěrou do lože z betonu prostého</t>
  </si>
  <si>
    <t>Palisáda betonová - 160x160 výšky 1000 mm</t>
  </si>
  <si>
    <t>Osazování betonových palisád do betonového základu v řadě výšky prvku přes 0,5 do 1 m</t>
  </si>
  <si>
    <t>Kladení zámkové dlažby komunikací pro pěší ručně tl 60 mm skupiny A pl přes 300 m2</t>
  </si>
  <si>
    <t xml:space="preserve">dlažba tvar čtverec betonová 200x200x60mm přírodní, rovné hrany po obvodu-bez zkosení, spára mezi prvky max. 4 mm </t>
  </si>
  <si>
    <t>Kladení zámkové dlažby pozemních komunikací ručně tl 80 mm skupiny A pl přes 300 m2</t>
  </si>
  <si>
    <t>Kladení dlažby z vegetačních tvárnic pozemních komunikací tl 80 mm pl přes 300 m2</t>
  </si>
  <si>
    <t>VV0017</t>
  </si>
  <si>
    <t>Nový výkaz (14)</t>
  </si>
  <si>
    <t>Skladba S1 - Dlažba pojezdová - voděpropustná-Vegetační dlažba - barevná</t>
  </si>
  <si>
    <t>VV0020</t>
  </si>
  <si>
    <t>Skladba S1 - pojezdové plochy - podkladní vrstvy</t>
  </si>
  <si>
    <t>Podklad ze štěrkodrtě ŠD plochy přes 100 m2 tl 100 mm</t>
  </si>
  <si>
    <t>Skladba S1 - Pojezdové plochy - ŠD tl. 150 mm</t>
  </si>
  <si>
    <t>Podklad ze štěrkodrtě ŠD plochy přes 100 m2 tl 150 mm</t>
  </si>
  <si>
    <t>VV0023</t>
  </si>
  <si>
    <t>Skladba S5 - Asfaltová komunikace - oprava asfaltu</t>
  </si>
  <si>
    <t>Postřik živičný spojovací ze silniční emulze v množství 0,70 kg/m2</t>
  </si>
  <si>
    <t>Frézování živičného krytu tl 50 mm pruh š přes 1 do 2 m pl přes 500 do 1000 m2 s překážkami v trase</t>
  </si>
  <si>
    <t>Frézování živičného krytu tl 100 mm pruh š přes 1 do 2 m pl přes 500 do 1000 m2 s překážkami v trase</t>
  </si>
  <si>
    <t>Vyrovnání povrchu dosavadních krytů asfaltovým betonem ACO (AB) tl přes 20 do 40 mm</t>
  </si>
  <si>
    <t>Asfaltový beton vrstva obrusná ACO 11+ (ABS) tř. I tl 50 mm š do 3 m z nemodifikovaného asfaltu</t>
  </si>
  <si>
    <t>Zálivka asfaltu - napojení nových a stávajícíh</t>
  </si>
  <si>
    <t>Styčná spára napojení nového živičného povrchu na stávající za tepla š 15 mm hl 25 mm s prořezáním</t>
  </si>
  <si>
    <t>Okapový chodník - kačírek</t>
  </si>
  <si>
    <t>Okapový chodník z kačírku tl 150 mm s udusáním</t>
  </si>
  <si>
    <t>Geotextilie pro ochranu, separaci a filtraci netkaná měrná hm do 200 g/m2</t>
  </si>
  <si>
    <t>VV0028</t>
  </si>
  <si>
    <t>Koš odpadový</t>
  </si>
  <si>
    <t>Odpadkový koš</t>
  </si>
  <si>
    <t>VV0029</t>
  </si>
  <si>
    <t>Lavička parková</t>
  </si>
  <si>
    <t>Zábradlí</t>
  </si>
  <si>
    <t>Montáž přímého kovového zábradlí z dílců do betonu v rovině</t>
  </si>
  <si>
    <t>Lavička parková*(0,4*0,6*0,8)*2</t>
  </si>
  <si>
    <t>Odpadkový koš*(0,4*0,4*0,8)</t>
  </si>
  <si>
    <t>Poštovní schránka*(0,5*0,5*0,8)</t>
  </si>
  <si>
    <t>Hloubení nezapažených jam v soudržných horninách třídy těžitelnosti I skupiny 3 ručně</t>
  </si>
  <si>
    <t>Základové patky z betonu tř. C 20/25</t>
  </si>
  <si>
    <t>Nopová folie*0,5</t>
  </si>
  <si>
    <t>Izolace proti zemní vlhkosti nopovou fólií s textilií svislá, nopek v 4,0 mm, tl. fólie do 0,6 mm</t>
  </si>
  <si>
    <t>Nopová folie</t>
  </si>
  <si>
    <t>Izolace proti zemní vlhkosti nopovou fólií ukončení horní lištou</t>
  </si>
  <si>
    <t>Bourací práce - obrubník šířky 150 mm</t>
  </si>
  <si>
    <t>Vytrhání obrub krajníků obrubníků stojatých</t>
  </si>
  <si>
    <t>Bourací práce - obrubník šířky 50 mm</t>
  </si>
  <si>
    <t>Bourací práce - asfaltový chodník</t>
  </si>
  <si>
    <t>Odstranění podkladu živičného tl 50 mm strojně pl do 50 m2</t>
  </si>
  <si>
    <t>Bourací práce - betonová dlažba</t>
  </si>
  <si>
    <t>Rozebrání dlažeb z betonových nebo kamenných dlaždic komunikací pro pěší strojně pl do 50 m2</t>
  </si>
  <si>
    <t>Odstranění podkladu z kameniva drceného tl do 100 mm strojně pl do 50 m2</t>
  </si>
  <si>
    <t>Odstranění podkladu z betonu prostého tl přes 100 do 150 mm strojně pl do 50 m2</t>
  </si>
  <si>
    <t>Bourací práce - betonové plochy</t>
  </si>
  <si>
    <t>Odstranění podkladu z kameniva drceného tl přes 100 do 200 mm strojně pl do 50 m2</t>
  </si>
  <si>
    <t>Odstranění podkladu z betonu prostého tl přes 150 do 300 mm strojně pl do 50 m2</t>
  </si>
  <si>
    <t>Sejmutí ornice plochy do 100 m2 tl vrstvy do 200 mm strojně</t>
  </si>
  <si>
    <t>Rozprostření ornice pl do 100 m2 ve svahu přes 1:5 tl vrstvy do 200 mm strojně</t>
  </si>
  <si>
    <t>Odstranění podkladu z kameniva drceného tl přes 200 do 300 mm strojně pl do 50 m2</t>
  </si>
  <si>
    <t>Odstranění podkladu z betonu prostého tl do 100 mm strojně pl do 50 m2</t>
  </si>
  <si>
    <t>Odstranění podkladu živičného tl přes 50 do 100 mm strojně pl do 50 m2</t>
  </si>
  <si>
    <t>Úprava stávajícího asfaltu - při osazení obruby</t>
  </si>
  <si>
    <t>Styčná spára napojení nového živičného povrchu na stávající za tepla š 15 mm hl 25 mm bez prořezání</t>
  </si>
  <si>
    <t>Demontáž zábradlí</t>
  </si>
  <si>
    <t>Demontáž zábradlí rovného nerozebíratelného hmotnosti 1 m zábradlí do 20 kg do suti</t>
  </si>
  <si>
    <t>Úprava pláně pro silnice a dálnice v zářezech se zhutněním</t>
  </si>
  <si>
    <t>Vyplnění otvorů tvárnic nebo panelů ornicí</t>
  </si>
  <si>
    <t>Podklad ze štěrkodrtě ŠD plochy přes 100 m2 tl 200 mm</t>
  </si>
  <si>
    <t>Asfaltový beton vrstva podkladní ACP 16 (obalované kamenivo OKS) tl 60 mm š do 1,5 m</t>
  </si>
  <si>
    <t>Podklad ze směsi stmelené cementem SC C 8/10 (KSC I) tl 120 mm</t>
  </si>
  <si>
    <t>Postřik infiltrační kationaktivní emulzí v množství 1 kg/m2</t>
  </si>
  <si>
    <t>Asfaltový beton vrstva obrusná ACO 11+ (ABS) tř. I tl 40 mm š do 3 m z nemodifikovaného asfaltu</t>
  </si>
  <si>
    <t>Svahování zářezů</t>
  </si>
  <si>
    <t>Svahování v zářezech v hornině třídy těžitelnosti I skupiny 1 až 3 strojně</t>
  </si>
  <si>
    <t>Svahování násypů</t>
  </si>
  <si>
    <t>Svahování násypů strojně</t>
  </si>
  <si>
    <t>Madlo</t>
  </si>
  <si>
    <t>Montáž přímého kovového zábradlí z dílců do ocelové konstrukce na schodišti</t>
  </si>
  <si>
    <t>Plocha - zásypů*0,3</t>
  </si>
  <si>
    <t>Uložení sypaniny z hornin soudržných do násypů zhutněných strojně</t>
  </si>
  <si>
    <t>(0,704+0,650+0,344+54,441+22,046+1,440+0,415+25,311+1,904+0,881+1,820+6,270+17,106+0,300+0,350+10,004+40,938+77,964+1,238+0,533+0,350)*1,05</t>
  </si>
  <si>
    <t>Odkopávky a prokopávky nezapažené v hornině třídy těžitelnosti I skupiny 3 objem do 500 m3 strojně</t>
  </si>
  <si>
    <t>0,350+6,449+1,632+1,256+3,467+6,021+1,071+0,680+0,185+0,300+1,470+2,328</t>
  </si>
  <si>
    <t>Uložení sypaniny z hornin nesoudržných kamenitých do násypů zhutněných silnic a dálnic</t>
  </si>
  <si>
    <t>Bourací práce - řezání asfaltu - chodník</t>
  </si>
  <si>
    <t>Zarovnání styčné plochy podkladu nebo krytu z betonu tl do 150 mm</t>
  </si>
  <si>
    <t>Řezání stávajícího živičného krytu hl do 50 mm</t>
  </si>
  <si>
    <t>Bourací práce - řezání asfaltu - vozovka</t>
  </si>
  <si>
    <t>Řezání stávajícího živičného krytu hl přes 100 do 150 mm</t>
  </si>
  <si>
    <t>Plocha - zásypů</t>
  </si>
  <si>
    <t>Poštovní schránka</t>
  </si>
  <si>
    <t xml:space="preserve"> SO 103/ SO 103.2</t>
  </si>
  <si>
    <t>Plocha - Skladba S1*0,5</t>
  </si>
  <si>
    <t>Plocha - Skladba S3*0,25</t>
  </si>
  <si>
    <t>Plocha - Skladba S4*0,5</t>
  </si>
  <si>
    <t>Plocha - Napojení obrubníků na stávající asfalt*0,5</t>
  </si>
  <si>
    <t>Plocha - obrubníků*0,5</t>
  </si>
  <si>
    <t>Příplatek za ztížení odkopávky nebo prokopávky v blízkosti inženýrských sítí</t>
  </si>
  <si>
    <t>Vodorovné přemístění přes 4 000 do 5000 m výkopku/sypaniny z horniny třídy těžitelnosti I skupiny 1 až 3</t>
  </si>
  <si>
    <t>Poplatek za uložení zeminy a kamení na recyklační skládce (skládkovné) kód odpadu 17 05 04</t>
  </si>
  <si>
    <t>Uložení sypaniny na skládky nebo meziskládky</t>
  </si>
  <si>
    <t>Zhutnění podloží z hornin soudržných nebo nesoudržných pod násypy</t>
  </si>
  <si>
    <t>Geotextilie pro ochranu, separaci a filtraci netkaná měrná hm přes 200 do 300 g/m2</t>
  </si>
  <si>
    <t>Plocha - Napojení obrubníků na stávající asfalt*2</t>
  </si>
  <si>
    <t>Plocha - obrubníků*2</t>
  </si>
  <si>
    <t>Plocha - Skladba S1*2</t>
  </si>
  <si>
    <t>Plocha - Skladba S4*2</t>
  </si>
  <si>
    <t>Podklad z betonového recyklátu plochy přes 100 m2 tl 250 mm</t>
  </si>
  <si>
    <t xml:space="preserve"> SO 103/ SO 103.3</t>
  </si>
  <si>
    <t>Hloubení zapažených rýh š do 2000 mm v hornině třídy těžitelnosti I skupiny 3 objem do 50 m3</t>
  </si>
  <si>
    <t>Příplatek za ztížení vykopávky v blízkosti podzemního vedení</t>
  </si>
  <si>
    <t>(Délka výkopu pro kanalizaci*1,6)*2+(0,9*1,6)*8</t>
  </si>
  <si>
    <t>Zřízení příložného pažení a rozepření stěn rýh hl do 2 m</t>
  </si>
  <si>
    <t>Odstranění příložného pažení a rozepření stěn rýh hl do 2 m</t>
  </si>
  <si>
    <t>Bourané vpusti*0,5</t>
  </si>
  <si>
    <t>Bourání stoky kompletní nebo vybourání otvorů z prostého betonu plochy do 4 m2</t>
  </si>
  <si>
    <t>Montáž kanalizačního potrubí hladkého plnostěnného SN 8 z PVC-U DN 160</t>
  </si>
  <si>
    <t>Nové vpusti</t>
  </si>
  <si>
    <t>Osazení betonových prstenců nebo rámů v do 100 mm pod poklopy a mříže</t>
  </si>
  <si>
    <t>Osazení vpusti uliční DN 450 z betonových dílců dno s výtokem</t>
  </si>
  <si>
    <t>Osazení vpusti uliční DN 450 z betonových dílců skruž horní 295 mm</t>
  </si>
  <si>
    <t>Osazení vpusti uliční DN 450 z betonových dílců skruž středová 295 mm</t>
  </si>
  <si>
    <t>Bourané vpusti</t>
  </si>
  <si>
    <t>Demontáž mříží litinových včetně rámů hmotnosti přes 50 do 100 kg</t>
  </si>
  <si>
    <t>Lože pod potrubí otevřený výkop z kameniva drobného těženého</t>
  </si>
  <si>
    <t>Obsypání potrubí ručně sypaninou bez prohození, uloženou do 3 m</t>
  </si>
  <si>
    <t>Objem výkopů - kanalizace-Objem lože kanalizace-Objem obsypu kanaliazce</t>
  </si>
  <si>
    <t>Zásyp jam, šachet rýh nebo kolem objektů sypaninou se zhutněním</t>
  </si>
  <si>
    <t>Přesuny po stavbě - kanalizace</t>
  </si>
  <si>
    <t>Objem výkopů - kanalizace"přesuny po stavbě</t>
  </si>
  <si>
    <t>Objem lože kanalizace"přesuny po stavbě</t>
  </si>
  <si>
    <t>Objem zásypu kanalizace"přesuny po stavbě</t>
  </si>
  <si>
    <t>Objem obsypu kanaliazce"přesuny po stavbě</t>
  </si>
  <si>
    <t>Výšková úprava mříží</t>
  </si>
  <si>
    <t>Výšková úprava uličního vstupu nebo vpusti do 200 mm zvýšením mříže</t>
  </si>
  <si>
    <t>Výšková úprava poklopů</t>
  </si>
  <si>
    <t>Výšková úprava uličního vstupu nebo vpusti do 200 mm zvýšením poklopu</t>
  </si>
  <si>
    <t>Výšková úprava šoupat a hydrantů</t>
  </si>
  <si>
    <t>Výšková úprava uličního vstupu nebo vpusti do 200 mm zvýšením krycího hrnce, šoupěte nebo hydrantu</t>
  </si>
  <si>
    <t>Délka výkopu pro kanalizaci</t>
  </si>
  <si>
    <t xml:space="preserve"> SO 801</t>
  </si>
  <si>
    <t>Úprava trávníků</t>
  </si>
  <si>
    <t>Struktura údajů, formát souboru a metodika pro zpracování</t>
  </si>
  <si>
    <t>Struktura</t>
  </si>
  <si>
    <t>Soubor je složen ze záložky Rekapitulace rekonstrukce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</si>
  <si>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</si>
  <si>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rekonstrukce </t>
    </r>
    <r>
      <rPr>
        <sz val="8"/>
        <rFont val="Arial CE"/>
        <family val="2"/>
      </rPr>
      <t>obsahuje sestavu Rekapitulace rekonstrukce a Rekapitulace objektů rekonstrukce a soupisů prací.</t>
    </r>
  </si>
  <si>
    <r>
      <t xml:space="preserve">V sestavě </t>
    </r>
    <r>
      <rPr>
        <b/>
        <sz val="8"/>
        <rFont val="Arial CE"/>
        <family val="2"/>
      </rPr>
      <t>Rekapitulace rekonstrukce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</si>
  <si>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</si>
  <si>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</si>
  <si>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rekonstrukce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</si>
  <si>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</si>
  <si>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</si>
  <si>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</si>
  <si>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</si>
  <si>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</si>
  <si>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</si>
  <si>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</si>
  <si>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</si>
  <si>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</si>
  <si>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</si>
  <si>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</si>
  <si>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</si>
  <si>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rekonstrukce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</si>
  <si>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rekonstrukce,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</si>
  <si>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</si>
  <si>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</si>
  <si>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</si>
  <si>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</si>
  <si>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</si>
  <si>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</si>
  <si>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</si>
  <si>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</si>
  <si>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</si>
  <si>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</si>
  <si>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</si>
  <si>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</si>
  <si>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</si>
  <si>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</si>
  <si>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</si>
  <si>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</si>
  <si>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</si>
  <si>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</si>
  <si>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</si>
  <si>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</si>
  <si>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</si>
  <si>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</si>
  <si>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</si>
  <si>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</si>
  <si>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</si>
  <si>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</si>
  <si>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</si>
  <si>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</si>
  <si>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rekonstrukce - zde uchazeč vyplní svůj název (název subjektu) </t>
  </si>
  <si>
    <t>Pole IČ a DIČ v sestavě Rekapitulace rekonstrukce - zde uchazeč vyplní svoje IČ a DIČ</t>
  </si>
  <si>
    <t>Datum v sestavě Rekapitulace rekonstrukce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</si>
  <si>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</si>
  <si>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</si>
  <si>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</si>
  <si>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</si>
  <si>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</si>
  <si>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</si>
  <si>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</si>
  <si>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</si>
  <si>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</si>
  <si>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rekonstrukce</t>
  </si>
  <si>
    <t>Název</t>
  </si>
  <si>
    <t>Povinný</t>
  </si>
  <si>
    <t>Max. počet</t>
  </si>
  <si>
    <t>atributu</t>
  </si>
  <si>
    <t>(A/N)</t>
  </si>
  <si>
    <t>znaků</t>
  </si>
  <si>
    <t>A</t>
  </si>
  <si>
    <t>Kód rekonstrukce</t>
  </si>
  <si>
    <t>String</t>
  </si>
  <si>
    <t>Rekonstrukce</t>
  </si>
  <si>
    <t>Název rekonstrukce</t>
  </si>
  <si>
    <t>Místo</t>
  </si>
  <si>
    <t>N</t>
  </si>
  <si>
    <t>Místo rekonstrukce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</si>
  <si>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</si>
  <si>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</si>
  <si>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</si>
  <si>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</si>
  <si>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</si>
  <si>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</si>
  <si>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</si>
  <si>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</si>
  <si>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</si>
  <si>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</si>
  <si>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</si>
  <si>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</si>
  <si>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</si>
  <si>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</si>
  <si>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</si>
  <si>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</si>
  <si>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</si>
  <si>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</si>
  <si>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</si>
  <si>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</si>
  <si>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</si>
  <si>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</si>
  <si>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</si>
  <si>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</si>
  <si>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</si>
  <si>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</si>
  <si>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</si>
  <si>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</si>
  <si>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</si>
  <si>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rekonstrukci. Sčítává se ze všech listů.</t>
  </si>
  <si>
    <t>Celková cena s DPH za celou rekonstrukci</t>
  </si>
  <si>
    <t>Rekapitulace objektů rekonstrukce a soupisů prací</t>
  </si>
  <si>
    <t>Přebírá se z Rekapitulace rekonstrukce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</si>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</sst>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8"/>
      <color rgb="FF000000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9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41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 wrapText="1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4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 indent="1"/>
      <protection/>
    </xf>
    <xf numFmtId="0" fontId="23" fillId="0" borderId="0" xfId="0" applyFont="1" applyAlignment="1" applyProtection="1">
      <alignment horizontal="left" vertical="center" indent="1"/>
      <protection/>
    </xf>
    <xf numFmtId="167" fontId="23" fillId="0" borderId="0" xfId="0" applyNumberFormat="1" applyFont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 indent="2"/>
      <protection/>
    </xf>
    <xf numFmtId="0" fontId="23" fillId="0" borderId="0" xfId="0" applyFont="1" applyAlignment="1" applyProtection="1">
      <alignment horizontal="left" vertical="center" indent="2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41" fillId="0" borderId="22" xfId="0" applyFont="1" applyBorder="1" applyAlignment="1" applyProtection="1">
      <alignment horizontal="center" vertical="center"/>
      <protection/>
    </xf>
    <xf numFmtId="49" fontId="41" fillId="0" borderId="22" xfId="0" applyNumberFormat="1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center" vertical="center" wrapText="1"/>
      <protection/>
    </xf>
    <xf numFmtId="167" fontId="41" fillId="0" borderId="22" xfId="0" applyNumberFormat="1" applyFont="1" applyBorder="1" applyAlignment="1" applyProtection="1">
      <alignment vertical="center"/>
      <protection/>
    </xf>
    <xf numFmtId="4" fontId="41" fillId="2" borderId="22" xfId="0" applyNumberFormat="1" applyFont="1" applyFill="1" applyBorder="1" applyAlignment="1" applyProtection="1">
      <alignment vertical="center"/>
      <protection locked="0"/>
    </xf>
    <xf numFmtId="4" fontId="41" fillId="0" borderId="22" xfId="0" applyNumberFormat="1" applyFont="1" applyBorder="1" applyAlignment="1" applyProtection="1">
      <alignment vertical="center"/>
      <protection/>
    </xf>
    <xf numFmtId="0" fontId="42" fillId="0" borderId="3" xfId="0" applyFont="1" applyBorder="1" applyAlignment="1">
      <alignment vertical="center"/>
    </xf>
    <xf numFmtId="0" fontId="41" fillId="2" borderId="14" xfId="0" applyFont="1" applyFill="1" applyBorder="1" applyAlignment="1" applyProtection="1">
      <alignment horizontal="left" vertical="center"/>
      <protection locked="0"/>
    </xf>
    <xf numFmtId="0" fontId="41" fillId="0" borderId="0" xfId="0" applyFont="1" applyBorder="1" applyAlignment="1" applyProtection="1">
      <alignment horizontal="center" vertical="center"/>
      <protection/>
    </xf>
    <xf numFmtId="0" fontId="43" fillId="0" borderId="0" xfId="0" applyFont="1" applyAlignment="1" applyProtection="1">
      <alignment vertical="center" wrapText="1"/>
      <protection/>
    </xf>
    <xf numFmtId="0" fontId="19" fillId="0" borderId="0" xfId="0" applyFont="1" applyAlignment="1" applyProtection="1">
      <alignment horizontal="left" vertical="center" indent="3"/>
      <protection/>
    </xf>
    <xf numFmtId="0" fontId="23" fillId="0" borderId="0" xfId="0" applyFont="1" applyAlignment="1" applyProtection="1">
      <alignment horizontal="left" vertical="center" indent="3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22" xfId="0" applyFont="1" applyBorder="1" applyAlignment="1">
      <alignment horizontal="left" vertical="center" wrapText="1"/>
    </xf>
    <xf numFmtId="0" fontId="44" fillId="0" borderId="22" xfId="0" applyFont="1" applyBorder="1" applyAlignment="1">
      <alignment horizontal="left" vertical="center"/>
    </xf>
    <xf numFmtId="167" fontId="44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6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7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8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46" fillId="0" borderId="28" xfId="0" applyFont="1" applyBorder="1" applyAlignment="1">
      <alignment horizontal="center" vertical="center"/>
    </xf>
    <xf numFmtId="0" fontId="49" fillId="0" borderId="28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7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8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9" fillId="0" borderId="26" xfId="0" applyFont="1" applyBorder="1" applyAlignment="1">
      <alignment horizontal="left" vertical="center" wrapText="1"/>
    </xf>
    <xf numFmtId="0" fontId="49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/>
    </xf>
    <xf numFmtId="0" fontId="47" fillId="0" borderId="27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/>
    </xf>
    <xf numFmtId="0" fontId="47" fillId="0" borderId="29" xfId="0" applyFont="1" applyBorder="1" applyAlignment="1">
      <alignment horizontal="left" vertical="center" wrapText="1"/>
    </xf>
    <xf numFmtId="0" fontId="47" fillId="0" borderId="28" xfId="0" applyFont="1" applyBorder="1" applyAlignment="1">
      <alignment horizontal="left" vertical="center" wrapText="1"/>
    </xf>
    <xf numFmtId="0" fontId="47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7" fillId="0" borderId="29" xfId="0" applyFont="1" applyBorder="1" applyAlignment="1">
      <alignment horizontal="left" vertical="center"/>
    </xf>
    <xf numFmtId="0" fontId="47" fillId="0" borderId="28" xfId="0" applyFont="1" applyBorder="1" applyAlignment="1">
      <alignment horizontal="left" vertical="center"/>
    </xf>
    <xf numFmtId="0" fontId="47" fillId="0" borderId="30" xfId="0" applyFont="1" applyBorder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49" fillId="0" borderId="28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7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7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46" fillId="0" borderId="28" xfId="0" applyFont="1" applyBorder="1" applyAlignment="1">
      <alignment horizontal="left"/>
    </xf>
    <xf numFmtId="0" fontId="49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012103000" TargetMode="External" /><Relationship Id="rId2" Type="http://schemas.openxmlformats.org/officeDocument/2006/relationships/hyperlink" Target="https://podminky.urs.cz/item/CS_URS_2024_01/012203000" TargetMode="External" /><Relationship Id="rId3" Type="http://schemas.openxmlformats.org/officeDocument/2006/relationships/hyperlink" Target="https://podminky.urs.cz/item/CS_URS_2024_01/012303000" TargetMode="External" /><Relationship Id="rId4" Type="http://schemas.openxmlformats.org/officeDocument/2006/relationships/hyperlink" Target="https://podminky.urs.cz/item/CS_URS_2024_01/013254000" TargetMode="External" /><Relationship Id="rId5" Type="http://schemas.openxmlformats.org/officeDocument/2006/relationships/hyperlink" Target="https://podminky.urs.cz/item/CS_URS_2024_01/021103000" TargetMode="External" /><Relationship Id="rId6" Type="http://schemas.openxmlformats.org/officeDocument/2006/relationships/hyperlink" Target="https://podminky.urs.cz/item/CS_URS_2024_01/030001000" TargetMode="External" /><Relationship Id="rId7" Type="http://schemas.openxmlformats.org/officeDocument/2006/relationships/hyperlink" Target="https://podminky.urs.cz/item/CS_URS_2024_01/045002000" TargetMode="External" /><Relationship Id="rId8" Type="http://schemas.openxmlformats.org/officeDocument/2006/relationships/hyperlink" Target="https://podminky.urs.cz/item/CS_URS_2024_01/053002000" TargetMode="External" /><Relationship Id="rId9" Type="http://schemas.openxmlformats.org/officeDocument/2006/relationships/hyperlink" Target="https://podminky.urs.cz/item/CS_URS_2024_01/060001000" TargetMode="External" /><Relationship Id="rId10" Type="http://schemas.openxmlformats.org/officeDocument/2006/relationships/hyperlink" Target="https://podminky.urs.cz/item/CS_URS_2024_01/070001000" TargetMode="External" /><Relationship Id="rId1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3106132" TargetMode="External" /><Relationship Id="rId2" Type="http://schemas.openxmlformats.org/officeDocument/2006/relationships/hyperlink" Target="https://podminky.urs.cz/item/CS_URS_2024_01/113107321" TargetMode="External" /><Relationship Id="rId3" Type="http://schemas.openxmlformats.org/officeDocument/2006/relationships/hyperlink" Target="https://podminky.urs.cz/item/CS_URS_2024_01/113107322" TargetMode="External" /><Relationship Id="rId4" Type="http://schemas.openxmlformats.org/officeDocument/2006/relationships/hyperlink" Target="https://podminky.urs.cz/item/CS_URS_2024_01/113107323" TargetMode="External" /><Relationship Id="rId5" Type="http://schemas.openxmlformats.org/officeDocument/2006/relationships/hyperlink" Target="https://podminky.urs.cz/item/CS_URS_2024_01/113107330" TargetMode="External" /><Relationship Id="rId6" Type="http://schemas.openxmlformats.org/officeDocument/2006/relationships/hyperlink" Target="https://podminky.urs.cz/item/CS_URS_2024_01/113107331" TargetMode="External" /><Relationship Id="rId7" Type="http://schemas.openxmlformats.org/officeDocument/2006/relationships/hyperlink" Target="https://podminky.urs.cz/item/CS_URS_2024_01/113107332" TargetMode="External" /><Relationship Id="rId8" Type="http://schemas.openxmlformats.org/officeDocument/2006/relationships/hyperlink" Target="https://podminky.urs.cz/item/CS_URS_2024_01/113107341" TargetMode="External" /><Relationship Id="rId9" Type="http://schemas.openxmlformats.org/officeDocument/2006/relationships/hyperlink" Target="https://podminky.urs.cz/item/CS_URS_2024_01/113107342" TargetMode="External" /><Relationship Id="rId10" Type="http://schemas.openxmlformats.org/officeDocument/2006/relationships/hyperlink" Target="https://podminky.urs.cz/item/CS_URS_2024_01/113154263" TargetMode="External" /><Relationship Id="rId11" Type="http://schemas.openxmlformats.org/officeDocument/2006/relationships/hyperlink" Target="https://podminky.urs.cz/item/CS_URS_2024_01/113154264" TargetMode="External" /><Relationship Id="rId12" Type="http://schemas.openxmlformats.org/officeDocument/2006/relationships/hyperlink" Target="https://podminky.urs.cz/item/CS_URS_2024_01/113202111" TargetMode="External" /><Relationship Id="rId13" Type="http://schemas.openxmlformats.org/officeDocument/2006/relationships/hyperlink" Target="https://podminky.urs.cz/item/CS_URS_2024_01/113204111" TargetMode="External" /><Relationship Id="rId14" Type="http://schemas.openxmlformats.org/officeDocument/2006/relationships/hyperlink" Target="https://podminky.urs.cz/item/CS_URS_2024_01/121151103" TargetMode="External" /><Relationship Id="rId15" Type="http://schemas.openxmlformats.org/officeDocument/2006/relationships/hyperlink" Target="https://podminky.urs.cz/item/CS_URS_2024_01/122251104" TargetMode="External" /><Relationship Id="rId16" Type="http://schemas.openxmlformats.org/officeDocument/2006/relationships/hyperlink" Target="https://podminky.urs.cz/item/CS_URS_2024_01/129001101" TargetMode="External" /><Relationship Id="rId17" Type="http://schemas.openxmlformats.org/officeDocument/2006/relationships/hyperlink" Target="https://podminky.urs.cz/item/CS_URS_2024_01/131213701" TargetMode="External" /><Relationship Id="rId18" Type="http://schemas.openxmlformats.org/officeDocument/2006/relationships/hyperlink" Target="https://podminky.urs.cz/item/CS_URS_2024_01/162351103" TargetMode="External" /><Relationship Id="rId19" Type="http://schemas.openxmlformats.org/officeDocument/2006/relationships/hyperlink" Target="https://podminky.urs.cz/item/CS_URS_2024_01/162651112" TargetMode="External" /><Relationship Id="rId20" Type="http://schemas.openxmlformats.org/officeDocument/2006/relationships/hyperlink" Target="https://podminky.urs.cz/item/CS_URS_2024_01/167151111" TargetMode="External" /><Relationship Id="rId21" Type="http://schemas.openxmlformats.org/officeDocument/2006/relationships/hyperlink" Target="https://podminky.urs.cz/item/CS_URS_2024_01/171152121" TargetMode="External" /><Relationship Id="rId22" Type="http://schemas.openxmlformats.org/officeDocument/2006/relationships/hyperlink" Target="https://podminky.urs.cz/item/CS_URS_2024_01/171201231" TargetMode="External" /><Relationship Id="rId23" Type="http://schemas.openxmlformats.org/officeDocument/2006/relationships/hyperlink" Target="https://podminky.urs.cz/item/CS_URS_2024_01/171151103" TargetMode="External" /><Relationship Id="rId24" Type="http://schemas.openxmlformats.org/officeDocument/2006/relationships/hyperlink" Target="https://podminky.urs.cz/item/CS_URS_2024_01/171251201" TargetMode="External" /><Relationship Id="rId25" Type="http://schemas.openxmlformats.org/officeDocument/2006/relationships/hyperlink" Target="https://podminky.urs.cz/item/CS_URS_2024_01/181152302" TargetMode="External" /><Relationship Id="rId26" Type="http://schemas.openxmlformats.org/officeDocument/2006/relationships/hyperlink" Target="https://podminky.urs.cz/item/CS_URS_2024_01/182351023" TargetMode="External" /><Relationship Id="rId27" Type="http://schemas.openxmlformats.org/officeDocument/2006/relationships/hyperlink" Target="https://podminky.urs.cz/item/CS_URS_2024_01/182151111" TargetMode="External" /><Relationship Id="rId28" Type="http://schemas.openxmlformats.org/officeDocument/2006/relationships/hyperlink" Target="https://podminky.urs.cz/item/CS_URS_2024_01/182251101" TargetMode="External" /><Relationship Id="rId29" Type="http://schemas.openxmlformats.org/officeDocument/2006/relationships/hyperlink" Target="https://podminky.urs.cz/item/CS_URS_2024_01/182313101" TargetMode="External" /><Relationship Id="rId30" Type="http://schemas.openxmlformats.org/officeDocument/2006/relationships/hyperlink" Target="https://podminky.urs.cz/item/CS_URS_2024_01/275313711" TargetMode="External" /><Relationship Id="rId31" Type="http://schemas.openxmlformats.org/officeDocument/2006/relationships/hyperlink" Target="https://podminky.urs.cz/item/CS_URS_2024_01/339921132" TargetMode="External" /><Relationship Id="rId32" Type="http://schemas.openxmlformats.org/officeDocument/2006/relationships/hyperlink" Target="https://podminky.urs.cz/item/CS_URS_2024_01/564831111" TargetMode="External" /><Relationship Id="rId33" Type="http://schemas.openxmlformats.org/officeDocument/2006/relationships/hyperlink" Target="https://podminky.urs.cz/item/CS_URS_2024_01/564851111" TargetMode="External" /><Relationship Id="rId34" Type="http://schemas.openxmlformats.org/officeDocument/2006/relationships/hyperlink" Target="https://podminky.urs.cz/item/CS_URS_2024_01/564861111" TargetMode="External" /><Relationship Id="rId35" Type="http://schemas.openxmlformats.org/officeDocument/2006/relationships/hyperlink" Target="https://podminky.urs.cz/item/CS_URS_2024_01/567122111" TargetMode="External" /><Relationship Id="rId36" Type="http://schemas.openxmlformats.org/officeDocument/2006/relationships/hyperlink" Target="https://podminky.urs.cz/item/CS_URS_2024_01/572141111" TargetMode="External" /><Relationship Id="rId37" Type="http://schemas.openxmlformats.org/officeDocument/2006/relationships/hyperlink" Target="https://podminky.urs.cz/item/CS_URS_2024_01/573191111" TargetMode="External" /><Relationship Id="rId38" Type="http://schemas.openxmlformats.org/officeDocument/2006/relationships/hyperlink" Target="https://podminky.urs.cz/item/CS_URS_2024_01/573231111" TargetMode="External" /><Relationship Id="rId39" Type="http://schemas.openxmlformats.org/officeDocument/2006/relationships/hyperlink" Target="https://podminky.urs.cz/item/CS_URS_2024_01/577134111" TargetMode="External" /><Relationship Id="rId40" Type="http://schemas.openxmlformats.org/officeDocument/2006/relationships/hyperlink" Target="https://podminky.urs.cz/item/CS_URS_2024_01/565145101" TargetMode="External" /><Relationship Id="rId41" Type="http://schemas.openxmlformats.org/officeDocument/2006/relationships/hyperlink" Target="https://podminky.urs.cz/item/CS_URS_2024_01/577144111" TargetMode="External" /><Relationship Id="rId42" Type="http://schemas.openxmlformats.org/officeDocument/2006/relationships/hyperlink" Target="https://podminky.urs.cz/item/CS_URS_2024_01/596211113" TargetMode="External" /><Relationship Id="rId43" Type="http://schemas.openxmlformats.org/officeDocument/2006/relationships/hyperlink" Target="https://podminky.urs.cz/item/CS_URS_2024_01/596211114" TargetMode="External" /><Relationship Id="rId44" Type="http://schemas.openxmlformats.org/officeDocument/2006/relationships/hyperlink" Target="https://podminky.urs.cz/item/CS_URS_2024_01/596212213" TargetMode="External" /><Relationship Id="rId45" Type="http://schemas.openxmlformats.org/officeDocument/2006/relationships/hyperlink" Target="https://podminky.urs.cz/item/CS_URS_2024_01/596412213" TargetMode="External" /><Relationship Id="rId46" Type="http://schemas.openxmlformats.org/officeDocument/2006/relationships/hyperlink" Target="https://podminky.urs.cz/item/CS_URS_2024_01/637121112" TargetMode="External" /><Relationship Id="rId47" Type="http://schemas.openxmlformats.org/officeDocument/2006/relationships/hyperlink" Target="https://podminky.urs.cz/item/CS_URS_2024_01/914111111" TargetMode="External" /><Relationship Id="rId48" Type="http://schemas.openxmlformats.org/officeDocument/2006/relationships/hyperlink" Target="https://podminky.urs.cz/item/CS_URS_2024_01/914511111" TargetMode="External" /><Relationship Id="rId49" Type="http://schemas.openxmlformats.org/officeDocument/2006/relationships/hyperlink" Target="https://podminky.urs.cz/item/CS_URS_2024_01/915211112" TargetMode="External" /><Relationship Id="rId50" Type="http://schemas.openxmlformats.org/officeDocument/2006/relationships/hyperlink" Target="https://podminky.urs.cz/item/CS_URS_2024_01/915221112" TargetMode="External" /><Relationship Id="rId51" Type="http://schemas.openxmlformats.org/officeDocument/2006/relationships/hyperlink" Target="https://podminky.urs.cz/item/CS_URS_2024_01/915221122" TargetMode="External" /><Relationship Id="rId52" Type="http://schemas.openxmlformats.org/officeDocument/2006/relationships/hyperlink" Target="https://podminky.urs.cz/item/CS_URS_2024_01/915611111" TargetMode="External" /><Relationship Id="rId53" Type="http://schemas.openxmlformats.org/officeDocument/2006/relationships/hyperlink" Target="https://podminky.urs.cz/item/CS_URS_2024_01/916131213" TargetMode="External" /><Relationship Id="rId54" Type="http://schemas.openxmlformats.org/officeDocument/2006/relationships/hyperlink" Target="https://podminky.urs.cz/item/CS_URS_2024_01/916231213" TargetMode="External" /><Relationship Id="rId55" Type="http://schemas.openxmlformats.org/officeDocument/2006/relationships/hyperlink" Target="https://podminky.urs.cz/item/CS_URS_2024_01/916331112" TargetMode="External" /><Relationship Id="rId56" Type="http://schemas.openxmlformats.org/officeDocument/2006/relationships/hyperlink" Target="https://podminky.urs.cz/item/CS_URS_2024_01/919726121" TargetMode="External" /><Relationship Id="rId57" Type="http://schemas.openxmlformats.org/officeDocument/2006/relationships/hyperlink" Target="https://podminky.urs.cz/item/CS_URS_2024_01/919731112" TargetMode="External" /><Relationship Id="rId58" Type="http://schemas.openxmlformats.org/officeDocument/2006/relationships/hyperlink" Target="https://podminky.urs.cz/item/CS_URS_2024_01/919732211" TargetMode="External" /><Relationship Id="rId59" Type="http://schemas.openxmlformats.org/officeDocument/2006/relationships/hyperlink" Target="https://podminky.urs.cz/item/CS_URS_2024_01/919732221" TargetMode="External" /><Relationship Id="rId60" Type="http://schemas.openxmlformats.org/officeDocument/2006/relationships/hyperlink" Target="https://podminky.urs.cz/item/CS_URS_2024_01/919735111" TargetMode="External" /><Relationship Id="rId61" Type="http://schemas.openxmlformats.org/officeDocument/2006/relationships/hyperlink" Target="https://podminky.urs.cz/item/CS_URS_2024_01/919735113" TargetMode="External" /><Relationship Id="rId62" Type="http://schemas.openxmlformats.org/officeDocument/2006/relationships/hyperlink" Target="https://podminky.urs.cz/item/CS_URS_2024_01/919858111" TargetMode="External" /><Relationship Id="rId63" Type="http://schemas.openxmlformats.org/officeDocument/2006/relationships/hyperlink" Target="https://podminky.urs.cz/item/CS_URS_2024_01/936001001" TargetMode="External" /><Relationship Id="rId64" Type="http://schemas.openxmlformats.org/officeDocument/2006/relationships/hyperlink" Target="https://podminky.urs.cz/item/CS_URS_2024_01/936104211" TargetMode="External" /><Relationship Id="rId65" Type="http://schemas.openxmlformats.org/officeDocument/2006/relationships/hyperlink" Target="https://podminky.urs.cz/item/CS_URS_2024_01/936124112" TargetMode="External" /><Relationship Id="rId66" Type="http://schemas.openxmlformats.org/officeDocument/2006/relationships/hyperlink" Target="https://podminky.urs.cz/item/CS_URS_2024_01/961044111" TargetMode="External" /><Relationship Id="rId67" Type="http://schemas.openxmlformats.org/officeDocument/2006/relationships/hyperlink" Target="https://podminky.urs.cz/item/CS_URS_2024_01/966001112" TargetMode="External" /><Relationship Id="rId68" Type="http://schemas.openxmlformats.org/officeDocument/2006/relationships/hyperlink" Target="https://podminky.urs.cz/item/CS_URS_2024_01/966001211" TargetMode="External" /><Relationship Id="rId69" Type="http://schemas.openxmlformats.org/officeDocument/2006/relationships/hyperlink" Target="https://podminky.urs.cz/item/CS_URS_2024_01/966006132" TargetMode="External" /><Relationship Id="rId70" Type="http://schemas.openxmlformats.org/officeDocument/2006/relationships/hyperlink" Target="https://podminky.urs.cz/item/CS_URS_2024_01/985121122" TargetMode="External" /><Relationship Id="rId71" Type="http://schemas.openxmlformats.org/officeDocument/2006/relationships/hyperlink" Target="https://podminky.urs.cz/item/CS_URS_2024_01/985311111" TargetMode="External" /><Relationship Id="rId72" Type="http://schemas.openxmlformats.org/officeDocument/2006/relationships/hyperlink" Target="https://podminky.urs.cz/item/CS_URS_2024_01/985311115" TargetMode="External" /><Relationship Id="rId73" Type="http://schemas.openxmlformats.org/officeDocument/2006/relationships/hyperlink" Target="https://podminky.urs.cz/item/CS_URS_2024_01/985311311" TargetMode="External" /><Relationship Id="rId74" Type="http://schemas.openxmlformats.org/officeDocument/2006/relationships/hyperlink" Target="https://podminky.urs.cz/item/CS_URS_2024_01/985311315" TargetMode="External" /><Relationship Id="rId75" Type="http://schemas.openxmlformats.org/officeDocument/2006/relationships/hyperlink" Target="https://podminky.urs.cz/item/CS_URS_2024_01/985311912" TargetMode="External" /><Relationship Id="rId76" Type="http://schemas.openxmlformats.org/officeDocument/2006/relationships/hyperlink" Target="https://podminky.urs.cz/item/CS_URS_2024_01/985312111" TargetMode="External" /><Relationship Id="rId77" Type="http://schemas.openxmlformats.org/officeDocument/2006/relationships/hyperlink" Target="https://podminky.urs.cz/item/CS_URS_2024_01/985312131" TargetMode="External" /><Relationship Id="rId78" Type="http://schemas.openxmlformats.org/officeDocument/2006/relationships/hyperlink" Target="https://podminky.urs.cz/item/CS_URS_2024_01/985321211" TargetMode="External" /><Relationship Id="rId79" Type="http://schemas.openxmlformats.org/officeDocument/2006/relationships/hyperlink" Target="https://podminky.urs.cz/item/CS_URS_2024_01/985321912" TargetMode="External" /><Relationship Id="rId80" Type="http://schemas.openxmlformats.org/officeDocument/2006/relationships/hyperlink" Target="https://podminky.urs.cz/item/CS_URS_2024_01/985411111" TargetMode="External" /><Relationship Id="rId81" Type="http://schemas.openxmlformats.org/officeDocument/2006/relationships/hyperlink" Target="https://podminky.urs.cz/item/CS_URS_2024_01/985411912" TargetMode="External" /><Relationship Id="rId82" Type="http://schemas.openxmlformats.org/officeDocument/2006/relationships/hyperlink" Target="https://podminky.urs.cz/item/CS_URS_2024_01/985675111" TargetMode="External" /><Relationship Id="rId83" Type="http://schemas.openxmlformats.org/officeDocument/2006/relationships/hyperlink" Target="https://podminky.urs.cz/item/CS_URS_2024_01/985675121" TargetMode="External" /><Relationship Id="rId84" Type="http://schemas.openxmlformats.org/officeDocument/2006/relationships/hyperlink" Target="https://podminky.urs.cz/item/CS_URS_2024_01/997221551" TargetMode="External" /><Relationship Id="rId85" Type="http://schemas.openxmlformats.org/officeDocument/2006/relationships/hyperlink" Target="https://podminky.urs.cz/item/CS_URS_2024_01/997221559" TargetMode="External" /><Relationship Id="rId86" Type="http://schemas.openxmlformats.org/officeDocument/2006/relationships/hyperlink" Target="https://podminky.urs.cz/item/CS_URS_2024_01/997221561" TargetMode="External" /><Relationship Id="rId87" Type="http://schemas.openxmlformats.org/officeDocument/2006/relationships/hyperlink" Target="https://podminky.urs.cz/item/CS_URS_2024_01/997221569" TargetMode="External" /><Relationship Id="rId88" Type="http://schemas.openxmlformats.org/officeDocument/2006/relationships/hyperlink" Target="https://podminky.urs.cz/item/CS_URS_2024_01/997221861" TargetMode="External" /><Relationship Id="rId89" Type="http://schemas.openxmlformats.org/officeDocument/2006/relationships/hyperlink" Target="https://podminky.urs.cz/item/CS_URS_2024_01/997221873" TargetMode="External" /><Relationship Id="rId90" Type="http://schemas.openxmlformats.org/officeDocument/2006/relationships/hyperlink" Target="https://podminky.urs.cz/item/CS_URS_2024_01/997221875" TargetMode="External" /><Relationship Id="rId91" Type="http://schemas.openxmlformats.org/officeDocument/2006/relationships/hyperlink" Target="https://podminky.urs.cz/item/CS_URS_2024_01/997013841" TargetMode="External" /><Relationship Id="rId92" Type="http://schemas.openxmlformats.org/officeDocument/2006/relationships/hyperlink" Target="https://podminky.urs.cz/item/CS_URS_2024_01/998223011" TargetMode="External" /><Relationship Id="rId93" Type="http://schemas.openxmlformats.org/officeDocument/2006/relationships/hyperlink" Target="https://podminky.urs.cz/item/CS_URS_2024_01/711161221" TargetMode="External" /><Relationship Id="rId94" Type="http://schemas.openxmlformats.org/officeDocument/2006/relationships/hyperlink" Target="https://podminky.urs.cz/item/CS_URS_2024_01/711161383" TargetMode="External" /><Relationship Id="rId95" Type="http://schemas.openxmlformats.org/officeDocument/2006/relationships/hyperlink" Target="https://podminky.urs.cz/item/CS_URS_2024_01/998711101" TargetMode="External" /><Relationship Id="rId96" Type="http://schemas.openxmlformats.org/officeDocument/2006/relationships/hyperlink" Target="https://podminky.urs.cz/item/CS_URS_2024_01/767161813" TargetMode="External" /><Relationship Id="rId97" Type="http://schemas.openxmlformats.org/officeDocument/2006/relationships/hyperlink" Target="https://podminky.urs.cz/item/CS_URS_2024_01/767163121" TargetMode="External" /><Relationship Id="rId98" Type="http://schemas.openxmlformats.org/officeDocument/2006/relationships/hyperlink" Target="https://podminky.urs.cz/item/CS_URS_2024_01/767163211" TargetMode="External" /><Relationship Id="rId99" Type="http://schemas.openxmlformats.org/officeDocument/2006/relationships/hyperlink" Target="https://podminky.urs.cz/item/CS_URS_2024_01/998767101" TargetMode="External" /><Relationship Id="rId100" Type="http://schemas.openxmlformats.org/officeDocument/2006/relationships/hyperlink" Target="https://podminky.urs.cz/item/CS_URS_2024_01/771161022" TargetMode="External" /><Relationship Id="rId101" Type="http://schemas.openxmlformats.org/officeDocument/2006/relationships/hyperlink" Target="https://podminky.urs.cz/item/CS_URS_2024_01/998771101" TargetMode="External" /><Relationship Id="rId102" Type="http://schemas.openxmlformats.org/officeDocument/2006/relationships/hyperlink" Target="https://podminky.urs.cz/item/CS_URS_2024_01/777111111" TargetMode="External" /><Relationship Id="rId103" Type="http://schemas.openxmlformats.org/officeDocument/2006/relationships/hyperlink" Target="https://podminky.urs.cz/item/CS_URS_2024_01/777131107" TargetMode="External" /><Relationship Id="rId104" Type="http://schemas.openxmlformats.org/officeDocument/2006/relationships/hyperlink" Target="https://podminky.urs.cz/item/CS_URS_2024_01/777131151" TargetMode="External" /><Relationship Id="rId105" Type="http://schemas.openxmlformats.org/officeDocument/2006/relationships/hyperlink" Target="https://podminky.urs.cz/item/CS_URS_2024_01/777131207" TargetMode="External" /><Relationship Id="rId106" Type="http://schemas.openxmlformats.org/officeDocument/2006/relationships/hyperlink" Target="https://podminky.urs.cz/item/CS_URS_2024_01/777211211" TargetMode="External" /><Relationship Id="rId107" Type="http://schemas.openxmlformats.org/officeDocument/2006/relationships/hyperlink" Target="https://podminky.urs.cz/item/CS_URS_2024_01/777211711" TargetMode="External" /><Relationship Id="rId108" Type="http://schemas.openxmlformats.org/officeDocument/2006/relationships/hyperlink" Target="https://podminky.urs.cz/item/CS_URS_2024_01/777211713" TargetMode="External" /><Relationship Id="rId109" Type="http://schemas.openxmlformats.org/officeDocument/2006/relationships/hyperlink" Target="https://podminky.urs.cz/item/CS_URS_2024_01/777312155" TargetMode="External" /><Relationship Id="rId110" Type="http://schemas.openxmlformats.org/officeDocument/2006/relationships/hyperlink" Target="https://podminky.urs.cz/item/CS_URS_2024_01/777312163" TargetMode="External" /><Relationship Id="rId111" Type="http://schemas.openxmlformats.org/officeDocument/2006/relationships/hyperlink" Target="https://podminky.urs.cz/item/CS_URS_2024_01/777313115" TargetMode="External" /><Relationship Id="rId112" Type="http://schemas.openxmlformats.org/officeDocument/2006/relationships/hyperlink" Target="https://podminky.urs.cz/item/CS_URS_2024_01/777313123" TargetMode="External" /><Relationship Id="rId113" Type="http://schemas.openxmlformats.org/officeDocument/2006/relationships/hyperlink" Target="https://podminky.urs.cz/item/CS_URS_2024_01/777313155" TargetMode="External" /><Relationship Id="rId114" Type="http://schemas.openxmlformats.org/officeDocument/2006/relationships/hyperlink" Target="https://podminky.urs.cz/item/CS_URS_2024_01/777313163" TargetMode="External" /><Relationship Id="rId115" Type="http://schemas.openxmlformats.org/officeDocument/2006/relationships/hyperlink" Target="https://podminky.urs.cz/item/CS_URS_2024_01/777611101" TargetMode="External" /><Relationship Id="rId116" Type="http://schemas.openxmlformats.org/officeDocument/2006/relationships/hyperlink" Target="https://podminky.urs.cz/item/CS_URS_2024_01/777611113" TargetMode="External" /><Relationship Id="rId117" Type="http://schemas.openxmlformats.org/officeDocument/2006/relationships/hyperlink" Target="https://podminky.urs.cz/item/CS_URS_2024_01/777611181" TargetMode="External" /><Relationship Id="rId118" Type="http://schemas.openxmlformats.org/officeDocument/2006/relationships/hyperlink" Target="https://podminky.urs.cz/item/CS_URS_2024_01/777612101" TargetMode="External" /><Relationship Id="rId119" Type="http://schemas.openxmlformats.org/officeDocument/2006/relationships/hyperlink" Target="https://podminky.urs.cz/item/CS_URS_2024_01/777612151" TargetMode="External" /><Relationship Id="rId120" Type="http://schemas.openxmlformats.org/officeDocument/2006/relationships/hyperlink" Target="https://podminky.urs.cz/item/CS_URS_2024_01/998777101" TargetMode="External" /><Relationship Id="rId12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22251104" TargetMode="External" /><Relationship Id="rId2" Type="http://schemas.openxmlformats.org/officeDocument/2006/relationships/hyperlink" Target="https://podminky.urs.cz/item/CS_URS_2024_01/129001101" TargetMode="External" /><Relationship Id="rId3" Type="http://schemas.openxmlformats.org/officeDocument/2006/relationships/hyperlink" Target="https://podminky.urs.cz/item/CS_URS_2024_01/162651112" TargetMode="External" /><Relationship Id="rId4" Type="http://schemas.openxmlformats.org/officeDocument/2006/relationships/hyperlink" Target="https://podminky.urs.cz/item/CS_URS_2024_01/171152501" TargetMode="External" /><Relationship Id="rId5" Type="http://schemas.openxmlformats.org/officeDocument/2006/relationships/hyperlink" Target="https://podminky.urs.cz/item/CS_URS_2024_01/171201231" TargetMode="External" /><Relationship Id="rId6" Type="http://schemas.openxmlformats.org/officeDocument/2006/relationships/hyperlink" Target="https://podminky.urs.cz/item/CS_URS_2024_01/171251201" TargetMode="External" /><Relationship Id="rId7" Type="http://schemas.openxmlformats.org/officeDocument/2006/relationships/hyperlink" Target="https://podminky.urs.cz/item/CS_URS_2024_01/564971315" TargetMode="External" /><Relationship Id="rId8" Type="http://schemas.openxmlformats.org/officeDocument/2006/relationships/hyperlink" Target="https://podminky.urs.cz/item/CS_URS_2024_01/919726122" TargetMode="External" /><Relationship Id="rId9" Type="http://schemas.openxmlformats.org/officeDocument/2006/relationships/hyperlink" Target="https://podminky.urs.cz/item/CS_URS_2024_01/919858111" TargetMode="External" /><Relationship Id="rId10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9001405" TargetMode="External" /><Relationship Id="rId2" Type="http://schemas.openxmlformats.org/officeDocument/2006/relationships/hyperlink" Target="https://podminky.urs.cz/item/CS_URS_2024_01/119001412" TargetMode="External" /><Relationship Id="rId3" Type="http://schemas.openxmlformats.org/officeDocument/2006/relationships/hyperlink" Target="https://podminky.urs.cz/item/CS_URS_2024_01/132254202" TargetMode="External" /><Relationship Id="rId4" Type="http://schemas.openxmlformats.org/officeDocument/2006/relationships/hyperlink" Target="https://podminky.urs.cz/item/CS_URS_2024_01/139001101" TargetMode="External" /><Relationship Id="rId5" Type="http://schemas.openxmlformats.org/officeDocument/2006/relationships/hyperlink" Target="https://podminky.urs.cz/item/CS_URS_2024_01/151101101" TargetMode="External" /><Relationship Id="rId6" Type="http://schemas.openxmlformats.org/officeDocument/2006/relationships/hyperlink" Target="https://podminky.urs.cz/item/CS_URS_2024_01/151101111" TargetMode="External" /><Relationship Id="rId7" Type="http://schemas.openxmlformats.org/officeDocument/2006/relationships/hyperlink" Target="https://podminky.urs.cz/item/CS_URS_2024_01/162251102" TargetMode="External" /><Relationship Id="rId8" Type="http://schemas.openxmlformats.org/officeDocument/2006/relationships/hyperlink" Target="https://podminky.urs.cz/item/CS_URS_2024_01/162651112" TargetMode="External" /><Relationship Id="rId9" Type="http://schemas.openxmlformats.org/officeDocument/2006/relationships/hyperlink" Target="https://podminky.urs.cz/item/CS_URS_2024_01/171201231" TargetMode="External" /><Relationship Id="rId10" Type="http://schemas.openxmlformats.org/officeDocument/2006/relationships/hyperlink" Target="https://podminky.urs.cz/item/CS_URS_2024_01/171251201" TargetMode="External" /><Relationship Id="rId11" Type="http://schemas.openxmlformats.org/officeDocument/2006/relationships/hyperlink" Target="https://podminky.urs.cz/item/CS_URS_2024_01/174151101" TargetMode="External" /><Relationship Id="rId12" Type="http://schemas.openxmlformats.org/officeDocument/2006/relationships/hyperlink" Target="https://podminky.urs.cz/item/CS_URS_2024_01/175111101" TargetMode="External" /><Relationship Id="rId13" Type="http://schemas.openxmlformats.org/officeDocument/2006/relationships/hyperlink" Target="https://podminky.urs.cz/item/CS_URS_2024_01/358315114" TargetMode="External" /><Relationship Id="rId14" Type="http://schemas.openxmlformats.org/officeDocument/2006/relationships/hyperlink" Target="https://podminky.urs.cz/item/CS_URS_2024_01/451572111" TargetMode="External" /><Relationship Id="rId15" Type="http://schemas.openxmlformats.org/officeDocument/2006/relationships/hyperlink" Target="https://podminky.urs.cz/item/CS_URS_2024_01/452112112" TargetMode="External" /><Relationship Id="rId16" Type="http://schemas.openxmlformats.org/officeDocument/2006/relationships/hyperlink" Target="https://podminky.urs.cz/item/CS_URS_2024_01/871313121" TargetMode="External" /><Relationship Id="rId17" Type="http://schemas.openxmlformats.org/officeDocument/2006/relationships/hyperlink" Target="https://podminky.urs.cz/item/CS_URS_2024_01/877310310" TargetMode="External" /><Relationship Id="rId18" Type="http://schemas.openxmlformats.org/officeDocument/2006/relationships/hyperlink" Target="https://podminky.urs.cz/item/CS_URS_2024_01/877310320" TargetMode="External" /><Relationship Id="rId19" Type="http://schemas.openxmlformats.org/officeDocument/2006/relationships/hyperlink" Target="https://podminky.urs.cz/item/CS_URS_2024_01/877350330" TargetMode="External" /><Relationship Id="rId20" Type="http://schemas.openxmlformats.org/officeDocument/2006/relationships/hyperlink" Target="https://podminky.urs.cz/item/CS_URS_2024_01/892351111" TargetMode="External" /><Relationship Id="rId21" Type="http://schemas.openxmlformats.org/officeDocument/2006/relationships/hyperlink" Target="https://podminky.urs.cz/item/CS_URS_2024_01/892372111" TargetMode="External" /><Relationship Id="rId22" Type="http://schemas.openxmlformats.org/officeDocument/2006/relationships/hyperlink" Target="https://podminky.urs.cz/item/CS_URS_2024_01/895941301" TargetMode="External" /><Relationship Id="rId23" Type="http://schemas.openxmlformats.org/officeDocument/2006/relationships/hyperlink" Target="https://podminky.urs.cz/item/CS_URS_2024_01/895941313" TargetMode="External" /><Relationship Id="rId24" Type="http://schemas.openxmlformats.org/officeDocument/2006/relationships/hyperlink" Target="https://podminky.urs.cz/item/CS_URS_2024_01/895941322" TargetMode="External" /><Relationship Id="rId25" Type="http://schemas.openxmlformats.org/officeDocument/2006/relationships/hyperlink" Target="https://podminky.urs.cz/item/CS_URS_2024_01/899202211" TargetMode="External" /><Relationship Id="rId26" Type="http://schemas.openxmlformats.org/officeDocument/2006/relationships/hyperlink" Target="https://podminky.urs.cz/item/CS_URS_2024_01/899204112" TargetMode="External" /><Relationship Id="rId27" Type="http://schemas.openxmlformats.org/officeDocument/2006/relationships/hyperlink" Target="https://podminky.urs.cz/item/CS_URS_2024_01/899721111" TargetMode="External" /><Relationship Id="rId28" Type="http://schemas.openxmlformats.org/officeDocument/2006/relationships/hyperlink" Target="https://podminky.urs.cz/item/CS_URS_2024_01/899722114" TargetMode="External" /><Relationship Id="rId29" Type="http://schemas.openxmlformats.org/officeDocument/2006/relationships/hyperlink" Target="https://podminky.urs.cz/item/CS_URS_2024_01/997221561" TargetMode="External" /><Relationship Id="rId30" Type="http://schemas.openxmlformats.org/officeDocument/2006/relationships/hyperlink" Target="https://podminky.urs.cz/item/CS_URS_2024_01/997221569" TargetMode="External" /><Relationship Id="rId31" Type="http://schemas.openxmlformats.org/officeDocument/2006/relationships/hyperlink" Target="https://podminky.urs.cz/item/CS_URS_2024_01/997221611" TargetMode="External" /><Relationship Id="rId32" Type="http://schemas.openxmlformats.org/officeDocument/2006/relationships/hyperlink" Target="https://podminky.urs.cz/item/CS_URS_2024_01/997221861" TargetMode="External" /><Relationship Id="rId33" Type="http://schemas.openxmlformats.org/officeDocument/2006/relationships/hyperlink" Target="https://podminky.urs.cz/item/CS_URS_2024_01/998276101" TargetMode="External" /><Relationship Id="rId34" Type="http://schemas.openxmlformats.org/officeDocument/2006/relationships/hyperlink" Target="https://podminky.urs.cz/item/CS_URS_2024_01/998276124" TargetMode="External" /><Relationship Id="rId35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32212221" TargetMode="External" /><Relationship Id="rId2" Type="http://schemas.openxmlformats.org/officeDocument/2006/relationships/hyperlink" Target="https://podminky.urs.cz/item/CS_URS_2024_01/139001101" TargetMode="External" /><Relationship Id="rId3" Type="http://schemas.openxmlformats.org/officeDocument/2006/relationships/hyperlink" Target="https://podminky.urs.cz/item/CS_URS_2024_01/151101101" TargetMode="External" /><Relationship Id="rId4" Type="http://schemas.openxmlformats.org/officeDocument/2006/relationships/hyperlink" Target="https://podminky.urs.cz/item/CS_URS_2024_01/151101111" TargetMode="External" /><Relationship Id="rId5" Type="http://schemas.openxmlformats.org/officeDocument/2006/relationships/hyperlink" Target="https://podminky.urs.cz/item/CS_URS_2024_01/162351103" TargetMode="External" /><Relationship Id="rId6" Type="http://schemas.openxmlformats.org/officeDocument/2006/relationships/hyperlink" Target="https://podminky.urs.cz/item/CS_URS_2024_01/162651112" TargetMode="External" /><Relationship Id="rId7" Type="http://schemas.openxmlformats.org/officeDocument/2006/relationships/hyperlink" Target="https://podminky.urs.cz/item/CS_URS_2024_01/167151101" TargetMode="External" /><Relationship Id="rId8" Type="http://schemas.openxmlformats.org/officeDocument/2006/relationships/hyperlink" Target="https://podminky.urs.cz/item/CS_URS_2024_01/171201231" TargetMode="External" /><Relationship Id="rId9" Type="http://schemas.openxmlformats.org/officeDocument/2006/relationships/hyperlink" Target="https://podminky.urs.cz/item/CS_URS_2024_01/171251201" TargetMode="External" /><Relationship Id="rId10" Type="http://schemas.openxmlformats.org/officeDocument/2006/relationships/hyperlink" Target="https://podminky.urs.cz/item/CS_URS_2024_01/174151101" TargetMode="External" /><Relationship Id="rId11" Type="http://schemas.openxmlformats.org/officeDocument/2006/relationships/hyperlink" Target="https://podminky.urs.cz/item/CS_URS_2024_01/175151101" TargetMode="External" /><Relationship Id="rId12" Type="http://schemas.openxmlformats.org/officeDocument/2006/relationships/hyperlink" Target="https://podminky.urs.cz/item/CS_URS_2024_01/451572111" TargetMode="External" /><Relationship Id="rId13" Type="http://schemas.openxmlformats.org/officeDocument/2006/relationships/hyperlink" Target="https://podminky.urs.cz/item/CS_URS_2024_01/899722114" TargetMode="External" /><Relationship Id="rId14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997006512" TargetMode="External" /><Relationship Id="rId2" Type="http://schemas.openxmlformats.org/officeDocument/2006/relationships/hyperlink" Target="https://podminky.urs.cz/item/CS_URS_2024_01/997006512" TargetMode="External" /><Relationship Id="rId3" Type="http://schemas.openxmlformats.org/officeDocument/2006/relationships/hyperlink" Target="https://podminky.urs.cz/item/CS_URS_2024_01/997006519" TargetMode="External" /><Relationship Id="rId4" Type="http://schemas.openxmlformats.org/officeDocument/2006/relationships/hyperlink" Target="https://podminky.urs.cz/item/CS_URS_2024_01/997006519" TargetMode="External" /><Relationship Id="rId5" Type="http://schemas.openxmlformats.org/officeDocument/2006/relationships/hyperlink" Target="https://podminky.urs.cz/item/CS_URS_2024_01/998225111" TargetMode="External" /><Relationship Id="rId6" Type="http://schemas.openxmlformats.org/officeDocument/2006/relationships/hyperlink" Target="https://podminky.urs.cz/item/CS_URS_2024_01/210100001" TargetMode="External" /><Relationship Id="rId7" Type="http://schemas.openxmlformats.org/officeDocument/2006/relationships/hyperlink" Target="https://podminky.urs.cz/item/CS_URS_2024_01/210100099" TargetMode="External" /><Relationship Id="rId8" Type="http://schemas.openxmlformats.org/officeDocument/2006/relationships/hyperlink" Target="https://podminky.urs.cz/item/CS_URS_2024_01/210204002" TargetMode="External" /><Relationship Id="rId9" Type="http://schemas.openxmlformats.org/officeDocument/2006/relationships/hyperlink" Target="https://podminky.urs.cz/item/CS_URS_2024_01/210204011" TargetMode="External" /><Relationship Id="rId10" Type="http://schemas.openxmlformats.org/officeDocument/2006/relationships/hyperlink" Target="https://podminky.urs.cz/item/CS_URS_2024_01/210204103" TargetMode="External" /><Relationship Id="rId11" Type="http://schemas.openxmlformats.org/officeDocument/2006/relationships/hyperlink" Target="https://podminky.urs.cz/item/CS_URS_2024_01/210204105" TargetMode="External" /><Relationship Id="rId12" Type="http://schemas.openxmlformats.org/officeDocument/2006/relationships/hyperlink" Target="https://podminky.urs.cz/item/CS_URS_2024_01/210204202" TargetMode="External" /><Relationship Id="rId13" Type="http://schemas.openxmlformats.org/officeDocument/2006/relationships/hyperlink" Target="https://podminky.urs.cz/item/CS_URS_2024_01/210204203" TargetMode="External" /><Relationship Id="rId14" Type="http://schemas.openxmlformats.org/officeDocument/2006/relationships/hyperlink" Target="https://podminky.urs.cz/item/CS_URS_2024_01/210280002" TargetMode="External" /><Relationship Id="rId15" Type="http://schemas.openxmlformats.org/officeDocument/2006/relationships/hyperlink" Target="https://podminky.urs.cz/item/CS_URS_2024_01/210280351" TargetMode="External" /><Relationship Id="rId16" Type="http://schemas.openxmlformats.org/officeDocument/2006/relationships/hyperlink" Target="https://podminky.urs.cz/item/CS_URS_2024_01/460030011" TargetMode="External" /><Relationship Id="rId17" Type="http://schemas.openxmlformats.org/officeDocument/2006/relationships/hyperlink" Target="https://podminky.urs.cz/item/CS_URS_2024_01/741122133" TargetMode="External" /><Relationship Id="rId18" Type="http://schemas.openxmlformats.org/officeDocument/2006/relationships/hyperlink" Target="https://podminky.urs.cz/item/CS_URS_2024_01/741122211" TargetMode="External" /><Relationship Id="rId19" Type="http://schemas.openxmlformats.org/officeDocument/2006/relationships/hyperlink" Target="https://podminky.urs.cz/item/CS_URS_2024_01/741375823" TargetMode="External" /><Relationship Id="rId20" Type="http://schemas.openxmlformats.org/officeDocument/2006/relationships/hyperlink" Target="https://podminky.urs.cz/item/CS_URS_2024_01/741410041" TargetMode="External" /><Relationship Id="rId21" Type="http://schemas.openxmlformats.org/officeDocument/2006/relationships/hyperlink" Target="https://podminky.urs.cz/item/CS_URS_2024_01/741440031" TargetMode="External" /><Relationship Id="rId22" Type="http://schemas.openxmlformats.org/officeDocument/2006/relationships/hyperlink" Target="https://podminky.urs.cz/item/CS_URS_2024_01/042903000" TargetMode="External" /><Relationship Id="rId23" Type="http://schemas.openxmlformats.org/officeDocument/2006/relationships/hyperlink" Target="https://podminky.urs.cz/item/CS_URS_2024_01/043002000" TargetMode="External" /><Relationship Id="rId24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3107021" TargetMode="External" /><Relationship Id="rId2" Type="http://schemas.openxmlformats.org/officeDocument/2006/relationships/hyperlink" Target="https://podminky.urs.cz/item/CS_URS_2024_01/113107031" TargetMode="External" /><Relationship Id="rId3" Type="http://schemas.openxmlformats.org/officeDocument/2006/relationships/hyperlink" Target="https://podminky.urs.cz/item/CS_URS_2024_01/113107041" TargetMode="External" /><Relationship Id="rId4" Type="http://schemas.openxmlformats.org/officeDocument/2006/relationships/hyperlink" Target="https://podminky.urs.cz/item/CS_URS_2024_01/113202111" TargetMode="External" /><Relationship Id="rId5" Type="http://schemas.openxmlformats.org/officeDocument/2006/relationships/hyperlink" Target="https://podminky.urs.cz/item/CS_URS_2024_01/566901134" TargetMode="External" /><Relationship Id="rId6" Type="http://schemas.openxmlformats.org/officeDocument/2006/relationships/hyperlink" Target="https://podminky.urs.cz/item/CS_URS_2024_01/572370112" TargetMode="External" /><Relationship Id="rId7" Type="http://schemas.openxmlformats.org/officeDocument/2006/relationships/hyperlink" Target="https://podminky.urs.cz/item/CS_URS_2024_01/916331112" TargetMode="External" /><Relationship Id="rId8" Type="http://schemas.openxmlformats.org/officeDocument/2006/relationships/hyperlink" Target="https://podminky.urs.cz/item/CS_URS_2024_01/919735124" TargetMode="External" /><Relationship Id="rId9" Type="http://schemas.openxmlformats.org/officeDocument/2006/relationships/hyperlink" Target="https://podminky.urs.cz/item/CS_URS_2024_01/997221551" TargetMode="External" /><Relationship Id="rId10" Type="http://schemas.openxmlformats.org/officeDocument/2006/relationships/hyperlink" Target="https://podminky.urs.cz/item/CS_URS_2024_01/997221559" TargetMode="External" /><Relationship Id="rId11" Type="http://schemas.openxmlformats.org/officeDocument/2006/relationships/hyperlink" Target="https://podminky.urs.cz/item/CS_URS_2024_01/997221561" TargetMode="External" /><Relationship Id="rId12" Type="http://schemas.openxmlformats.org/officeDocument/2006/relationships/hyperlink" Target="https://podminky.urs.cz/item/CS_URS_2024_01/997221569" TargetMode="External" /><Relationship Id="rId13" Type="http://schemas.openxmlformats.org/officeDocument/2006/relationships/hyperlink" Target="https://podminky.urs.cz/item/CS_URS_2024_01/997221861" TargetMode="External" /><Relationship Id="rId14" Type="http://schemas.openxmlformats.org/officeDocument/2006/relationships/hyperlink" Target="https://podminky.urs.cz/item/CS_URS_2024_01/997221873" TargetMode="External" /><Relationship Id="rId15" Type="http://schemas.openxmlformats.org/officeDocument/2006/relationships/hyperlink" Target="https://podminky.urs.cz/item/CS_URS_2024_01/997221875" TargetMode="External" /><Relationship Id="rId16" Type="http://schemas.openxmlformats.org/officeDocument/2006/relationships/hyperlink" Target="https://podminky.urs.cz/item/CS_URS_2024_01/998223011" TargetMode="External" /><Relationship Id="rId17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251102" TargetMode="External" /><Relationship Id="rId2" Type="http://schemas.openxmlformats.org/officeDocument/2006/relationships/hyperlink" Target="https://podminky.urs.cz/item/CS_URS_2024_01/162301501" TargetMode="External" /><Relationship Id="rId3" Type="http://schemas.openxmlformats.org/officeDocument/2006/relationships/hyperlink" Target="https://podminky.urs.cz/item/CS_URS_2024_01/112151112" TargetMode="External" /><Relationship Id="rId4" Type="http://schemas.openxmlformats.org/officeDocument/2006/relationships/hyperlink" Target="https://podminky.urs.cz/item/CS_URS_2024_01/112151313" TargetMode="External" /><Relationship Id="rId5" Type="http://schemas.openxmlformats.org/officeDocument/2006/relationships/hyperlink" Target="https://podminky.urs.cz/item/CS_URS_2024_01/112151315" TargetMode="External" /><Relationship Id="rId6" Type="http://schemas.openxmlformats.org/officeDocument/2006/relationships/hyperlink" Target="https://podminky.urs.cz/item/CS_URS_2024_01/112201112" TargetMode="External" /><Relationship Id="rId7" Type="http://schemas.openxmlformats.org/officeDocument/2006/relationships/hyperlink" Target="https://podminky.urs.cz/item/CS_URS_2024_01/112201113" TargetMode="External" /><Relationship Id="rId8" Type="http://schemas.openxmlformats.org/officeDocument/2006/relationships/hyperlink" Target="https://podminky.urs.cz/item/CS_URS_2024_01/112201115" TargetMode="External" /><Relationship Id="rId9" Type="http://schemas.openxmlformats.org/officeDocument/2006/relationships/hyperlink" Target="https://podminky.urs.cz/item/CS_URS_2024_01/162201403" TargetMode="External" /><Relationship Id="rId10" Type="http://schemas.openxmlformats.org/officeDocument/2006/relationships/hyperlink" Target="https://podminky.urs.cz/item/CS_URS_2024_01/162201405" TargetMode="External" /><Relationship Id="rId11" Type="http://schemas.openxmlformats.org/officeDocument/2006/relationships/hyperlink" Target="https://podminky.urs.cz/item/CS_URS_2024_01/162201406" TargetMode="External" /><Relationship Id="rId12" Type="http://schemas.openxmlformats.org/officeDocument/2006/relationships/hyperlink" Target="https://podminky.urs.cz/item/CS_URS_2024_01/162201407" TargetMode="External" /><Relationship Id="rId13" Type="http://schemas.openxmlformats.org/officeDocument/2006/relationships/hyperlink" Target="https://podminky.urs.cz/item/CS_URS_2024_01/162201413" TargetMode="External" /><Relationship Id="rId14" Type="http://schemas.openxmlformats.org/officeDocument/2006/relationships/hyperlink" Target="https://podminky.urs.cz/item/CS_URS_2024_01/162201415" TargetMode="External" /><Relationship Id="rId15" Type="http://schemas.openxmlformats.org/officeDocument/2006/relationships/hyperlink" Target="https://podminky.urs.cz/item/CS_URS_2024_01/162201416" TargetMode="External" /><Relationship Id="rId16" Type="http://schemas.openxmlformats.org/officeDocument/2006/relationships/hyperlink" Target="https://podminky.urs.cz/item/CS_URS_2024_01/162201417" TargetMode="External" /><Relationship Id="rId17" Type="http://schemas.openxmlformats.org/officeDocument/2006/relationships/hyperlink" Target="https://podminky.urs.cz/item/CS_URS_2024_01/162201421" TargetMode="External" /><Relationship Id="rId18" Type="http://schemas.openxmlformats.org/officeDocument/2006/relationships/hyperlink" Target="https://podminky.urs.cz/item/CS_URS_2024_01/162201422" TargetMode="External" /><Relationship Id="rId19" Type="http://schemas.openxmlformats.org/officeDocument/2006/relationships/hyperlink" Target="https://podminky.urs.cz/item/CS_URS_2024_01/162201423" TargetMode="External" /><Relationship Id="rId20" Type="http://schemas.openxmlformats.org/officeDocument/2006/relationships/hyperlink" Target="https://podminky.urs.cz/item/CS_URS_2024_01/162301933" TargetMode="External" /><Relationship Id="rId21" Type="http://schemas.openxmlformats.org/officeDocument/2006/relationships/hyperlink" Target="https://podminky.urs.cz/item/CS_URS_2024_01/162301941" TargetMode="External" /><Relationship Id="rId22" Type="http://schemas.openxmlformats.org/officeDocument/2006/relationships/hyperlink" Target="https://podminky.urs.cz/item/CS_URS_2024_01/162301942" TargetMode="External" /><Relationship Id="rId23" Type="http://schemas.openxmlformats.org/officeDocument/2006/relationships/hyperlink" Target="https://podminky.urs.cz/item/CS_URS_2024_01/162301943" TargetMode="External" /><Relationship Id="rId24" Type="http://schemas.openxmlformats.org/officeDocument/2006/relationships/hyperlink" Target="https://podminky.urs.cz/item/CS_URS_2024_01/162301953" TargetMode="External" /><Relationship Id="rId25" Type="http://schemas.openxmlformats.org/officeDocument/2006/relationships/hyperlink" Target="https://podminky.urs.cz/item/CS_URS_2024_01/162301961" TargetMode="External" /><Relationship Id="rId26" Type="http://schemas.openxmlformats.org/officeDocument/2006/relationships/hyperlink" Target="https://podminky.urs.cz/item/CS_URS_2024_01/162301962" TargetMode="External" /><Relationship Id="rId27" Type="http://schemas.openxmlformats.org/officeDocument/2006/relationships/hyperlink" Target="https://podminky.urs.cz/item/CS_URS_2024_01/162301963" TargetMode="External" /><Relationship Id="rId28" Type="http://schemas.openxmlformats.org/officeDocument/2006/relationships/hyperlink" Target="https://podminky.urs.cz/item/CS_URS_2024_01/162301971" TargetMode="External" /><Relationship Id="rId29" Type="http://schemas.openxmlformats.org/officeDocument/2006/relationships/hyperlink" Target="https://podminky.urs.cz/item/CS_URS_2024_01/162301972" TargetMode="External" /><Relationship Id="rId30" Type="http://schemas.openxmlformats.org/officeDocument/2006/relationships/hyperlink" Target="https://podminky.urs.cz/item/CS_URS_2024_01/162301973" TargetMode="External" /><Relationship Id="rId31" Type="http://schemas.openxmlformats.org/officeDocument/2006/relationships/hyperlink" Target="https://podminky.urs.cz/item/CS_URS_2024_01/184803112" TargetMode="External" /><Relationship Id="rId32" Type="http://schemas.openxmlformats.org/officeDocument/2006/relationships/hyperlink" Target="https://podminky.urs.cz/item/CS_URS_2024_01/184215411" TargetMode="External" /><Relationship Id="rId33" Type="http://schemas.openxmlformats.org/officeDocument/2006/relationships/hyperlink" Target="https://podminky.urs.cz/item/CS_URS_2024_01/184911421" TargetMode="External" /><Relationship Id="rId34" Type="http://schemas.openxmlformats.org/officeDocument/2006/relationships/hyperlink" Target="https://podminky.urs.cz/item/CS_URS_2024_01/998231311" TargetMode="External" /><Relationship Id="rId35" Type="http://schemas.openxmlformats.org/officeDocument/2006/relationships/hyperlink" Target="https://podminky.urs.cz/item/CS_URS_2024_01/181111111" TargetMode="External" /><Relationship Id="rId36" Type="http://schemas.openxmlformats.org/officeDocument/2006/relationships/hyperlink" Target="https://podminky.urs.cz/item/CS_URS_2024_01/183205111" TargetMode="External" /><Relationship Id="rId37" Type="http://schemas.openxmlformats.org/officeDocument/2006/relationships/hyperlink" Target="https://podminky.urs.cz/item/CS_URS_2024_01/183403114" TargetMode="External" /><Relationship Id="rId38" Type="http://schemas.openxmlformats.org/officeDocument/2006/relationships/hyperlink" Target="https://podminky.urs.cz/item/CS_URS_2024_01/183111112" TargetMode="External" /><Relationship Id="rId39" Type="http://schemas.openxmlformats.org/officeDocument/2006/relationships/hyperlink" Target="https://podminky.urs.cz/item/CS_URS_2024_01/183111113" TargetMode="External" /><Relationship Id="rId40" Type="http://schemas.openxmlformats.org/officeDocument/2006/relationships/hyperlink" Target="https://podminky.urs.cz/item/CS_URS_2024_01/183101215" TargetMode="External" /><Relationship Id="rId41" Type="http://schemas.openxmlformats.org/officeDocument/2006/relationships/hyperlink" Target="https://podminky.urs.cz/item/CS_URS_2024_01/184102111" TargetMode="External" /><Relationship Id="rId42" Type="http://schemas.openxmlformats.org/officeDocument/2006/relationships/hyperlink" Target="https://podminky.urs.cz/item/CS_URS_2024_01/184102112" TargetMode="External" /><Relationship Id="rId43" Type="http://schemas.openxmlformats.org/officeDocument/2006/relationships/hyperlink" Target="https://podminky.urs.cz/item/CS_URS_2024_01/184801121" TargetMode="External" /><Relationship Id="rId44" Type="http://schemas.openxmlformats.org/officeDocument/2006/relationships/hyperlink" Target="https://podminky.urs.cz/item/CS_URS_2024_01/185802114" TargetMode="External" /><Relationship Id="rId45" Type="http://schemas.openxmlformats.org/officeDocument/2006/relationships/hyperlink" Target="https://podminky.urs.cz/item/CS_URS_2024_01/185851121" TargetMode="External" /><Relationship Id="rId46" Type="http://schemas.openxmlformats.org/officeDocument/2006/relationships/hyperlink" Target="https://podminky.urs.cz/item/CS_URS_2024_01/185851129" TargetMode="External" /><Relationship Id="rId47" Type="http://schemas.openxmlformats.org/officeDocument/2006/relationships/hyperlink" Target="https://podminky.urs.cz/item/CS_URS_2024_01/181111111" TargetMode="External" /><Relationship Id="rId48" Type="http://schemas.openxmlformats.org/officeDocument/2006/relationships/hyperlink" Target="https://podminky.urs.cz/item/CS_URS_2024_01/183403114" TargetMode="External" /><Relationship Id="rId49" Type="http://schemas.openxmlformats.org/officeDocument/2006/relationships/hyperlink" Target="https://podminky.urs.cz/item/CS_URS_2024_01/183403153" TargetMode="External" /><Relationship Id="rId50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6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9" t="s">
        <v>0</v>
      </c>
      <c r="AZ1" s="19" t="s">
        <v>1</v>
      </c>
      <c r="BA1" s="19" t="s">
        <v>2</v>
      </c>
      <c r="BB1" s="19" t="s">
        <v>3</v>
      </c>
      <c r="BT1" s="19" t="s">
        <v>4</v>
      </c>
      <c r="BU1" s="19" t="s">
        <v>4</v>
      </c>
      <c r="BV1" s="19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20" t="s">
        <v>6</v>
      </c>
      <c r="BT2" s="20" t="s">
        <v>7</v>
      </c>
    </row>
    <row r="3" spans="2:72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3"/>
      <c r="BS3" s="20" t="s">
        <v>6</v>
      </c>
      <c r="BT3" s="20" t="s">
        <v>8</v>
      </c>
    </row>
    <row r="4" spans="2:71" s="1" customFormat="1" ht="24.95" customHeight="1">
      <c r="B4" s="24"/>
      <c r="C4" s="25"/>
      <c r="D4" s="26" t="s">
        <v>9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3"/>
      <c r="AS4" s="27" t="s">
        <v>10</v>
      </c>
      <c r="BE4" s="28" t="s">
        <v>11</v>
      </c>
      <c r="BS4" s="20" t="s">
        <v>12</v>
      </c>
    </row>
    <row r="5" spans="2:71" s="1" customFormat="1" ht="12" customHeight="1">
      <c r="B5" s="24"/>
      <c r="C5" s="25"/>
      <c r="D5" s="29" t="s">
        <v>13</v>
      </c>
      <c r="E5" s="25"/>
      <c r="F5" s="25"/>
      <c r="G5" s="25"/>
      <c r="H5" s="25"/>
      <c r="I5" s="25"/>
      <c r="J5" s="25"/>
      <c r="K5" s="30" t="s">
        <v>14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3"/>
      <c r="BE5" s="31" t="s">
        <v>15</v>
      </c>
      <c r="BS5" s="20" t="s">
        <v>6</v>
      </c>
    </row>
    <row r="6" spans="2:71" s="1" customFormat="1" ht="36.95" customHeight="1">
      <c r="B6" s="24"/>
      <c r="C6" s="25"/>
      <c r="D6" s="32" t="s">
        <v>16</v>
      </c>
      <c r="E6" s="25"/>
      <c r="F6" s="25"/>
      <c r="G6" s="25"/>
      <c r="H6" s="25"/>
      <c r="I6" s="25"/>
      <c r="J6" s="25"/>
      <c r="K6" s="33" t="s">
        <v>17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3"/>
      <c r="BE6" s="34"/>
      <c r="BS6" s="20" t="s">
        <v>6</v>
      </c>
    </row>
    <row r="7" spans="2:71" s="1" customFormat="1" ht="12" customHeight="1">
      <c r="B7" s="24"/>
      <c r="C7" s="25"/>
      <c r="D7" s="35" t="s">
        <v>18</v>
      </c>
      <c r="E7" s="25"/>
      <c r="F7" s="25"/>
      <c r="G7" s="25"/>
      <c r="H7" s="25"/>
      <c r="I7" s="25"/>
      <c r="J7" s="25"/>
      <c r="K7" s="30" t="s">
        <v>19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5" t="s">
        <v>20</v>
      </c>
      <c r="AL7" s="25"/>
      <c r="AM7" s="25"/>
      <c r="AN7" s="30" t="s">
        <v>19</v>
      </c>
      <c r="AO7" s="25"/>
      <c r="AP7" s="25"/>
      <c r="AQ7" s="25"/>
      <c r="AR7" s="23"/>
      <c r="BE7" s="34"/>
      <c r="BS7" s="20" t="s">
        <v>6</v>
      </c>
    </row>
    <row r="8" spans="2:71" s="1" customFormat="1" ht="12" customHeight="1">
      <c r="B8" s="24"/>
      <c r="C8" s="25"/>
      <c r="D8" s="35" t="s">
        <v>21</v>
      </c>
      <c r="E8" s="25"/>
      <c r="F8" s="25"/>
      <c r="G8" s="25"/>
      <c r="H8" s="25"/>
      <c r="I8" s="25"/>
      <c r="J8" s="25"/>
      <c r="K8" s="30" t="s">
        <v>22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5" t="s">
        <v>23</v>
      </c>
      <c r="AL8" s="25"/>
      <c r="AM8" s="25"/>
      <c r="AN8" s="36" t="s">
        <v>24</v>
      </c>
      <c r="AO8" s="25"/>
      <c r="AP8" s="25"/>
      <c r="AQ8" s="25"/>
      <c r="AR8" s="23"/>
      <c r="BE8" s="34"/>
      <c r="BS8" s="20" t="s">
        <v>6</v>
      </c>
    </row>
    <row r="9" spans="2:71" s="1" customFormat="1" ht="14.4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3"/>
      <c r="BE9" s="34"/>
      <c r="BS9" s="20" t="s">
        <v>6</v>
      </c>
    </row>
    <row r="10" spans="2:71" s="1" customFormat="1" ht="12" customHeight="1">
      <c r="B10" s="24"/>
      <c r="C10" s="25"/>
      <c r="D10" s="35" t="s">
        <v>25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5" t="s">
        <v>26</v>
      </c>
      <c r="AL10" s="25"/>
      <c r="AM10" s="25"/>
      <c r="AN10" s="30" t="s">
        <v>27</v>
      </c>
      <c r="AO10" s="25"/>
      <c r="AP10" s="25"/>
      <c r="AQ10" s="25"/>
      <c r="AR10" s="23"/>
      <c r="BE10" s="34"/>
      <c r="BS10" s="20" t="s">
        <v>6</v>
      </c>
    </row>
    <row r="11" spans="2:71" s="1" customFormat="1" ht="18.45" customHeight="1">
      <c r="B11" s="24"/>
      <c r="C11" s="25"/>
      <c r="D11" s="25"/>
      <c r="E11" s="30" t="s">
        <v>28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5" t="s">
        <v>29</v>
      </c>
      <c r="AL11" s="25"/>
      <c r="AM11" s="25"/>
      <c r="AN11" s="30" t="s">
        <v>30</v>
      </c>
      <c r="AO11" s="25"/>
      <c r="AP11" s="25"/>
      <c r="AQ11" s="25"/>
      <c r="AR11" s="23"/>
      <c r="BE11" s="34"/>
      <c r="BS11" s="20" t="s">
        <v>6</v>
      </c>
    </row>
    <row r="12" spans="2:71" s="1" customFormat="1" ht="6.95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3"/>
      <c r="BE12" s="34"/>
      <c r="BS12" s="20" t="s">
        <v>6</v>
      </c>
    </row>
    <row r="13" spans="2:71" s="1" customFormat="1" ht="12" customHeight="1">
      <c r="B13" s="24"/>
      <c r="C13" s="25"/>
      <c r="D13" s="35" t="s">
        <v>31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5" t="s">
        <v>26</v>
      </c>
      <c r="AL13" s="25"/>
      <c r="AM13" s="25"/>
      <c r="AN13" s="37" t="s">
        <v>32</v>
      </c>
      <c r="AO13" s="25"/>
      <c r="AP13" s="25"/>
      <c r="AQ13" s="25"/>
      <c r="AR13" s="23"/>
      <c r="BE13" s="34"/>
      <c r="BS13" s="20" t="s">
        <v>6</v>
      </c>
    </row>
    <row r="14" spans="2:71" ht="12">
      <c r="B14" s="24"/>
      <c r="C14" s="25"/>
      <c r="D14" s="25"/>
      <c r="E14" s="37" t="s">
        <v>32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5" t="s">
        <v>29</v>
      </c>
      <c r="AL14" s="25"/>
      <c r="AM14" s="25"/>
      <c r="AN14" s="37" t="s">
        <v>32</v>
      </c>
      <c r="AO14" s="25"/>
      <c r="AP14" s="25"/>
      <c r="AQ14" s="25"/>
      <c r="AR14" s="23"/>
      <c r="BE14" s="34"/>
      <c r="BS14" s="20" t="s">
        <v>6</v>
      </c>
    </row>
    <row r="15" spans="2:71" s="1" customFormat="1" ht="6.95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3"/>
      <c r="BE15" s="34"/>
      <c r="BS15" s="20" t="s">
        <v>4</v>
      </c>
    </row>
    <row r="16" spans="2:71" s="1" customFormat="1" ht="12" customHeight="1">
      <c r="B16" s="24"/>
      <c r="C16" s="25"/>
      <c r="D16" s="35" t="s">
        <v>33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5" t="s">
        <v>26</v>
      </c>
      <c r="AL16" s="25"/>
      <c r="AM16" s="25"/>
      <c r="AN16" s="30" t="s">
        <v>34</v>
      </c>
      <c r="AO16" s="25"/>
      <c r="AP16" s="25"/>
      <c r="AQ16" s="25"/>
      <c r="AR16" s="23"/>
      <c r="BE16" s="34"/>
      <c r="BS16" s="20" t="s">
        <v>4</v>
      </c>
    </row>
    <row r="17" spans="2:71" s="1" customFormat="1" ht="18.45" customHeight="1">
      <c r="B17" s="24"/>
      <c r="C17" s="25"/>
      <c r="D17" s="25"/>
      <c r="E17" s="30" t="s">
        <v>35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5" t="s">
        <v>29</v>
      </c>
      <c r="AL17" s="25"/>
      <c r="AM17" s="25"/>
      <c r="AN17" s="30" t="s">
        <v>36</v>
      </c>
      <c r="AO17" s="25"/>
      <c r="AP17" s="25"/>
      <c r="AQ17" s="25"/>
      <c r="AR17" s="23"/>
      <c r="BE17" s="34"/>
      <c r="BS17" s="20" t="s">
        <v>37</v>
      </c>
    </row>
    <row r="18" spans="2:71" s="1" customFormat="1" ht="6.95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3"/>
      <c r="BE18" s="34"/>
      <c r="BS18" s="20" t="s">
        <v>6</v>
      </c>
    </row>
    <row r="19" spans="2:71" s="1" customFormat="1" ht="12" customHeight="1">
      <c r="B19" s="24"/>
      <c r="C19" s="25"/>
      <c r="D19" s="35" t="s">
        <v>38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35" t="s">
        <v>26</v>
      </c>
      <c r="AL19" s="25"/>
      <c r="AM19" s="25"/>
      <c r="AN19" s="30" t="s">
        <v>19</v>
      </c>
      <c r="AO19" s="25"/>
      <c r="AP19" s="25"/>
      <c r="AQ19" s="25"/>
      <c r="AR19" s="23"/>
      <c r="BE19" s="34"/>
      <c r="BS19" s="20" t="s">
        <v>6</v>
      </c>
    </row>
    <row r="20" spans="2:71" s="1" customFormat="1" ht="18.45" customHeight="1">
      <c r="B20" s="24"/>
      <c r="C20" s="25"/>
      <c r="D20" s="25"/>
      <c r="E20" s="30" t="s">
        <v>39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35" t="s">
        <v>29</v>
      </c>
      <c r="AL20" s="25"/>
      <c r="AM20" s="25"/>
      <c r="AN20" s="30" t="s">
        <v>19</v>
      </c>
      <c r="AO20" s="25"/>
      <c r="AP20" s="25"/>
      <c r="AQ20" s="25"/>
      <c r="AR20" s="23"/>
      <c r="BE20" s="34"/>
      <c r="BS20" s="20" t="s">
        <v>4</v>
      </c>
    </row>
    <row r="21" spans="2:57" s="1" customFormat="1" ht="6.95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3"/>
      <c r="BE21" s="34"/>
    </row>
    <row r="22" spans="2:57" s="1" customFormat="1" ht="12" customHeight="1">
      <c r="B22" s="24"/>
      <c r="C22" s="25"/>
      <c r="D22" s="35" t="s">
        <v>40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3"/>
      <c r="BE22" s="34"/>
    </row>
    <row r="23" spans="2:57" s="1" customFormat="1" ht="47.25" customHeight="1">
      <c r="B23" s="24"/>
      <c r="C23" s="25"/>
      <c r="D23" s="25"/>
      <c r="E23" s="39" t="s">
        <v>41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25"/>
      <c r="AP23" s="25"/>
      <c r="AQ23" s="25"/>
      <c r="AR23" s="23"/>
      <c r="BE23" s="34"/>
    </row>
    <row r="24" spans="2:57" s="1" customFormat="1" ht="6.95" customHeight="1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3"/>
      <c r="BE24" s="34"/>
    </row>
    <row r="25" spans="2:57" s="1" customFormat="1" ht="6.95" customHeight="1">
      <c r="B25" s="24"/>
      <c r="C25" s="25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25"/>
      <c r="AQ25" s="25"/>
      <c r="AR25" s="23"/>
      <c r="BE25" s="34"/>
    </row>
    <row r="26" spans="1:57" s="2" customFormat="1" ht="25.9" customHeight="1">
      <c r="A26" s="41"/>
      <c r="B26" s="42"/>
      <c r="C26" s="43"/>
      <c r="D26" s="44" t="s">
        <v>42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6">
        <f>ROUND(AG54,2)</f>
        <v>0</v>
      </c>
      <c r="AL26" s="45"/>
      <c r="AM26" s="45"/>
      <c r="AN26" s="45"/>
      <c r="AO26" s="45"/>
      <c r="AP26" s="43"/>
      <c r="AQ26" s="43"/>
      <c r="AR26" s="47"/>
      <c r="BE26" s="34"/>
    </row>
    <row r="27" spans="1:57" s="2" customFormat="1" ht="6.95" customHeight="1">
      <c r="A27" s="41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7"/>
      <c r="BE27" s="34"/>
    </row>
    <row r="28" spans="1:57" s="2" customFormat="1" ht="12">
      <c r="A28" s="41"/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8" t="s">
        <v>43</v>
      </c>
      <c r="M28" s="48"/>
      <c r="N28" s="48"/>
      <c r="O28" s="48"/>
      <c r="P28" s="48"/>
      <c r="Q28" s="43"/>
      <c r="R28" s="43"/>
      <c r="S28" s="43"/>
      <c r="T28" s="43"/>
      <c r="U28" s="43"/>
      <c r="V28" s="43"/>
      <c r="W28" s="48" t="s">
        <v>44</v>
      </c>
      <c r="X28" s="48"/>
      <c r="Y28" s="48"/>
      <c r="Z28" s="48"/>
      <c r="AA28" s="48"/>
      <c r="AB28" s="48"/>
      <c r="AC28" s="48"/>
      <c r="AD28" s="48"/>
      <c r="AE28" s="48"/>
      <c r="AF28" s="43"/>
      <c r="AG28" s="43"/>
      <c r="AH28" s="43"/>
      <c r="AI28" s="43"/>
      <c r="AJ28" s="43"/>
      <c r="AK28" s="48" t="s">
        <v>45</v>
      </c>
      <c r="AL28" s="48"/>
      <c r="AM28" s="48"/>
      <c r="AN28" s="48"/>
      <c r="AO28" s="48"/>
      <c r="AP28" s="43"/>
      <c r="AQ28" s="43"/>
      <c r="AR28" s="47"/>
      <c r="BE28" s="34"/>
    </row>
    <row r="29" spans="1:57" s="3" customFormat="1" ht="14.4" customHeight="1">
      <c r="A29" s="3"/>
      <c r="B29" s="49"/>
      <c r="C29" s="50"/>
      <c r="D29" s="35" t="s">
        <v>46</v>
      </c>
      <c r="E29" s="50"/>
      <c r="F29" s="35" t="s">
        <v>47</v>
      </c>
      <c r="G29" s="50"/>
      <c r="H29" s="50"/>
      <c r="I29" s="50"/>
      <c r="J29" s="50"/>
      <c r="K29" s="50"/>
      <c r="L29" s="51">
        <v>0.21</v>
      </c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2">
        <f>ROUND(AZ54,2)</f>
        <v>0</v>
      </c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2">
        <f>ROUND(AV54,2)</f>
        <v>0</v>
      </c>
      <c r="AL29" s="50"/>
      <c r="AM29" s="50"/>
      <c r="AN29" s="50"/>
      <c r="AO29" s="50"/>
      <c r="AP29" s="50"/>
      <c r="AQ29" s="50"/>
      <c r="AR29" s="53"/>
      <c r="BE29" s="54"/>
    </row>
    <row r="30" spans="1:57" s="3" customFormat="1" ht="14.4" customHeight="1">
      <c r="A30" s="3"/>
      <c r="B30" s="49"/>
      <c r="C30" s="50"/>
      <c r="D30" s="50"/>
      <c r="E30" s="50"/>
      <c r="F30" s="35" t="s">
        <v>48</v>
      </c>
      <c r="G30" s="50"/>
      <c r="H30" s="50"/>
      <c r="I30" s="50"/>
      <c r="J30" s="50"/>
      <c r="K30" s="50"/>
      <c r="L30" s="51">
        <v>0.12</v>
      </c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2">
        <f>ROUND(BA54,2)</f>
        <v>0</v>
      </c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2">
        <f>ROUND(AW54,2)</f>
        <v>0</v>
      </c>
      <c r="AL30" s="50"/>
      <c r="AM30" s="50"/>
      <c r="AN30" s="50"/>
      <c r="AO30" s="50"/>
      <c r="AP30" s="50"/>
      <c r="AQ30" s="50"/>
      <c r="AR30" s="53"/>
      <c r="BE30" s="54"/>
    </row>
    <row r="31" spans="1:57" s="3" customFormat="1" ht="14.4" customHeight="1" hidden="1">
      <c r="A31" s="3"/>
      <c r="B31" s="49"/>
      <c r="C31" s="50"/>
      <c r="D31" s="50"/>
      <c r="E31" s="50"/>
      <c r="F31" s="35" t="s">
        <v>49</v>
      </c>
      <c r="G31" s="50"/>
      <c r="H31" s="50"/>
      <c r="I31" s="50"/>
      <c r="J31" s="50"/>
      <c r="K31" s="50"/>
      <c r="L31" s="51">
        <v>0.21</v>
      </c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2">
        <f>ROUND(BB54,2)</f>
        <v>0</v>
      </c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2">
        <v>0</v>
      </c>
      <c r="AL31" s="50"/>
      <c r="AM31" s="50"/>
      <c r="AN31" s="50"/>
      <c r="AO31" s="50"/>
      <c r="AP31" s="50"/>
      <c r="AQ31" s="50"/>
      <c r="AR31" s="53"/>
      <c r="BE31" s="54"/>
    </row>
    <row r="32" spans="1:57" s="3" customFormat="1" ht="14.4" customHeight="1" hidden="1">
      <c r="A32" s="3"/>
      <c r="B32" s="49"/>
      <c r="C32" s="50"/>
      <c r="D32" s="50"/>
      <c r="E32" s="50"/>
      <c r="F32" s="35" t="s">
        <v>50</v>
      </c>
      <c r="G32" s="50"/>
      <c r="H32" s="50"/>
      <c r="I32" s="50"/>
      <c r="J32" s="50"/>
      <c r="K32" s="50"/>
      <c r="L32" s="51">
        <v>0.12</v>
      </c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2">
        <f>ROUND(BC54,2)</f>
        <v>0</v>
      </c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2">
        <v>0</v>
      </c>
      <c r="AL32" s="50"/>
      <c r="AM32" s="50"/>
      <c r="AN32" s="50"/>
      <c r="AO32" s="50"/>
      <c r="AP32" s="50"/>
      <c r="AQ32" s="50"/>
      <c r="AR32" s="53"/>
      <c r="BE32" s="54"/>
    </row>
    <row r="33" spans="1:57" s="3" customFormat="1" ht="14.4" customHeight="1" hidden="1">
      <c r="A33" s="3"/>
      <c r="B33" s="49"/>
      <c r="C33" s="50"/>
      <c r="D33" s="50"/>
      <c r="E33" s="50"/>
      <c r="F33" s="35" t="s">
        <v>51</v>
      </c>
      <c r="G33" s="50"/>
      <c r="H33" s="50"/>
      <c r="I33" s="50"/>
      <c r="J33" s="50"/>
      <c r="K33" s="50"/>
      <c r="L33" s="51">
        <v>0</v>
      </c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2">
        <f>ROUND(BD54,2)</f>
        <v>0</v>
      </c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2">
        <v>0</v>
      </c>
      <c r="AL33" s="50"/>
      <c r="AM33" s="50"/>
      <c r="AN33" s="50"/>
      <c r="AO33" s="50"/>
      <c r="AP33" s="50"/>
      <c r="AQ33" s="50"/>
      <c r="AR33" s="53"/>
      <c r="BE33" s="3"/>
    </row>
    <row r="34" spans="1:57" s="2" customFormat="1" ht="6.95" customHeight="1">
      <c r="A34" s="41"/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7"/>
      <c r="BE34" s="41"/>
    </row>
    <row r="35" spans="1:57" s="2" customFormat="1" ht="25.9" customHeight="1">
      <c r="A35" s="41"/>
      <c r="B35" s="42"/>
      <c r="C35" s="55"/>
      <c r="D35" s="56" t="s">
        <v>52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8" t="s">
        <v>53</v>
      </c>
      <c r="U35" s="57"/>
      <c r="V35" s="57"/>
      <c r="W35" s="57"/>
      <c r="X35" s="59" t="s">
        <v>54</v>
      </c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0">
        <f>SUM(AK26:AK33)</f>
        <v>0</v>
      </c>
      <c r="AL35" s="57"/>
      <c r="AM35" s="57"/>
      <c r="AN35" s="57"/>
      <c r="AO35" s="61"/>
      <c r="AP35" s="55"/>
      <c r="AQ35" s="55"/>
      <c r="AR35" s="47"/>
      <c r="BE35" s="41"/>
    </row>
    <row r="36" spans="1:57" s="2" customFormat="1" ht="6.95" customHeight="1">
      <c r="A36" s="41"/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7"/>
      <c r="BE36" s="41"/>
    </row>
    <row r="37" spans="1:57" s="2" customFormat="1" ht="6.95" customHeight="1">
      <c r="A37" s="41"/>
      <c r="B37" s="62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47"/>
      <c r="BE37" s="41"/>
    </row>
    <row r="41" spans="1:57" s="2" customFormat="1" ht="6.95" customHeight="1">
      <c r="A41" s="41"/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47"/>
      <c r="BE41" s="41"/>
    </row>
    <row r="42" spans="1:57" s="2" customFormat="1" ht="24.95" customHeight="1">
      <c r="A42" s="41"/>
      <c r="B42" s="42"/>
      <c r="C42" s="26" t="s">
        <v>55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7"/>
      <c r="BE42" s="41"/>
    </row>
    <row r="43" spans="1:57" s="2" customFormat="1" ht="6.95" customHeight="1">
      <c r="A43" s="41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7"/>
      <c r="BE43" s="41"/>
    </row>
    <row r="44" spans="1:57" s="4" customFormat="1" ht="12" customHeight="1">
      <c r="A44" s="4"/>
      <c r="B44" s="66"/>
      <c r="C44" s="35" t="s">
        <v>13</v>
      </c>
      <c r="D44" s="67"/>
      <c r="E44" s="67"/>
      <c r="F44" s="67"/>
      <c r="G44" s="67"/>
      <c r="H44" s="67"/>
      <c r="I44" s="67"/>
      <c r="J44" s="67"/>
      <c r="K44" s="67"/>
      <c r="L44" s="67" t="str">
        <f>K5</f>
        <v>2024024-R1</v>
      </c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8"/>
      <c r="BE44" s="4"/>
    </row>
    <row r="45" spans="1:57" s="5" customFormat="1" ht="36.95" customHeight="1">
      <c r="A45" s="5"/>
      <c r="B45" s="69"/>
      <c r="C45" s="70" t="s">
        <v>16</v>
      </c>
      <c r="D45" s="71"/>
      <c r="E45" s="71"/>
      <c r="F45" s="71"/>
      <c r="G45" s="71"/>
      <c r="H45" s="71"/>
      <c r="I45" s="71"/>
      <c r="J45" s="71"/>
      <c r="K45" s="71"/>
      <c r="L45" s="72" t="str">
        <f>K6</f>
        <v>Regenerace sídliště Husova - Jiráskova, Nový Bor - IV.etapa</v>
      </c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3"/>
      <c r="BE45" s="5"/>
    </row>
    <row r="46" spans="1:57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7"/>
      <c r="BE46" s="41"/>
    </row>
    <row r="47" spans="1:57" s="2" customFormat="1" ht="12" customHeight="1">
      <c r="A47" s="41"/>
      <c r="B47" s="42"/>
      <c r="C47" s="35" t="s">
        <v>21</v>
      </c>
      <c r="D47" s="43"/>
      <c r="E47" s="43"/>
      <c r="F47" s="43"/>
      <c r="G47" s="43"/>
      <c r="H47" s="43"/>
      <c r="I47" s="43"/>
      <c r="J47" s="43"/>
      <c r="K47" s="43"/>
      <c r="L47" s="74" t="str">
        <f>IF(K8="","",K8)</f>
        <v>k.ú. Nový Bor</v>
      </c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35" t="s">
        <v>23</v>
      </c>
      <c r="AJ47" s="43"/>
      <c r="AK47" s="43"/>
      <c r="AL47" s="43"/>
      <c r="AM47" s="75" t="str">
        <f>IF(AN8="","",AN8)</f>
        <v>27. 2. 2024</v>
      </c>
      <c r="AN47" s="75"/>
      <c r="AO47" s="43"/>
      <c r="AP47" s="43"/>
      <c r="AQ47" s="43"/>
      <c r="AR47" s="47"/>
      <c r="BE47" s="41"/>
    </row>
    <row r="48" spans="1:57" s="2" customFormat="1" ht="6.95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7"/>
      <c r="BE48" s="41"/>
    </row>
    <row r="49" spans="1:57" s="2" customFormat="1" ht="15.15" customHeight="1">
      <c r="A49" s="41"/>
      <c r="B49" s="42"/>
      <c r="C49" s="35" t="s">
        <v>25</v>
      </c>
      <c r="D49" s="43"/>
      <c r="E49" s="43"/>
      <c r="F49" s="43"/>
      <c r="G49" s="43"/>
      <c r="H49" s="43"/>
      <c r="I49" s="43"/>
      <c r="J49" s="43"/>
      <c r="K49" s="43"/>
      <c r="L49" s="67" t="str">
        <f>IF(E11="","",E11)</f>
        <v>Město Nový Bor</v>
      </c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35" t="s">
        <v>33</v>
      </c>
      <c r="AJ49" s="43"/>
      <c r="AK49" s="43"/>
      <c r="AL49" s="43"/>
      <c r="AM49" s="76" t="str">
        <f>IF(E17="","",E17)</f>
        <v xml:space="preserve">ProProjekt s.r.o. </v>
      </c>
      <c r="AN49" s="67"/>
      <c r="AO49" s="67"/>
      <c r="AP49" s="67"/>
      <c r="AQ49" s="43"/>
      <c r="AR49" s="47"/>
      <c r="AS49" s="77" t="s">
        <v>56</v>
      </c>
      <c r="AT49" s="78"/>
      <c r="AU49" s="79"/>
      <c r="AV49" s="79"/>
      <c r="AW49" s="79"/>
      <c r="AX49" s="79"/>
      <c r="AY49" s="79"/>
      <c r="AZ49" s="79"/>
      <c r="BA49" s="79"/>
      <c r="BB49" s="79"/>
      <c r="BC49" s="79"/>
      <c r="BD49" s="80"/>
      <c r="BE49" s="41"/>
    </row>
    <row r="50" spans="1:57" s="2" customFormat="1" ht="15.15" customHeight="1">
      <c r="A50" s="41"/>
      <c r="B50" s="42"/>
      <c r="C50" s="35" t="s">
        <v>31</v>
      </c>
      <c r="D50" s="43"/>
      <c r="E50" s="43"/>
      <c r="F50" s="43"/>
      <c r="G50" s="43"/>
      <c r="H50" s="43"/>
      <c r="I50" s="43"/>
      <c r="J50" s="43"/>
      <c r="K50" s="43"/>
      <c r="L50" s="67" t="str">
        <f>IF(E14="Vyplň údaj","",E14)</f>
        <v/>
      </c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35" t="s">
        <v>38</v>
      </c>
      <c r="AJ50" s="43"/>
      <c r="AK50" s="43"/>
      <c r="AL50" s="43"/>
      <c r="AM50" s="76" t="str">
        <f>IF(E20="","",E20)</f>
        <v>Martin Rousek</v>
      </c>
      <c r="AN50" s="67"/>
      <c r="AO50" s="67"/>
      <c r="AP50" s="67"/>
      <c r="AQ50" s="43"/>
      <c r="AR50" s="47"/>
      <c r="AS50" s="81"/>
      <c r="AT50" s="82"/>
      <c r="AU50" s="83"/>
      <c r="AV50" s="83"/>
      <c r="AW50" s="83"/>
      <c r="AX50" s="83"/>
      <c r="AY50" s="83"/>
      <c r="AZ50" s="83"/>
      <c r="BA50" s="83"/>
      <c r="BB50" s="83"/>
      <c r="BC50" s="83"/>
      <c r="BD50" s="84"/>
      <c r="BE50" s="41"/>
    </row>
    <row r="51" spans="1:57" s="2" customFormat="1" ht="10.8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7"/>
      <c r="AS51" s="85"/>
      <c r="AT51" s="86"/>
      <c r="AU51" s="87"/>
      <c r="AV51" s="87"/>
      <c r="AW51" s="87"/>
      <c r="AX51" s="87"/>
      <c r="AY51" s="87"/>
      <c r="AZ51" s="87"/>
      <c r="BA51" s="87"/>
      <c r="BB51" s="87"/>
      <c r="BC51" s="87"/>
      <c r="BD51" s="88"/>
      <c r="BE51" s="41"/>
    </row>
    <row r="52" spans="1:57" s="2" customFormat="1" ht="29.25" customHeight="1">
      <c r="A52" s="41"/>
      <c r="B52" s="42"/>
      <c r="C52" s="89" t="s">
        <v>57</v>
      </c>
      <c r="D52" s="90"/>
      <c r="E52" s="90"/>
      <c r="F52" s="90"/>
      <c r="G52" s="90"/>
      <c r="H52" s="91"/>
      <c r="I52" s="92" t="s">
        <v>58</v>
      </c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3" t="s">
        <v>59</v>
      </c>
      <c r="AH52" s="90"/>
      <c r="AI52" s="90"/>
      <c r="AJ52" s="90"/>
      <c r="AK52" s="90"/>
      <c r="AL52" s="90"/>
      <c r="AM52" s="90"/>
      <c r="AN52" s="92" t="s">
        <v>60</v>
      </c>
      <c r="AO52" s="90"/>
      <c r="AP52" s="90"/>
      <c r="AQ52" s="94" t="s">
        <v>61</v>
      </c>
      <c r="AR52" s="47"/>
      <c r="AS52" s="95" t="s">
        <v>62</v>
      </c>
      <c r="AT52" s="96" t="s">
        <v>63</v>
      </c>
      <c r="AU52" s="96" t="s">
        <v>64</v>
      </c>
      <c r="AV52" s="96" t="s">
        <v>65</v>
      </c>
      <c r="AW52" s="96" t="s">
        <v>66</v>
      </c>
      <c r="AX52" s="96" t="s">
        <v>67</v>
      </c>
      <c r="AY52" s="96" t="s">
        <v>68</v>
      </c>
      <c r="AZ52" s="96" t="s">
        <v>69</v>
      </c>
      <c r="BA52" s="96" t="s">
        <v>70</v>
      </c>
      <c r="BB52" s="96" t="s">
        <v>71</v>
      </c>
      <c r="BC52" s="96" t="s">
        <v>72</v>
      </c>
      <c r="BD52" s="97" t="s">
        <v>73</v>
      </c>
      <c r="BE52" s="41"/>
    </row>
    <row r="53" spans="1:57" s="2" customFormat="1" ht="10.8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7"/>
      <c r="AS53" s="98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100"/>
      <c r="BE53" s="41"/>
    </row>
    <row r="54" spans="1:90" s="6" customFormat="1" ht="32.4" customHeight="1">
      <c r="A54" s="6"/>
      <c r="B54" s="101"/>
      <c r="C54" s="102" t="s">
        <v>74</v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4">
        <f>ROUND(AG55+AG56+AG61+AG64,2)</f>
        <v>0</v>
      </c>
      <c r="AH54" s="104"/>
      <c r="AI54" s="104"/>
      <c r="AJ54" s="104"/>
      <c r="AK54" s="104"/>
      <c r="AL54" s="104"/>
      <c r="AM54" s="104"/>
      <c r="AN54" s="105">
        <f>SUM(AG54,AT54)</f>
        <v>0</v>
      </c>
      <c r="AO54" s="105"/>
      <c r="AP54" s="105"/>
      <c r="AQ54" s="106" t="s">
        <v>19</v>
      </c>
      <c r="AR54" s="107"/>
      <c r="AS54" s="108">
        <f>ROUND(AS55+AS56+AS61+AS64,2)</f>
        <v>0</v>
      </c>
      <c r="AT54" s="109">
        <f>ROUND(SUM(AV54:AW54),2)</f>
        <v>0</v>
      </c>
      <c r="AU54" s="110">
        <f>ROUND(AU55+AU56+AU61+AU64,5)</f>
        <v>0</v>
      </c>
      <c r="AV54" s="109">
        <f>ROUND(AZ54*L29,2)</f>
        <v>0</v>
      </c>
      <c r="AW54" s="109">
        <f>ROUND(BA54*L30,2)</f>
        <v>0</v>
      </c>
      <c r="AX54" s="109">
        <f>ROUND(BB54*L29,2)</f>
        <v>0</v>
      </c>
      <c r="AY54" s="109">
        <f>ROUND(BC54*L30,2)</f>
        <v>0</v>
      </c>
      <c r="AZ54" s="109">
        <f>ROUND(AZ55+AZ56+AZ61+AZ64,2)</f>
        <v>0</v>
      </c>
      <c r="BA54" s="109">
        <f>ROUND(BA55+BA56+BA61+BA64,2)</f>
        <v>0</v>
      </c>
      <c r="BB54" s="109">
        <f>ROUND(BB55+BB56+BB61+BB64,2)</f>
        <v>0</v>
      </c>
      <c r="BC54" s="109">
        <f>ROUND(BC55+BC56+BC61+BC64,2)</f>
        <v>0</v>
      </c>
      <c r="BD54" s="111">
        <f>ROUND(BD55+BD56+BD61+BD64,2)</f>
        <v>0</v>
      </c>
      <c r="BE54" s="6"/>
      <c r="BS54" s="112" t="s">
        <v>75</v>
      </c>
      <c r="BT54" s="112" t="s">
        <v>76</v>
      </c>
      <c r="BU54" s="113" t="s">
        <v>77</v>
      </c>
      <c r="BV54" s="112" t="s">
        <v>78</v>
      </c>
      <c r="BW54" s="112" t="s">
        <v>5</v>
      </c>
      <c r="BX54" s="112" t="s">
        <v>79</v>
      </c>
      <c r="CL54" s="112" t="s">
        <v>19</v>
      </c>
    </row>
    <row r="55" spans="1:91" s="7" customFormat="1" ht="16.5" customHeight="1">
      <c r="A55" s="114" t="s">
        <v>80</v>
      </c>
      <c r="B55" s="115"/>
      <c r="C55" s="116"/>
      <c r="D55" s="117" t="s">
        <v>81</v>
      </c>
      <c r="E55" s="117"/>
      <c r="F55" s="117"/>
      <c r="G55" s="117"/>
      <c r="H55" s="117"/>
      <c r="I55" s="118"/>
      <c r="J55" s="117" t="s">
        <v>82</v>
      </c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9">
        <f>'SO 000 - Vedlejší a ostat...'!J30</f>
        <v>0</v>
      </c>
      <c r="AH55" s="118"/>
      <c r="AI55" s="118"/>
      <c r="AJ55" s="118"/>
      <c r="AK55" s="118"/>
      <c r="AL55" s="118"/>
      <c r="AM55" s="118"/>
      <c r="AN55" s="119">
        <f>SUM(AG55,AT55)</f>
        <v>0</v>
      </c>
      <c r="AO55" s="118"/>
      <c r="AP55" s="118"/>
      <c r="AQ55" s="120" t="s">
        <v>83</v>
      </c>
      <c r="AR55" s="121"/>
      <c r="AS55" s="122">
        <v>0</v>
      </c>
      <c r="AT55" s="123">
        <f>ROUND(SUM(AV55:AW55),2)</f>
        <v>0</v>
      </c>
      <c r="AU55" s="124">
        <f>'SO 000 - Vedlejší a ostat...'!P87</f>
        <v>0</v>
      </c>
      <c r="AV55" s="123">
        <f>'SO 000 - Vedlejší a ostat...'!J33</f>
        <v>0</v>
      </c>
      <c r="AW55" s="123">
        <f>'SO 000 - Vedlejší a ostat...'!J34</f>
        <v>0</v>
      </c>
      <c r="AX55" s="123">
        <f>'SO 000 - Vedlejší a ostat...'!J35</f>
        <v>0</v>
      </c>
      <c r="AY55" s="123">
        <f>'SO 000 - Vedlejší a ostat...'!J36</f>
        <v>0</v>
      </c>
      <c r="AZ55" s="123">
        <f>'SO 000 - Vedlejší a ostat...'!F33</f>
        <v>0</v>
      </c>
      <c r="BA55" s="123">
        <f>'SO 000 - Vedlejší a ostat...'!F34</f>
        <v>0</v>
      </c>
      <c r="BB55" s="123">
        <f>'SO 000 - Vedlejší a ostat...'!F35</f>
        <v>0</v>
      </c>
      <c r="BC55" s="123">
        <f>'SO 000 - Vedlejší a ostat...'!F36</f>
        <v>0</v>
      </c>
      <c r="BD55" s="125">
        <f>'SO 000 - Vedlejší a ostat...'!F37</f>
        <v>0</v>
      </c>
      <c r="BE55" s="7"/>
      <c r="BT55" s="126" t="s">
        <v>84</v>
      </c>
      <c r="BV55" s="126" t="s">
        <v>78</v>
      </c>
      <c r="BW55" s="126" t="s">
        <v>85</v>
      </c>
      <c r="BX55" s="126" t="s">
        <v>5</v>
      </c>
      <c r="CL55" s="126" t="s">
        <v>19</v>
      </c>
      <c r="CM55" s="126" t="s">
        <v>86</v>
      </c>
    </row>
    <row r="56" spans="1:91" s="7" customFormat="1" ht="16.5" customHeight="1">
      <c r="A56" s="7"/>
      <c r="B56" s="115"/>
      <c r="C56" s="116"/>
      <c r="D56" s="117" t="s">
        <v>87</v>
      </c>
      <c r="E56" s="117"/>
      <c r="F56" s="117"/>
      <c r="G56" s="117"/>
      <c r="H56" s="117"/>
      <c r="I56" s="118"/>
      <c r="J56" s="117" t="s">
        <v>88</v>
      </c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27">
        <f>ROUND(SUM(AG57:AG60),2)</f>
        <v>0</v>
      </c>
      <c r="AH56" s="118"/>
      <c r="AI56" s="118"/>
      <c r="AJ56" s="118"/>
      <c r="AK56" s="118"/>
      <c r="AL56" s="118"/>
      <c r="AM56" s="118"/>
      <c r="AN56" s="119">
        <f>SUM(AG56,AT56)</f>
        <v>0</v>
      </c>
      <c r="AO56" s="118"/>
      <c r="AP56" s="118"/>
      <c r="AQ56" s="120" t="s">
        <v>83</v>
      </c>
      <c r="AR56" s="121"/>
      <c r="AS56" s="122">
        <f>ROUND(SUM(AS57:AS60),2)</f>
        <v>0</v>
      </c>
      <c r="AT56" s="123">
        <f>ROUND(SUM(AV56:AW56),2)</f>
        <v>0</v>
      </c>
      <c r="AU56" s="124">
        <f>ROUND(SUM(AU57:AU60),5)</f>
        <v>0</v>
      </c>
      <c r="AV56" s="123">
        <f>ROUND(AZ56*L29,2)</f>
        <v>0</v>
      </c>
      <c r="AW56" s="123">
        <f>ROUND(BA56*L30,2)</f>
        <v>0</v>
      </c>
      <c r="AX56" s="123">
        <f>ROUND(BB56*L29,2)</f>
        <v>0</v>
      </c>
      <c r="AY56" s="123">
        <f>ROUND(BC56*L30,2)</f>
        <v>0</v>
      </c>
      <c r="AZ56" s="123">
        <f>ROUND(SUM(AZ57:AZ60),2)</f>
        <v>0</v>
      </c>
      <c r="BA56" s="123">
        <f>ROUND(SUM(BA57:BA60),2)</f>
        <v>0</v>
      </c>
      <c r="BB56" s="123">
        <f>ROUND(SUM(BB57:BB60),2)</f>
        <v>0</v>
      </c>
      <c r="BC56" s="123">
        <f>ROUND(SUM(BC57:BC60),2)</f>
        <v>0</v>
      </c>
      <c r="BD56" s="125">
        <f>ROUND(SUM(BD57:BD60),2)</f>
        <v>0</v>
      </c>
      <c r="BE56" s="7"/>
      <c r="BS56" s="126" t="s">
        <v>75</v>
      </c>
      <c r="BT56" s="126" t="s">
        <v>84</v>
      </c>
      <c r="BU56" s="126" t="s">
        <v>77</v>
      </c>
      <c r="BV56" s="126" t="s">
        <v>78</v>
      </c>
      <c r="BW56" s="126" t="s">
        <v>89</v>
      </c>
      <c r="BX56" s="126" t="s">
        <v>5</v>
      </c>
      <c r="CL56" s="126" t="s">
        <v>19</v>
      </c>
      <c r="CM56" s="126" t="s">
        <v>86</v>
      </c>
    </row>
    <row r="57" spans="1:90" s="4" customFormat="1" ht="23.25" customHeight="1">
      <c r="A57" s="114" t="s">
        <v>80</v>
      </c>
      <c r="B57" s="66"/>
      <c r="C57" s="128"/>
      <c r="D57" s="128"/>
      <c r="E57" s="129" t="s">
        <v>90</v>
      </c>
      <c r="F57" s="129"/>
      <c r="G57" s="129"/>
      <c r="H57" s="129"/>
      <c r="I57" s="129"/>
      <c r="J57" s="128"/>
      <c r="K57" s="129" t="s">
        <v>91</v>
      </c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30">
        <f>'SO 103.1 - Parkoviště, ch...'!J32</f>
        <v>0</v>
      </c>
      <c r="AH57" s="128"/>
      <c r="AI57" s="128"/>
      <c r="AJ57" s="128"/>
      <c r="AK57" s="128"/>
      <c r="AL57" s="128"/>
      <c r="AM57" s="128"/>
      <c r="AN57" s="130">
        <f>SUM(AG57,AT57)</f>
        <v>0</v>
      </c>
      <c r="AO57" s="128"/>
      <c r="AP57" s="128"/>
      <c r="AQ57" s="131" t="s">
        <v>92</v>
      </c>
      <c r="AR57" s="68"/>
      <c r="AS57" s="132">
        <v>0</v>
      </c>
      <c r="AT57" s="133">
        <f>ROUND(SUM(AV57:AW57),2)</f>
        <v>0</v>
      </c>
      <c r="AU57" s="134">
        <f>'SO 103.1 - Parkoviště, ch...'!P101</f>
        <v>0</v>
      </c>
      <c r="AV57" s="133">
        <f>'SO 103.1 - Parkoviště, ch...'!J35</f>
        <v>0</v>
      </c>
      <c r="AW57" s="133">
        <f>'SO 103.1 - Parkoviště, ch...'!J36</f>
        <v>0</v>
      </c>
      <c r="AX57" s="133">
        <f>'SO 103.1 - Parkoviště, ch...'!J37</f>
        <v>0</v>
      </c>
      <c r="AY57" s="133">
        <f>'SO 103.1 - Parkoviště, ch...'!J38</f>
        <v>0</v>
      </c>
      <c r="AZ57" s="133">
        <f>'SO 103.1 - Parkoviště, ch...'!F35</f>
        <v>0</v>
      </c>
      <c r="BA57" s="133">
        <f>'SO 103.1 - Parkoviště, ch...'!F36</f>
        <v>0</v>
      </c>
      <c r="BB57" s="133">
        <f>'SO 103.1 - Parkoviště, ch...'!F37</f>
        <v>0</v>
      </c>
      <c r="BC57" s="133">
        <f>'SO 103.1 - Parkoviště, ch...'!F38</f>
        <v>0</v>
      </c>
      <c r="BD57" s="135">
        <f>'SO 103.1 - Parkoviště, ch...'!F39</f>
        <v>0</v>
      </c>
      <c r="BE57" s="4"/>
      <c r="BT57" s="136" t="s">
        <v>86</v>
      </c>
      <c r="BV57" s="136" t="s">
        <v>78</v>
      </c>
      <c r="BW57" s="136" t="s">
        <v>93</v>
      </c>
      <c r="BX57" s="136" t="s">
        <v>89</v>
      </c>
      <c r="CL57" s="136" t="s">
        <v>19</v>
      </c>
    </row>
    <row r="58" spans="1:90" s="4" customFormat="1" ht="23.25" customHeight="1">
      <c r="A58" s="114" t="s">
        <v>80</v>
      </c>
      <c r="B58" s="66"/>
      <c r="C58" s="128"/>
      <c r="D58" s="128"/>
      <c r="E58" s="129" t="s">
        <v>94</v>
      </c>
      <c r="F58" s="129"/>
      <c r="G58" s="129"/>
      <c r="H58" s="129"/>
      <c r="I58" s="129"/>
      <c r="J58" s="128"/>
      <c r="K58" s="129" t="s">
        <v>95</v>
      </c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30">
        <f>'SO 103.2 - Aktivní zóna p...'!J32</f>
        <v>0</v>
      </c>
      <c r="AH58" s="128"/>
      <c r="AI58" s="128"/>
      <c r="AJ58" s="128"/>
      <c r="AK58" s="128"/>
      <c r="AL58" s="128"/>
      <c r="AM58" s="128"/>
      <c r="AN58" s="130">
        <f>SUM(AG58,AT58)</f>
        <v>0</v>
      </c>
      <c r="AO58" s="128"/>
      <c r="AP58" s="128"/>
      <c r="AQ58" s="131" t="s">
        <v>92</v>
      </c>
      <c r="AR58" s="68"/>
      <c r="AS58" s="132">
        <v>0</v>
      </c>
      <c r="AT58" s="133">
        <f>ROUND(SUM(AV58:AW58),2)</f>
        <v>0</v>
      </c>
      <c r="AU58" s="134">
        <f>'SO 103.2 - Aktivní zóna p...'!P91</f>
        <v>0</v>
      </c>
      <c r="AV58" s="133">
        <f>'SO 103.2 - Aktivní zóna p...'!J35</f>
        <v>0</v>
      </c>
      <c r="AW58" s="133">
        <f>'SO 103.2 - Aktivní zóna p...'!J36</f>
        <v>0</v>
      </c>
      <c r="AX58" s="133">
        <f>'SO 103.2 - Aktivní zóna p...'!J37</f>
        <v>0</v>
      </c>
      <c r="AY58" s="133">
        <f>'SO 103.2 - Aktivní zóna p...'!J38</f>
        <v>0</v>
      </c>
      <c r="AZ58" s="133">
        <f>'SO 103.2 - Aktivní zóna p...'!F35</f>
        <v>0</v>
      </c>
      <c r="BA58" s="133">
        <f>'SO 103.2 - Aktivní zóna p...'!F36</f>
        <v>0</v>
      </c>
      <c r="BB58" s="133">
        <f>'SO 103.2 - Aktivní zóna p...'!F37</f>
        <v>0</v>
      </c>
      <c r="BC58" s="133">
        <f>'SO 103.2 - Aktivní zóna p...'!F38</f>
        <v>0</v>
      </c>
      <c r="BD58" s="135">
        <f>'SO 103.2 - Aktivní zóna p...'!F39</f>
        <v>0</v>
      </c>
      <c r="BE58" s="4"/>
      <c r="BT58" s="136" t="s">
        <v>86</v>
      </c>
      <c r="BV58" s="136" t="s">
        <v>78</v>
      </c>
      <c r="BW58" s="136" t="s">
        <v>96</v>
      </c>
      <c r="BX58" s="136" t="s">
        <v>89</v>
      </c>
      <c r="CL58" s="136" t="s">
        <v>19</v>
      </c>
    </row>
    <row r="59" spans="1:90" s="4" customFormat="1" ht="23.25" customHeight="1">
      <c r="A59" s="114" t="s">
        <v>80</v>
      </c>
      <c r="B59" s="66"/>
      <c r="C59" s="128"/>
      <c r="D59" s="128"/>
      <c r="E59" s="129" t="s">
        <v>97</v>
      </c>
      <c r="F59" s="129"/>
      <c r="G59" s="129"/>
      <c r="H59" s="129"/>
      <c r="I59" s="129"/>
      <c r="J59" s="128"/>
      <c r="K59" s="129" t="s">
        <v>98</v>
      </c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30">
        <f>'SO 103.3 - Odvodnění'!J32</f>
        <v>0</v>
      </c>
      <c r="AH59" s="128"/>
      <c r="AI59" s="128"/>
      <c r="AJ59" s="128"/>
      <c r="AK59" s="128"/>
      <c r="AL59" s="128"/>
      <c r="AM59" s="128"/>
      <c r="AN59" s="130">
        <f>SUM(AG59,AT59)</f>
        <v>0</v>
      </c>
      <c r="AO59" s="128"/>
      <c r="AP59" s="128"/>
      <c r="AQ59" s="131" t="s">
        <v>92</v>
      </c>
      <c r="AR59" s="68"/>
      <c r="AS59" s="132">
        <v>0</v>
      </c>
      <c r="AT59" s="133">
        <f>ROUND(SUM(AV59:AW59),2)</f>
        <v>0</v>
      </c>
      <c r="AU59" s="134">
        <f>'SO 103.3 - Odvodnění'!P92</f>
        <v>0</v>
      </c>
      <c r="AV59" s="133">
        <f>'SO 103.3 - Odvodnění'!J35</f>
        <v>0</v>
      </c>
      <c r="AW59" s="133">
        <f>'SO 103.3 - Odvodnění'!J36</f>
        <v>0</v>
      </c>
      <c r="AX59" s="133">
        <f>'SO 103.3 - Odvodnění'!J37</f>
        <v>0</v>
      </c>
      <c r="AY59" s="133">
        <f>'SO 103.3 - Odvodnění'!J38</f>
        <v>0</v>
      </c>
      <c r="AZ59" s="133">
        <f>'SO 103.3 - Odvodnění'!F35</f>
        <v>0</v>
      </c>
      <c r="BA59" s="133">
        <f>'SO 103.3 - Odvodnění'!F36</f>
        <v>0</v>
      </c>
      <c r="BB59" s="133">
        <f>'SO 103.3 - Odvodnění'!F37</f>
        <v>0</v>
      </c>
      <c r="BC59" s="133">
        <f>'SO 103.3 - Odvodnění'!F38</f>
        <v>0</v>
      </c>
      <c r="BD59" s="135">
        <f>'SO 103.3 - Odvodnění'!F39</f>
        <v>0</v>
      </c>
      <c r="BE59" s="4"/>
      <c r="BT59" s="136" t="s">
        <v>86</v>
      </c>
      <c r="BV59" s="136" t="s">
        <v>78</v>
      </c>
      <c r="BW59" s="136" t="s">
        <v>99</v>
      </c>
      <c r="BX59" s="136" t="s">
        <v>89</v>
      </c>
      <c r="CL59" s="136" t="s">
        <v>19</v>
      </c>
    </row>
    <row r="60" spans="1:90" s="4" customFormat="1" ht="23.25" customHeight="1">
      <c r="A60" s="114" t="s">
        <v>80</v>
      </c>
      <c r="B60" s="66"/>
      <c r="C60" s="128"/>
      <c r="D60" s="128"/>
      <c r="E60" s="129" t="s">
        <v>100</v>
      </c>
      <c r="F60" s="129"/>
      <c r="G60" s="129"/>
      <c r="H60" s="129"/>
      <c r="I60" s="129"/>
      <c r="J60" s="128"/>
      <c r="K60" s="129" t="s">
        <v>101</v>
      </c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30">
        <f>'SO 103.4 - Přeložky IS'!J32</f>
        <v>0</v>
      </c>
      <c r="AH60" s="128"/>
      <c r="AI60" s="128"/>
      <c r="AJ60" s="128"/>
      <c r="AK60" s="128"/>
      <c r="AL60" s="128"/>
      <c r="AM60" s="128"/>
      <c r="AN60" s="130">
        <f>SUM(AG60,AT60)</f>
        <v>0</v>
      </c>
      <c r="AO60" s="128"/>
      <c r="AP60" s="128"/>
      <c r="AQ60" s="131" t="s">
        <v>92</v>
      </c>
      <c r="AR60" s="68"/>
      <c r="AS60" s="132">
        <v>0</v>
      </c>
      <c r="AT60" s="133">
        <f>ROUND(SUM(AV60:AW60),2)</f>
        <v>0</v>
      </c>
      <c r="AU60" s="134">
        <f>'SO 103.4 - Přeložky IS'!P92</f>
        <v>0</v>
      </c>
      <c r="AV60" s="133">
        <f>'SO 103.4 - Přeložky IS'!J35</f>
        <v>0</v>
      </c>
      <c r="AW60" s="133">
        <f>'SO 103.4 - Přeložky IS'!J36</f>
        <v>0</v>
      </c>
      <c r="AX60" s="133">
        <f>'SO 103.4 - Přeložky IS'!J37</f>
        <v>0</v>
      </c>
      <c r="AY60" s="133">
        <f>'SO 103.4 - Přeložky IS'!J38</f>
        <v>0</v>
      </c>
      <c r="AZ60" s="133">
        <f>'SO 103.4 - Přeložky IS'!F35</f>
        <v>0</v>
      </c>
      <c r="BA60" s="133">
        <f>'SO 103.4 - Přeložky IS'!F36</f>
        <v>0</v>
      </c>
      <c r="BB60" s="133">
        <f>'SO 103.4 - Přeložky IS'!F37</f>
        <v>0</v>
      </c>
      <c r="BC60" s="133">
        <f>'SO 103.4 - Přeložky IS'!F38</f>
        <v>0</v>
      </c>
      <c r="BD60" s="135">
        <f>'SO 103.4 - Přeložky IS'!F39</f>
        <v>0</v>
      </c>
      <c r="BE60" s="4"/>
      <c r="BT60" s="136" t="s">
        <v>86</v>
      </c>
      <c r="BV60" s="136" t="s">
        <v>78</v>
      </c>
      <c r="BW60" s="136" t="s">
        <v>102</v>
      </c>
      <c r="BX60" s="136" t="s">
        <v>89</v>
      </c>
      <c r="CL60" s="136" t="s">
        <v>19</v>
      </c>
    </row>
    <row r="61" spans="1:91" s="7" customFormat="1" ht="16.5" customHeight="1">
      <c r="A61" s="7"/>
      <c r="B61" s="115"/>
      <c r="C61" s="116"/>
      <c r="D61" s="117" t="s">
        <v>103</v>
      </c>
      <c r="E61" s="117"/>
      <c r="F61" s="117"/>
      <c r="G61" s="117"/>
      <c r="H61" s="117"/>
      <c r="I61" s="118"/>
      <c r="J61" s="117" t="s">
        <v>104</v>
      </c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27">
        <f>ROUND(SUM(AG62:AG63),2)</f>
        <v>0</v>
      </c>
      <c r="AH61" s="118"/>
      <c r="AI61" s="118"/>
      <c r="AJ61" s="118"/>
      <c r="AK61" s="118"/>
      <c r="AL61" s="118"/>
      <c r="AM61" s="118"/>
      <c r="AN61" s="119">
        <f>SUM(AG61,AT61)</f>
        <v>0</v>
      </c>
      <c r="AO61" s="118"/>
      <c r="AP61" s="118"/>
      <c r="AQ61" s="120" t="s">
        <v>83</v>
      </c>
      <c r="AR61" s="121"/>
      <c r="AS61" s="122">
        <f>ROUND(SUM(AS62:AS63),2)</f>
        <v>0</v>
      </c>
      <c r="AT61" s="123">
        <f>ROUND(SUM(AV61:AW61),2)</f>
        <v>0</v>
      </c>
      <c r="AU61" s="124">
        <f>ROUND(SUM(AU62:AU63),5)</f>
        <v>0</v>
      </c>
      <c r="AV61" s="123">
        <f>ROUND(AZ61*L29,2)</f>
        <v>0</v>
      </c>
      <c r="AW61" s="123">
        <f>ROUND(BA61*L30,2)</f>
        <v>0</v>
      </c>
      <c r="AX61" s="123">
        <f>ROUND(BB61*L29,2)</f>
        <v>0</v>
      </c>
      <c r="AY61" s="123">
        <f>ROUND(BC61*L30,2)</f>
        <v>0</v>
      </c>
      <c r="AZ61" s="123">
        <f>ROUND(SUM(AZ62:AZ63),2)</f>
        <v>0</v>
      </c>
      <c r="BA61" s="123">
        <f>ROUND(SUM(BA62:BA63),2)</f>
        <v>0</v>
      </c>
      <c r="BB61" s="123">
        <f>ROUND(SUM(BB62:BB63),2)</f>
        <v>0</v>
      </c>
      <c r="BC61" s="123">
        <f>ROUND(SUM(BC62:BC63),2)</f>
        <v>0</v>
      </c>
      <c r="BD61" s="125">
        <f>ROUND(SUM(BD62:BD63),2)</f>
        <v>0</v>
      </c>
      <c r="BE61" s="7"/>
      <c r="BS61" s="126" t="s">
        <v>75</v>
      </c>
      <c r="BT61" s="126" t="s">
        <v>84</v>
      </c>
      <c r="BU61" s="126" t="s">
        <v>77</v>
      </c>
      <c r="BV61" s="126" t="s">
        <v>78</v>
      </c>
      <c r="BW61" s="126" t="s">
        <v>105</v>
      </c>
      <c r="BX61" s="126" t="s">
        <v>5</v>
      </c>
      <c r="CL61" s="126" t="s">
        <v>19</v>
      </c>
      <c r="CM61" s="126" t="s">
        <v>86</v>
      </c>
    </row>
    <row r="62" spans="1:90" s="4" customFormat="1" ht="23.25" customHeight="1">
      <c r="A62" s="114" t="s">
        <v>80</v>
      </c>
      <c r="B62" s="66"/>
      <c r="C62" s="128"/>
      <c r="D62" s="128"/>
      <c r="E62" s="129" t="s">
        <v>106</v>
      </c>
      <c r="F62" s="129"/>
      <c r="G62" s="129"/>
      <c r="H62" s="129"/>
      <c r="I62" s="129"/>
      <c r="J62" s="128"/>
      <c r="K62" s="129" t="s">
        <v>107</v>
      </c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30">
        <f>'SO 401.1 - Elektromontážn...'!J32</f>
        <v>0</v>
      </c>
      <c r="AH62" s="128"/>
      <c r="AI62" s="128"/>
      <c r="AJ62" s="128"/>
      <c r="AK62" s="128"/>
      <c r="AL62" s="128"/>
      <c r="AM62" s="128"/>
      <c r="AN62" s="130">
        <f>SUM(AG62,AT62)</f>
        <v>0</v>
      </c>
      <c r="AO62" s="128"/>
      <c r="AP62" s="128"/>
      <c r="AQ62" s="131" t="s">
        <v>92</v>
      </c>
      <c r="AR62" s="68"/>
      <c r="AS62" s="132">
        <v>0</v>
      </c>
      <c r="AT62" s="133">
        <f>ROUND(SUM(AV62:AW62),2)</f>
        <v>0</v>
      </c>
      <c r="AU62" s="134">
        <f>'SO 401.1 - Elektromontážn...'!P95</f>
        <v>0</v>
      </c>
      <c r="AV62" s="133">
        <f>'SO 401.1 - Elektromontážn...'!J35</f>
        <v>0</v>
      </c>
      <c r="AW62" s="133">
        <f>'SO 401.1 - Elektromontážn...'!J36</f>
        <v>0</v>
      </c>
      <c r="AX62" s="133">
        <f>'SO 401.1 - Elektromontážn...'!J37</f>
        <v>0</v>
      </c>
      <c r="AY62" s="133">
        <f>'SO 401.1 - Elektromontážn...'!J38</f>
        <v>0</v>
      </c>
      <c r="AZ62" s="133">
        <f>'SO 401.1 - Elektromontážn...'!F35</f>
        <v>0</v>
      </c>
      <c r="BA62" s="133">
        <f>'SO 401.1 - Elektromontážn...'!F36</f>
        <v>0</v>
      </c>
      <c r="BB62" s="133">
        <f>'SO 401.1 - Elektromontážn...'!F37</f>
        <v>0</v>
      </c>
      <c r="BC62" s="133">
        <f>'SO 401.1 - Elektromontážn...'!F38</f>
        <v>0</v>
      </c>
      <c r="BD62" s="135">
        <f>'SO 401.1 - Elektromontážn...'!F39</f>
        <v>0</v>
      </c>
      <c r="BE62" s="4"/>
      <c r="BT62" s="136" t="s">
        <v>86</v>
      </c>
      <c r="BV62" s="136" t="s">
        <v>78</v>
      </c>
      <c r="BW62" s="136" t="s">
        <v>108</v>
      </c>
      <c r="BX62" s="136" t="s">
        <v>105</v>
      </c>
      <c r="CL62" s="136" t="s">
        <v>19</v>
      </c>
    </row>
    <row r="63" spans="1:90" s="4" customFormat="1" ht="23.25" customHeight="1">
      <c r="A63" s="114" t="s">
        <v>80</v>
      </c>
      <c r="B63" s="66"/>
      <c r="C63" s="128"/>
      <c r="D63" s="128"/>
      <c r="E63" s="129" t="s">
        <v>109</v>
      </c>
      <c r="F63" s="129"/>
      <c r="G63" s="129"/>
      <c r="H63" s="129"/>
      <c r="I63" s="129"/>
      <c r="J63" s="128"/>
      <c r="K63" s="129" t="s">
        <v>110</v>
      </c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30">
        <f>'SO 401.2 - Stavební přípo...'!J32</f>
        <v>0</v>
      </c>
      <c r="AH63" s="128"/>
      <c r="AI63" s="128"/>
      <c r="AJ63" s="128"/>
      <c r="AK63" s="128"/>
      <c r="AL63" s="128"/>
      <c r="AM63" s="128"/>
      <c r="AN63" s="130">
        <f>SUM(AG63,AT63)</f>
        <v>0</v>
      </c>
      <c r="AO63" s="128"/>
      <c r="AP63" s="128"/>
      <c r="AQ63" s="131" t="s">
        <v>92</v>
      </c>
      <c r="AR63" s="68"/>
      <c r="AS63" s="132">
        <v>0</v>
      </c>
      <c r="AT63" s="133">
        <f>ROUND(SUM(AV63:AW63),2)</f>
        <v>0</v>
      </c>
      <c r="AU63" s="134">
        <f>'SO 401.2 - Stavební přípo...'!P91</f>
        <v>0</v>
      </c>
      <c r="AV63" s="133">
        <f>'SO 401.2 - Stavební přípo...'!J35</f>
        <v>0</v>
      </c>
      <c r="AW63" s="133">
        <f>'SO 401.2 - Stavební přípo...'!J36</f>
        <v>0</v>
      </c>
      <c r="AX63" s="133">
        <f>'SO 401.2 - Stavební přípo...'!J37</f>
        <v>0</v>
      </c>
      <c r="AY63" s="133">
        <f>'SO 401.2 - Stavební přípo...'!J38</f>
        <v>0</v>
      </c>
      <c r="AZ63" s="133">
        <f>'SO 401.2 - Stavební přípo...'!F35</f>
        <v>0</v>
      </c>
      <c r="BA63" s="133">
        <f>'SO 401.2 - Stavební přípo...'!F36</f>
        <v>0</v>
      </c>
      <c r="BB63" s="133">
        <f>'SO 401.2 - Stavební přípo...'!F37</f>
        <v>0</v>
      </c>
      <c r="BC63" s="133">
        <f>'SO 401.2 - Stavební přípo...'!F38</f>
        <v>0</v>
      </c>
      <c r="BD63" s="135">
        <f>'SO 401.2 - Stavební přípo...'!F39</f>
        <v>0</v>
      </c>
      <c r="BE63" s="4"/>
      <c r="BT63" s="136" t="s">
        <v>86</v>
      </c>
      <c r="BV63" s="136" t="s">
        <v>78</v>
      </c>
      <c r="BW63" s="136" t="s">
        <v>111</v>
      </c>
      <c r="BX63" s="136" t="s">
        <v>105</v>
      </c>
      <c r="CL63" s="136" t="s">
        <v>19</v>
      </c>
    </row>
    <row r="64" spans="1:91" s="7" customFormat="1" ht="16.5" customHeight="1">
      <c r="A64" s="114" t="s">
        <v>80</v>
      </c>
      <c r="B64" s="115"/>
      <c r="C64" s="116"/>
      <c r="D64" s="117" t="s">
        <v>112</v>
      </c>
      <c r="E64" s="117"/>
      <c r="F64" s="117"/>
      <c r="G64" s="117"/>
      <c r="H64" s="117"/>
      <c r="I64" s="118"/>
      <c r="J64" s="117" t="s">
        <v>113</v>
      </c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9">
        <f>'SO 801 - Vegetační úpravy'!J30</f>
        <v>0</v>
      </c>
      <c r="AH64" s="118"/>
      <c r="AI64" s="118"/>
      <c r="AJ64" s="118"/>
      <c r="AK64" s="118"/>
      <c r="AL64" s="118"/>
      <c r="AM64" s="118"/>
      <c r="AN64" s="119">
        <f>SUM(AG64,AT64)</f>
        <v>0</v>
      </c>
      <c r="AO64" s="118"/>
      <c r="AP64" s="118"/>
      <c r="AQ64" s="120" t="s">
        <v>83</v>
      </c>
      <c r="AR64" s="121"/>
      <c r="AS64" s="137">
        <v>0</v>
      </c>
      <c r="AT64" s="138">
        <f>ROUND(SUM(AV64:AW64),2)</f>
        <v>0</v>
      </c>
      <c r="AU64" s="139">
        <f>'SO 801 - Vegetační úpravy'!P86</f>
        <v>0</v>
      </c>
      <c r="AV64" s="138">
        <f>'SO 801 - Vegetační úpravy'!J33</f>
        <v>0</v>
      </c>
      <c r="AW64" s="138">
        <f>'SO 801 - Vegetační úpravy'!J34</f>
        <v>0</v>
      </c>
      <c r="AX64" s="138">
        <f>'SO 801 - Vegetační úpravy'!J35</f>
        <v>0</v>
      </c>
      <c r="AY64" s="138">
        <f>'SO 801 - Vegetační úpravy'!J36</f>
        <v>0</v>
      </c>
      <c r="AZ64" s="138">
        <f>'SO 801 - Vegetační úpravy'!F33</f>
        <v>0</v>
      </c>
      <c r="BA64" s="138">
        <f>'SO 801 - Vegetační úpravy'!F34</f>
        <v>0</v>
      </c>
      <c r="BB64" s="138">
        <f>'SO 801 - Vegetační úpravy'!F35</f>
        <v>0</v>
      </c>
      <c r="BC64" s="138">
        <f>'SO 801 - Vegetační úpravy'!F36</f>
        <v>0</v>
      </c>
      <c r="BD64" s="140">
        <f>'SO 801 - Vegetační úpravy'!F37</f>
        <v>0</v>
      </c>
      <c r="BE64" s="7"/>
      <c r="BT64" s="126" t="s">
        <v>84</v>
      </c>
      <c r="BV64" s="126" t="s">
        <v>78</v>
      </c>
      <c r="BW64" s="126" t="s">
        <v>114</v>
      </c>
      <c r="BX64" s="126" t="s">
        <v>5</v>
      </c>
      <c r="CL64" s="126" t="s">
        <v>19</v>
      </c>
      <c r="CM64" s="126" t="s">
        <v>86</v>
      </c>
    </row>
    <row r="65" spans="1:57" s="2" customFormat="1" ht="30" customHeight="1">
      <c r="A65" s="41"/>
      <c r="B65" s="42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7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</row>
    <row r="66" spans="1:57" s="2" customFormat="1" ht="6.95" customHeight="1">
      <c r="A66" s="41"/>
      <c r="B66" s="62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47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</row>
  </sheetData>
  <sheetProtection password="CC35" sheet="1" objects="1" scenarios="1" formatColumns="0" formatRows="0"/>
  <mergeCells count="78">
    <mergeCell ref="C52:G52"/>
    <mergeCell ref="D64:H64"/>
    <mergeCell ref="D56:H56"/>
    <mergeCell ref="D61:H61"/>
    <mergeCell ref="D55:H55"/>
    <mergeCell ref="E62:I62"/>
    <mergeCell ref="E60:I60"/>
    <mergeCell ref="E58:I58"/>
    <mergeCell ref="E57:I57"/>
    <mergeCell ref="E63:I63"/>
    <mergeCell ref="E59:I59"/>
    <mergeCell ref="I52:AF52"/>
    <mergeCell ref="J55:AF55"/>
    <mergeCell ref="J56:AF56"/>
    <mergeCell ref="J64:AF64"/>
    <mergeCell ref="J61:AF61"/>
    <mergeCell ref="K58:AF58"/>
    <mergeCell ref="K57:AF57"/>
    <mergeCell ref="K62:AF62"/>
    <mergeCell ref="K63:AF63"/>
    <mergeCell ref="K59:AF59"/>
    <mergeCell ref="K60:AF60"/>
    <mergeCell ref="L45:AO45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W30:AE30"/>
    <mergeCell ref="AK30:AO30"/>
    <mergeCell ref="L30:P30"/>
    <mergeCell ref="W31:AE31"/>
    <mergeCell ref="L31:P31"/>
    <mergeCell ref="AK31:AO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R2:BE2"/>
    <mergeCell ref="AG61:AM61"/>
    <mergeCell ref="AG62:AM62"/>
    <mergeCell ref="AG63:AM63"/>
    <mergeCell ref="AG60:AM60"/>
    <mergeCell ref="AG59:AM59"/>
    <mergeCell ref="AG58:AM58"/>
    <mergeCell ref="AG64:AM64"/>
    <mergeCell ref="AG57:AM57"/>
    <mergeCell ref="AG56:AM56"/>
    <mergeCell ref="AG55:AM55"/>
    <mergeCell ref="AG52:AM52"/>
    <mergeCell ref="AM47:AN47"/>
    <mergeCell ref="AM49:AP49"/>
    <mergeCell ref="AM50:AP50"/>
    <mergeCell ref="AN63:AP63"/>
    <mergeCell ref="AN52:AP52"/>
    <mergeCell ref="AN62:AP62"/>
    <mergeCell ref="AN61:AP61"/>
    <mergeCell ref="AN55:AP55"/>
    <mergeCell ref="AN56:AP56"/>
    <mergeCell ref="AN57:AP57"/>
    <mergeCell ref="AN60:AP60"/>
    <mergeCell ref="AN58:AP58"/>
    <mergeCell ref="AN59:AP59"/>
    <mergeCell ref="AN64:AP64"/>
    <mergeCell ref="AS49:AT51"/>
    <mergeCell ref="AN54:AP54"/>
  </mergeCells>
  <hyperlinks>
    <hyperlink ref="A55" location="'SO 000 - Vedlejší a ostat...'!C2" display="/"/>
    <hyperlink ref="A57" location="'SO 103.1 - Parkoviště, ch...'!C2" display="/"/>
    <hyperlink ref="A58" location="'SO 103.2 - Aktivní zóna p...'!C2" display="/"/>
    <hyperlink ref="A59" location="'SO 103.3 - Odvodnění'!C2" display="/"/>
    <hyperlink ref="A60" location="'SO 103.4 - Přeložky IS'!C2" display="/"/>
    <hyperlink ref="A62" location="'SO 401.1 - Elektromontážn...'!C2" display="/"/>
    <hyperlink ref="A63" location="'SO 401.2 - Stavební přípo...'!C2" display="/"/>
    <hyperlink ref="A64" location="'SO 801 - Vegetační úpravy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48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130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41"/>
      <c r="C3" s="142"/>
      <c r="D3" s="142"/>
      <c r="E3" s="142"/>
      <c r="F3" s="142"/>
      <c r="G3" s="142"/>
      <c r="H3" s="23"/>
    </row>
    <row r="4" spans="2:8" s="1" customFormat="1" ht="24.95" customHeight="1">
      <c r="B4" s="23"/>
      <c r="C4" s="143" t="s">
        <v>2214</v>
      </c>
      <c r="H4" s="23"/>
    </row>
    <row r="5" spans="2:8" s="1" customFormat="1" ht="12" customHeight="1">
      <c r="B5" s="23"/>
      <c r="C5" s="308" t="s">
        <v>13</v>
      </c>
      <c r="D5" s="152" t="s">
        <v>14</v>
      </c>
      <c r="E5" s="1"/>
      <c r="F5" s="1"/>
      <c r="H5" s="23"/>
    </row>
    <row r="6" spans="2:8" s="1" customFormat="1" ht="36.95" customHeight="1">
      <c r="B6" s="23"/>
      <c r="C6" s="309" t="s">
        <v>16</v>
      </c>
      <c r="D6" s="310" t="s">
        <v>17</v>
      </c>
      <c r="E6" s="1"/>
      <c r="F6" s="1"/>
      <c r="H6" s="23"/>
    </row>
    <row r="7" spans="2:8" s="1" customFormat="1" ht="16.5" customHeight="1">
      <c r="B7" s="23"/>
      <c r="C7" s="145" t="s">
        <v>23</v>
      </c>
      <c r="D7" s="149" t="str">
        <f>'Rekapitulace zakázky'!AN8</f>
        <v>27. 2. 2024</v>
      </c>
      <c r="H7" s="23"/>
    </row>
    <row r="8" spans="1:8" s="2" customFormat="1" ht="10.8" customHeight="1">
      <c r="A8" s="41"/>
      <c r="B8" s="47"/>
      <c r="C8" s="41"/>
      <c r="D8" s="41"/>
      <c r="E8" s="41"/>
      <c r="F8" s="41"/>
      <c r="G8" s="41"/>
      <c r="H8" s="47"/>
    </row>
    <row r="9" spans="1:8" s="11" customFormat="1" ht="29.25" customHeight="1">
      <c r="A9" s="188"/>
      <c r="B9" s="311"/>
      <c r="C9" s="312" t="s">
        <v>57</v>
      </c>
      <c r="D9" s="313" t="s">
        <v>58</v>
      </c>
      <c r="E9" s="313" t="s">
        <v>132</v>
      </c>
      <c r="F9" s="314" t="s">
        <v>2215</v>
      </c>
      <c r="G9" s="188"/>
      <c r="H9" s="311"/>
    </row>
    <row r="10" spans="1:8" s="2" customFormat="1" ht="26.4" customHeight="1">
      <c r="A10" s="41"/>
      <c r="B10" s="47"/>
      <c r="C10" s="315" t="s">
        <v>2216</v>
      </c>
      <c r="D10" s="315" t="s">
        <v>91</v>
      </c>
      <c r="E10" s="41"/>
      <c r="F10" s="41"/>
      <c r="G10" s="41"/>
      <c r="H10" s="47"/>
    </row>
    <row r="11" spans="1:8" s="2" customFormat="1" ht="16.8" customHeight="1">
      <c r="A11" s="41"/>
      <c r="B11" s="47"/>
      <c r="C11" s="316" t="s">
        <v>1316</v>
      </c>
      <c r="D11" s="317" t="s">
        <v>2217</v>
      </c>
      <c r="E11" s="318" t="s">
        <v>19</v>
      </c>
      <c r="F11" s="319">
        <v>80.283</v>
      </c>
      <c r="G11" s="41"/>
      <c r="H11" s="47"/>
    </row>
    <row r="12" spans="1:8" s="2" customFormat="1" ht="16.8" customHeight="1">
      <c r="A12" s="41"/>
      <c r="B12" s="47"/>
      <c r="C12" s="316" t="s">
        <v>212</v>
      </c>
      <c r="D12" s="317" t="s">
        <v>213</v>
      </c>
      <c r="E12" s="318" t="s">
        <v>19</v>
      </c>
      <c r="F12" s="319">
        <v>2.014</v>
      </c>
      <c r="G12" s="41"/>
      <c r="H12" s="47"/>
    </row>
    <row r="13" spans="1:8" s="2" customFormat="1" ht="16.8" customHeight="1">
      <c r="A13" s="41"/>
      <c r="B13" s="47"/>
      <c r="C13" s="320" t="s">
        <v>19</v>
      </c>
      <c r="D13" s="320" t="s">
        <v>2218</v>
      </c>
      <c r="E13" s="20" t="s">
        <v>19</v>
      </c>
      <c r="F13" s="321">
        <v>2.014</v>
      </c>
      <c r="G13" s="41"/>
      <c r="H13" s="47"/>
    </row>
    <row r="14" spans="1:8" s="2" customFormat="1" ht="16.8" customHeight="1">
      <c r="A14" s="41"/>
      <c r="B14" s="47"/>
      <c r="C14" s="322" t="s">
        <v>2219</v>
      </c>
      <c r="D14" s="41"/>
      <c r="E14" s="41"/>
      <c r="F14" s="41"/>
      <c r="G14" s="41"/>
      <c r="H14" s="47"/>
    </row>
    <row r="15" spans="1:8" s="2" customFormat="1" ht="16.8" customHeight="1">
      <c r="A15" s="41"/>
      <c r="B15" s="47"/>
      <c r="C15" s="320" t="s">
        <v>817</v>
      </c>
      <c r="D15" s="320" t="s">
        <v>2220</v>
      </c>
      <c r="E15" s="20" t="s">
        <v>442</v>
      </c>
      <c r="F15" s="321">
        <v>2.014</v>
      </c>
      <c r="G15" s="41"/>
      <c r="H15" s="47"/>
    </row>
    <row r="16" spans="1:8" s="2" customFormat="1" ht="16.8" customHeight="1">
      <c r="A16" s="41"/>
      <c r="B16" s="47"/>
      <c r="C16" s="316" t="s">
        <v>215</v>
      </c>
      <c r="D16" s="317" t="s">
        <v>216</v>
      </c>
      <c r="E16" s="318" t="s">
        <v>19</v>
      </c>
      <c r="F16" s="319">
        <v>20.885</v>
      </c>
      <c r="G16" s="41"/>
      <c r="H16" s="47"/>
    </row>
    <row r="17" spans="1:8" s="2" customFormat="1" ht="16.8" customHeight="1">
      <c r="A17" s="41"/>
      <c r="B17" s="47"/>
      <c r="C17" s="320" t="s">
        <v>19</v>
      </c>
      <c r="D17" s="320" t="s">
        <v>2221</v>
      </c>
      <c r="E17" s="20" t="s">
        <v>19</v>
      </c>
      <c r="F17" s="321">
        <v>20.885</v>
      </c>
      <c r="G17" s="41"/>
      <c r="H17" s="47"/>
    </row>
    <row r="18" spans="1:8" s="2" customFormat="1" ht="16.8" customHeight="1">
      <c r="A18" s="41"/>
      <c r="B18" s="47"/>
      <c r="C18" s="322" t="s">
        <v>2219</v>
      </c>
      <c r="D18" s="41"/>
      <c r="E18" s="41"/>
      <c r="F18" s="41"/>
      <c r="G18" s="41"/>
      <c r="H18" s="47"/>
    </row>
    <row r="19" spans="1:8" s="2" customFormat="1" ht="16.8" customHeight="1">
      <c r="A19" s="41"/>
      <c r="B19" s="47"/>
      <c r="C19" s="320" t="s">
        <v>825</v>
      </c>
      <c r="D19" s="320" t="s">
        <v>2222</v>
      </c>
      <c r="E19" s="20" t="s">
        <v>442</v>
      </c>
      <c r="F19" s="321">
        <v>20.885</v>
      </c>
      <c r="G19" s="41"/>
      <c r="H19" s="47"/>
    </row>
    <row r="20" spans="1:8" s="2" customFormat="1" ht="16.8" customHeight="1">
      <c r="A20" s="41"/>
      <c r="B20" s="47"/>
      <c r="C20" s="316" t="s">
        <v>218</v>
      </c>
      <c r="D20" s="317" t="s">
        <v>219</v>
      </c>
      <c r="E20" s="318" t="s">
        <v>19</v>
      </c>
      <c r="F20" s="319">
        <v>3.941</v>
      </c>
      <c r="G20" s="41"/>
      <c r="H20" s="47"/>
    </row>
    <row r="21" spans="1:8" s="2" customFormat="1" ht="16.8" customHeight="1">
      <c r="A21" s="41"/>
      <c r="B21" s="47"/>
      <c r="C21" s="320" t="s">
        <v>19</v>
      </c>
      <c r="D21" s="320" t="s">
        <v>2223</v>
      </c>
      <c r="E21" s="20" t="s">
        <v>19</v>
      </c>
      <c r="F21" s="321">
        <v>3.941</v>
      </c>
      <c r="G21" s="41"/>
      <c r="H21" s="47"/>
    </row>
    <row r="22" spans="1:8" s="2" customFormat="1" ht="16.8" customHeight="1">
      <c r="A22" s="41"/>
      <c r="B22" s="47"/>
      <c r="C22" s="322" t="s">
        <v>2219</v>
      </c>
      <c r="D22" s="41"/>
      <c r="E22" s="41"/>
      <c r="F22" s="41"/>
      <c r="G22" s="41"/>
      <c r="H22" s="47"/>
    </row>
    <row r="23" spans="1:8" s="2" customFormat="1" ht="16.8" customHeight="1">
      <c r="A23" s="41"/>
      <c r="B23" s="47"/>
      <c r="C23" s="320" t="s">
        <v>810</v>
      </c>
      <c r="D23" s="320" t="s">
        <v>2224</v>
      </c>
      <c r="E23" s="20" t="s">
        <v>442</v>
      </c>
      <c r="F23" s="321">
        <v>3.941</v>
      </c>
      <c r="G23" s="41"/>
      <c r="H23" s="47"/>
    </row>
    <row r="24" spans="1:8" s="2" customFormat="1" ht="16.8" customHeight="1">
      <c r="A24" s="41"/>
      <c r="B24" s="47"/>
      <c r="C24" s="316" t="s">
        <v>1362</v>
      </c>
      <c r="D24" s="317" t="s">
        <v>2225</v>
      </c>
      <c r="E24" s="318" t="s">
        <v>19</v>
      </c>
      <c r="F24" s="319">
        <v>103.176</v>
      </c>
      <c r="G24" s="41"/>
      <c r="H24" s="47"/>
    </row>
    <row r="25" spans="1:8" s="2" customFormat="1" ht="16.8" customHeight="1">
      <c r="A25" s="41"/>
      <c r="B25" s="47"/>
      <c r="C25" s="320" t="s">
        <v>19</v>
      </c>
      <c r="D25" s="320" t="s">
        <v>2226</v>
      </c>
      <c r="E25" s="20" t="s">
        <v>19</v>
      </c>
      <c r="F25" s="321">
        <v>26.84</v>
      </c>
      <c r="G25" s="41"/>
      <c r="H25" s="47"/>
    </row>
    <row r="26" spans="1:8" s="2" customFormat="1" ht="16.8" customHeight="1">
      <c r="A26" s="41"/>
      <c r="B26" s="47"/>
      <c r="C26" s="316" t="s">
        <v>221</v>
      </c>
      <c r="D26" s="317" t="s">
        <v>222</v>
      </c>
      <c r="E26" s="318" t="s">
        <v>19</v>
      </c>
      <c r="F26" s="319">
        <v>264.452</v>
      </c>
      <c r="G26" s="41"/>
      <c r="H26" s="47"/>
    </row>
    <row r="27" spans="1:8" s="2" customFormat="1" ht="16.8" customHeight="1">
      <c r="A27" s="41"/>
      <c r="B27" s="47"/>
      <c r="C27" s="320" t="s">
        <v>19</v>
      </c>
      <c r="D27" s="320" t="s">
        <v>2227</v>
      </c>
      <c r="E27" s="20" t="s">
        <v>19</v>
      </c>
      <c r="F27" s="321">
        <v>264.452</v>
      </c>
      <c r="G27" s="41"/>
      <c r="H27" s="47"/>
    </row>
    <row r="28" spans="1:8" s="2" customFormat="1" ht="16.8" customHeight="1">
      <c r="A28" s="41"/>
      <c r="B28" s="47"/>
      <c r="C28" s="322" t="s">
        <v>2219</v>
      </c>
      <c r="D28" s="41"/>
      <c r="E28" s="41"/>
      <c r="F28" s="41"/>
      <c r="G28" s="41"/>
      <c r="H28" s="47"/>
    </row>
    <row r="29" spans="1:8" s="2" customFormat="1" ht="16.8" customHeight="1">
      <c r="A29" s="41"/>
      <c r="B29" s="47"/>
      <c r="C29" s="320" t="s">
        <v>859</v>
      </c>
      <c r="D29" s="320" t="s">
        <v>2228</v>
      </c>
      <c r="E29" s="20" t="s">
        <v>442</v>
      </c>
      <c r="F29" s="321">
        <v>264.452</v>
      </c>
      <c r="G29" s="41"/>
      <c r="H29" s="47"/>
    </row>
    <row r="30" spans="1:8" s="2" customFormat="1" ht="16.8" customHeight="1">
      <c r="A30" s="41"/>
      <c r="B30" s="47"/>
      <c r="C30" s="316" t="s">
        <v>224</v>
      </c>
      <c r="D30" s="317" t="s">
        <v>225</v>
      </c>
      <c r="E30" s="318" t="s">
        <v>19</v>
      </c>
      <c r="F30" s="319">
        <v>62.779</v>
      </c>
      <c r="G30" s="41"/>
      <c r="H30" s="47"/>
    </row>
    <row r="31" spans="1:8" s="2" customFormat="1" ht="16.8" customHeight="1">
      <c r="A31" s="41"/>
      <c r="B31" s="47"/>
      <c r="C31" s="320" t="s">
        <v>19</v>
      </c>
      <c r="D31" s="320" t="s">
        <v>2229</v>
      </c>
      <c r="E31" s="20" t="s">
        <v>19</v>
      </c>
      <c r="F31" s="321">
        <v>62.779</v>
      </c>
      <c r="G31" s="41"/>
      <c r="H31" s="47"/>
    </row>
    <row r="32" spans="1:8" s="2" customFormat="1" ht="16.8" customHeight="1">
      <c r="A32" s="41"/>
      <c r="B32" s="47"/>
      <c r="C32" s="322" t="s">
        <v>2219</v>
      </c>
      <c r="D32" s="41"/>
      <c r="E32" s="41"/>
      <c r="F32" s="41"/>
      <c r="G32" s="41"/>
      <c r="H32" s="47"/>
    </row>
    <row r="33" spans="1:8" s="2" customFormat="1" ht="16.8" customHeight="1">
      <c r="A33" s="41"/>
      <c r="B33" s="47"/>
      <c r="C33" s="320" t="s">
        <v>848</v>
      </c>
      <c r="D33" s="320" t="s">
        <v>2230</v>
      </c>
      <c r="E33" s="20" t="s">
        <v>442</v>
      </c>
      <c r="F33" s="321">
        <v>62.779</v>
      </c>
      <c r="G33" s="41"/>
      <c r="H33" s="47"/>
    </row>
    <row r="34" spans="1:8" s="2" customFormat="1" ht="16.8" customHeight="1">
      <c r="A34" s="41"/>
      <c r="B34" s="47"/>
      <c r="C34" s="316" t="s">
        <v>227</v>
      </c>
      <c r="D34" s="317" t="s">
        <v>228</v>
      </c>
      <c r="E34" s="318" t="s">
        <v>19</v>
      </c>
      <c r="F34" s="319">
        <v>378.969</v>
      </c>
      <c r="G34" s="41"/>
      <c r="H34" s="47"/>
    </row>
    <row r="35" spans="1:8" s="2" customFormat="1" ht="16.8" customHeight="1">
      <c r="A35" s="41"/>
      <c r="B35" s="47"/>
      <c r="C35" s="320" t="s">
        <v>19</v>
      </c>
      <c r="D35" s="320" t="s">
        <v>2231</v>
      </c>
      <c r="E35" s="20" t="s">
        <v>19</v>
      </c>
      <c r="F35" s="321">
        <v>378.969</v>
      </c>
      <c r="G35" s="41"/>
      <c r="H35" s="47"/>
    </row>
    <row r="36" spans="1:8" s="2" customFormat="1" ht="16.8" customHeight="1">
      <c r="A36" s="41"/>
      <c r="B36" s="47"/>
      <c r="C36" s="322" t="s">
        <v>2219</v>
      </c>
      <c r="D36" s="41"/>
      <c r="E36" s="41"/>
      <c r="F36" s="41"/>
      <c r="G36" s="41"/>
      <c r="H36" s="47"/>
    </row>
    <row r="37" spans="1:8" s="2" customFormat="1" ht="16.8" customHeight="1">
      <c r="A37" s="41"/>
      <c r="B37" s="47"/>
      <c r="C37" s="320" t="s">
        <v>837</v>
      </c>
      <c r="D37" s="320" t="s">
        <v>2232</v>
      </c>
      <c r="E37" s="20" t="s">
        <v>442</v>
      </c>
      <c r="F37" s="321">
        <v>378.969</v>
      </c>
      <c r="G37" s="41"/>
      <c r="H37" s="47"/>
    </row>
    <row r="38" spans="1:8" s="2" customFormat="1" ht="16.8" customHeight="1">
      <c r="A38" s="41"/>
      <c r="B38" s="47"/>
      <c r="C38" s="316" t="s">
        <v>230</v>
      </c>
      <c r="D38" s="317" t="s">
        <v>231</v>
      </c>
      <c r="E38" s="318" t="s">
        <v>19</v>
      </c>
      <c r="F38" s="319">
        <v>10.175</v>
      </c>
      <c r="G38" s="41"/>
      <c r="H38" s="47"/>
    </row>
    <row r="39" spans="1:8" s="2" customFormat="1" ht="16.8" customHeight="1">
      <c r="A39" s="41"/>
      <c r="B39" s="47"/>
      <c r="C39" s="320" t="s">
        <v>19</v>
      </c>
      <c r="D39" s="320" t="s">
        <v>2233</v>
      </c>
      <c r="E39" s="20" t="s">
        <v>19</v>
      </c>
      <c r="F39" s="321">
        <v>10.175</v>
      </c>
      <c r="G39" s="41"/>
      <c r="H39" s="47"/>
    </row>
    <row r="40" spans="1:8" s="2" customFormat="1" ht="16.8" customHeight="1">
      <c r="A40" s="41"/>
      <c r="B40" s="47"/>
      <c r="C40" s="322" t="s">
        <v>2219</v>
      </c>
      <c r="D40" s="41"/>
      <c r="E40" s="41"/>
      <c r="F40" s="41"/>
      <c r="G40" s="41"/>
      <c r="H40" s="47"/>
    </row>
    <row r="41" spans="1:8" s="2" customFormat="1" ht="16.8" customHeight="1">
      <c r="A41" s="41"/>
      <c r="B41" s="47"/>
      <c r="C41" s="320" t="s">
        <v>635</v>
      </c>
      <c r="D41" s="320" t="s">
        <v>2234</v>
      </c>
      <c r="E41" s="20" t="s">
        <v>442</v>
      </c>
      <c r="F41" s="321">
        <v>10.175</v>
      </c>
      <c r="G41" s="41"/>
      <c r="H41" s="47"/>
    </row>
    <row r="42" spans="1:8" s="2" customFormat="1" ht="16.8" customHeight="1">
      <c r="A42" s="41"/>
      <c r="B42" s="47"/>
      <c r="C42" s="316" t="s">
        <v>234</v>
      </c>
      <c r="D42" s="317" t="s">
        <v>235</v>
      </c>
      <c r="E42" s="318" t="s">
        <v>19</v>
      </c>
      <c r="F42" s="319">
        <v>420.342</v>
      </c>
      <c r="G42" s="41"/>
      <c r="H42" s="47"/>
    </row>
    <row r="43" spans="1:8" s="2" customFormat="1" ht="16.8" customHeight="1">
      <c r="A43" s="41"/>
      <c r="B43" s="47"/>
      <c r="C43" s="320" t="s">
        <v>19</v>
      </c>
      <c r="D43" s="320" t="s">
        <v>567</v>
      </c>
      <c r="E43" s="20" t="s">
        <v>19</v>
      </c>
      <c r="F43" s="321">
        <v>13.178</v>
      </c>
      <c r="G43" s="41"/>
      <c r="H43" s="47"/>
    </row>
    <row r="44" spans="1:8" s="2" customFormat="1" ht="16.8" customHeight="1">
      <c r="A44" s="41"/>
      <c r="B44" s="47"/>
      <c r="C44" s="320" t="s">
        <v>19</v>
      </c>
      <c r="D44" s="320" t="s">
        <v>570</v>
      </c>
      <c r="E44" s="20" t="s">
        <v>19</v>
      </c>
      <c r="F44" s="321">
        <v>11.62</v>
      </c>
      <c r="G44" s="41"/>
      <c r="H44" s="47"/>
    </row>
    <row r="45" spans="1:8" s="2" customFormat="1" ht="16.8" customHeight="1">
      <c r="A45" s="41"/>
      <c r="B45" s="47"/>
      <c r="C45" s="320" t="s">
        <v>19</v>
      </c>
      <c r="D45" s="320" t="s">
        <v>569</v>
      </c>
      <c r="E45" s="20" t="s">
        <v>19</v>
      </c>
      <c r="F45" s="321">
        <v>387.39</v>
      </c>
      <c r="G45" s="41"/>
      <c r="H45" s="47"/>
    </row>
    <row r="46" spans="1:8" s="2" customFormat="1" ht="16.8" customHeight="1">
      <c r="A46" s="41"/>
      <c r="B46" s="47"/>
      <c r="C46" s="320" t="s">
        <v>19</v>
      </c>
      <c r="D46" s="320" t="s">
        <v>568</v>
      </c>
      <c r="E46" s="20" t="s">
        <v>19</v>
      </c>
      <c r="F46" s="321">
        <v>8.154</v>
      </c>
      <c r="G46" s="41"/>
      <c r="H46" s="47"/>
    </row>
    <row r="47" spans="1:8" s="2" customFormat="1" ht="16.8" customHeight="1">
      <c r="A47" s="41"/>
      <c r="B47" s="47"/>
      <c r="C47" s="322" t="s">
        <v>2219</v>
      </c>
      <c r="D47" s="41"/>
      <c r="E47" s="41"/>
      <c r="F47" s="41"/>
      <c r="G47" s="41"/>
      <c r="H47" s="47"/>
    </row>
    <row r="48" spans="1:8" s="2" customFormat="1" ht="16.8" customHeight="1">
      <c r="A48" s="41"/>
      <c r="B48" s="47"/>
      <c r="C48" s="320" t="s">
        <v>708</v>
      </c>
      <c r="D48" s="320" t="s">
        <v>2235</v>
      </c>
      <c r="E48" s="20" t="s">
        <v>377</v>
      </c>
      <c r="F48" s="321">
        <v>420.342</v>
      </c>
      <c r="G48" s="41"/>
      <c r="H48" s="47"/>
    </row>
    <row r="49" spans="1:8" s="2" customFormat="1" ht="16.8" customHeight="1">
      <c r="A49" s="41"/>
      <c r="B49" s="47"/>
      <c r="C49" s="316" t="s">
        <v>238</v>
      </c>
      <c r="D49" s="317" t="s">
        <v>239</v>
      </c>
      <c r="E49" s="318" t="s">
        <v>19</v>
      </c>
      <c r="F49" s="319">
        <v>387.39</v>
      </c>
      <c r="G49" s="41"/>
      <c r="H49" s="47"/>
    </row>
    <row r="50" spans="1:8" s="2" customFormat="1" ht="16.8" customHeight="1">
      <c r="A50" s="41"/>
      <c r="B50" s="47"/>
      <c r="C50" s="320" t="s">
        <v>19</v>
      </c>
      <c r="D50" s="320" t="s">
        <v>569</v>
      </c>
      <c r="E50" s="20" t="s">
        <v>19</v>
      </c>
      <c r="F50" s="321">
        <v>387.39</v>
      </c>
      <c r="G50" s="41"/>
      <c r="H50" s="47"/>
    </row>
    <row r="51" spans="1:8" s="2" customFormat="1" ht="16.8" customHeight="1">
      <c r="A51" s="41"/>
      <c r="B51" s="47"/>
      <c r="C51" s="322" t="s">
        <v>2219</v>
      </c>
      <c r="D51" s="41"/>
      <c r="E51" s="41"/>
      <c r="F51" s="41"/>
      <c r="G51" s="41"/>
      <c r="H51" s="47"/>
    </row>
    <row r="52" spans="1:8" s="2" customFormat="1" ht="16.8" customHeight="1">
      <c r="A52" s="41"/>
      <c r="B52" s="47"/>
      <c r="C52" s="320" t="s">
        <v>717</v>
      </c>
      <c r="D52" s="320" t="s">
        <v>718</v>
      </c>
      <c r="E52" s="20" t="s">
        <v>377</v>
      </c>
      <c r="F52" s="321">
        <v>391.264</v>
      </c>
      <c r="G52" s="41"/>
      <c r="H52" s="47"/>
    </row>
    <row r="53" spans="1:8" s="2" customFormat="1" ht="16.8" customHeight="1">
      <c r="A53" s="41"/>
      <c r="B53" s="47"/>
      <c r="C53" s="316" t="s">
        <v>242</v>
      </c>
      <c r="D53" s="317" t="s">
        <v>243</v>
      </c>
      <c r="E53" s="318" t="s">
        <v>19</v>
      </c>
      <c r="F53" s="319">
        <v>11.62</v>
      </c>
      <c r="G53" s="41"/>
      <c r="H53" s="47"/>
    </row>
    <row r="54" spans="1:8" s="2" customFormat="1" ht="16.8" customHeight="1">
      <c r="A54" s="41"/>
      <c r="B54" s="47"/>
      <c r="C54" s="320" t="s">
        <v>19</v>
      </c>
      <c r="D54" s="320" t="s">
        <v>570</v>
      </c>
      <c r="E54" s="20" t="s">
        <v>19</v>
      </c>
      <c r="F54" s="321">
        <v>11.62</v>
      </c>
      <c r="G54" s="41"/>
      <c r="H54" s="47"/>
    </row>
    <row r="55" spans="1:8" s="2" customFormat="1" ht="16.8" customHeight="1">
      <c r="A55" s="41"/>
      <c r="B55" s="47"/>
      <c r="C55" s="322" t="s">
        <v>2219</v>
      </c>
      <c r="D55" s="41"/>
      <c r="E55" s="41"/>
      <c r="F55" s="41"/>
      <c r="G55" s="41"/>
      <c r="H55" s="47"/>
    </row>
    <row r="56" spans="1:8" s="2" customFormat="1" ht="16.8" customHeight="1">
      <c r="A56" s="41"/>
      <c r="B56" s="47"/>
      <c r="C56" s="320" t="s">
        <v>727</v>
      </c>
      <c r="D56" s="320" t="s">
        <v>728</v>
      </c>
      <c r="E56" s="20" t="s">
        <v>377</v>
      </c>
      <c r="F56" s="321">
        <v>11.736</v>
      </c>
      <c r="G56" s="41"/>
      <c r="H56" s="47"/>
    </row>
    <row r="57" spans="1:8" s="2" customFormat="1" ht="16.8" customHeight="1">
      <c r="A57" s="41"/>
      <c r="B57" s="47"/>
      <c r="C57" s="316" t="s">
        <v>245</v>
      </c>
      <c r="D57" s="317" t="s">
        <v>246</v>
      </c>
      <c r="E57" s="318" t="s">
        <v>19</v>
      </c>
      <c r="F57" s="319">
        <v>8.154</v>
      </c>
      <c r="G57" s="41"/>
      <c r="H57" s="47"/>
    </row>
    <row r="58" spans="1:8" s="2" customFormat="1" ht="16.8" customHeight="1">
      <c r="A58" s="41"/>
      <c r="B58" s="47"/>
      <c r="C58" s="320" t="s">
        <v>19</v>
      </c>
      <c r="D58" s="320" t="s">
        <v>568</v>
      </c>
      <c r="E58" s="20" t="s">
        <v>19</v>
      </c>
      <c r="F58" s="321">
        <v>8.154</v>
      </c>
      <c r="G58" s="41"/>
      <c r="H58" s="47"/>
    </row>
    <row r="59" spans="1:8" s="2" customFormat="1" ht="16.8" customHeight="1">
      <c r="A59" s="41"/>
      <c r="B59" s="47"/>
      <c r="C59" s="322" t="s">
        <v>2219</v>
      </c>
      <c r="D59" s="41"/>
      <c r="E59" s="41"/>
      <c r="F59" s="41"/>
      <c r="G59" s="41"/>
      <c r="H59" s="47"/>
    </row>
    <row r="60" spans="1:8" s="2" customFormat="1" ht="16.8" customHeight="1">
      <c r="A60" s="41"/>
      <c r="B60" s="47"/>
      <c r="C60" s="320" t="s">
        <v>722</v>
      </c>
      <c r="D60" s="320" t="s">
        <v>723</v>
      </c>
      <c r="E60" s="20" t="s">
        <v>377</v>
      </c>
      <c r="F60" s="321">
        <v>8.236</v>
      </c>
      <c r="G60" s="41"/>
      <c r="H60" s="47"/>
    </row>
    <row r="61" spans="1:8" s="2" customFormat="1" ht="16.8" customHeight="1">
      <c r="A61" s="41"/>
      <c r="B61" s="47"/>
      <c r="C61" s="316" t="s">
        <v>248</v>
      </c>
      <c r="D61" s="317" t="s">
        <v>249</v>
      </c>
      <c r="E61" s="318" t="s">
        <v>19</v>
      </c>
      <c r="F61" s="319">
        <v>13.178</v>
      </c>
      <c r="G61" s="41"/>
      <c r="H61" s="47"/>
    </row>
    <row r="62" spans="1:8" s="2" customFormat="1" ht="16.8" customHeight="1">
      <c r="A62" s="41"/>
      <c r="B62" s="47"/>
      <c r="C62" s="320" t="s">
        <v>19</v>
      </c>
      <c r="D62" s="320" t="s">
        <v>567</v>
      </c>
      <c r="E62" s="20" t="s">
        <v>19</v>
      </c>
      <c r="F62" s="321">
        <v>13.178</v>
      </c>
      <c r="G62" s="41"/>
      <c r="H62" s="47"/>
    </row>
    <row r="63" spans="1:8" s="2" customFormat="1" ht="16.8" customHeight="1">
      <c r="A63" s="41"/>
      <c r="B63" s="47"/>
      <c r="C63" s="322" t="s">
        <v>2219</v>
      </c>
      <c r="D63" s="41"/>
      <c r="E63" s="41"/>
      <c r="F63" s="41"/>
      <c r="G63" s="41"/>
      <c r="H63" s="47"/>
    </row>
    <row r="64" spans="1:8" s="2" customFormat="1" ht="16.8" customHeight="1">
      <c r="A64" s="41"/>
      <c r="B64" s="47"/>
      <c r="C64" s="320" t="s">
        <v>732</v>
      </c>
      <c r="D64" s="320" t="s">
        <v>2236</v>
      </c>
      <c r="E64" s="20" t="s">
        <v>377</v>
      </c>
      <c r="F64" s="321">
        <v>13.31</v>
      </c>
      <c r="G64" s="41"/>
      <c r="H64" s="47"/>
    </row>
    <row r="65" spans="1:8" s="2" customFormat="1" ht="16.8" customHeight="1">
      <c r="A65" s="41"/>
      <c r="B65" s="47"/>
      <c r="C65" s="316" t="s">
        <v>251</v>
      </c>
      <c r="D65" s="317" t="s">
        <v>252</v>
      </c>
      <c r="E65" s="318" t="s">
        <v>19</v>
      </c>
      <c r="F65" s="319">
        <v>36.286</v>
      </c>
      <c r="G65" s="41"/>
      <c r="H65" s="47"/>
    </row>
    <row r="66" spans="1:8" s="2" customFormat="1" ht="16.8" customHeight="1">
      <c r="A66" s="41"/>
      <c r="B66" s="47"/>
      <c r="C66" s="320" t="s">
        <v>19</v>
      </c>
      <c r="D66" s="320" t="s">
        <v>561</v>
      </c>
      <c r="E66" s="20" t="s">
        <v>19</v>
      </c>
      <c r="F66" s="321">
        <v>36.286</v>
      </c>
      <c r="G66" s="41"/>
      <c r="H66" s="47"/>
    </row>
    <row r="67" spans="1:8" s="2" customFormat="1" ht="16.8" customHeight="1">
      <c r="A67" s="41"/>
      <c r="B67" s="47"/>
      <c r="C67" s="322" t="s">
        <v>2219</v>
      </c>
      <c r="D67" s="41"/>
      <c r="E67" s="41"/>
      <c r="F67" s="41"/>
      <c r="G67" s="41"/>
      <c r="H67" s="47"/>
    </row>
    <row r="68" spans="1:8" s="2" customFormat="1" ht="16.8" customHeight="1">
      <c r="A68" s="41"/>
      <c r="B68" s="47"/>
      <c r="C68" s="320" t="s">
        <v>743</v>
      </c>
      <c r="D68" s="320" t="s">
        <v>2237</v>
      </c>
      <c r="E68" s="20" t="s">
        <v>377</v>
      </c>
      <c r="F68" s="321">
        <v>36.286</v>
      </c>
      <c r="G68" s="41"/>
      <c r="H68" s="47"/>
    </row>
    <row r="69" spans="1:8" s="2" customFormat="1" ht="16.8" customHeight="1">
      <c r="A69" s="41"/>
      <c r="B69" s="47"/>
      <c r="C69" s="316" t="s">
        <v>254</v>
      </c>
      <c r="D69" s="317" t="s">
        <v>255</v>
      </c>
      <c r="E69" s="318" t="s">
        <v>19</v>
      </c>
      <c r="F69" s="319">
        <v>178.43</v>
      </c>
      <c r="G69" s="41"/>
      <c r="H69" s="47"/>
    </row>
    <row r="70" spans="1:8" s="2" customFormat="1" ht="16.8" customHeight="1">
      <c r="A70" s="41"/>
      <c r="B70" s="47"/>
      <c r="C70" s="320" t="s">
        <v>19</v>
      </c>
      <c r="D70" s="320" t="s">
        <v>560</v>
      </c>
      <c r="E70" s="20" t="s">
        <v>19</v>
      </c>
      <c r="F70" s="321">
        <v>178.43</v>
      </c>
      <c r="G70" s="41"/>
      <c r="H70" s="47"/>
    </row>
    <row r="71" spans="1:8" s="2" customFormat="1" ht="16.8" customHeight="1">
      <c r="A71" s="41"/>
      <c r="B71" s="47"/>
      <c r="C71" s="322" t="s">
        <v>2219</v>
      </c>
      <c r="D71" s="41"/>
      <c r="E71" s="41"/>
      <c r="F71" s="41"/>
      <c r="G71" s="41"/>
      <c r="H71" s="47"/>
    </row>
    <row r="72" spans="1:8" s="2" customFormat="1" ht="16.8" customHeight="1">
      <c r="A72" s="41"/>
      <c r="B72" s="47"/>
      <c r="C72" s="320" t="s">
        <v>753</v>
      </c>
      <c r="D72" s="320" t="s">
        <v>2238</v>
      </c>
      <c r="E72" s="20" t="s">
        <v>377</v>
      </c>
      <c r="F72" s="321">
        <v>178.43</v>
      </c>
      <c r="G72" s="41"/>
      <c r="H72" s="47"/>
    </row>
    <row r="73" spans="1:8" s="2" customFormat="1" ht="16.8" customHeight="1">
      <c r="A73" s="41"/>
      <c r="B73" s="47"/>
      <c r="C73" s="316" t="s">
        <v>2239</v>
      </c>
      <c r="D73" s="317" t="s">
        <v>2240</v>
      </c>
      <c r="E73" s="318" t="s">
        <v>19</v>
      </c>
      <c r="F73" s="319">
        <v>77.526</v>
      </c>
      <c r="G73" s="41"/>
      <c r="H73" s="47"/>
    </row>
    <row r="74" spans="1:8" s="2" customFormat="1" ht="16.8" customHeight="1">
      <c r="A74" s="41"/>
      <c r="B74" s="47"/>
      <c r="C74" s="320" t="s">
        <v>19</v>
      </c>
      <c r="D74" s="320" t="s">
        <v>258</v>
      </c>
      <c r="E74" s="20" t="s">
        <v>19</v>
      </c>
      <c r="F74" s="321">
        <v>14.526</v>
      </c>
      <c r="G74" s="41"/>
      <c r="H74" s="47"/>
    </row>
    <row r="75" spans="1:8" s="2" customFormat="1" ht="16.8" customHeight="1">
      <c r="A75" s="41"/>
      <c r="B75" s="47"/>
      <c r="C75" s="316" t="s">
        <v>257</v>
      </c>
      <c r="D75" s="317" t="s">
        <v>258</v>
      </c>
      <c r="E75" s="318" t="s">
        <v>19</v>
      </c>
      <c r="F75" s="319">
        <v>14.526</v>
      </c>
      <c r="G75" s="41"/>
      <c r="H75" s="47"/>
    </row>
    <row r="76" spans="1:8" s="2" customFormat="1" ht="16.8" customHeight="1">
      <c r="A76" s="41"/>
      <c r="B76" s="47"/>
      <c r="C76" s="320" t="s">
        <v>19</v>
      </c>
      <c r="D76" s="320" t="s">
        <v>763</v>
      </c>
      <c r="E76" s="20" t="s">
        <v>19</v>
      </c>
      <c r="F76" s="321">
        <v>7.2</v>
      </c>
      <c r="G76" s="41"/>
      <c r="H76" s="47"/>
    </row>
    <row r="77" spans="1:8" s="2" customFormat="1" ht="16.8" customHeight="1">
      <c r="A77" s="41"/>
      <c r="B77" s="47"/>
      <c r="C77" s="320" t="s">
        <v>19</v>
      </c>
      <c r="D77" s="320" t="s">
        <v>764</v>
      </c>
      <c r="E77" s="20" t="s">
        <v>19</v>
      </c>
      <c r="F77" s="321">
        <v>7.326</v>
      </c>
      <c r="G77" s="41"/>
      <c r="H77" s="47"/>
    </row>
    <row r="78" spans="1:8" s="2" customFormat="1" ht="16.8" customHeight="1">
      <c r="A78" s="41"/>
      <c r="B78" s="47"/>
      <c r="C78" s="322" t="s">
        <v>2219</v>
      </c>
      <c r="D78" s="41"/>
      <c r="E78" s="41"/>
      <c r="F78" s="41"/>
      <c r="G78" s="41"/>
      <c r="H78" s="47"/>
    </row>
    <row r="79" spans="1:8" s="2" customFormat="1" ht="16.8" customHeight="1">
      <c r="A79" s="41"/>
      <c r="B79" s="47"/>
      <c r="C79" s="320" t="s">
        <v>767</v>
      </c>
      <c r="D79" s="320" t="s">
        <v>768</v>
      </c>
      <c r="E79" s="20" t="s">
        <v>377</v>
      </c>
      <c r="F79" s="321">
        <v>14.671</v>
      </c>
      <c r="G79" s="41"/>
      <c r="H79" s="47"/>
    </row>
    <row r="80" spans="1:8" s="2" customFormat="1" ht="16.8" customHeight="1">
      <c r="A80" s="41"/>
      <c r="B80" s="47"/>
      <c r="C80" s="316" t="s">
        <v>260</v>
      </c>
      <c r="D80" s="317" t="s">
        <v>261</v>
      </c>
      <c r="E80" s="318" t="s">
        <v>19</v>
      </c>
      <c r="F80" s="319">
        <v>163.904</v>
      </c>
      <c r="G80" s="41"/>
      <c r="H80" s="47"/>
    </row>
    <row r="81" spans="1:8" s="2" customFormat="1" ht="16.8" customHeight="1">
      <c r="A81" s="41"/>
      <c r="B81" s="47"/>
      <c r="C81" s="320" t="s">
        <v>19</v>
      </c>
      <c r="D81" s="320" t="s">
        <v>2241</v>
      </c>
      <c r="E81" s="20" t="s">
        <v>19</v>
      </c>
      <c r="F81" s="321">
        <v>163.904</v>
      </c>
      <c r="G81" s="41"/>
      <c r="H81" s="47"/>
    </row>
    <row r="82" spans="1:8" s="2" customFormat="1" ht="16.8" customHeight="1">
      <c r="A82" s="41"/>
      <c r="B82" s="47"/>
      <c r="C82" s="322" t="s">
        <v>2219</v>
      </c>
      <c r="D82" s="41"/>
      <c r="E82" s="41"/>
      <c r="F82" s="41"/>
      <c r="G82" s="41"/>
      <c r="H82" s="47"/>
    </row>
    <row r="83" spans="1:8" s="2" customFormat="1" ht="16.8" customHeight="1">
      <c r="A83" s="41"/>
      <c r="B83" s="47"/>
      <c r="C83" s="320" t="s">
        <v>758</v>
      </c>
      <c r="D83" s="320" t="s">
        <v>759</v>
      </c>
      <c r="E83" s="20" t="s">
        <v>377</v>
      </c>
      <c r="F83" s="321">
        <v>165.543</v>
      </c>
      <c r="G83" s="41"/>
      <c r="H83" s="47"/>
    </row>
    <row r="84" spans="1:8" s="2" customFormat="1" ht="16.8" customHeight="1">
      <c r="A84" s="41"/>
      <c r="B84" s="47"/>
      <c r="C84" s="316" t="s">
        <v>2242</v>
      </c>
      <c r="D84" s="317" t="s">
        <v>2243</v>
      </c>
      <c r="E84" s="318" t="s">
        <v>19</v>
      </c>
      <c r="F84" s="319">
        <v>214.716</v>
      </c>
      <c r="G84" s="41"/>
      <c r="H84" s="47"/>
    </row>
    <row r="85" spans="1:8" s="2" customFormat="1" ht="16.8" customHeight="1">
      <c r="A85" s="41"/>
      <c r="B85" s="47"/>
      <c r="C85" s="316" t="s">
        <v>263</v>
      </c>
      <c r="D85" s="317" t="s">
        <v>264</v>
      </c>
      <c r="E85" s="318" t="s">
        <v>19</v>
      </c>
      <c r="F85" s="319">
        <v>214.716</v>
      </c>
      <c r="G85" s="41"/>
      <c r="H85" s="47"/>
    </row>
    <row r="86" spans="1:8" s="2" customFormat="1" ht="16.8" customHeight="1">
      <c r="A86" s="41"/>
      <c r="B86" s="47"/>
      <c r="C86" s="320" t="s">
        <v>19</v>
      </c>
      <c r="D86" s="320" t="s">
        <v>560</v>
      </c>
      <c r="E86" s="20" t="s">
        <v>19</v>
      </c>
      <c r="F86" s="321">
        <v>178.43</v>
      </c>
      <c r="G86" s="41"/>
      <c r="H86" s="47"/>
    </row>
    <row r="87" spans="1:8" s="2" customFormat="1" ht="16.8" customHeight="1">
      <c r="A87" s="41"/>
      <c r="B87" s="47"/>
      <c r="C87" s="320" t="s">
        <v>19</v>
      </c>
      <c r="D87" s="320" t="s">
        <v>561</v>
      </c>
      <c r="E87" s="20" t="s">
        <v>19</v>
      </c>
      <c r="F87" s="321">
        <v>36.286</v>
      </c>
      <c r="G87" s="41"/>
      <c r="H87" s="47"/>
    </row>
    <row r="88" spans="1:8" s="2" customFormat="1" ht="16.8" customHeight="1">
      <c r="A88" s="41"/>
      <c r="B88" s="47"/>
      <c r="C88" s="322" t="s">
        <v>2219</v>
      </c>
      <c r="D88" s="41"/>
      <c r="E88" s="41"/>
      <c r="F88" s="41"/>
      <c r="G88" s="41"/>
      <c r="H88" s="47"/>
    </row>
    <row r="89" spans="1:8" s="2" customFormat="1" ht="16.8" customHeight="1">
      <c r="A89" s="41"/>
      <c r="B89" s="47"/>
      <c r="C89" s="320" t="s">
        <v>651</v>
      </c>
      <c r="D89" s="320" t="s">
        <v>2244</v>
      </c>
      <c r="E89" s="20" t="s">
        <v>377</v>
      </c>
      <c r="F89" s="321">
        <v>214.716</v>
      </c>
      <c r="G89" s="41"/>
      <c r="H89" s="47"/>
    </row>
    <row r="90" spans="1:8" s="2" customFormat="1" ht="16.8" customHeight="1">
      <c r="A90" s="41"/>
      <c r="B90" s="47"/>
      <c r="C90" s="316" t="s">
        <v>266</v>
      </c>
      <c r="D90" s="317" t="s">
        <v>267</v>
      </c>
      <c r="E90" s="318" t="s">
        <v>19</v>
      </c>
      <c r="F90" s="319">
        <v>635.058</v>
      </c>
      <c r="G90" s="41"/>
      <c r="H90" s="47"/>
    </row>
    <row r="91" spans="1:8" s="2" customFormat="1" ht="16.8" customHeight="1">
      <c r="A91" s="41"/>
      <c r="B91" s="47"/>
      <c r="C91" s="320" t="s">
        <v>19</v>
      </c>
      <c r="D91" s="320" t="s">
        <v>2245</v>
      </c>
      <c r="E91" s="20" t="s">
        <v>19</v>
      </c>
      <c r="F91" s="321">
        <v>214.716</v>
      </c>
      <c r="G91" s="41"/>
      <c r="H91" s="47"/>
    </row>
    <row r="92" spans="1:8" s="2" customFormat="1" ht="16.8" customHeight="1">
      <c r="A92" s="41"/>
      <c r="B92" s="47"/>
      <c r="C92" s="320" t="s">
        <v>19</v>
      </c>
      <c r="D92" s="320" t="s">
        <v>235</v>
      </c>
      <c r="E92" s="20" t="s">
        <v>19</v>
      </c>
      <c r="F92" s="321">
        <v>420.342</v>
      </c>
      <c r="G92" s="41"/>
      <c r="H92" s="47"/>
    </row>
    <row r="93" spans="1:8" s="2" customFormat="1" ht="16.8" customHeight="1">
      <c r="A93" s="41"/>
      <c r="B93" s="47"/>
      <c r="C93" s="322" t="s">
        <v>2219</v>
      </c>
      <c r="D93" s="41"/>
      <c r="E93" s="41"/>
      <c r="F93" s="41"/>
      <c r="G93" s="41"/>
      <c r="H93" s="47"/>
    </row>
    <row r="94" spans="1:8" s="2" customFormat="1" ht="16.8" customHeight="1">
      <c r="A94" s="41"/>
      <c r="B94" s="47"/>
      <c r="C94" s="320" t="s">
        <v>657</v>
      </c>
      <c r="D94" s="320" t="s">
        <v>2246</v>
      </c>
      <c r="E94" s="20" t="s">
        <v>377</v>
      </c>
      <c r="F94" s="321">
        <v>635.058</v>
      </c>
      <c r="G94" s="41"/>
      <c r="H94" s="47"/>
    </row>
    <row r="95" spans="1:8" s="2" customFormat="1" ht="16.8" customHeight="1">
      <c r="A95" s="41"/>
      <c r="B95" s="47"/>
      <c r="C95" s="316" t="s">
        <v>2247</v>
      </c>
      <c r="D95" s="317" t="s">
        <v>919</v>
      </c>
      <c r="E95" s="318" t="s">
        <v>19</v>
      </c>
      <c r="F95" s="319">
        <v>250.5</v>
      </c>
      <c r="G95" s="41"/>
      <c r="H95" s="47"/>
    </row>
    <row r="96" spans="1:8" s="2" customFormat="1" ht="16.8" customHeight="1">
      <c r="A96" s="41"/>
      <c r="B96" s="47"/>
      <c r="C96" s="320" t="s">
        <v>19</v>
      </c>
      <c r="D96" s="320" t="s">
        <v>579</v>
      </c>
      <c r="E96" s="20" t="s">
        <v>19</v>
      </c>
      <c r="F96" s="321">
        <v>250.5</v>
      </c>
      <c r="G96" s="41"/>
      <c r="H96" s="47"/>
    </row>
    <row r="97" spans="1:8" s="2" customFormat="1" ht="16.8" customHeight="1">
      <c r="A97" s="41"/>
      <c r="B97" s="47"/>
      <c r="C97" s="316" t="s">
        <v>269</v>
      </c>
      <c r="D97" s="317" t="s">
        <v>270</v>
      </c>
      <c r="E97" s="318" t="s">
        <v>19</v>
      </c>
      <c r="F97" s="319">
        <v>876.243</v>
      </c>
      <c r="G97" s="41"/>
      <c r="H97" s="47"/>
    </row>
    <row r="98" spans="1:8" s="2" customFormat="1" ht="16.8" customHeight="1">
      <c r="A98" s="41"/>
      <c r="B98" s="47"/>
      <c r="C98" s="320" t="s">
        <v>19</v>
      </c>
      <c r="D98" s="320" t="s">
        <v>579</v>
      </c>
      <c r="E98" s="20" t="s">
        <v>19</v>
      </c>
      <c r="F98" s="321">
        <v>250.5</v>
      </c>
      <c r="G98" s="41"/>
      <c r="H98" s="47"/>
    </row>
    <row r="99" spans="1:8" s="2" customFormat="1" ht="16.8" customHeight="1">
      <c r="A99" s="41"/>
      <c r="B99" s="47"/>
      <c r="C99" s="320" t="s">
        <v>19</v>
      </c>
      <c r="D99" s="320" t="s">
        <v>2248</v>
      </c>
      <c r="E99" s="20" t="s">
        <v>19</v>
      </c>
      <c r="F99" s="321">
        <v>625.743</v>
      </c>
      <c r="G99" s="41"/>
      <c r="H99" s="47"/>
    </row>
    <row r="100" spans="1:8" s="2" customFormat="1" ht="16.8" customHeight="1">
      <c r="A100" s="41"/>
      <c r="B100" s="47"/>
      <c r="C100" s="322" t="s">
        <v>2219</v>
      </c>
      <c r="D100" s="41"/>
      <c r="E100" s="41"/>
      <c r="F100" s="41"/>
      <c r="G100" s="41"/>
      <c r="H100" s="47"/>
    </row>
    <row r="101" spans="1:8" s="2" customFormat="1" ht="16.8" customHeight="1">
      <c r="A101" s="41"/>
      <c r="B101" s="47"/>
      <c r="C101" s="320" t="s">
        <v>688</v>
      </c>
      <c r="D101" s="320" t="s">
        <v>2249</v>
      </c>
      <c r="E101" s="20" t="s">
        <v>377</v>
      </c>
      <c r="F101" s="321">
        <v>876.243</v>
      </c>
      <c r="G101" s="41"/>
      <c r="H101" s="47"/>
    </row>
    <row r="102" spans="1:8" s="2" customFormat="1" ht="16.8" customHeight="1">
      <c r="A102" s="41"/>
      <c r="B102" s="47"/>
      <c r="C102" s="316" t="s">
        <v>272</v>
      </c>
      <c r="D102" s="317" t="s">
        <v>273</v>
      </c>
      <c r="E102" s="318" t="s">
        <v>19</v>
      </c>
      <c r="F102" s="319">
        <v>625.743</v>
      </c>
      <c r="G102" s="41"/>
      <c r="H102" s="47"/>
    </row>
    <row r="103" spans="1:8" s="2" customFormat="1" ht="16.8" customHeight="1">
      <c r="A103" s="41"/>
      <c r="B103" s="47"/>
      <c r="C103" s="320" t="s">
        <v>19</v>
      </c>
      <c r="D103" s="320" t="s">
        <v>2248</v>
      </c>
      <c r="E103" s="20" t="s">
        <v>19</v>
      </c>
      <c r="F103" s="321">
        <v>625.743</v>
      </c>
      <c r="G103" s="41"/>
      <c r="H103" s="47"/>
    </row>
    <row r="104" spans="1:8" s="2" customFormat="1" ht="16.8" customHeight="1">
      <c r="A104" s="41"/>
      <c r="B104" s="47"/>
      <c r="C104" s="322" t="s">
        <v>2219</v>
      </c>
      <c r="D104" s="41"/>
      <c r="E104" s="41"/>
      <c r="F104" s="41"/>
      <c r="G104" s="41"/>
      <c r="H104" s="47"/>
    </row>
    <row r="105" spans="1:8" s="2" customFormat="1" ht="16.8" customHeight="1">
      <c r="A105" s="41"/>
      <c r="B105" s="47"/>
      <c r="C105" s="320" t="s">
        <v>427</v>
      </c>
      <c r="D105" s="320" t="s">
        <v>2250</v>
      </c>
      <c r="E105" s="20" t="s">
        <v>377</v>
      </c>
      <c r="F105" s="321">
        <v>312.872</v>
      </c>
      <c r="G105" s="41"/>
      <c r="H105" s="47"/>
    </row>
    <row r="106" spans="1:8" s="2" customFormat="1" ht="16.8" customHeight="1">
      <c r="A106" s="41"/>
      <c r="B106" s="47"/>
      <c r="C106" s="320" t="s">
        <v>436</v>
      </c>
      <c r="D106" s="320" t="s">
        <v>2251</v>
      </c>
      <c r="E106" s="20" t="s">
        <v>377</v>
      </c>
      <c r="F106" s="321">
        <v>312.872</v>
      </c>
      <c r="G106" s="41"/>
      <c r="H106" s="47"/>
    </row>
    <row r="107" spans="1:8" s="2" customFormat="1" ht="16.8" customHeight="1">
      <c r="A107" s="41"/>
      <c r="B107" s="47"/>
      <c r="C107" s="320" t="s">
        <v>677</v>
      </c>
      <c r="D107" s="320" t="s">
        <v>2252</v>
      </c>
      <c r="E107" s="20" t="s">
        <v>377</v>
      </c>
      <c r="F107" s="321">
        <v>625.743</v>
      </c>
      <c r="G107" s="41"/>
      <c r="H107" s="47"/>
    </row>
    <row r="108" spans="1:8" s="2" customFormat="1" ht="16.8" customHeight="1">
      <c r="A108" s="41"/>
      <c r="B108" s="47"/>
      <c r="C108" s="320" t="s">
        <v>703</v>
      </c>
      <c r="D108" s="320" t="s">
        <v>2253</v>
      </c>
      <c r="E108" s="20" t="s">
        <v>377</v>
      </c>
      <c r="F108" s="321">
        <v>625.743</v>
      </c>
      <c r="G108" s="41"/>
      <c r="H108" s="47"/>
    </row>
    <row r="109" spans="1:8" s="2" customFormat="1" ht="16.8" customHeight="1">
      <c r="A109" s="41"/>
      <c r="B109" s="47"/>
      <c r="C109" s="316" t="s">
        <v>275</v>
      </c>
      <c r="D109" s="317" t="s">
        <v>276</v>
      </c>
      <c r="E109" s="318" t="s">
        <v>19</v>
      </c>
      <c r="F109" s="319">
        <v>31.582</v>
      </c>
      <c r="G109" s="41"/>
      <c r="H109" s="47"/>
    </row>
    <row r="110" spans="1:8" s="2" customFormat="1" ht="16.8" customHeight="1">
      <c r="A110" s="41"/>
      <c r="B110" s="47"/>
      <c r="C110" s="320" t="s">
        <v>19</v>
      </c>
      <c r="D110" s="320" t="s">
        <v>2254</v>
      </c>
      <c r="E110" s="20" t="s">
        <v>19</v>
      </c>
      <c r="F110" s="321">
        <v>31.582</v>
      </c>
      <c r="G110" s="41"/>
      <c r="H110" s="47"/>
    </row>
    <row r="111" spans="1:8" s="2" customFormat="1" ht="16.8" customHeight="1">
      <c r="A111" s="41"/>
      <c r="B111" s="47"/>
      <c r="C111" s="322" t="s">
        <v>2219</v>
      </c>
      <c r="D111" s="41"/>
      <c r="E111" s="41"/>
      <c r="F111" s="41"/>
      <c r="G111" s="41"/>
      <c r="H111" s="47"/>
    </row>
    <row r="112" spans="1:8" s="2" customFormat="1" ht="16.8" customHeight="1">
      <c r="A112" s="41"/>
      <c r="B112" s="47"/>
      <c r="C112" s="320" t="s">
        <v>883</v>
      </c>
      <c r="D112" s="320" t="s">
        <v>2255</v>
      </c>
      <c r="E112" s="20" t="s">
        <v>442</v>
      </c>
      <c r="F112" s="321">
        <v>31.582</v>
      </c>
      <c r="G112" s="41"/>
      <c r="H112" s="47"/>
    </row>
    <row r="113" spans="1:8" s="2" customFormat="1" ht="16.8" customHeight="1">
      <c r="A113" s="41"/>
      <c r="B113" s="47"/>
      <c r="C113" s="316" t="s">
        <v>278</v>
      </c>
      <c r="D113" s="317" t="s">
        <v>279</v>
      </c>
      <c r="E113" s="318" t="s">
        <v>19</v>
      </c>
      <c r="F113" s="319">
        <v>2.749</v>
      </c>
      <c r="G113" s="41"/>
      <c r="H113" s="47"/>
    </row>
    <row r="114" spans="1:8" s="2" customFormat="1" ht="16.8" customHeight="1">
      <c r="A114" s="41"/>
      <c r="B114" s="47"/>
      <c r="C114" s="320" t="s">
        <v>19</v>
      </c>
      <c r="D114" s="320" t="s">
        <v>2256</v>
      </c>
      <c r="E114" s="20" t="s">
        <v>19</v>
      </c>
      <c r="F114" s="321">
        <v>2.749</v>
      </c>
      <c r="G114" s="41"/>
      <c r="H114" s="47"/>
    </row>
    <row r="115" spans="1:8" s="2" customFormat="1" ht="16.8" customHeight="1">
      <c r="A115" s="41"/>
      <c r="B115" s="47"/>
      <c r="C115" s="322" t="s">
        <v>2219</v>
      </c>
      <c r="D115" s="41"/>
      <c r="E115" s="41"/>
      <c r="F115" s="41"/>
      <c r="G115" s="41"/>
      <c r="H115" s="47"/>
    </row>
    <row r="116" spans="1:8" s="2" customFormat="1" ht="16.8" customHeight="1">
      <c r="A116" s="41"/>
      <c r="B116" s="47"/>
      <c r="C116" s="320" t="s">
        <v>775</v>
      </c>
      <c r="D116" s="320" t="s">
        <v>2257</v>
      </c>
      <c r="E116" s="20" t="s">
        <v>377</v>
      </c>
      <c r="F116" s="321">
        <v>2.749</v>
      </c>
      <c r="G116" s="41"/>
      <c r="H116" s="47"/>
    </row>
    <row r="117" spans="1:8" s="2" customFormat="1" ht="16.8" customHeight="1">
      <c r="A117" s="41"/>
      <c r="B117" s="47"/>
      <c r="C117" s="320" t="s">
        <v>870</v>
      </c>
      <c r="D117" s="320" t="s">
        <v>2258</v>
      </c>
      <c r="E117" s="20" t="s">
        <v>377</v>
      </c>
      <c r="F117" s="321">
        <v>2.749</v>
      </c>
      <c r="G117" s="41"/>
      <c r="H117" s="47"/>
    </row>
    <row r="118" spans="1:8" s="2" customFormat="1" ht="16.8" customHeight="1">
      <c r="A118" s="41"/>
      <c r="B118" s="47"/>
      <c r="C118" s="316" t="s">
        <v>2259</v>
      </c>
      <c r="D118" s="317" t="s">
        <v>2260</v>
      </c>
      <c r="E118" s="318" t="s">
        <v>19</v>
      </c>
      <c r="F118" s="319">
        <v>2</v>
      </c>
      <c r="G118" s="41"/>
      <c r="H118" s="47"/>
    </row>
    <row r="119" spans="1:8" s="2" customFormat="1" ht="16.8" customHeight="1">
      <c r="A119" s="41"/>
      <c r="B119" s="47"/>
      <c r="C119" s="320" t="s">
        <v>19</v>
      </c>
      <c r="D119" s="320" t="s">
        <v>2261</v>
      </c>
      <c r="E119" s="20" t="s">
        <v>19</v>
      </c>
      <c r="F119" s="321">
        <v>2</v>
      </c>
      <c r="G119" s="41"/>
      <c r="H119" s="47"/>
    </row>
    <row r="120" spans="1:8" s="2" customFormat="1" ht="16.8" customHeight="1">
      <c r="A120" s="41"/>
      <c r="B120" s="47"/>
      <c r="C120" s="316" t="s">
        <v>2262</v>
      </c>
      <c r="D120" s="317" t="s">
        <v>2263</v>
      </c>
      <c r="E120" s="318" t="s">
        <v>19</v>
      </c>
      <c r="F120" s="319">
        <v>2</v>
      </c>
      <c r="G120" s="41"/>
      <c r="H120" s="47"/>
    </row>
    <row r="121" spans="1:8" s="2" customFormat="1" ht="16.8" customHeight="1">
      <c r="A121" s="41"/>
      <c r="B121" s="47"/>
      <c r="C121" s="320" t="s">
        <v>19</v>
      </c>
      <c r="D121" s="320" t="s">
        <v>486</v>
      </c>
      <c r="E121" s="20" t="s">
        <v>19</v>
      </c>
      <c r="F121" s="321">
        <v>2</v>
      </c>
      <c r="G121" s="41"/>
      <c r="H121" s="47"/>
    </row>
    <row r="122" spans="1:8" s="2" customFormat="1" ht="16.8" customHeight="1">
      <c r="A122" s="41"/>
      <c r="B122" s="47"/>
      <c r="C122" s="316" t="s">
        <v>281</v>
      </c>
      <c r="D122" s="317" t="s">
        <v>282</v>
      </c>
      <c r="E122" s="318" t="s">
        <v>19</v>
      </c>
      <c r="F122" s="319">
        <v>12.287</v>
      </c>
      <c r="G122" s="41"/>
      <c r="H122" s="47"/>
    </row>
    <row r="123" spans="1:8" s="2" customFormat="1" ht="16.8" customHeight="1">
      <c r="A123" s="41"/>
      <c r="B123" s="47"/>
      <c r="C123" s="320" t="s">
        <v>19</v>
      </c>
      <c r="D123" s="320" t="s">
        <v>2264</v>
      </c>
      <c r="E123" s="20" t="s">
        <v>19</v>
      </c>
      <c r="F123" s="321">
        <v>12.287</v>
      </c>
      <c r="G123" s="41"/>
      <c r="H123" s="47"/>
    </row>
    <row r="124" spans="1:8" s="2" customFormat="1" ht="16.8" customHeight="1">
      <c r="A124" s="41"/>
      <c r="B124" s="47"/>
      <c r="C124" s="322" t="s">
        <v>2219</v>
      </c>
      <c r="D124" s="41"/>
      <c r="E124" s="41"/>
      <c r="F124" s="41"/>
      <c r="G124" s="41"/>
      <c r="H124" s="47"/>
    </row>
    <row r="125" spans="1:8" s="2" customFormat="1" ht="16.8" customHeight="1">
      <c r="A125" s="41"/>
      <c r="B125" s="47"/>
      <c r="C125" s="320" t="s">
        <v>1164</v>
      </c>
      <c r="D125" s="320" t="s">
        <v>2265</v>
      </c>
      <c r="E125" s="20" t="s">
        <v>442</v>
      </c>
      <c r="F125" s="321">
        <v>12.287</v>
      </c>
      <c r="G125" s="41"/>
      <c r="H125" s="47"/>
    </row>
    <row r="126" spans="1:8" s="2" customFormat="1" ht="16.8" customHeight="1">
      <c r="A126" s="41"/>
      <c r="B126" s="47"/>
      <c r="C126" s="316" t="s">
        <v>284</v>
      </c>
      <c r="D126" s="317" t="s">
        <v>285</v>
      </c>
      <c r="E126" s="318" t="s">
        <v>19</v>
      </c>
      <c r="F126" s="319">
        <v>1.424</v>
      </c>
      <c r="G126" s="41"/>
      <c r="H126" s="47"/>
    </row>
    <row r="127" spans="1:8" s="2" customFormat="1" ht="16.8" customHeight="1">
      <c r="A127" s="41"/>
      <c r="B127" s="47"/>
      <c r="C127" s="320" t="s">
        <v>19</v>
      </c>
      <c r="D127" s="320" t="s">
        <v>2266</v>
      </c>
      <c r="E127" s="20" t="s">
        <v>19</v>
      </c>
      <c r="F127" s="321">
        <v>0.768</v>
      </c>
      <c r="G127" s="41"/>
      <c r="H127" s="47"/>
    </row>
    <row r="128" spans="1:8" s="2" customFormat="1" ht="16.8" customHeight="1">
      <c r="A128" s="41"/>
      <c r="B128" s="47"/>
      <c r="C128" s="320" t="s">
        <v>19</v>
      </c>
      <c r="D128" s="320" t="s">
        <v>2267</v>
      </c>
      <c r="E128" s="20" t="s">
        <v>19</v>
      </c>
      <c r="F128" s="321">
        <v>0.256</v>
      </c>
      <c r="G128" s="41"/>
      <c r="H128" s="47"/>
    </row>
    <row r="129" spans="1:8" s="2" customFormat="1" ht="16.8" customHeight="1">
      <c r="A129" s="41"/>
      <c r="B129" s="47"/>
      <c r="C129" s="320" t="s">
        <v>19</v>
      </c>
      <c r="D129" s="320" t="s">
        <v>2268</v>
      </c>
      <c r="E129" s="20" t="s">
        <v>19</v>
      </c>
      <c r="F129" s="321">
        <v>0.4</v>
      </c>
      <c r="G129" s="41"/>
      <c r="H129" s="47"/>
    </row>
    <row r="130" spans="1:8" s="2" customFormat="1" ht="16.8" customHeight="1">
      <c r="A130" s="41"/>
      <c r="B130" s="47"/>
      <c r="C130" s="322" t="s">
        <v>2219</v>
      </c>
      <c r="D130" s="41"/>
      <c r="E130" s="41"/>
      <c r="F130" s="41"/>
      <c r="G130" s="41"/>
      <c r="H130" s="47"/>
    </row>
    <row r="131" spans="1:8" s="2" customFormat="1" ht="16.8" customHeight="1">
      <c r="A131" s="41"/>
      <c r="B131" s="47"/>
      <c r="C131" s="320" t="s">
        <v>478</v>
      </c>
      <c r="D131" s="320" t="s">
        <v>2269</v>
      </c>
      <c r="E131" s="20" t="s">
        <v>467</v>
      </c>
      <c r="F131" s="321">
        <v>1.424</v>
      </c>
      <c r="G131" s="41"/>
      <c r="H131" s="47"/>
    </row>
    <row r="132" spans="1:8" s="2" customFormat="1" ht="16.8" customHeight="1">
      <c r="A132" s="41"/>
      <c r="B132" s="47"/>
      <c r="C132" s="320" t="s">
        <v>629</v>
      </c>
      <c r="D132" s="320" t="s">
        <v>2270</v>
      </c>
      <c r="E132" s="20" t="s">
        <v>467</v>
      </c>
      <c r="F132" s="321">
        <v>1.424</v>
      </c>
      <c r="G132" s="41"/>
      <c r="H132" s="47"/>
    </row>
    <row r="133" spans="1:8" s="2" customFormat="1" ht="16.8" customHeight="1">
      <c r="A133" s="41"/>
      <c r="B133" s="47"/>
      <c r="C133" s="316" t="s">
        <v>287</v>
      </c>
      <c r="D133" s="317" t="s">
        <v>288</v>
      </c>
      <c r="E133" s="318" t="s">
        <v>19</v>
      </c>
      <c r="F133" s="319">
        <v>44.31</v>
      </c>
      <c r="G133" s="41"/>
      <c r="H133" s="47"/>
    </row>
    <row r="134" spans="1:8" s="2" customFormat="1" ht="16.8" customHeight="1">
      <c r="A134" s="41"/>
      <c r="B134" s="47"/>
      <c r="C134" s="320" t="s">
        <v>19</v>
      </c>
      <c r="D134" s="320" t="s">
        <v>2271</v>
      </c>
      <c r="E134" s="20" t="s">
        <v>19</v>
      </c>
      <c r="F134" s="321">
        <v>44.31</v>
      </c>
      <c r="G134" s="41"/>
      <c r="H134" s="47"/>
    </row>
    <row r="135" spans="1:8" s="2" customFormat="1" ht="16.8" customHeight="1">
      <c r="A135" s="41"/>
      <c r="B135" s="47"/>
      <c r="C135" s="322" t="s">
        <v>2219</v>
      </c>
      <c r="D135" s="41"/>
      <c r="E135" s="41"/>
      <c r="F135" s="41"/>
      <c r="G135" s="41"/>
      <c r="H135" s="47"/>
    </row>
    <row r="136" spans="1:8" s="2" customFormat="1" ht="16.8" customHeight="1">
      <c r="A136" s="41"/>
      <c r="B136" s="47"/>
      <c r="C136" s="320" t="s">
        <v>1136</v>
      </c>
      <c r="D136" s="320" t="s">
        <v>2272</v>
      </c>
      <c r="E136" s="20" t="s">
        <v>377</v>
      </c>
      <c r="F136" s="321">
        <v>44.31</v>
      </c>
      <c r="G136" s="41"/>
      <c r="H136" s="47"/>
    </row>
    <row r="137" spans="1:8" s="2" customFormat="1" ht="16.8" customHeight="1">
      <c r="A137" s="41"/>
      <c r="B137" s="47"/>
      <c r="C137" s="316" t="s">
        <v>290</v>
      </c>
      <c r="D137" s="317" t="s">
        <v>291</v>
      </c>
      <c r="E137" s="318" t="s">
        <v>19</v>
      </c>
      <c r="F137" s="319">
        <v>88.619</v>
      </c>
      <c r="G137" s="41"/>
      <c r="H137" s="47"/>
    </row>
    <row r="138" spans="1:8" s="2" customFormat="1" ht="16.8" customHeight="1">
      <c r="A138" s="41"/>
      <c r="B138" s="47"/>
      <c r="C138" s="320" t="s">
        <v>19</v>
      </c>
      <c r="D138" s="320" t="s">
        <v>2273</v>
      </c>
      <c r="E138" s="20" t="s">
        <v>19</v>
      </c>
      <c r="F138" s="321">
        <v>88.619</v>
      </c>
      <c r="G138" s="41"/>
      <c r="H138" s="47"/>
    </row>
    <row r="139" spans="1:8" s="2" customFormat="1" ht="16.8" customHeight="1">
      <c r="A139" s="41"/>
      <c r="B139" s="47"/>
      <c r="C139" s="322" t="s">
        <v>2219</v>
      </c>
      <c r="D139" s="41"/>
      <c r="E139" s="41"/>
      <c r="F139" s="41"/>
      <c r="G139" s="41"/>
      <c r="H139" s="47"/>
    </row>
    <row r="140" spans="1:8" s="2" customFormat="1" ht="16.8" customHeight="1">
      <c r="A140" s="41"/>
      <c r="B140" s="47"/>
      <c r="C140" s="320" t="s">
        <v>1144</v>
      </c>
      <c r="D140" s="320" t="s">
        <v>2274</v>
      </c>
      <c r="E140" s="20" t="s">
        <v>442</v>
      </c>
      <c r="F140" s="321">
        <v>88.619</v>
      </c>
      <c r="G140" s="41"/>
      <c r="H140" s="47"/>
    </row>
    <row r="141" spans="1:8" s="2" customFormat="1" ht="16.8" customHeight="1">
      <c r="A141" s="41"/>
      <c r="B141" s="47"/>
      <c r="C141" s="316" t="s">
        <v>293</v>
      </c>
      <c r="D141" s="317" t="s">
        <v>294</v>
      </c>
      <c r="E141" s="318" t="s">
        <v>19</v>
      </c>
      <c r="F141" s="319">
        <v>366.628</v>
      </c>
      <c r="G141" s="41"/>
      <c r="H141" s="47"/>
    </row>
    <row r="142" spans="1:8" s="2" customFormat="1" ht="16.8" customHeight="1">
      <c r="A142" s="41"/>
      <c r="B142" s="47"/>
      <c r="C142" s="320" t="s">
        <v>19</v>
      </c>
      <c r="D142" s="320" t="s">
        <v>2275</v>
      </c>
      <c r="E142" s="20" t="s">
        <v>19</v>
      </c>
      <c r="F142" s="321">
        <v>366.628</v>
      </c>
      <c r="G142" s="41"/>
      <c r="H142" s="47"/>
    </row>
    <row r="143" spans="1:8" s="2" customFormat="1" ht="16.8" customHeight="1">
      <c r="A143" s="41"/>
      <c r="B143" s="47"/>
      <c r="C143" s="322" t="s">
        <v>2219</v>
      </c>
      <c r="D143" s="41"/>
      <c r="E143" s="41"/>
      <c r="F143" s="41"/>
      <c r="G143" s="41"/>
      <c r="H143" s="47"/>
    </row>
    <row r="144" spans="1:8" s="2" customFormat="1" ht="16.8" customHeight="1">
      <c r="A144" s="41"/>
      <c r="B144" s="47"/>
      <c r="C144" s="320" t="s">
        <v>440</v>
      </c>
      <c r="D144" s="320" t="s">
        <v>2276</v>
      </c>
      <c r="E144" s="20" t="s">
        <v>442</v>
      </c>
      <c r="F144" s="321">
        <v>366.628</v>
      </c>
      <c r="G144" s="41"/>
      <c r="H144" s="47"/>
    </row>
    <row r="145" spans="1:8" s="2" customFormat="1" ht="16.8" customHeight="1">
      <c r="A145" s="41"/>
      <c r="B145" s="47"/>
      <c r="C145" s="316" t="s">
        <v>296</v>
      </c>
      <c r="D145" s="317" t="s">
        <v>297</v>
      </c>
      <c r="E145" s="318" t="s">
        <v>19</v>
      </c>
      <c r="F145" s="319">
        <v>286.014</v>
      </c>
      <c r="G145" s="41"/>
      <c r="H145" s="47"/>
    </row>
    <row r="146" spans="1:8" s="2" customFormat="1" ht="16.8" customHeight="1">
      <c r="A146" s="41"/>
      <c r="B146" s="47"/>
      <c r="C146" s="320" t="s">
        <v>19</v>
      </c>
      <c r="D146" s="320" t="s">
        <v>2277</v>
      </c>
      <c r="E146" s="20" t="s">
        <v>19</v>
      </c>
      <c r="F146" s="321">
        <v>286.014</v>
      </c>
      <c r="G146" s="41"/>
      <c r="H146" s="47"/>
    </row>
    <row r="147" spans="1:8" s="2" customFormat="1" ht="16.8" customHeight="1">
      <c r="A147" s="41"/>
      <c r="B147" s="47"/>
      <c r="C147" s="322" t="s">
        <v>2219</v>
      </c>
      <c r="D147" s="41"/>
      <c r="E147" s="41"/>
      <c r="F147" s="41"/>
      <c r="G147" s="41"/>
      <c r="H147" s="47"/>
    </row>
    <row r="148" spans="1:8" s="2" customFormat="1" ht="16.8" customHeight="1">
      <c r="A148" s="41"/>
      <c r="B148" s="47"/>
      <c r="C148" s="320" t="s">
        <v>449</v>
      </c>
      <c r="D148" s="320" t="s">
        <v>297</v>
      </c>
      <c r="E148" s="20" t="s">
        <v>442</v>
      </c>
      <c r="F148" s="321">
        <v>286.014</v>
      </c>
      <c r="G148" s="41"/>
      <c r="H148" s="47"/>
    </row>
    <row r="149" spans="1:8" s="2" customFormat="1" ht="16.8" customHeight="1">
      <c r="A149" s="41"/>
      <c r="B149" s="47"/>
      <c r="C149" s="316" t="s">
        <v>299</v>
      </c>
      <c r="D149" s="317" t="s">
        <v>300</v>
      </c>
      <c r="E149" s="318" t="s">
        <v>19</v>
      </c>
      <c r="F149" s="319">
        <v>399.335</v>
      </c>
      <c r="G149" s="41"/>
      <c r="H149" s="47"/>
    </row>
    <row r="150" spans="1:8" s="2" customFormat="1" ht="16.8" customHeight="1">
      <c r="A150" s="41"/>
      <c r="B150" s="47"/>
      <c r="C150" s="320" t="s">
        <v>19</v>
      </c>
      <c r="D150" s="320" t="s">
        <v>2278</v>
      </c>
      <c r="E150" s="20" t="s">
        <v>19</v>
      </c>
      <c r="F150" s="321">
        <v>399.335</v>
      </c>
      <c r="G150" s="41"/>
      <c r="H150" s="47"/>
    </row>
    <row r="151" spans="1:8" s="2" customFormat="1" ht="16.8" customHeight="1">
      <c r="A151" s="41"/>
      <c r="B151" s="47"/>
      <c r="C151" s="322" t="s">
        <v>2219</v>
      </c>
      <c r="D151" s="41"/>
      <c r="E151" s="41"/>
      <c r="F151" s="41"/>
      <c r="G151" s="41"/>
      <c r="H151" s="47"/>
    </row>
    <row r="152" spans="1:8" s="2" customFormat="1" ht="16.8" customHeight="1">
      <c r="A152" s="41"/>
      <c r="B152" s="47"/>
      <c r="C152" s="320" t="s">
        <v>419</v>
      </c>
      <c r="D152" s="320" t="s">
        <v>2279</v>
      </c>
      <c r="E152" s="20" t="s">
        <v>377</v>
      </c>
      <c r="F152" s="321">
        <v>399.335</v>
      </c>
      <c r="G152" s="41"/>
      <c r="H152" s="47"/>
    </row>
    <row r="153" spans="1:8" s="2" customFormat="1" ht="16.8" customHeight="1">
      <c r="A153" s="41"/>
      <c r="B153" s="47"/>
      <c r="C153" s="316" t="s">
        <v>302</v>
      </c>
      <c r="D153" s="317" t="s">
        <v>303</v>
      </c>
      <c r="E153" s="318" t="s">
        <v>19</v>
      </c>
      <c r="F153" s="319">
        <v>62.604</v>
      </c>
      <c r="G153" s="41"/>
      <c r="H153" s="47"/>
    </row>
    <row r="154" spans="1:8" s="2" customFormat="1" ht="16.8" customHeight="1">
      <c r="A154" s="41"/>
      <c r="B154" s="47"/>
      <c r="C154" s="320" t="s">
        <v>19</v>
      </c>
      <c r="D154" s="320" t="s">
        <v>2280</v>
      </c>
      <c r="E154" s="20" t="s">
        <v>19</v>
      </c>
      <c r="F154" s="321">
        <v>62.604</v>
      </c>
      <c r="G154" s="41"/>
      <c r="H154" s="47"/>
    </row>
    <row r="155" spans="1:8" s="2" customFormat="1" ht="16.8" customHeight="1">
      <c r="A155" s="41"/>
      <c r="B155" s="47"/>
      <c r="C155" s="322" t="s">
        <v>2219</v>
      </c>
      <c r="D155" s="41"/>
      <c r="E155" s="41"/>
      <c r="F155" s="41"/>
      <c r="G155" s="41"/>
      <c r="H155" s="47"/>
    </row>
    <row r="156" spans="1:8" s="2" customFormat="1" ht="16.8" customHeight="1">
      <c r="A156" s="41"/>
      <c r="B156" s="47"/>
      <c r="C156" s="320" t="s">
        <v>375</v>
      </c>
      <c r="D156" s="320" t="s">
        <v>2281</v>
      </c>
      <c r="E156" s="20" t="s">
        <v>377</v>
      </c>
      <c r="F156" s="321">
        <v>62.604</v>
      </c>
      <c r="G156" s="41"/>
      <c r="H156" s="47"/>
    </row>
    <row r="157" spans="1:8" s="2" customFormat="1" ht="16.8" customHeight="1">
      <c r="A157" s="41"/>
      <c r="B157" s="47"/>
      <c r="C157" s="316" t="s">
        <v>305</v>
      </c>
      <c r="D157" s="317" t="s">
        <v>306</v>
      </c>
      <c r="E157" s="318" t="s">
        <v>19</v>
      </c>
      <c r="F157" s="319">
        <v>461.939</v>
      </c>
      <c r="G157" s="41"/>
      <c r="H157" s="47"/>
    </row>
    <row r="158" spans="1:8" s="2" customFormat="1" ht="16.8" customHeight="1">
      <c r="A158" s="41"/>
      <c r="B158" s="47"/>
      <c r="C158" s="320" t="s">
        <v>19</v>
      </c>
      <c r="D158" s="320" t="s">
        <v>2278</v>
      </c>
      <c r="E158" s="20" t="s">
        <v>19</v>
      </c>
      <c r="F158" s="321">
        <v>399.335</v>
      </c>
      <c r="G158" s="41"/>
      <c r="H158" s="47"/>
    </row>
    <row r="159" spans="1:8" s="2" customFormat="1" ht="16.8" customHeight="1">
      <c r="A159" s="41"/>
      <c r="B159" s="47"/>
      <c r="C159" s="320" t="s">
        <v>19</v>
      </c>
      <c r="D159" s="320" t="s">
        <v>2280</v>
      </c>
      <c r="E159" s="20" t="s">
        <v>19</v>
      </c>
      <c r="F159" s="321">
        <v>62.604</v>
      </c>
      <c r="G159" s="41"/>
      <c r="H159" s="47"/>
    </row>
    <row r="160" spans="1:8" s="2" customFormat="1" ht="16.8" customHeight="1">
      <c r="A160" s="41"/>
      <c r="B160" s="47"/>
      <c r="C160" s="322" t="s">
        <v>2219</v>
      </c>
      <c r="D160" s="41"/>
      <c r="E160" s="41"/>
      <c r="F160" s="41"/>
      <c r="G160" s="41"/>
      <c r="H160" s="47"/>
    </row>
    <row r="161" spans="1:8" s="2" customFormat="1" ht="16.8" customHeight="1">
      <c r="A161" s="41"/>
      <c r="B161" s="47"/>
      <c r="C161" s="320" t="s">
        <v>386</v>
      </c>
      <c r="D161" s="320" t="s">
        <v>2282</v>
      </c>
      <c r="E161" s="20" t="s">
        <v>377</v>
      </c>
      <c r="F161" s="321">
        <v>461.939</v>
      </c>
      <c r="G161" s="41"/>
      <c r="H161" s="47"/>
    </row>
    <row r="162" spans="1:8" s="2" customFormat="1" ht="16.8" customHeight="1">
      <c r="A162" s="41"/>
      <c r="B162" s="47"/>
      <c r="C162" s="320" t="s">
        <v>411</v>
      </c>
      <c r="D162" s="320" t="s">
        <v>2283</v>
      </c>
      <c r="E162" s="20" t="s">
        <v>377</v>
      </c>
      <c r="F162" s="321">
        <v>461.939</v>
      </c>
      <c r="G162" s="41"/>
      <c r="H162" s="47"/>
    </row>
    <row r="163" spans="1:8" s="2" customFormat="1" ht="16.8" customHeight="1">
      <c r="A163" s="41"/>
      <c r="B163" s="47"/>
      <c r="C163" s="316" t="s">
        <v>308</v>
      </c>
      <c r="D163" s="317" t="s">
        <v>309</v>
      </c>
      <c r="E163" s="318" t="s">
        <v>19</v>
      </c>
      <c r="F163" s="319">
        <v>57.836</v>
      </c>
      <c r="G163" s="41"/>
      <c r="H163" s="47"/>
    </row>
    <row r="164" spans="1:8" s="2" customFormat="1" ht="16.8" customHeight="1">
      <c r="A164" s="41"/>
      <c r="B164" s="47"/>
      <c r="C164" s="320" t="s">
        <v>19</v>
      </c>
      <c r="D164" s="320" t="s">
        <v>2284</v>
      </c>
      <c r="E164" s="20" t="s">
        <v>19</v>
      </c>
      <c r="F164" s="321">
        <v>57.836</v>
      </c>
      <c r="G164" s="41"/>
      <c r="H164" s="47"/>
    </row>
    <row r="165" spans="1:8" s="2" customFormat="1" ht="16.8" customHeight="1">
      <c r="A165" s="41"/>
      <c r="B165" s="47"/>
      <c r="C165" s="322" t="s">
        <v>2219</v>
      </c>
      <c r="D165" s="41"/>
      <c r="E165" s="41"/>
      <c r="F165" s="41"/>
      <c r="G165" s="41"/>
      <c r="H165" s="47"/>
    </row>
    <row r="166" spans="1:8" s="2" customFormat="1" ht="16.8" customHeight="1">
      <c r="A166" s="41"/>
      <c r="B166" s="47"/>
      <c r="C166" s="320" t="s">
        <v>393</v>
      </c>
      <c r="D166" s="320" t="s">
        <v>2285</v>
      </c>
      <c r="E166" s="20" t="s">
        <v>377</v>
      </c>
      <c r="F166" s="321">
        <v>57.836</v>
      </c>
      <c r="G166" s="41"/>
      <c r="H166" s="47"/>
    </row>
    <row r="167" spans="1:8" s="2" customFormat="1" ht="16.8" customHeight="1">
      <c r="A167" s="41"/>
      <c r="B167" s="47"/>
      <c r="C167" s="320" t="s">
        <v>415</v>
      </c>
      <c r="D167" s="320" t="s">
        <v>2286</v>
      </c>
      <c r="E167" s="20" t="s">
        <v>377</v>
      </c>
      <c r="F167" s="321">
        <v>57.836</v>
      </c>
      <c r="G167" s="41"/>
      <c r="H167" s="47"/>
    </row>
    <row r="168" spans="1:8" s="2" customFormat="1" ht="16.8" customHeight="1">
      <c r="A168" s="41"/>
      <c r="B168" s="47"/>
      <c r="C168" s="316" t="s">
        <v>311</v>
      </c>
      <c r="D168" s="317" t="s">
        <v>312</v>
      </c>
      <c r="E168" s="318" t="s">
        <v>19</v>
      </c>
      <c r="F168" s="319">
        <v>566.476</v>
      </c>
      <c r="G168" s="41"/>
      <c r="H168" s="47"/>
    </row>
    <row r="169" spans="1:8" s="2" customFormat="1" ht="16.8" customHeight="1">
      <c r="A169" s="41"/>
      <c r="B169" s="47"/>
      <c r="C169" s="320" t="s">
        <v>19</v>
      </c>
      <c r="D169" s="320" t="s">
        <v>922</v>
      </c>
      <c r="E169" s="20" t="s">
        <v>19</v>
      </c>
      <c r="F169" s="321">
        <v>566.476</v>
      </c>
      <c r="G169" s="41"/>
      <c r="H169" s="47"/>
    </row>
    <row r="170" spans="1:8" s="2" customFormat="1" ht="16.8" customHeight="1">
      <c r="A170" s="41"/>
      <c r="B170" s="47"/>
      <c r="C170" s="322" t="s">
        <v>2219</v>
      </c>
      <c r="D170" s="41"/>
      <c r="E170" s="41"/>
      <c r="F170" s="41"/>
      <c r="G170" s="41"/>
      <c r="H170" s="47"/>
    </row>
    <row r="171" spans="1:8" s="2" customFormat="1" ht="16.8" customHeight="1">
      <c r="A171" s="41"/>
      <c r="B171" s="47"/>
      <c r="C171" s="320" t="s">
        <v>457</v>
      </c>
      <c r="D171" s="320" t="s">
        <v>2287</v>
      </c>
      <c r="E171" s="20" t="s">
        <v>377</v>
      </c>
      <c r="F171" s="321">
        <v>566.476</v>
      </c>
      <c r="G171" s="41"/>
      <c r="H171" s="47"/>
    </row>
    <row r="172" spans="1:8" s="2" customFormat="1" ht="16.8" customHeight="1">
      <c r="A172" s="41"/>
      <c r="B172" s="47"/>
      <c r="C172" s="320" t="s">
        <v>595</v>
      </c>
      <c r="D172" s="320" t="s">
        <v>2288</v>
      </c>
      <c r="E172" s="20" t="s">
        <v>377</v>
      </c>
      <c r="F172" s="321">
        <v>566.476</v>
      </c>
      <c r="G172" s="41"/>
      <c r="H172" s="47"/>
    </row>
    <row r="173" spans="1:8" s="2" customFormat="1" ht="16.8" customHeight="1">
      <c r="A173" s="41"/>
      <c r="B173" s="47"/>
      <c r="C173" s="316" t="s">
        <v>314</v>
      </c>
      <c r="D173" s="317" t="s">
        <v>315</v>
      </c>
      <c r="E173" s="318" t="s">
        <v>19</v>
      </c>
      <c r="F173" s="319">
        <v>43.526</v>
      </c>
      <c r="G173" s="41"/>
      <c r="H173" s="47"/>
    </row>
    <row r="174" spans="1:8" s="2" customFormat="1" ht="16.8" customHeight="1">
      <c r="A174" s="41"/>
      <c r="B174" s="47"/>
      <c r="C174" s="320" t="s">
        <v>19</v>
      </c>
      <c r="D174" s="320" t="s">
        <v>583</v>
      </c>
      <c r="E174" s="20" t="s">
        <v>19</v>
      </c>
      <c r="F174" s="321">
        <v>43.526</v>
      </c>
      <c r="G174" s="41"/>
      <c r="H174" s="47"/>
    </row>
    <row r="175" spans="1:8" s="2" customFormat="1" ht="16.8" customHeight="1">
      <c r="A175" s="41"/>
      <c r="B175" s="47"/>
      <c r="C175" s="322" t="s">
        <v>2219</v>
      </c>
      <c r="D175" s="41"/>
      <c r="E175" s="41"/>
      <c r="F175" s="41"/>
      <c r="G175" s="41"/>
      <c r="H175" s="47"/>
    </row>
    <row r="176" spans="1:8" s="2" customFormat="1" ht="16.8" customHeight="1">
      <c r="A176" s="41"/>
      <c r="B176" s="47"/>
      <c r="C176" s="320" t="s">
        <v>400</v>
      </c>
      <c r="D176" s="320" t="s">
        <v>2289</v>
      </c>
      <c r="E176" s="20" t="s">
        <v>377</v>
      </c>
      <c r="F176" s="321">
        <v>43.526</v>
      </c>
      <c r="G176" s="41"/>
      <c r="H176" s="47"/>
    </row>
    <row r="177" spans="1:8" s="2" customFormat="1" ht="16.8" customHeight="1">
      <c r="A177" s="41"/>
      <c r="B177" s="47"/>
      <c r="C177" s="320" t="s">
        <v>407</v>
      </c>
      <c r="D177" s="320" t="s">
        <v>2290</v>
      </c>
      <c r="E177" s="20" t="s">
        <v>377</v>
      </c>
      <c r="F177" s="321">
        <v>43.526</v>
      </c>
      <c r="G177" s="41"/>
      <c r="H177" s="47"/>
    </row>
    <row r="178" spans="1:8" s="2" customFormat="1" ht="16.8" customHeight="1">
      <c r="A178" s="41"/>
      <c r="B178" s="47"/>
      <c r="C178" s="320" t="s">
        <v>423</v>
      </c>
      <c r="D178" s="320" t="s">
        <v>2291</v>
      </c>
      <c r="E178" s="20" t="s">
        <v>377</v>
      </c>
      <c r="F178" s="321">
        <v>43.526</v>
      </c>
      <c r="G178" s="41"/>
      <c r="H178" s="47"/>
    </row>
    <row r="179" spans="1:8" s="2" customFormat="1" ht="16.8" customHeight="1">
      <c r="A179" s="41"/>
      <c r="B179" s="47"/>
      <c r="C179" s="316" t="s">
        <v>317</v>
      </c>
      <c r="D179" s="317" t="s">
        <v>318</v>
      </c>
      <c r="E179" s="318" t="s">
        <v>19</v>
      </c>
      <c r="F179" s="319">
        <v>87.052</v>
      </c>
      <c r="G179" s="41"/>
      <c r="H179" s="47"/>
    </row>
    <row r="180" spans="1:8" s="2" customFormat="1" ht="16.8" customHeight="1">
      <c r="A180" s="41"/>
      <c r="B180" s="47"/>
      <c r="C180" s="320" t="s">
        <v>19</v>
      </c>
      <c r="D180" s="320" t="s">
        <v>2292</v>
      </c>
      <c r="E180" s="20" t="s">
        <v>19</v>
      </c>
      <c r="F180" s="321">
        <v>87.052</v>
      </c>
      <c r="G180" s="41"/>
      <c r="H180" s="47"/>
    </row>
    <row r="181" spans="1:8" s="2" customFormat="1" ht="16.8" customHeight="1">
      <c r="A181" s="41"/>
      <c r="B181" s="47"/>
      <c r="C181" s="322" t="s">
        <v>2219</v>
      </c>
      <c r="D181" s="41"/>
      <c r="E181" s="41"/>
      <c r="F181" s="41"/>
      <c r="G181" s="41"/>
      <c r="H181" s="47"/>
    </row>
    <row r="182" spans="1:8" s="2" customFormat="1" ht="16.8" customHeight="1">
      <c r="A182" s="41"/>
      <c r="B182" s="47"/>
      <c r="C182" s="320" t="s">
        <v>891</v>
      </c>
      <c r="D182" s="320" t="s">
        <v>2293</v>
      </c>
      <c r="E182" s="20" t="s">
        <v>442</v>
      </c>
      <c r="F182" s="321">
        <v>87.052</v>
      </c>
      <c r="G182" s="41"/>
      <c r="H182" s="47"/>
    </row>
    <row r="183" spans="1:8" s="2" customFormat="1" ht="16.8" customHeight="1">
      <c r="A183" s="41"/>
      <c r="B183" s="47"/>
      <c r="C183" s="316" t="s">
        <v>320</v>
      </c>
      <c r="D183" s="317" t="s">
        <v>321</v>
      </c>
      <c r="E183" s="318" t="s">
        <v>19</v>
      </c>
      <c r="F183" s="319">
        <v>1.592</v>
      </c>
      <c r="G183" s="41"/>
      <c r="H183" s="47"/>
    </row>
    <row r="184" spans="1:8" s="2" customFormat="1" ht="16.8" customHeight="1">
      <c r="A184" s="41"/>
      <c r="B184" s="47"/>
      <c r="C184" s="320" t="s">
        <v>19</v>
      </c>
      <c r="D184" s="320" t="s">
        <v>2294</v>
      </c>
      <c r="E184" s="20" t="s">
        <v>19</v>
      </c>
      <c r="F184" s="321">
        <v>1.592</v>
      </c>
      <c r="G184" s="41"/>
      <c r="H184" s="47"/>
    </row>
    <row r="185" spans="1:8" s="2" customFormat="1" ht="16.8" customHeight="1">
      <c r="A185" s="41"/>
      <c r="B185" s="47"/>
      <c r="C185" s="322" t="s">
        <v>2219</v>
      </c>
      <c r="D185" s="41"/>
      <c r="E185" s="41"/>
      <c r="F185" s="41"/>
      <c r="G185" s="41"/>
      <c r="H185" s="47"/>
    </row>
    <row r="186" spans="1:8" s="2" customFormat="1" ht="16.8" customHeight="1">
      <c r="A186" s="41"/>
      <c r="B186" s="47"/>
      <c r="C186" s="320" t="s">
        <v>1157</v>
      </c>
      <c r="D186" s="320" t="s">
        <v>2295</v>
      </c>
      <c r="E186" s="20" t="s">
        <v>442</v>
      </c>
      <c r="F186" s="321">
        <v>1.592</v>
      </c>
      <c r="G186" s="41"/>
      <c r="H186" s="47"/>
    </row>
    <row r="187" spans="1:8" s="2" customFormat="1" ht="16.8" customHeight="1">
      <c r="A187" s="41"/>
      <c r="B187" s="47"/>
      <c r="C187" s="316" t="s">
        <v>323</v>
      </c>
      <c r="D187" s="317" t="s">
        <v>324</v>
      </c>
      <c r="E187" s="318" t="s">
        <v>19</v>
      </c>
      <c r="F187" s="319">
        <v>1005.43</v>
      </c>
      <c r="G187" s="41"/>
      <c r="H187" s="47"/>
    </row>
    <row r="188" spans="1:8" s="2" customFormat="1" ht="16.8" customHeight="1">
      <c r="A188" s="41"/>
      <c r="B188" s="47"/>
      <c r="C188" s="320" t="s">
        <v>19</v>
      </c>
      <c r="D188" s="320" t="s">
        <v>917</v>
      </c>
      <c r="E188" s="20" t="s">
        <v>19</v>
      </c>
      <c r="F188" s="321">
        <v>214.716</v>
      </c>
      <c r="G188" s="41"/>
      <c r="H188" s="47"/>
    </row>
    <row r="189" spans="1:8" s="2" customFormat="1" ht="16.8" customHeight="1">
      <c r="A189" s="41"/>
      <c r="B189" s="47"/>
      <c r="C189" s="320" t="s">
        <v>19</v>
      </c>
      <c r="D189" s="320" t="s">
        <v>918</v>
      </c>
      <c r="E189" s="20" t="s">
        <v>19</v>
      </c>
      <c r="F189" s="321">
        <v>420.342</v>
      </c>
      <c r="G189" s="41"/>
      <c r="H189" s="47"/>
    </row>
    <row r="190" spans="1:8" s="2" customFormat="1" ht="16.8" customHeight="1">
      <c r="A190" s="41"/>
      <c r="B190" s="47"/>
      <c r="C190" s="320" t="s">
        <v>19</v>
      </c>
      <c r="D190" s="320" t="s">
        <v>919</v>
      </c>
      <c r="E190" s="20" t="s">
        <v>19</v>
      </c>
      <c r="F190" s="321">
        <v>250.5</v>
      </c>
      <c r="G190" s="41"/>
      <c r="H190" s="47"/>
    </row>
    <row r="191" spans="1:8" s="2" customFormat="1" ht="16.8" customHeight="1">
      <c r="A191" s="41"/>
      <c r="B191" s="47"/>
      <c r="C191" s="320" t="s">
        <v>19</v>
      </c>
      <c r="D191" s="320" t="s">
        <v>315</v>
      </c>
      <c r="E191" s="20" t="s">
        <v>19</v>
      </c>
      <c r="F191" s="321">
        <v>43.526</v>
      </c>
      <c r="G191" s="41"/>
      <c r="H191" s="47"/>
    </row>
    <row r="192" spans="1:8" s="2" customFormat="1" ht="16.8" customHeight="1">
      <c r="A192" s="41"/>
      <c r="B192" s="47"/>
      <c r="C192" s="320" t="s">
        <v>19</v>
      </c>
      <c r="D192" s="320" t="s">
        <v>920</v>
      </c>
      <c r="E192" s="20" t="s">
        <v>19</v>
      </c>
      <c r="F192" s="321">
        <v>76.346</v>
      </c>
      <c r="G192" s="41"/>
      <c r="H192" s="47"/>
    </row>
    <row r="193" spans="1:8" s="2" customFormat="1" ht="16.8" customHeight="1">
      <c r="A193" s="41"/>
      <c r="B193" s="47"/>
      <c r="C193" s="322" t="s">
        <v>2219</v>
      </c>
      <c r="D193" s="41"/>
      <c r="E193" s="41"/>
      <c r="F193" s="41"/>
      <c r="G193" s="41"/>
      <c r="H193" s="47"/>
    </row>
    <row r="194" spans="1:8" s="2" customFormat="1" ht="16.8" customHeight="1">
      <c r="A194" s="41"/>
      <c r="B194" s="47"/>
      <c r="C194" s="320" t="s">
        <v>550</v>
      </c>
      <c r="D194" s="320" t="s">
        <v>2296</v>
      </c>
      <c r="E194" s="20" t="s">
        <v>377</v>
      </c>
      <c r="F194" s="321">
        <v>1005.43</v>
      </c>
      <c r="G194" s="41"/>
      <c r="H194" s="47"/>
    </row>
    <row r="195" spans="1:8" s="2" customFormat="1" ht="16.8" customHeight="1">
      <c r="A195" s="41"/>
      <c r="B195" s="47"/>
      <c r="C195" s="316" t="s">
        <v>326</v>
      </c>
      <c r="D195" s="317" t="s">
        <v>327</v>
      </c>
      <c r="E195" s="318" t="s">
        <v>19</v>
      </c>
      <c r="F195" s="319">
        <v>178.43</v>
      </c>
      <c r="G195" s="41"/>
      <c r="H195" s="47"/>
    </row>
    <row r="196" spans="1:8" s="2" customFormat="1" ht="16.8" customHeight="1">
      <c r="A196" s="41"/>
      <c r="B196" s="47"/>
      <c r="C196" s="320" t="s">
        <v>19</v>
      </c>
      <c r="D196" s="320" t="s">
        <v>560</v>
      </c>
      <c r="E196" s="20" t="s">
        <v>19</v>
      </c>
      <c r="F196" s="321">
        <v>178.43</v>
      </c>
      <c r="G196" s="41"/>
      <c r="H196" s="47"/>
    </row>
    <row r="197" spans="1:8" s="2" customFormat="1" ht="16.8" customHeight="1">
      <c r="A197" s="41"/>
      <c r="B197" s="47"/>
      <c r="C197" s="322" t="s">
        <v>2219</v>
      </c>
      <c r="D197" s="41"/>
      <c r="E197" s="41"/>
      <c r="F197" s="41"/>
      <c r="G197" s="41"/>
      <c r="H197" s="47"/>
    </row>
    <row r="198" spans="1:8" s="2" customFormat="1" ht="16.8" customHeight="1">
      <c r="A198" s="41"/>
      <c r="B198" s="47"/>
      <c r="C198" s="320" t="s">
        <v>616</v>
      </c>
      <c r="D198" s="320" t="s">
        <v>2297</v>
      </c>
      <c r="E198" s="20" t="s">
        <v>377</v>
      </c>
      <c r="F198" s="321">
        <v>178.43</v>
      </c>
      <c r="G198" s="41"/>
      <c r="H198" s="47"/>
    </row>
    <row r="199" spans="1:8" s="2" customFormat="1" ht="16.8" customHeight="1">
      <c r="A199" s="41"/>
      <c r="B199" s="47"/>
      <c r="C199" s="316" t="s">
        <v>328</v>
      </c>
      <c r="D199" s="317" t="s">
        <v>329</v>
      </c>
      <c r="E199" s="318" t="s">
        <v>19</v>
      </c>
      <c r="F199" s="319">
        <v>1571.906</v>
      </c>
      <c r="G199" s="41"/>
      <c r="H199" s="47"/>
    </row>
    <row r="200" spans="1:8" s="2" customFormat="1" ht="16.8" customHeight="1">
      <c r="A200" s="41"/>
      <c r="B200" s="47"/>
      <c r="C200" s="320" t="s">
        <v>19</v>
      </c>
      <c r="D200" s="320" t="s">
        <v>324</v>
      </c>
      <c r="E200" s="20" t="s">
        <v>19</v>
      </c>
      <c r="F200" s="321">
        <v>1005.43</v>
      </c>
      <c r="G200" s="41"/>
      <c r="H200" s="47"/>
    </row>
    <row r="201" spans="1:8" s="2" customFormat="1" ht="16.8" customHeight="1">
      <c r="A201" s="41"/>
      <c r="B201" s="47"/>
      <c r="C201" s="320" t="s">
        <v>19</v>
      </c>
      <c r="D201" s="320" t="s">
        <v>312</v>
      </c>
      <c r="E201" s="20" t="s">
        <v>19</v>
      </c>
      <c r="F201" s="321">
        <v>566.476</v>
      </c>
      <c r="G201" s="41"/>
      <c r="H201" s="47"/>
    </row>
    <row r="202" spans="1:8" s="2" customFormat="1" ht="16.8" customHeight="1">
      <c r="A202" s="41"/>
      <c r="B202" s="47"/>
      <c r="C202" s="322" t="s">
        <v>2219</v>
      </c>
      <c r="D202" s="41"/>
      <c r="E202" s="41"/>
      <c r="F202" s="41"/>
      <c r="G202" s="41"/>
      <c r="H202" s="47"/>
    </row>
    <row r="203" spans="1:8" s="2" customFormat="1" ht="16.8" customHeight="1">
      <c r="A203" s="41"/>
      <c r="B203" s="47"/>
      <c r="C203" s="320" t="s">
        <v>910</v>
      </c>
      <c r="D203" s="320" t="s">
        <v>911</v>
      </c>
      <c r="E203" s="20" t="s">
        <v>377</v>
      </c>
      <c r="F203" s="321">
        <v>1571.906</v>
      </c>
      <c r="G203" s="41"/>
      <c r="H203" s="47"/>
    </row>
    <row r="204" spans="1:8" s="2" customFormat="1" ht="16.8" customHeight="1">
      <c r="A204" s="41"/>
      <c r="B204" s="47"/>
      <c r="C204" s="316" t="s">
        <v>331</v>
      </c>
      <c r="D204" s="317" t="s">
        <v>332</v>
      </c>
      <c r="E204" s="318" t="s">
        <v>19</v>
      </c>
      <c r="F204" s="319">
        <v>294.026</v>
      </c>
      <c r="G204" s="41"/>
      <c r="H204" s="47"/>
    </row>
    <row r="205" spans="1:8" s="2" customFormat="1" ht="16.8" customHeight="1">
      <c r="A205" s="41"/>
      <c r="B205" s="47"/>
      <c r="C205" s="320" t="s">
        <v>19</v>
      </c>
      <c r="D205" s="320" t="s">
        <v>579</v>
      </c>
      <c r="E205" s="20" t="s">
        <v>19</v>
      </c>
      <c r="F205" s="321">
        <v>250.5</v>
      </c>
      <c r="G205" s="41"/>
      <c r="H205" s="47"/>
    </row>
    <row r="206" spans="1:8" s="2" customFormat="1" ht="16.8" customHeight="1">
      <c r="A206" s="41"/>
      <c r="B206" s="47"/>
      <c r="C206" s="320" t="s">
        <v>19</v>
      </c>
      <c r="D206" s="320" t="s">
        <v>315</v>
      </c>
      <c r="E206" s="20" t="s">
        <v>19</v>
      </c>
      <c r="F206" s="321">
        <v>43.526</v>
      </c>
      <c r="G206" s="41"/>
      <c r="H206" s="47"/>
    </row>
    <row r="207" spans="1:8" s="2" customFormat="1" ht="16.8" customHeight="1">
      <c r="A207" s="41"/>
      <c r="B207" s="47"/>
      <c r="C207" s="322" t="s">
        <v>2219</v>
      </c>
      <c r="D207" s="41"/>
      <c r="E207" s="41"/>
      <c r="F207" s="41"/>
      <c r="G207" s="41"/>
      <c r="H207" s="47"/>
    </row>
    <row r="208" spans="1:8" s="2" customFormat="1" ht="16.8" customHeight="1">
      <c r="A208" s="41"/>
      <c r="B208" s="47"/>
      <c r="C208" s="320" t="s">
        <v>666</v>
      </c>
      <c r="D208" s="320" t="s">
        <v>2298</v>
      </c>
      <c r="E208" s="20" t="s">
        <v>377</v>
      </c>
      <c r="F208" s="321">
        <v>294.026</v>
      </c>
      <c r="G208" s="41"/>
      <c r="H208" s="47"/>
    </row>
    <row r="209" spans="1:8" s="2" customFormat="1" ht="16.8" customHeight="1">
      <c r="A209" s="41"/>
      <c r="B209" s="47"/>
      <c r="C209" s="320" t="s">
        <v>698</v>
      </c>
      <c r="D209" s="320" t="s">
        <v>2299</v>
      </c>
      <c r="E209" s="20" t="s">
        <v>377</v>
      </c>
      <c r="F209" s="321">
        <v>294.026</v>
      </c>
      <c r="G209" s="41"/>
      <c r="H209" s="47"/>
    </row>
    <row r="210" spans="1:8" s="2" customFormat="1" ht="16.8" customHeight="1">
      <c r="A210" s="41"/>
      <c r="B210" s="47"/>
      <c r="C210" s="320" t="s">
        <v>672</v>
      </c>
      <c r="D210" s="320" t="s">
        <v>2300</v>
      </c>
      <c r="E210" s="20" t="s">
        <v>377</v>
      </c>
      <c r="F210" s="321">
        <v>294.026</v>
      </c>
      <c r="G210" s="41"/>
      <c r="H210" s="47"/>
    </row>
    <row r="211" spans="1:8" s="2" customFormat="1" ht="16.8" customHeight="1">
      <c r="A211" s="41"/>
      <c r="B211" s="47"/>
      <c r="C211" s="320" t="s">
        <v>683</v>
      </c>
      <c r="D211" s="320" t="s">
        <v>2301</v>
      </c>
      <c r="E211" s="20" t="s">
        <v>377</v>
      </c>
      <c r="F211" s="321">
        <v>294.026</v>
      </c>
      <c r="G211" s="41"/>
      <c r="H211" s="47"/>
    </row>
    <row r="212" spans="1:8" s="2" customFormat="1" ht="16.8" customHeight="1">
      <c r="A212" s="41"/>
      <c r="B212" s="47"/>
      <c r="C212" s="320" t="s">
        <v>693</v>
      </c>
      <c r="D212" s="320" t="s">
        <v>2302</v>
      </c>
      <c r="E212" s="20" t="s">
        <v>377</v>
      </c>
      <c r="F212" s="321">
        <v>294.026</v>
      </c>
      <c r="G212" s="41"/>
      <c r="H212" s="47"/>
    </row>
    <row r="213" spans="1:8" s="2" customFormat="1" ht="16.8" customHeight="1">
      <c r="A213" s="41"/>
      <c r="B213" s="47"/>
      <c r="C213" s="316" t="s">
        <v>334</v>
      </c>
      <c r="D213" s="317" t="s">
        <v>335</v>
      </c>
      <c r="E213" s="318" t="s">
        <v>19</v>
      </c>
      <c r="F213" s="319">
        <v>143.51</v>
      </c>
      <c r="G213" s="41"/>
      <c r="H213" s="47"/>
    </row>
    <row r="214" spans="1:8" s="2" customFormat="1" ht="16.8" customHeight="1">
      <c r="A214" s="41"/>
      <c r="B214" s="47"/>
      <c r="C214" s="320" t="s">
        <v>19</v>
      </c>
      <c r="D214" s="320" t="s">
        <v>2303</v>
      </c>
      <c r="E214" s="20" t="s">
        <v>19</v>
      </c>
      <c r="F214" s="321">
        <v>143.51</v>
      </c>
      <c r="G214" s="41"/>
      <c r="H214" s="47"/>
    </row>
    <row r="215" spans="1:8" s="2" customFormat="1" ht="16.8" customHeight="1">
      <c r="A215" s="41"/>
      <c r="B215" s="47"/>
      <c r="C215" s="322" t="s">
        <v>2219</v>
      </c>
      <c r="D215" s="41"/>
      <c r="E215" s="41"/>
      <c r="F215" s="41"/>
      <c r="G215" s="41"/>
      <c r="H215" s="47"/>
    </row>
    <row r="216" spans="1:8" s="2" customFormat="1" ht="16.8" customHeight="1">
      <c r="A216" s="41"/>
      <c r="B216" s="47"/>
      <c r="C216" s="320" t="s">
        <v>600</v>
      </c>
      <c r="D216" s="320" t="s">
        <v>2304</v>
      </c>
      <c r="E216" s="20" t="s">
        <v>377</v>
      </c>
      <c r="F216" s="321">
        <v>143.51</v>
      </c>
      <c r="G216" s="41"/>
      <c r="H216" s="47"/>
    </row>
    <row r="217" spans="1:8" s="2" customFormat="1" ht="16.8" customHeight="1">
      <c r="A217" s="41"/>
      <c r="B217" s="47"/>
      <c r="C217" s="316" t="s">
        <v>337</v>
      </c>
      <c r="D217" s="317" t="s">
        <v>338</v>
      </c>
      <c r="E217" s="318" t="s">
        <v>19</v>
      </c>
      <c r="F217" s="319">
        <v>43.26</v>
      </c>
      <c r="G217" s="41"/>
      <c r="H217" s="47"/>
    </row>
    <row r="218" spans="1:8" s="2" customFormat="1" ht="16.8" customHeight="1">
      <c r="A218" s="41"/>
      <c r="B218" s="47"/>
      <c r="C218" s="320" t="s">
        <v>19</v>
      </c>
      <c r="D218" s="320" t="s">
        <v>2305</v>
      </c>
      <c r="E218" s="20" t="s">
        <v>19</v>
      </c>
      <c r="F218" s="321">
        <v>43.26</v>
      </c>
      <c r="G218" s="41"/>
      <c r="H218" s="47"/>
    </row>
    <row r="219" spans="1:8" s="2" customFormat="1" ht="16.8" customHeight="1">
      <c r="A219" s="41"/>
      <c r="B219" s="47"/>
      <c r="C219" s="322" t="s">
        <v>2219</v>
      </c>
      <c r="D219" s="41"/>
      <c r="E219" s="41"/>
      <c r="F219" s="41"/>
      <c r="G219" s="41"/>
      <c r="H219" s="47"/>
    </row>
    <row r="220" spans="1:8" s="2" customFormat="1" ht="16.8" customHeight="1">
      <c r="A220" s="41"/>
      <c r="B220" s="47"/>
      <c r="C220" s="320" t="s">
        <v>608</v>
      </c>
      <c r="D220" s="320" t="s">
        <v>2306</v>
      </c>
      <c r="E220" s="20" t="s">
        <v>377</v>
      </c>
      <c r="F220" s="321">
        <v>43.26</v>
      </c>
      <c r="G220" s="41"/>
      <c r="H220" s="47"/>
    </row>
    <row r="221" spans="1:8" s="2" customFormat="1" ht="16.8" customHeight="1">
      <c r="A221" s="41"/>
      <c r="B221" s="47"/>
      <c r="C221" s="316" t="s">
        <v>340</v>
      </c>
      <c r="D221" s="317" t="s">
        <v>341</v>
      </c>
      <c r="E221" s="318" t="s">
        <v>19</v>
      </c>
      <c r="F221" s="319">
        <v>1.401</v>
      </c>
      <c r="G221" s="41"/>
      <c r="H221" s="47"/>
    </row>
    <row r="222" spans="1:8" s="2" customFormat="1" ht="16.8" customHeight="1">
      <c r="A222" s="41"/>
      <c r="B222" s="47"/>
      <c r="C222" s="320" t="s">
        <v>19</v>
      </c>
      <c r="D222" s="320" t="s">
        <v>2307</v>
      </c>
      <c r="E222" s="20" t="s">
        <v>19</v>
      </c>
      <c r="F222" s="321">
        <v>1.401</v>
      </c>
      <c r="G222" s="41"/>
      <c r="H222" s="47"/>
    </row>
    <row r="223" spans="1:8" s="2" customFormat="1" ht="16.8" customHeight="1">
      <c r="A223" s="41"/>
      <c r="B223" s="47"/>
      <c r="C223" s="322" t="s">
        <v>2219</v>
      </c>
      <c r="D223" s="41"/>
      <c r="E223" s="41"/>
      <c r="F223" s="41"/>
      <c r="G223" s="41"/>
      <c r="H223" s="47"/>
    </row>
    <row r="224" spans="1:8" s="2" customFormat="1" ht="16.8" customHeight="1">
      <c r="A224" s="41"/>
      <c r="B224" s="47"/>
      <c r="C224" s="320" t="s">
        <v>1175</v>
      </c>
      <c r="D224" s="320" t="s">
        <v>2308</v>
      </c>
      <c r="E224" s="20" t="s">
        <v>442</v>
      </c>
      <c r="F224" s="321">
        <v>1.401</v>
      </c>
      <c r="G224" s="41"/>
      <c r="H224" s="47"/>
    </row>
    <row r="225" spans="1:8" s="2" customFormat="1" ht="16.8" customHeight="1">
      <c r="A225" s="41"/>
      <c r="B225" s="47"/>
      <c r="C225" s="316" t="s">
        <v>343</v>
      </c>
      <c r="D225" s="317" t="s">
        <v>344</v>
      </c>
      <c r="E225" s="318" t="s">
        <v>19</v>
      </c>
      <c r="F225" s="319">
        <v>20.267</v>
      </c>
      <c r="G225" s="41"/>
      <c r="H225" s="47"/>
    </row>
    <row r="226" spans="1:8" s="2" customFormat="1" ht="16.8" customHeight="1">
      <c r="A226" s="41"/>
      <c r="B226" s="47"/>
      <c r="C226" s="320" t="s">
        <v>19</v>
      </c>
      <c r="D226" s="320" t="s">
        <v>2309</v>
      </c>
      <c r="E226" s="20" t="s">
        <v>19</v>
      </c>
      <c r="F226" s="321">
        <v>20.267</v>
      </c>
      <c r="G226" s="41"/>
      <c r="H226" s="47"/>
    </row>
    <row r="227" spans="1:8" s="2" customFormat="1" ht="16.8" customHeight="1">
      <c r="A227" s="41"/>
      <c r="B227" s="47"/>
      <c r="C227" s="322" t="s">
        <v>2219</v>
      </c>
      <c r="D227" s="41"/>
      <c r="E227" s="41"/>
      <c r="F227" s="41"/>
      <c r="G227" s="41"/>
      <c r="H227" s="47"/>
    </row>
    <row r="228" spans="1:8" s="2" customFormat="1" ht="16.8" customHeight="1">
      <c r="A228" s="41"/>
      <c r="B228" s="47"/>
      <c r="C228" s="320" t="s">
        <v>536</v>
      </c>
      <c r="D228" s="320" t="s">
        <v>2310</v>
      </c>
      <c r="E228" s="20" t="s">
        <v>467</v>
      </c>
      <c r="F228" s="321">
        <v>20.267</v>
      </c>
      <c r="G228" s="41"/>
      <c r="H228" s="47"/>
    </row>
    <row r="229" spans="1:8" s="2" customFormat="1" ht="16.8" customHeight="1">
      <c r="A229" s="41"/>
      <c r="B229" s="47"/>
      <c r="C229" s="316" t="s">
        <v>346</v>
      </c>
      <c r="D229" s="317" t="s">
        <v>347</v>
      </c>
      <c r="E229" s="318" t="s">
        <v>19</v>
      </c>
      <c r="F229" s="319">
        <v>278.259</v>
      </c>
      <c r="G229" s="41"/>
      <c r="H229" s="47"/>
    </row>
    <row r="230" spans="1:8" s="2" customFormat="1" ht="16.8" customHeight="1">
      <c r="A230" s="41"/>
      <c r="B230" s="47"/>
      <c r="C230" s="320" t="s">
        <v>19</v>
      </c>
      <c r="D230" s="320" t="s">
        <v>2311</v>
      </c>
      <c r="E230" s="20" t="s">
        <v>19</v>
      </c>
      <c r="F230" s="321">
        <v>278.259</v>
      </c>
      <c r="G230" s="41"/>
      <c r="H230" s="47"/>
    </row>
    <row r="231" spans="1:8" s="2" customFormat="1" ht="16.8" customHeight="1">
      <c r="A231" s="41"/>
      <c r="B231" s="47"/>
      <c r="C231" s="322" t="s">
        <v>2219</v>
      </c>
      <c r="D231" s="41"/>
      <c r="E231" s="41"/>
      <c r="F231" s="41"/>
      <c r="G231" s="41"/>
      <c r="H231" s="47"/>
    </row>
    <row r="232" spans="1:8" s="2" customFormat="1" ht="16.8" customHeight="1">
      <c r="A232" s="41"/>
      <c r="B232" s="47"/>
      <c r="C232" s="320" t="s">
        <v>465</v>
      </c>
      <c r="D232" s="320" t="s">
        <v>2312</v>
      </c>
      <c r="E232" s="20" t="s">
        <v>467</v>
      </c>
      <c r="F232" s="321">
        <v>278.259</v>
      </c>
      <c r="G232" s="41"/>
      <c r="H232" s="47"/>
    </row>
    <row r="233" spans="1:8" s="2" customFormat="1" ht="16.8" customHeight="1">
      <c r="A233" s="41"/>
      <c r="B233" s="47"/>
      <c r="C233" s="316" t="s">
        <v>349</v>
      </c>
      <c r="D233" s="317" t="s">
        <v>350</v>
      </c>
      <c r="E233" s="318" t="s">
        <v>19</v>
      </c>
      <c r="F233" s="319">
        <v>25.209</v>
      </c>
      <c r="G233" s="41"/>
      <c r="H233" s="47"/>
    </row>
    <row r="234" spans="1:8" s="2" customFormat="1" ht="16.8" customHeight="1">
      <c r="A234" s="41"/>
      <c r="B234" s="47"/>
      <c r="C234" s="320" t="s">
        <v>19</v>
      </c>
      <c r="D234" s="320" t="s">
        <v>2313</v>
      </c>
      <c r="E234" s="20" t="s">
        <v>19</v>
      </c>
      <c r="F234" s="321">
        <v>25.209</v>
      </c>
      <c r="G234" s="41"/>
      <c r="H234" s="47"/>
    </row>
    <row r="235" spans="1:8" s="2" customFormat="1" ht="16.8" customHeight="1">
      <c r="A235" s="41"/>
      <c r="B235" s="47"/>
      <c r="C235" s="322" t="s">
        <v>2219</v>
      </c>
      <c r="D235" s="41"/>
      <c r="E235" s="41"/>
      <c r="F235" s="41"/>
      <c r="G235" s="41"/>
      <c r="H235" s="47"/>
    </row>
    <row r="236" spans="1:8" s="2" customFormat="1" ht="16.8" customHeight="1">
      <c r="A236" s="41"/>
      <c r="B236" s="47"/>
      <c r="C236" s="320" t="s">
        <v>517</v>
      </c>
      <c r="D236" s="320" t="s">
        <v>2314</v>
      </c>
      <c r="E236" s="20" t="s">
        <v>467</v>
      </c>
      <c r="F236" s="321">
        <v>25.209</v>
      </c>
      <c r="G236" s="41"/>
      <c r="H236" s="47"/>
    </row>
    <row r="237" spans="1:8" s="2" customFormat="1" ht="16.8" customHeight="1">
      <c r="A237" s="41"/>
      <c r="B237" s="47"/>
      <c r="C237" s="316" t="s">
        <v>352</v>
      </c>
      <c r="D237" s="317" t="s">
        <v>353</v>
      </c>
      <c r="E237" s="318" t="s">
        <v>19</v>
      </c>
      <c r="F237" s="319">
        <v>7.217</v>
      </c>
      <c r="G237" s="41"/>
      <c r="H237" s="47"/>
    </row>
    <row r="238" spans="1:8" s="2" customFormat="1" ht="16.8" customHeight="1">
      <c r="A238" s="41"/>
      <c r="B238" s="47"/>
      <c r="C238" s="320" t="s">
        <v>19</v>
      </c>
      <c r="D238" s="320" t="s">
        <v>2315</v>
      </c>
      <c r="E238" s="20" t="s">
        <v>19</v>
      </c>
      <c r="F238" s="321">
        <v>7.217</v>
      </c>
      <c r="G238" s="41"/>
      <c r="H238" s="47"/>
    </row>
    <row r="239" spans="1:8" s="2" customFormat="1" ht="16.8" customHeight="1">
      <c r="A239" s="41"/>
      <c r="B239" s="47"/>
      <c r="C239" s="322" t="s">
        <v>2219</v>
      </c>
      <c r="D239" s="41"/>
      <c r="E239" s="41"/>
      <c r="F239" s="41"/>
      <c r="G239" s="41"/>
      <c r="H239" s="47"/>
    </row>
    <row r="240" spans="1:8" s="2" customFormat="1" ht="16.8" customHeight="1">
      <c r="A240" s="41"/>
      <c r="B240" s="47"/>
      <c r="C240" s="320" t="s">
        <v>875</v>
      </c>
      <c r="D240" s="320" t="s">
        <v>2316</v>
      </c>
      <c r="E240" s="20" t="s">
        <v>442</v>
      </c>
      <c r="F240" s="321">
        <v>7.217</v>
      </c>
      <c r="G240" s="41"/>
      <c r="H240" s="47"/>
    </row>
    <row r="241" spans="1:8" s="2" customFormat="1" ht="16.8" customHeight="1">
      <c r="A241" s="41"/>
      <c r="B241" s="47"/>
      <c r="C241" s="320" t="s">
        <v>897</v>
      </c>
      <c r="D241" s="320" t="s">
        <v>2317</v>
      </c>
      <c r="E241" s="20" t="s">
        <v>442</v>
      </c>
      <c r="F241" s="321">
        <v>7.217</v>
      </c>
      <c r="G241" s="41"/>
      <c r="H241" s="47"/>
    </row>
    <row r="242" spans="1:8" s="2" customFormat="1" ht="16.8" customHeight="1">
      <c r="A242" s="41"/>
      <c r="B242" s="47"/>
      <c r="C242" s="316" t="s">
        <v>355</v>
      </c>
      <c r="D242" s="317" t="s">
        <v>356</v>
      </c>
      <c r="E242" s="318" t="s">
        <v>19</v>
      </c>
      <c r="F242" s="319">
        <v>87.474</v>
      </c>
      <c r="G242" s="41"/>
      <c r="H242" s="47"/>
    </row>
    <row r="243" spans="1:8" s="2" customFormat="1" ht="16.8" customHeight="1">
      <c r="A243" s="41"/>
      <c r="B243" s="47"/>
      <c r="C243" s="320" t="s">
        <v>19</v>
      </c>
      <c r="D243" s="320" t="s">
        <v>2318</v>
      </c>
      <c r="E243" s="20" t="s">
        <v>19</v>
      </c>
      <c r="F243" s="321">
        <v>87.474</v>
      </c>
      <c r="G243" s="41"/>
      <c r="H243" s="47"/>
    </row>
    <row r="244" spans="1:8" s="2" customFormat="1" ht="16.8" customHeight="1">
      <c r="A244" s="41"/>
      <c r="B244" s="47"/>
      <c r="C244" s="322" t="s">
        <v>2219</v>
      </c>
      <c r="D244" s="41"/>
      <c r="E244" s="41"/>
      <c r="F244" s="41"/>
      <c r="G244" s="41"/>
      <c r="H244" s="47"/>
    </row>
    <row r="245" spans="1:8" s="2" customFormat="1" ht="16.8" customHeight="1">
      <c r="A245" s="41"/>
      <c r="B245" s="47"/>
      <c r="C245" s="320" t="s">
        <v>902</v>
      </c>
      <c r="D245" s="320" t="s">
        <v>2319</v>
      </c>
      <c r="E245" s="20" t="s">
        <v>442</v>
      </c>
      <c r="F245" s="321">
        <v>87.474</v>
      </c>
      <c r="G245" s="41"/>
      <c r="H245" s="47"/>
    </row>
    <row r="246" spans="1:8" s="2" customFormat="1" ht="16.8" customHeight="1">
      <c r="A246" s="41"/>
      <c r="B246" s="47"/>
      <c r="C246" s="316" t="s">
        <v>19</v>
      </c>
      <c r="D246" s="317" t="s">
        <v>2229</v>
      </c>
      <c r="E246" s="318" t="s">
        <v>19</v>
      </c>
      <c r="F246" s="319">
        <v>62.779</v>
      </c>
      <c r="G246" s="41"/>
      <c r="H246" s="47"/>
    </row>
    <row r="247" spans="1:8" s="2" customFormat="1" ht="16.8" customHeight="1">
      <c r="A247" s="41"/>
      <c r="B247" s="47"/>
      <c r="C247" s="320" t="s">
        <v>19</v>
      </c>
      <c r="D247" s="320" t="s">
        <v>591</v>
      </c>
      <c r="E247" s="20" t="s">
        <v>19</v>
      </c>
      <c r="F247" s="321">
        <v>62.779</v>
      </c>
      <c r="G247" s="41"/>
      <c r="H247" s="47"/>
    </row>
    <row r="248" spans="1:8" s="2" customFormat="1" ht="16.8" customHeight="1">
      <c r="A248" s="41"/>
      <c r="B248" s="47"/>
      <c r="C248" s="316" t="s">
        <v>19</v>
      </c>
      <c r="D248" s="317" t="s">
        <v>2231</v>
      </c>
      <c r="E248" s="318" t="s">
        <v>19</v>
      </c>
      <c r="F248" s="319">
        <v>378.969</v>
      </c>
      <c r="G248" s="41"/>
      <c r="H248" s="47"/>
    </row>
    <row r="249" spans="1:8" s="2" customFormat="1" ht="16.8" customHeight="1">
      <c r="A249" s="41"/>
      <c r="B249" s="47"/>
      <c r="C249" s="320" t="s">
        <v>19</v>
      </c>
      <c r="D249" s="320" t="s">
        <v>593</v>
      </c>
      <c r="E249" s="20" t="s">
        <v>19</v>
      </c>
      <c r="F249" s="321">
        <v>378.969</v>
      </c>
      <c r="G249" s="41"/>
      <c r="H249" s="47"/>
    </row>
    <row r="250" spans="1:8" s="2" customFormat="1" ht="16.8" customHeight="1">
      <c r="A250" s="41"/>
      <c r="B250" s="47"/>
      <c r="C250" s="316" t="s">
        <v>19</v>
      </c>
      <c r="D250" s="317" t="s">
        <v>2227</v>
      </c>
      <c r="E250" s="318" t="s">
        <v>19</v>
      </c>
      <c r="F250" s="319">
        <v>264.452</v>
      </c>
      <c r="G250" s="41"/>
      <c r="H250" s="47"/>
    </row>
    <row r="251" spans="1:8" s="2" customFormat="1" ht="16.8" customHeight="1">
      <c r="A251" s="41"/>
      <c r="B251" s="47"/>
      <c r="C251" s="320" t="s">
        <v>19</v>
      </c>
      <c r="D251" s="320" t="s">
        <v>589</v>
      </c>
      <c r="E251" s="20" t="s">
        <v>19</v>
      </c>
      <c r="F251" s="321">
        <v>264.452</v>
      </c>
      <c r="G251" s="41"/>
      <c r="H251" s="47"/>
    </row>
    <row r="252" spans="1:8" s="2" customFormat="1" ht="16.8" customHeight="1">
      <c r="A252" s="41"/>
      <c r="B252" s="47"/>
      <c r="C252" s="316" t="s">
        <v>19</v>
      </c>
      <c r="D252" s="317" t="s">
        <v>2278</v>
      </c>
      <c r="E252" s="318" t="s">
        <v>19</v>
      </c>
      <c r="F252" s="319">
        <v>399.335</v>
      </c>
      <c r="G252" s="41"/>
      <c r="H252" s="47"/>
    </row>
    <row r="253" spans="1:8" s="2" customFormat="1" ht="16.8" customHeight="1">
      <c r="A253" s="41"/>
      <c r="B253" s="47"/>
      <c r="C253" s="320" t="s">
        <v>19</v>
      </c>
      <c r="D253" s="320" t="s">
        <v>392</v>
      </c>
      <c r="E253" s="20" t="s">
        <v>19</v>
      </c>
      <c r="F253" s="321">
        <v>399.335</v>
      </c>
      <c r="G253" s="41"/>
      <c r="H253" s="47"/>
    </row>
    <row r="254" spans="1:8" s="2" customFormat="1" ht="16.8" customHeight="1">
      <c r="A254" s="41"/>
      <c r="B254" s="47"/>
      <c r="C254" s="316" t="s">
        <v>19</v>
      </c>
      <c r="D254" s="317" t="s">
        <v>2280</v>
      </c>
      <c r="E254" s="318" t="s">
        <v>19</v>
      </c>
      <c r="F254" s="319">
        <v>62.604</v>
      </c>
      <c r="G254" s="41"/>
      <c r="H254" s="47"/>
    </row>
    <row r="255" spans="1:8" s="2" customFormat="1" ht="16.8" customHeight="1">
      <c r="A255" s="41"/>
      <c r="B255" s="47"/>
      <c r="C255" s="320" t="s">
        <v>19</v>
      </c>
      <c r="D255" s="320" t="s">
        <v>385</v>
      </c>
      <c r="E255" s="20" t="s">
        <v>19</v>
      </c>
      <c r="F255" s="321">
        <v>62.604</v>
      </c>
      <c r="G255" s="41"/>
      <c r="H255" s="47"/>
    </row>
    <row r="256" spans="1:8" s="2" customFormat="1" ht="16.8" customHeight="1">
      <c r="A256" s="41"/>
      <c r="B256" s="47"/>
      <c r="C256" s="316" t="s">
        <v>19</v>
      </c>
      <c r="D256" s="317" t="s">
        <v>2284</v>
      </c>
      <c r="E256" s="318" t="s">
        <v>19</v>
      </c>
      <c r="F256" s="319">
        <v>57.836</v>
      </c>
      <c r="G256" s="41"/>
      <c r="H256" s="47"/>
    </row>
    <row r="257" spans="1:8" s="2" customFormat="1" ht="16.8" customHeight="1">
      <c r="A257" s="41"/>
      <c r="B257" s="47"/>
      <c r="C257" s="320" t="s">
        <v>19</v>
      </c>
      <c r="D257" s="320" t="s">
        <v>399</v>
      </c>
      <c r="E257" s="20" t="s">
        <v>19</v>
      </c>
      <c r="F257" s="321">
        <v>57.836</v>
      </c>
      <c r="G257" s="41"/>
      <c r="H257" s="47"/>
    </row>
    <row r="258" spans="1:8" s="2" customFormat="1" ht="16.8" customHeight="1">
      <c r="A258" s="41"/>
      <c r="B258" s="47"/>
      <c r="C258" s="316" t="s">
        <v>19</v>
      </c>
      <c r="D258" s="317" t="s">
        <v>2275</v>
      </c>
      <c r="E258" s="318" t="s">
        <v>19</v>
      </c>
      <c r="F258" s="319">
        <v>366.628</v>
      </c>
      <c r="G258" s="41"/>
      <c r="H258" s="47"/>
    </row>
    <row r="259" spans="1:8" s="2" customFormat="1" ht="16.8" customHeight="1">
      <c r="A259" s="41"/>
      <c r="B259" s="47"/>
      <c r="C259" s="320" t="s">
        <v>19</v>
      </c>
      <c r="D259" s="320" t="s">
        <v>447</v>
      </c>
      <c r="E259" s="20" t="s">
        <v>19</v>
      </c>
      <c r="F259" s="321">
        <v>366.628</v>
      </c>
      <c r="G259" s="41"/>
      <c r="H259" s="47"/>
    </row>
    <row r="260" spans="1:8" s="2" customFormat="1" ht="16.8" customHeight="1">
      <c r="A260" s="41"/>
      <c r="B260" s="47"/>
      <c r="C260" s="316" t="s">
        <v>19</v>
      </c>
      <c r="D260" s="317" t="s">
        <v>2277</v>
      </c>
      <c r="E260" s="318" t="s">
        <v>19</v>
      </c>
      <c r="F260" s="319">
        <v>286.014</v>
      </c>
      <c r="G260" s="41"/>
      <c r="H260" s="47"/>
    </row>
    <row r="261" spans="1:8" s="2" customFormat="1" ht="12">
      <c r="A261" s="41"/>
      <c r="B261" s="47"/>
      <c r="C261" s="320" t="s">
        <v>19</v>
      </c>
      <c r="D261" s="320" t="s">
        <v>455</v>
      </c>
      <c r="E261" s="20" t="s">
        <v>19</v>
      </c>
      <c r="F261" s="321">
        <v>286.014</v>
      </c>
      <c r="G261" s="41"/>
      <c r="H261" s="47"/>
    </row>
    <row r="262" spans="1:8" s="2" customFormat="1" ht="16.8" customHeight="1">
      <c r="A262" s="41"/>
      <c r="B262" s="47"/>
      <c r="C262" s="316" t="s">
        <v>19</v>
      </c>
      <c r="D262" s="317" t="s">
        <v>2315</v>
      </c>
      <c r="E262" s="318" t="s">
        <v>19</v>
      </c>
      <c r="F262" s="319">
        <v>7.217</v>
      </c>
      <c r="G262" s="41"/>
      <c r="H262" s="47"/>
    </row>
    <row r="263" spans="1:8" s="2" customFormat="1" ht="16.8" customHeight="1">
      <c r="A263" s="41"/>
      <c r="B263" s="47"/>
      <c r="C263" s="320" t="s">
        <v>19</v>
      </c>
      <c r="D263" s="320" t="s">
        <v>881</v>
      </c>
      <c r="E263" s="20" t="s">
        <v>19</v>
      </c>
      <c r="F263" s="321">
        <v>7.217</v>
      </c>
      <c r="G263" s="41"/>
      <c r="H263" s="47"/>
    </row>
    <row r="264" spans="1:8" s="2" customFormat="1" ht="16.8" customHeight="1">
      <c r="A264" s="41"/>
      <c r="B264" s="47"/>
      <c r="C264" s="316" t="s">
        <v>19</v>
      </c>
      <c r="D264" s="317" t="s">
        <v>2318</v>
      </c>
      <c r="E264" s="318" t="s">
        <v>19</v>
      </c>
      <c r="F264" s="319">
        <v>87.474</v>
      </c>
      <c r="G264" s="41"/>
      <c r="H264" s="47"/>
    </row>
    <row r="265" spans="1:8" s="2" customFormat="1" ht="16.8" customHeight="1">
      <c r="A265" s="41"/>
      <c r="B265" s="47"/>
      <c r="C265" s="320" t="s">
        <v>19</v>
      </c>
      <c r="D265" s="320" t="s">
        <v>908</v>
      </c>
      <c r="E265" s="20" t="s">
        <v>19</v>
      </c>
      <c r="F265" s="321">
        <v>87.474</v>
      </c>
      <c r="G265" s="41"/>
      <c r="H265" s="47"/>
    </row>
    <row r="266" spans="1:8" s="2" customFormat="1" ht="16.8" customHeight="1">
      <c r="A266" s="41"/>
      <c r="B266" s="47"/>
      <c r="C266" s="316" t="s">
        <v>19</v>
      </c>
      <c r="D266" s="317" t="s">
        <v>922</v>
      </c>
      <c r="E266" s="318" t="s">
        <v>19</v>
      </c>
      <c r="F266" s="319">
        <v>566.476</v>
      </c>
      <c r="G266" s="41"/>
      <c r="H266" s="47"/>
    </row>
    <row r="267" spans="1:8" s="2" customFormat="1" ht="16.8" customHeight="1">
      <c r="A267" s="41"/>
      <c r="B267" s="47"/>
      <c r="C267" s="320" t="s">
        <v>19</v>
      </c>
      <c r="D267" s="320" t="s">
        <v>463</v>
      </c>
      <c r="E267" s="20" t="s">
        <v>19</v>
      </c>
      <c r="F267" s="321">
        <v>566.476</v>
      </c>
      <c r="G267" s="41"/>
      <c r="H267" s="47"/>
    </row>
    <row r="268" spans="1:8" s="2" customFormat="1" ht="16.8" customHeight="1">
      <c r="A268" s="41"/>
      <c r="B268" s="47"/>
      <c r="C268" s="316" t="s">
        <v>19</v>
      </c>
      <c r="D268" s="317" t="s">
        <v>2294</v>
      </c>
      <c r="E268" s="318" t="s">
        <v>19</v>
      </c>
      <c r="F268" s="319">
        <v>1.592</v>
      </c>
      <c r="G268" s="41"/>
      <c r="H268" s="47"/>
    </row>
    <row r="269" spans="1:8" s="2" customFormat="1" ht="16.8" customHeight="1">
      <c r="A269" s="41"/>
      <c r="B269" s="47"/>
      <c r="C269" s="320" t="s">
        <v>19</v>
      </c>
      <c r="D269" s="320" t="s">
        <v>322</v>
      </c>
      <c r="E269" s="20" t="s">
        <v>19</v>
      </c>
      <c r="F269" s="321">
        <v>1.592</v>
      </c>
      <c r="G269" s="41"/>
      <c r="H269" s="47"/>
    </row>
    <row r="270" spans="1:8" s="2" customFormat="1" ht="16.8" customHeight="1">
      <c r="A270" s="41"/>
      <c r="B270" s="47"/>
      <c r="C270" s="316" t="s">
        <v>19</v>
      </c>
      <c r="D270" s="317" t="s">
        <v>2307</v>
      </c>
      <c r="E270" s="318" t="s">
        <v>19</v>
      </c>
      <c r="F270" s="319">
        <v>1.401</v>
      </c>
      <c r="G270" s="41"/>
      <c r="H270" s="47"/>
    </row>
    <row r="271" spans="1:8" s="2" customFormat="1" ht="16.8" customHeight="1">
      <c r="A271" s="41"/>
      <c r="B271" s="47"/>
      <c r="C271" s="320" t="s">
        <v>19</v>
      </c>
      <c r="D271" s="320" t="s">
        <v>342</v>
      </c>
      <c r="E271" s="20" t="s">
        <v>19</v>
      </c>
      <c r="F271" s="321">
        <v>1.401</v>
      </c>
      <c r="G271" s="41"/>
      <c r="H271" s="47"/>
    </row>
    <row r="272" spans="1:8" s="2" customFormat="1" ht="16.8" customHeight="1">
      <c r="A272" s="41"/>
      <c r="B272" s="47"/>
      <c r="C272" s="316" t="s">
        <v>19</v>
      </c>
      <c r="D272" s="317" t="s">
        <v>2273</v>
      </c>
      <c r="E272" s="318" t="s">
        <v>19</v>
      </c>
      <c r="F272" s="319">
        <v>88.619</v>
      </c>
      <c r="G272" s="41"/>
      <c r="H272" s="47"/>
    </row>
    <row r="273" spans="1:8" s="2" customFormat="1" ht="16.8" customHeight="1">
      <c r="A273" s="41"/>
      <c r="B273" s="47"/>
      <c r="C273" s="320" t="s">
        <v>19</v>
      </c>
      <c r="D273" s="320" t="s">
        <v>1142</v>
      </c>
      <c r="E273" s="20" t="s">
        <v>19</v>
      </c>
      <c r="F273" s="321">
        <v>88.619</v>
      </c>
      <c r="G273" s="41"/>
      <c r="H273" s="47"/>
    </row>
    <row r="274" spans="1:8" s="2" customFormat="1" ht="16.8" customHeight="1">
      <c r="A274" s="41"/>
      <c r="B274" s="47"/>
      <c r="C274" s="316" t="s">
        <v>19</v>
      </c>
      <c r="D274" s="317" t="s">
        <v>2261</v>
      </c>
      <c r="E274" s="318" t="s">
        <v>19</v>
      </c>
      <c r="F274" s="319">
        <v>2</v>
      </c>
      <c r="G274" s="41"/>
      <c r="H274" s="47"/>
    </row>
    <row r="275" spans="1:8" s="2" customFormat="1" ht="16.8" customHeight="1">
      <c r="A275" s="41"/>
      <c r="B275" s="47"/>
      <c r="C275" s="320" t="s">
        <v>19</v>
      </c>
      <c r="D275" s="320" t="s">
        <v>488</v>
      </c>
      <c r="E275" s="20" t="s">
        <v>19</v>
      </c>
      <c r="F275" s="321">
        <v>2</v>
      </c>
      <c r="G275" s="41"/>
      <c r="H275" s="47"/>
    </row>
    <row r="276" spans="1:8" s="2" customFormat="1" ht="16.8" customHeight="1">
      <c r="A276" s="41"/>
      <c r="B276" s="47"/>
      <c r="C276" s="316" t="s">
        <v>19</v>
      </c>
      <c r="D276" s="317" t="s">
        <v>2256</v>
      </c>
      <c r="E276" s="318" t="s">
        <v>19</v>
      </c>
      <c r="F276" s="319">
        <v>2.749</v>
      </c>
      <c r="G276" s="41"/>
      <c r="H276" s="47"/>
    </row>
    <row r="277" spans="1:8" s="2" customFormat="1" ht="16.8" customHeight="1">
      <c r="A277" s="41"/>
      <c r="B277" s="47"/>
      <c r="C277" s="320" t="s">
        <v>19</v>
      </c>
      <c r="D277" s="320" t="s">
        <v>280</v>
      </c>
      <c r="E277" s="20" t="s">
        <v>19</v>
      </c>
      <c r="F277" s="321">
        <v>2.749</v>
      </c>
      <c r="G277" s="41"/>
      <c r="H277" s="47"/>
    </row>
    <row r="278" spans="1:8" s="2" customFormat="1" ht="16.8" customHeight="1">
      <c r="A278" s="41"/>
      <c r="B278" s="47"/>
      <c r="C278" s="316" t="s">
        <v>19</v>
      </c>
      <c r="D278" s="317" t="s">
        <v>2233</v>
      </c>
      <c r="E278" s="318" t="s">
        <v>19</v>
      </c>
      <c r="F278" s="319">
        <v>10.175</v>
      </c>
      <c r="G278" s="41"/>
      <c r="H278" s="47"/>
    </row>
    <row r="279" spans="1:8" s="2" customFormat="1" ht="16.8" customHeight="1">
      <c r="A279" s="41"/>
      <c r="B279" s="47"/>
      <c r="C279" s="320" t="s">
        <v>19</v>
      </c>
      <c r="D279" s="320" t="s">
        <v>232</v>
      </c>
      <c r="E279" s="20" t="s">
        <v>19</v>
      </c>
      <c r="F279" s="321">
        <v>10.175</v>
      </c>
      <c r="G279" s="41"/>
      <c r="H279" s="47"/>
    </row>
    <row r="280" spans="1:8" s="2" customFormat="1" ht="16.8" customHeight="1">
      <c r="A280" s="41"/>
      <c r="B280" s="47"/>
      <c r="C280" s="316" t="s">
        <v>19</v>
      </c>
      <c r="D280" s="317" t="s">
        <v>486</v>
      </c>
      <c r="E280" s="318" t="s">
        <v>19</v>
      </c>
      <c r="F280" s="319">
        <v>2</v>
      </c>
      <c r="G280" s="41"/>
      <c r="H280" s="47"/>
    </row>
    <row r="281" spans="1:8" s="2" customFormat="1" ht="16.8" customHeight="1">
      <c r="A281" s="41"/>
      <c r="B281" s="47"/>
      <c r="C281" s="320" t="s">
        <v>19</v>
      </c>
      <c r="D281" s="320" t="s">
        <v>488</v>
      </c>
      <c r="E281" s="20" t="s">
        <v>19</v>
      </c>
      <c r="F281" s="321">
        <v>2</v>
      </c>
      <c r="G281" s="41"/>
      <c r="H281" s="47"/>
    </row>
    <row r="282" spans="1:8" s="2" customFormat="1" ht="16.8" customHeight="1">
      <c r="A282" s="41"/>
      <c r="B282" s="47"/>
      <c r="C282" s="316" t="s">
        <v>19</v>
      </c>
      <c r="D282" s="317" t="s">
        <v>920</v>
      </c>
      <c r="E282" s="318" t="s">
        <v>19</v>
      </c>
      <c r="F282" s="319">
        <v>76.346</v>
      </c>
      <c r="G282" s="41"/>
      <c r="H282" s="47"/>
    </row>
    <row r="283" spans="1:8" s="2" customFormat="1" ht="16.8" customHeight="1">
      <c r="A283" s="41"/>
      <c r="B283" s="47"/>
      <c r="C283" s="320" t="s">
        <v>19</v>
      </c>
      <c r="D283" s="320" t="s">
        <v>585</v>
      </c>
      <c r="E283" s="20" t="s">
        <v>19</v>
      </c>
      <c r="F283" s="321">
        <v>13.223</v>
      </c>
      <c r="G283" s="41"/>
      <c r="H283" s="47"/>
    </row>
    <row r="284" spans="1:8" s="2" customFormat="1" ht="16.8" customHeight="1">
      <c r="A284" s="41"/>
      <c r="B284" s="47"/>
      <c r="C284" s="320" t="s">
        <v>19</v>
      </c>
      <c r="D284" s="320" t="s">
        <v>586</v>
      </c>
      <c r="E284" s="20" t="s">
        <v>19</v>
      </c>
      <c r="F284" s="321">
        <v>6.278</v>
      </c>
      <c r="G284" s="41"/>
      <c r="H284" s="47"/>
    </row>
    <row r="285" spans="1:8" s="2" customFormat="1" ht="16.8" customHeight="1">
      <c r="A285" s="41"/>
      <c r="B285" s="47"/>
      <c r="C285" s="320" t="s">
        <v>19</v>
      </c>
      <c r="D285" s="320" t="s">
        <v>587</v>
      </c>
      <c r="E285" s="20" t="s">
        <v>19</v>
      </c>
      <c r="F285" s="321">
        <v>56.845</v>
      </c>
      <c r="G285" s="41"/>
      <c r="H285" s="47"/>
    </row>
    <row r="286" spans="1:8" s="2" customFormat="1" ht="16.8" customHeight="1">
      <c r="A286" s="41"/>
      <c r="B286" s="47"/>
      <c r="C286" s="316" t="s">
        <v>19</v>
      </c>
      <c r="D286" s="317" t="s">
        <v>917</v>
      </c>
      <c r="E286" s="318" t="s">
        <v>19</v>
      </c>
      <c r="F286" s="319">
        <v>214.716</v>
      </c>
      <c r="G286" s="41"/>
      <c r="H286" s="47"/>
    </row>
    <row r="287" spans="1:8" s="2" customFormat="1" ht="16.8" customHeight="1">
      <c r="A287" s="41"/>
      <c r="B287" s="47"/>
      <c r="C287" s="320" t="s">
        <v>19</v>
      </c>
      <c r="D287" s="320" t="s">
        <v>560</v>
      </c>
      <c r="E287" s="20" t="s">
        <v>19</v>
      </c>
      <c r="F287" s="321">
        <v>178.43</v>
      </c>
      <c r="G287" s="41"/>
      <c r="H287" s="47"/>
    </row>
    <row r="288" spans="1:8" s="2" customFormat="1" ht="16.8" customHeight="1">
      <c r="A288" s="41"/>
      <c r="B288" s="47"/>
      <c r="C288" s="320" t="s">
        <v>19</v>
      </c>
      <c r="D288" s="320" t="s">
        <v>561</v>
      </c>
      <c r="E288" s="20" t="s">
        <v>19</v>
      </c>
      <c r="F288" s="321">
        <v>36.286</v>
      </c>
      <c r="G288" s="41"/>
      <c r="H288" s="47"/>
    </row>
    <row r="289" spans="1:8" s="2" customFormat="1" ht="16.8" customHeight="1">
      <c r="A289" s="41"/>
      <c r="B289" s="47"/>
      <c r="C289" s="316" t="s">
        <v>19</v>
      </c>
      <c r="D289" s="317" t="s">
        <v>918</v>
      </c>
      <c r="E289" s="318" t="s">
        <v>19</v>
      </c>
      <c r="F289" s="319">
        <v>420.342</v>
      </c>
      <c r="G289" s="41"/>
      <c r="H289" s="47"/>
    </row>
    <row r="290" spans="1:8" s="2" customFormat="1" ht="16.8" customHeight="1">
      <c r="A290" s="41"/>
      <c r="B290" s="47"/>
      <c r="C290" s="320" t="s">
        <v>19</v>
      </c>
      <c r="D290" s="320" t="s">
        <v>567</v>
      </c>
      <c r="E290" s="20" t="s">
        <v>19</v>
      </c>
      <c r="F290" s="321">
        <v>13.178</v>
      </c>
      <c r="G290" s="41"/>
      <c r="H290" s="47"/>
    </row>
    <row r="291" spans="1:8" s="2" customFormat="1" ht="16.8" customHeight="1">
      <c r="A291" s="41"/>
      <c r="B291" s="47"/>
      <c r="C291" s="320" t="s">
        <v>19</v>
      </c>
      <c r="D291" s="320" t="s">
        <v>568</v>
      </c>
      <c r="E291" s="20" t="s">
        <v>19</v>
      </c>
      <c r="F291" s="321">
        <v>8.154</v>
      </c>
      <c r="G291" s="41"/>
      <c r="H291" s="47"/>
    </row>
    <row r="292" spans="1:8" s="2" customFormat="1" ht="16.8" customHeight="1">
      <c r="A292" s="41"/>
      <c r="B292" s="47"/>
      <c r="C292" s="320" t="s">
        <v>19</v>
      </c>
      <c r="D292" s="320" t="s">
        <v>569</v>
      </c>
      <c r="E292" s="20" t="s">
        <v>19</v>
      </c>
      <c r="F292" s="321">
        <v>387.39</v>
      </c>
      <c r="G292" s="41"/>
      <c r="H292" s="47"/>
    </row>
    <row r="293" spans="1:8" s="2" customFormat="1" ht="16.8" customHeight="1">
      <c r="A293" s="41"/>
      <c r="B293" s="47"/>
      <c r="C293" s="320" t="s">
        <v>19</v>
      </c>
      <c r="D293" s="320" t="s">
        <v>570</v>
      </c>
      <c r="E293" s="20" t="s">
        <v>19</v>
      </c>
      <c r="F293" s="321">
        <v>11.62</v>
      </c>
      <c r="G293" s="41"/>
      <c r="H293" s="47"/>
    </row>
    <row r="294" spans="1:8" s="2" customFormat="1" ht="16.8" customHeight="1">
      <c r="A294" s="41"/>
      <c r="B294" s="47"/>
      <c r="C294" s="316" t="s">
        <v>19</v>
      </c>
      <c r="D294" s="317" t="s">
        <v>2320</v>
      </c>
      <c r="E294" s="318" t="s">
        <v>19</v>
      </c>
      <c r="F294" s="319">
        <v>67.556</v>
      </c>
      <c r="G294" s="41"/>
      <c r="H294" s="47"/>
    </row>
    <row r="295" spans="1:8" s="2" customFormat="1" ht="16.8" customHeight="1">
      <c r="A295" s="41"/>
      <c r="B295" s="47"/>
      <c r="C295" s="320" t="s">
        <v>19</v>
      </c>
      <c r="D295" s="320" t="s">
        <v>542</v>
      </c>
      <c r="E295" s="20" t="s">
        <v>19</v>
      </c>
      <c r="F295" s="321">
        <v>67.556</v>
      </c>
      <c r="G295" s="41"/>
      <c r="H295" s="47"/>
    </row>
    <row r="296" spans="1:8" s="2" customFormat="1" ht="16.8" customHeight="1">
      <c r="A296" s="41"/>
      <c r="B296" s="47"/>
      <c r="C296" s="316" t="s">
        <v>19</v>
      </c>
      <c r="D296" s="317" t="s">
        <v>2321</v>
      </c>
      <c r="E296" s="318" t="s">
        <v>19</v>
      </c>
      <c r="F296" s="319">
        <v>2</v>
      </c>
      <c r="G296" s="41"/>
      <c r="H296" s="47"/>
    </row>
    <row r="297" spans="1:8" s="2" customFormat="1" ht="16.8" customHeight="1">
      <c r="A297" s="41"/>
      <c r="B297" s="47"/>
      <c r="C297" s="320" t="s">
        <v>19</v>
      </c>
      <c r="D297" s="320" t="s">
        <v>488</v>
      </c>
      <c r="E297" s="20" t="s">
        <v>19</v>
      </c>
      <c r="F297" s="321">
        <v>2</v>
      </c>
      <c r="G297" s="41"/>
      <c r="H297" s="47"/>
    </row>
    <row r="298" spans="1:8" s="2" customFormat="1" ht="16.8" customHeight="1">
      <c r="A298" s="41"/>
      <c r="B298" s="47"/>
      <c r="C298" s="316" t="s">
        <v>19</v>
      </c>
      <c r="D298" s="317" t="s">
        <v>561</v>
      </c>
      <c r="E298" s="318" t="s">
        <v>19</v>
      </c>
      <c r="F298" s="319">
        <v>36.286</v>
      </c>
      <c r="G298" s="41"/>
      <c r="H298" s="47"/>
    </row>
    <row r="299" spans="1:8" s="2" customFormat="1" ht="16.8" customHeight="1">
      <c r="A299" s="41"/>
      <c r="B299" s="47"/>
      <c r="C299" s="320" t="s">
        <v>19</v>
      </c>
      <c r="D299" s="320" t="s">
        <v>565</v>
      </c>
      <c r="E299" s="20" t="s">
        <v>19</v>
      </c>
      <c r="F299" s="321">
        <v>36.286</v>
      </c>
      <c r="G299" s="41"/>
      <c r="H299" s="47"/>
    </row>
    <row r="300" spans="1:8" s="2" customFormat="1" ht="16.8" customHeight="1">
      <c r="A300" s="41"/>
      <c r="B300" s="47"/>
      <c r="C300" s="316" t="s">
        <v>19</v>
      </c>
      <c r="D300" s="317" t="s">
        <v>560</v>
      </c>
      <c r="E300" s="318" t="s">
        <v>19</v>
      </c>
      <c r="F300" s="319">
        <v>178.43</v>
      </c>
      <c r="G300" s="41"/>
      <c r="H300" s="47"/>
    </row>
    <row r="301" spans="1:8" s="2" customFormat="1" ht="16.8" customHeight="1">
      <c r="A301" s="41"/>
      <c r="B301" s="47"/>
      <c r="C301" s="320" t="s">
        <v>19</v>
      </c>
      <c r="D301" s="320" t="s">
        <v>563</v>
      </c>
      <c r="E301" s="20" t="s">
        <v>19</v>
      </c>
      <c r="F301" s="321">
        <v>178.43</v>
      </c>
      <c r="G301" s="41"/>
      <c r="H301" s="47"/>
    </row>
    <row r="302" spans="1:8" s="2" customFormat="1" ht="16.8" customHeight="1">
      <c r="A302" s="41"/>
      <c r="B302" s="47"/>
      <c r="C302" s="316" t="s">
        <v>19</v>
      </c>
      <c r="D302" s="317" t="s">
        <v>2245</v>
      </c>
      <c r="E302" s="318" t="s">
        <v>19</v>
      </c>
      <c r="F302" s="319">
        <v>214.716</v>
      </c>
      <c r="G302" s="41"/>
      <c r="H302" s="47"/>
    </row>
    <row r="303" spans="1:8" s="2" customFormat="1" ht="16.8" customHeight="1">
      <c r="A303" s="41"/>
      <c r="B303" s="47"/>
      <c r="C303" s="320" t="s">
        <v>19</v>
      </c>
      <c r="D303" s="320" t="s">
        <v>560</v>
      </c>
      <c r="E303" s="20" t="s">
        <v>19</v>
      </c>
      <c r="F303" s="321">
        <v>178.43</v>
      </c>
      <c r="G303" s="41"/>
      <c r="H303" s="47"/>
    </row>
    <row r="304" spans="1:8" s="2" customFormat="1" ht="16.8" customHeight="1">
      <c r="A304" s="41"/>
      <c r="B304" s="47"/>
      <c r="C304" s="320" t="s">
        <v>19</v>
      </c>
      <c r="D304" s="320" t="s">
        <v>561</v>
      </c>
      <c r="E304" s="20" t="s">
        <v>19</v>
      </c>
      <c r="F304" s="321">
        <v>36.286</v>
      </c>
      <c r="G304" s="41"/>
      <c r="H304" s="47"/>
    </row>
    <row r="305" spans="1:8" s="2" customFormat="1" ht="16.8" customHeight="1">
      <c r="A305" s="41"/>
      <c r="B305" s="47"/>
      <c r="C305" s="316" t="s">
        <v>19</v>
      </c>
      <c r="D305" s="317" t="s">
        <v>567</v>
      </c>
      <c r="E305" s="318" t="s">
        <v>19</v>
      </c>
      <c r="F305" s="319">
        <v>13.178</v>
      </c>
      <c r="G305" s="41"/>
      <c r="H305" s="47"/>
    </row>
    <row r="306" spans="1:8" s="2" customFormat="1" ht="16.8" customHeight="1">
      <c r="A306" s="41"/>
      <c r="B306" s="47"/>
      <c r="C306" s="320" t="s">
        <v>19</v>
      </c>
      <c r="D306" s="320" t="s">
        <v>572</v>
      </c>
      <c r="E306" s="20" t="s">
        <v>19</v>
      </c>
      <c r="F306" s="321">
        <v>13.178</v>
      </c>
      <c r="G306" s="41"/>
      <c r="H306" s="47"/>
    </row>
    <row r="307" spans="1:8" s="2" customFormat="1" ht="16.8" customHeight="1">
      <c r="A307" s="41"/>
      <c r="B307" s="47"/>
      <c r="C307" s="316" t="s">
        <v>19</v>
      </c>
      <c r="D307" s="317" t="s">
        <v>568</v>
      </c>
      <c r="E307" s="318" t="s">
        <v>19</v>
      </c>
      <c r="F307" s="319">
        <v>8.154</v>
      </c>
      <c r="G307" s="41"/>
      <c r="H307" s="47"/>
    </row>
    <row r="308" spans="1:8" s="2" customFormat="1" ht="16.8" customHeight="1">
      <c r="A308" s="41"/>
      <c r="B308" s="47"/>
      <c r="C308" s="320" t="s">
        <v>19</v>
      </c>
      <c r="D308" s="320" t="s">
        <v>247</v>
      </c>
      <c r="E308" s="20" t="s">
        <v>19</v>
      </c>
      <c r="F308" s="321">
        <v>8.154</v>
      </c>
      <c r="G308" s="41"/>
      <c r="H308" s="47"/>
    </row>
    <row r="309" spans="1:8" s="2" customFormat="1" ht="16.8" customHeight="1">
      <c r="A309" s="41"/>
      <c r="B309" s="47"/>
      <c r="C309" s="316" t="s">
        <v>19</v>
      </c>
      <c r="D309" s="317" t="s">
        <v>569</v>
      </c>
      <c r="E309" s="318" t="s">
        <v>19</v>
      </c>
      <c r="F309" s="319">
        <v>387.39</v>
      </c>
      <c r="G309" s="41"/>
      <c r="H309" s="47"/>
    </row>
    <row r="310" spans="1:8" s="2" customFormat="1" ht="16.8" customHeight="1">
      <c r="A310" s="41"/>
      <c r="B310" s="47"/>
      <c r="C310" s="320" t="s">
        <v>19</v>
      </c>
      <c r="D310" s="320" t="s">
        <v>575</v>
      </c>
      <c r="E310" s="20" t="s">
        <v>19</v>
      </c>
      <c r="F310" s="321">
        <v>387.39</v>
      </c>
      <c r="G310" s="41"/>
      <c r="H310" s="47"/>
    </row>
    <row r="311" spans="1:8" s="2" customFormat="1" ht="16.8" customHeight="1">
      <c r="A311" s="41"/>
      <c r="B311" s="47"/>
      <c r="C311" s="316" t="s">
        <v>19</v>
      </c>
      <c r="D311" s="317" t="s">
        <v>570</v>
      </c>
      <c r="E311" s="318" t="s">
        <v>19</v>
      </c>
      <c r="F311" s="319">
        <v>11.62</v>
      </c>
      <c r="G311" s="41"/>
      <c r="H311" s="47"/>
    </row>
    <row r="312" spans="1:8" s="2" customFormat="1" ht="16.8" customHeight="1">
      <c r="A312" s="41"/>
      <c r="B312" s="47"/>
      <c r="C312" s="320" t="s">
        <v>19</v>
      </c>
      <c r="D312" s="320" t="s">
        <v>577</v>
      </c>
      <c r="E312" s="20" t="s">
        <v>19</v>
      </c>
      <c r="F312" s="321">
        <v>11.62</v>
      </c>
      <c r="G312" s="41"/>
      <c r="H312" s="47"/>
    </row>
    <row r="313" spans="1:8" s="2" customFormat="1" ht="16.8" customHeight="1">
      <c r="A313" s="41"/>
      <c r="B313" s="47"/>
      <c r="C313" s="316" t="s">
        <v>19</v>
      </c>
      <c r="D313" s="317" t="s">
        <v>579</v>
      </c>
      <c r="E313" s="318" t="s">
        <v>19</v>
      </c>
      <c r="F313" s="319">
        <v>250.5</v>
      </c>
      <c r="G313" s="41"/>
      <c r="H313" s="47"/>
    </row>
    <row r="314" spans="1:8" s="2" customFormat="1" ht="16.8" customHeight="1">
      <c r="A314" s="41"/>
      <c r="B314" s="47"/>
      <c r="C314" s="320" t="s">
        <v>19</v>
      </c>
      <c r="D314" s="320" t="s">
        <v>581</v>
      </c>
      <c r="E314" s="20" t="s">
        <v>19</v>
      </c>
      <c r="F314" s="321">
        <v>250.5</v>
      </c>
      <c r="G314" s="41"/>
      <c r="H314" s="47"/>
    </row>
    <row r="315" spans="1:8" s="2" customFormat="1" ht="16.8" customHeight="1">
      <c r="A315" s="41"/>
      <c r="B315" s="47"/>
      <c r="C315" s="316" t="s">
        <v>19</v>
      </c>
      <c r="D315" s="317" t="s">
        <v>2248</v>
      </c>
      <c r="E315" s="318" t="s">
        <v>19</v>
      </c>
      <c r="F315" s="319">
        <v>625.743</v>
      </c>
      <c r="G315" s="41"/>
      <c r="H315" s="47"/>
    </row>
    <row r="316" spans="1:8" s="2" customFormat="1" ht="16.8" customHeight="1">
      <c r="A316" s="41"/>
      <c r="B316" s="47"/>
      <c r="C316" s="320" t="s">
        <v>19</v>
      </c>
      <c r="D316" s="320" t="s">
        <v>433</v>
      </c>
      <c r="E316" s="20" t="s">
        <v>19</v>
      </c>
      <c r="F316" s="321">
        <v>625.743</v>
      </c>
      <c r="G316" s="41"/>
      <c r="H316" s="47"/>
    </row>
    <row r="317" spans="1:8" s="2" customFormat="1" ht="16.8" customHeight="1">
      <c r="A317" s="41"/>
      <c r="B317" s="47"/>
      <c r="C317" s="316" t="s">
        <v>19</v>
      </c>
      <c r="D317" s="317" t="s">
        <v>2305</v>
      </c>
      <c r="E317" s="318" t="s">
        <v>19</v>
      </c>
      <c r="F317" s="319">
        <v>43.26</v>
      </c>
      <c r="G317" s="41"/>
      <c r="H317" s="47"/>
    </row>
    <row r="318" spans="1:8" s="2" customFormat="1" ht="16.8" customHeight="1">
      <c r="A318" s="41"/>
      <c r="B318" s="47"/>
      <c r="C318" s="320" t="s">
        <v>19</v>
      </c>
      <c r="D318" s="320" t="s">
        <v>614</v>
      </c>
      <c r="E318" s="20" t="s">
        <v>19</v>
      </c>
      <c r="F318" s="321">
        <v>43.26</v>
      </c>
      <c r="G318" s="41"/>
      <c r="H318" s="47"/>
    </row>
    <row r="319" spans="1:8" s="2" customFormat="1" ht="16.8" customHeight="1">
      <c r="A319" s="41"/>
      <c r="B319" s="47"/>
      <c r="C319" s="316" t="s">
        <v>19</v>
      </c>
      <c r="D319" s="317" t="s">
        <v>2303</v>
      </c>
      <c r="E319" s="318" t="s">
        <v>19</v>
      </c>
      <c r="F319" s="319">
        <v>143.51</v>
      </c>
      <c r="G319" s="41"/>
      <c r="H319" s="47"/>
    </row>
    <row r="320" spans="1:8" s="2" customFormat="1" ht="16.8" customHeight="1">
      <c r="A320" s="41"/>
      <c r="B320" s="47"/>
      <c r="C320" s="320" t="s">
        <v>19</v>
      </c>
      <c r="D320" s="320" t="s">
        <v>606</v>
      </c>
      <c r="E320" s="20" t="s">
        <v>19</v>
      </c>
      <c r="F320" s="321">
        <v>143.51</v>
      </c>
      <c r="G320" s="41"/>
      <c r="H320" s="47"/>
    </row>
    <row r="321" spans="1:8" s="2" customFormat="1" ht="16.8" customHeight="1">
      <c r="A321" s="41"/>
      <c r="B321" s="47"/>
      <c r="C321" s="316" t="s">
        <v>19</v>
      </c>
      <c r="D321" s="317" t="s">
        <v>2292</v>
      </c>
      <c r="E321" s="318" t="s">
        <v>19</v>
      </c>
      <c r="F321" s="319">
        <v>87.052</v>
      </c>
      <c r="G321" s="41"/>
      <c r="H321" s="47"/>
    </row>
    <row r="322" spans="1:8" s="2" customFormat="1" ht="16.8" customHeight="1">
      <c r="A322" s="41"/>
      <c r="B322" s="47"/>
      <c r="C322" s="320" t="s">
        <v>19</v>
      </c>
      <c r="D322" s="320" t="s">
        <v>406</v>
      </c>
      <c r="E322" s="20" t="s">
        <v>19</v>
      </c>
      <c r="F322" s="321">
        <v>87.052</v>
      </c>
      <c r="G322" s="41"/>
      <c r="H322" s="47"/>
    </row>
    <row r="323" spans="1:8" s="2" customFormat="1" ht="16.8" customHeight="1">
      <c r="A323" s="41"/>
      <c r="B323" s="47"/>
      <c r="C323" s="316" t="s">
        <v>19</v>
      </c>
      <c r="D323" s="317" t="s">
        <v>2223</v>
      </c>
      <c r="E323" s="318" t="s">
        <v>19</v>
      </c>
      <c r="F323" s="319">
        <v>3.941</v>
      </c>
      <c r="G323" s="41"/>
      <c r="H323" s="47"/>
    </row>
    <row r="324" spans="1:8" s="2" customFormat="1" ht="16.8" customHeight="1">
      <c r="A324" s="41"/>
      <c r="B324" s="47"/>
      <c r="C324" s="320" t="s">
        <v>19</v>
      </c>
      <c r="D324" s="320" t="s">
        <v>220</v>
      </c>
      <c r="E324" s="20" t="s">
        <v>19</v>
      </c>
      <c r="F324" s="321">
        <v>3.941</v>
      </c>
      <c r="G324" s="41"/>
      <c r="H324" s="47"/>
    </row>
    <row r="325" spans="1:8" s="2" customFormat="1" ht="16.8" customHeight="1">
      <c r="A325" s="41"/>
      <c r="B325" s="47"/>
      <c r="C325" s="316" t="s">
        <v>19</v>
      </c>
      <c r="D325" s="317" t="s">
        <v>2218</v>
      </c>
      <c r="E325" s="318" t="s">
        <v>19</v>
      </c>
      <c r="F325" s="319">
        <v>2.014</v>
      </c>
      <c r="G325" s="41"/>
      <c r="H325" s="47"/>
    </row>
    <row r="326" spans="1:8" s="2" customFormat="1" ht="16.8" customHeight="1">
      <c r="A326" s="41"/>
      <c r="B326" s="47"/>
      <c r="C326" s="320" t="s">
        <v>19</v>
      </c>
      <c r="D326" s="320" t="s">
        <v>823</v>
      </c>
      <c r="E326" s="20" t="s">
        <v>19</v>
      </c>
      <c r="F326" s="321">
        <v>2.014</v>
      </c>
      <c r="G326" s="41"/>
      <c r="H326" s="47"/>
    </row>
    <row r="327" spans="1:8" s="2" customFormat="1" ht="16.8" customHeight="1">
      <c r="A327" s="41"/>
      <c r="B327" s="47"/>
      <c r="C327" s="316" t="s">
        <v>19</v>
      </c>
      <c r="D327" s="317" t="s">
        <v>2221</v>
      </c>
      <c r="E327" s="318" t="s">
        <v>19</v>
      </c>
      <c r="F327" s="319">
        <v>20.885</v>
      </c>
      <c r="G327" s="41"/>
      <c r="H327" s="47"/>
    </row>
    <row r="328" spans="1:8" s="2" customFormat="1" ht="16.8" customHeight="1">
      <c r="A328" s="41"/>
      <c r="B328" s="47"/>
      <c r="C328" s="320" t="s">
        <v>19</v>
      </c>
      <c r="D328" s="320" t="s">
        <v>217</v>
      </c>
      <c r="E328" s="20" t="s">
        <v>19</v>
      </c>
      <c r="F328" s="321">
        <v>20.885</v>
      </c>
      <c r="G328" s="41"/>
      <c r="H328" s="47"/>
    </row>
    <row r="329" spans="1:8" s="2" customFormat="1" ht="16.8" customHeight="1">
      <c r="A329" s="41"/>
      <c r="B329" s="47"/>
      <c r="C329" s="316" t="s">
        <v>19</v>
      </c>
      <c r="D329" s="317" t="s">
        <v>2264</v>
      </c>
      <c r="E329" s="318" t="s">
        <v>19</v>
      </c>
      <c r="F329" s="319">
        <v>12.287</v>
      </c>
      <c r="G329" s="41"/>
      <c r="H329" s="47"/>
    </row>
    <row r="330" spans="1:8" s="2" customFormat="1" ht="16.8" customHeight="1">
      <c r="A330" s="41"/>
      <c r="B330" s="47"/>
      <c r="C330" s="320" t="s">
        <v>19</v>
      </c>
      <c r="D330" s="320" t="s">
        <v>283</v>
      </c>
      <c r="E330" s="20" t="s">
        <v>19</v>
      </c>
      <c r="F330" s="321">
        <v>12.287</v>
      </c>
      <c r="G330" s="41"/>
      <c r="H330" s="47"/>
    </row>
    <row r="331" spans="1:8" s="2" customFormat="1" ht="16.8" customHeight="1">
      <c r="A331" s="41"/>
      <c r="B331" s="47"/>
      <c r="C331" s="316" t="s">
        <v>19</v>
      </c>
      <c r="D331" s="317" t="s">
        <v>2254</v>
      </c>
      <c r="E331" s="318" t="s">
        <v>19</v>
      </c>
      <c r="F331" s="319">
        <v>31.582</v>
      </c>
      <c r="G331" s="41"/>
      <c r="H331" s="47"/>
    </row>
    <row r="332" spans="1:8" s="2" customFormat="1" ht="16.8" customHeight="1">
      <c r="A332" s="41"/>
      <c r="B332" s="47"/>
      <c r="C332" s="320" t="s">
        <v>19</v>
      </c>
      <c r="D332" s="320" t="s">
        <v>889</v>
      </c>
      <c r="E332" s="20" t="s">
        <v>19</v>
      </c>
      <c r="F332" s="321">
        <v>31.582</v>
      </c>
      <c r="G332" s="41"/>
      <c r="H332" s="47"/>
    </row>
    <row r="333" spans="1:8" s="2" customFormat="1" ht="26.4" customHeight="1">
      <c r="A333" s="41"/>
      <c r="B333" s="47"/>
      <c r="C333" s="315" t="s">
        <v>2322</v>
      </c>
      <c r="D333" s="315" t="s">
        <v>95</v>
      </c>
      <c r="E333" s="41"/>
      <c r="F333" s="41"/>
      <c r="G333" s="41"/>
      <c r="H333" s="47"/>
    </row>
    <row r="334" spans="1:8" s="2" customFormat="1" ht="16.8" customHeight="1">
      <c r="A334" s="41"/>
      <c r="B334" s="47"/>
      <c r="C334" s="316" t="s">
        <v>1316</v>
      </c>
      <c r="D334" s="317" t="s">
        <v>1317</v>
      </c>
      <c r="E334" s="318" t="s">
        <v>19</v>
      </c>
      <c r="F334" s="319">
        <v>397.63</v>
      </c>
      <c r="G334" s="41"/>
      <c r="H334" s="47"/>
    </row>
    <row r="335" spans="1:8" s="2" customFormat="1" ht="16.8" customHeight="1">
      <c r="A335" s="41"/>
      <c r="B335" s="47"/>
      <c r="C335" s="320" t="s">
        <v>19</v>
      </c>
      <c r="D335" s="320" t="s">
        <v>2323</v>
      </c>
      <c r="E335" s="20" t="s">
        <v>19</v>
      </c>
      <c r="F335" s="321">
        <v>107.358</v>
      </c>
      <c r="G335" s="41"/>
      <c r="H335" s="47"/>
    </row>
    <row r="336" spans="1:8" s="2" customFormat="1" ht="16.8" customHeight="1">
      <c r="A336" s="41"/>
      <c r="B336" s="47"/>
      <c r="C336" s="320" t="s">
        <v>19</v>
      </c>
      <c r="D336" s="320" t="s">
        <v>2324</v>
      </c>
      <c r="E336" s="20" t="s">
        <v>19</v>
      </c>
      <c r="F336" s="321">
        <v>105.086</v>
      </c>
      <c r="G336" s="41"/>
      <c r="H336" s="47"/>
    </row>
    <row r="337" spans="1:8" s="2" customFormat="1" ht="16.8" customHeight="1">
      <c r="A337" s="41"/>
      <c r="B337" s="47"/>
      <c r="C337" s="320" t="s">
        <v>19</v>
      </c>
      <c r="D337" s="320" t="s">
        <v>2325</v>
      </c>
      <c r="E337" s="20" t="s">
        <v>19</v>
      </c>
      <c r="F337" s="321">
        <v>125.25</v>
      </c>
      <c r="G337" s="41"/>
      <c r="H337" s="47"/>
    </row>
    <row r="338" spans="1:8" s="2" customFormat="1" ht="16.8" customHeight="1">
      <c r="A338" s="41"/>
      <c r="B338" s="47"/>
      <c r="C338" s="320" t="s">
        <v>19</v>
      </c>
      <c r="D338" s="320" t="s">
        <v>2326</v>
      </c>
      <c r="E338" s="20" t="s">
        <v>19</v>
      </c>
      <c r="F338" s="321">
        <v>21.763</v>
      </c>
      <c r="G338" s="41"/>
      <c r="H338" s="47"/>
    </row>
    <row r="339" spans="1:8" s="2" customFormat="1" ht="16.8" customHeight="1">
      <c r="A339" s="41"/>
      <c r="B339" s="47"/>
      <c r="C339" s="320" t="s">
        <v>19</v>
      </c>
      <c r="D339" s="320" t="s">
        <v>2327</v>
      </c>
      <c r="E339" s="20" t="s">
        <v>19</v>
      </c>
      <c r="F339" s="321">
        <v>38.173</v>
      </c>
      <c r="G339" s="41"/>
      <c r="H339" s="47"/>
    </row>
    <row r="340" spans="1:8" s="2" customFormat="1" ht="16.8" customHeight="1">
      <c r="A340" s="41"/>
      <c r="B340" s="47"/>
      <c r="C340" s="322" t="s">
        <v>2219</v>
      </c>
      <c r="D340" s="41"/>
      <c r="E340" s="41"/>
      <c r="F340" s="41"/>
      <c r="G340" s="41"/>
      <c r="H340" s="47"/>
    </row>
    <row r="341" spans="1:8" s="2" customFormat="1" ht="16.8" customHeight="1">
      <c r="A341" s="41"/>
      <c r="B341" s="47"/>
      <c r="C341" s="320" t="s">
        <v>465</v>
      </c>
      <c r="D341" s="320" t="s">
        <v>2312</v>
      </c>
      <c r="E341" s="20" t="s">
        <v>467</v>
      </c>
      <c r="F341" s="321">
        <v>397.63</v>
      </c>
      <c r="G341" s="41"/>
      <c r="H341" s="47"/>
    </row>
    <row r="342" spans="1:8" s="2" customFormat="1" ht="16.8" customHeight="1">
      <c r="A342" s="41"/>
      <c r="B342" s="47"/>
      <c r="C342" s="320" t="s">
        <v>472</v>
      </c>
      <c r="D342" s="320" t="s">
        <v>2328</v>
      </c>
      <c r="E342" s="20" t="s">
        <v>467</v>
      </c>
      <c r="F342" s="321">
        <v>198.815</v>
      </c>
      <c r="G342" s="41"/>
      <c r="H342" s="47"/>
    </row>
    <row r="343" spans="1:8" s="2" customFormat="1" ht="16.8" customHeight="1">
      <c r="A343" s="41"/>
      <c r="B343" s="47"/>
      <c r="C343" s="320" t="s">
        <v>503</v>
      </c>
      <c r="D343" s="320" t="s">
        <v>2329</v>
      </c>
      <c r="E343" s="20" t="s">
        <v>467</v>
      </c>
      <c r="F343" s="321">
        <v>397.63</v>
      </c>
      <c r="G343" s="41"/>
      <c r="H343" s="47"/>
    </row>
    <row r="344" spans="1:8" s="2" customFormat="1" ht="16.8" customHeight="1">
      <c r="A344" s="41"/>
      <c r="B344" s="47"/>
      <c r="C344" s="320" t="s">
        <v>530</v>
      </c>
      <c r="D344" s="320" t="s">
        <v>2330</v>
      </c>
      <c r="E344" s="20" t="s">
        <v>526</v>
      </c>
      <c r="F344" s="321">
        <v>715.734</v>
      </c>
      <c r="G344" s="41"/>
      <c r="H344" s="47"/>
    </row>
    <row r="345" spans="1:8" s="2" customFormat="1" ht="16.8" customHeight="1">
      <c r="A345" s="41"/>
      <c r="B345" s="47"/>
      <c r="C345" s="320" t="s">
        <v>544</v>
      </c>
      <c r="D345" s="320" t="s">
        <v>2331</v>
      </c>
      <c r="E345" s="20" t="s">
        <v>467</v>
      </c>
      <c r="F345" s="321">
        <v>397.63</v>
      </c>
      <c r="G345" s="41"/>
      <c r="H345" s="47"/>
    </row>
    <row r="346" spans="1:8" s="2" customFormat="1" ht="16.8" customHeight="1">
      <c r="A346" s="41"/>
      <c r="B346" s="47"/>
      <c r="C346" s="316" t="s">
        <v>212</v>
      </c>
      <c r="D346" s="317" t="s">
        <v>324</v>
      </c>
      <c r="E346" s="318" t="s">
        <v>19</v>
      </c>
      <c r="F346" s="319">
        <v>1005.43</v>
      </c>
      <c r="G346" s="41"/>
      <c r="H346" s="47"/>
    </row>
    <row r="347" spans="1:8" s="2" customFormat="1" ht="16.8" customHeight="1">
      <c r="A347" s="41"/>
      <c r="B347" s="47"/>
      <c r="C347" s="320" t="s">
        <v>19</v>
      </c>
      <c r="D347" s="320" t="s">
        <v>917</v>
      </c>
      <c r="E347" s="20" t="s">
        <v>19</v>
      </c>
      <c r="F347" s="321">
        <v>214.716</v>
      </c>
      <c r="G347" s="41"/>
      <c r="H347" s="47"/>
    </row>
    <row r="348" spans="1:8" s="2" customFormat="1" ht="16.8" customHeight="1">
      <c r="A348" s="41"/>
      <c r="B348" s="47"/>
      <c r="C348" s="320" t="s">
        <v>19</v>
      </c>
      <c r="D348" s="320" t="s">
        <v>918</v>
      </c>
      <c r="E348" s="20" t="s">
        <v>19</v>
      </c>
      <c r="F348" s="321">
        <v>420.342</v>
      </c>
      <c r="G348" s="41"/>
      <c r="H348" s="47"/>
    </row>
    <row r="349" spans="1:8" s="2" customFormat="1" ht="16.8" customHeight="1">
      <c r="A349" s="41"/>
      <c r="B349" s="47"/>
      <c r="C349" s="320" t="s">
        <v>19</v>
      </c>
      <c r="D349" s="320" t="s">
        <v>919</v>
      </c>
      <c r="E349" s="20" t="s">
        <v>19</v>
      </c>
      <c r="F349" s="321">
        <v>250.5</v>
      </c>
      <c r="G349" s="41"/>
      <c r="H349" s="47"/>
    </row>
    <row r="350" spans="1:8" s="2" customFormat="1" ht="16.8" customHeight="1">
      <c r="A350" s="41"/>
      <c r="B350" s="47"/>
      <c r="C350" s="320" t="s">
        <v>19</v>
      </c>
      <c r="D350" s="320" t="s">
        <v>315</v>
      </c>
      <c r="E350" s="20" t="s">
        <v>19</v>
      </c>
      <c r="F350" s="321">
        <v>43.526</v>
      </c>
      <c r="G350" s="41"/>
      <c r="H350" s="47"/>
    </row>
    <row r="351" spans="1:8" s="2" customFormat="1" ht="16.8" customHeight="1">
      <c r="A351" s="41"/>
      <c r="B351" s="47"/>
      <c r="C351" s="320" t="s">
        <v>19</v>
      </c>
      <c r="D351" s="320" t="s">
        <v>920</v>
      </c>
      <c r="E351" s="20" t="s">
        <v>19</v>
      </c>
      <c r="F351" s="321">
        <v>76.346</v>
      </c>
      <c r="G351" s="41"/>
      <c r="H351" s="47"/>
    </row>
    <row r="352" spans="1:8" s="2" customFormat="1" ht="16.8" customHeight="1">
      <c r="A352" s="41"/>
      <c r="B352" s="47"/>
      <c r="C352" s="322" t="s">
        <v>2219</v>
      </c>
      <c r="D352" s="41"/>
      <c r="E352" s="41"/>
      <c r="F352" s="41"/>
      <c r="G352" s="41"/>
      <c r="H352" s="47"/>
    </row>
    <row r="353" spans="1:8" s="2" customFormat="1" ht="16.8" customHeight="1">
      <c r="A353" s="41"/>
      <c r="B353" s="47"/>
      <c r="C353" s="320" t="s">
        <v>1331</v>
      </c>
      <c r="D353" s="320" t="s">
        <v>2332</v>
      </c>
      <c r="E353" s="20" t="s">
        <v>377</v>
      </c>
      <c r="F353" s="321">
        <v>1005.43</v>
      </c>
      <c r="G353" s="41"/>
      <c r="H353" s="47"/>
    </row>
    <row r="354" spans="1:8" s="2" customFormat="1" ht="16.8" customHeight="1">
      <c r="A354" s="41"/>
      <c r="B354" s="47"/>
      <c r="C354" s="320" t="s">
        <v>1346</v>
      </c>
      <c r="D354" s="320" t="s">
        <v>2333</v>
      </c>
      <c r="E354" s="20" t="s">
        <v>377</v>
      </c>
      <c r="F354" s="321">
        <v>1005.43</v>
      </c>
      <c r="G354" s="41"/>
      <c r="H354" s="47"/>
    </row>
    <row r="355" spans="1:8" s="2" customFormat="1" ht="16.8" customHeight="1">
      <c r="A355" s="41"/>
      <c r="B355" s="47"/>
      <c r="C355" s="320" t="s">
        <v>910</v>
      </c>
      <c r="D355" s="320" t="s">
        <v>911</v>
      </c>
      <c r="E355" s="20" t="s">
        <v>377</v>
      </c>
      <c r="F355" s="321">
        <v>1005.43</v>
      </c>
      <c r="G355" s="41"/>
      <c r="H355" s="47"/>
    </row>
    <row r="356" spans="1:8" s="2" customFormat="1" ht="16.8" customHeight="1">
      <c r="A356" s="41"/>
      <c r="B356" s="47"/>
      <c r="C356" s="316" t="s">
        <v>215</v>
      </c>
      <c r="D356" s="317" t="s">
        <v>1319</v>
      </c>
      <c r="E356" s="318" t="s">
        <v>19</v>
      </c>
      <c r="F356" s="319">
        <v>1590.518</v>
      </c>
      <c r="G356" s="41"/>
      <c r="H356" s="47"/>
    </row>
    <row r="357" spans="1:8" s="2" customFormat="1" ht="16.8" customHeight="1">
      <c r="A357" s="41"/>
      <c r="B357" s="47"/>
      <c r="C357" s="320" t="s">
        <v>19</v>
      </c>
      <c r="D357" s="320" t="s">
        <v>2334</v>
      </c>
      <c r="E357" s="20" t="s">
        <v>19</v>
      </c>
      <c r="F357" s="321">
        <v>87.052</v>
      </c>
      <c r="G357" s="41"/>
      <c r="H357" s="47"/>
    </row>
    <row r="358" spans="1:8" s="2" customFormat="1" ht="16.8" customHeight="1">
      <c r="A358" s="41"/>
      <c r="B358" s="47"/>
      <c r="C358" s="320" t="s">
        <v>19</v>
      </c>
      <c r="D358" s="320" t="s">
        <v>2335</v>
      </c>
      <c r="E358" s="20" t="s">
        <v>19</v>
      </c>
      <c r="F358" s="321">
        <v>152.692</v>
      </c>
      <c r="G358" s="41"/>
      <c r="H358" s="47"/>
    </row>
    <row r="359" spans="1:8" s="2" customFormat="1" ht="16.8" customHeight="1">
      <c r="A359" s="41"/>
      <c r="B359" s="47"/>
      <c r="C359" s="320" t="s">
        <v>19</v>
      </c>
      <c r="D359" s="320" t="s">
        <v>2336</v>
      </c>
      <c r="E359" s="20" t="s">
        <v>19</v>
      </c>
      <c r="F359" s="321">
        <v>429.432</v>
      </c>
      <c r="G359" s="41"/>
      <c r="H359" s="47"/>
    </row>
    <row r="360" spans="1:8" s="2" customFormat="1" ht="16.8" customHeight="1">
      <c r="A360" s="41"/>
      <c r="B360" s="47"/>
      <c r="C360" s="320" t="s">
        <v>19</v>
      </c>
      <c r="D360" s="320" t="s">
        <v>918</v>
      </c>
      <c r="E360" s="20" t="s">
        <v>19</v>
      </c>
      <c r="F360" s="321">
        <v>420.342</v>
      </c>
      <c r="G360" s="41"/>
      <c r="H360" s="47"/>
    </row>
    <row r="361" spans="1:8" s="2" customFormat="1" ht="16.8" customHeight="1">
      <c r="A361" s="41"/>
      <c r="B361" s="47"/>
      <c r="C361" s="320" t="s">
        <v>19</v>
      </c>
      <c r="D361" s="320" t="s">
        <v>2337</v>
      </c>
      <c r="E361" s="20" t="s">
        <v>19</v>
      </c>
      <c r="F361" s="321">
        <v>501</v>
      </c>
      <c r="G361" s="41"/>
      <c r="H361" s="47"/>
    </row>
    <row r="362" spans="1:8" s="2" customFormat="1" ht="16.8" customHeight="1">
      <c r="A362" s="41"/>
      <c r="B362" s="47"/>
      <c r="C362" s="322" t="s">
        <v>2219</v>
      </c>
      <c r="D362" s="41"/>
      <c r="E362" s="41"/>
      <c r="F362" s="41"/>
      <c r="G362" s="41"/>
      <c r="H362" s="47"/>
    </row>
    <row r="363" spans="1:8" s="2" customFormat="1" ht="16.8" customHeight="1">
      <c r="A363" s="41"/>
      <c r="B363" s="47"/>
      <c r="C363" s="320" t="s">
        <v>1338</v>
      </c>
      <c r="D363" s="320" t="s">
        <v>2338</v>
      </c>
      <c r="E363" s="20" t="s">
        <v>377</v>
      </c>
      <c r="F363" s="321">
        <v>1590.518</v>
      </c>
      <c r="G363" s="41"/>
      <c r="H363" s="47"/>
    </row>
    <row r="364" spans="1:8" s="2" customFormat="1" ht="16.8" customHeight="1">
      <c r="A364" s="41"/>
      <c r="B364" s="47"/>
      <c r="C364" s="316" t="s">
        <v>19</v>
      </c>
      <c r="D364" s="317" t="s">
        <v>2229</v>
      </c>
      <c r="E364" s="318" t="s">
        <v>19</v>
      </c>
      <c r="F364" s="319">
        <v>62.779</v>
      </c>
      <c r="G364" s="41"/>
      <c r="H364" s="47"/>
    </row>
    <row r="365" spans="1:8" s="2" customFormat="1" ht="16.8" customHeight="1">
      <c r="A365" s="41"/>
      <c r="B365" s="47"/>
      <c r="C365" s="320" t="s">
        <v>19</v>
      </c>
      <c r="D365" s="320" t="s">
        <v>591</v>
      </c>
      <c r="E365" s="20" t="s">
        <v>19</v>
      </c>
      <c r="F365" s="321">
        <v>62.779</v>
      </c>
      <c r="G365" s="41"/>
      <c r="H365" s="47"/>
    </row>
    <row r="366" spans="1:8" s="2" customFormat="1" ht="16.8" customHeight="1">
      <c r="A366" s="41"/>
      <c r="B366" s="47"/>
      <c r="C366" s="316" t="s">
        <v>19</v>
      </c>
      <c r="D366" s="317" t="s">
        <v>2231</v>
      </c>
      <c r="E366" s="318" t="s">
        <v>19</v>
      </c>
      <c r="F366" s="319">
        <v>378.969</v>
      </c>
      <c r="G366" s="41"/>
      <c r="H366" s="47"/>
    </row>
    <row r="367" spans="1:8" s="2" customFormat="1" ht="16.8" customHeight="1">
      <c r="A367" s="41"/>
      <c r="B367" s="47"/>
      <c r="C367" s="320" t="s">
        <v>19</v>
      </c>
      <c r="D367" s="320" t="s">
        <v>593</v>
      </c>
      <c r="E367" s="20" t="s">
        <v>19</v>
      </c>
      <c r="F367" s="321">
        <v>378.969</v>
      </c>
      <c r="G367" s="41"/>
      <c r="H367" s="47"/>
    </row>
    <row r="368" spans="1:8" s="2" customFormat="1" ht="16.8" customHeight="1">
      <c r="A368" s="41"/>
      <c r="B368" s="47"/>
      <c r="C368" s="316" t="s">
        <v>19</v>
      </c>
      <c r="D368" s="317" t="s">
        <v>2227</v>
      </c>
      <c r="E368" s="318" t="s">
        <v>19</v>
      </c>
      <c r="F368" s="319">
        <v>264.452</v>
      </c>
      <c r="G368" s="41"/>
      <c r="H368" s="47"/>
    </row>
    <row r="369" spans="1:8" s="2" customFormat="1" ht="16.8" customHeight="1">
      <c r="A369" s="41"/>
      <c r="B369" s="47"/>
      <c r="C369" s="320" t="s">
        <v>19</v>
      </c>
      <c r="D369" s="320" t="s">
        <v>589</v>
      </c>
      <c r="E369" s="20" t="s">
        <v>19</v>
      </c>
      <c r="F369" s="321">
        <v>264.452</v>
      </c>
      <c r="G369" s="41"/>
      <c r="H369" s="47"/>
    </row>
    <row r="370" spans="1:8" s="2" customFormat="1" ht="16.8" customHeight="1">
      <c r="A370" s="41"/>
      <c r="B370" s="47"/>
      <c r="C370" s="316" t="s">
        <v>19</v>
      </c>
      <c r="D370" s="317" t="s">
        <v>315</v>
      </c>
      <c r="E370" s="318" t="s">
        <v>19</v>
      </c>
      <c r="F370" s="319">
        <v>43.526</v>
      </c>
      <c r="G370" s="41"/>
      <c r="H370" s="47"/>
    </row>
    <row r="371" spans="1:8" s="2" customFormat="1" ht="16.8" customHeight="1">
      <c r="A371" s="41"/>
      <c r="B371" s="47"/>
      <c r="C371" s="320" t="s">
        <v>19</v>
      </c>
      <c r="D371" s="320" t="s">
        <v>583</v>
      </c>
      <c r="E371" s="20" t="s">
        <v>19</v>
      </c>
      <c r="F371" s="321">
        <v>43.526</v>
      </c>
      <c r="G371" s="41"/>
      <c r="H371" s="47"/>
    </row>
    <row r="372" spans="1:8" s="2" customFormat="1" ht="16.8" customHeight="1">
      <c r="A372" s="41"/>
      <c r="B372" s="47"/>
      <c r="C372" s="316" t="s">
        <v>19</v>
      </c>
      <c r="D372" s="317" t="s">
        <v>920</v>
      </c>
      <c r="E372" s="318" t="s">
        <v>19</v>
      </c>
      <c r="F372" s="319">
        <v>76.346</v>
      </c>
      <c r="G372" s="41"/>
      <c r="H372" s="47"/>
    </row>
    <row r="373" spans="1:8" s="2" customFormat="1" ht="16.8" customHeight="1">
      <c r="A373" s="41"/>
      <c r="B373" s="47"/>
      <c r="C373" s="320" t="s">
        <v>19</v>
      </c>
      <c r="D373" s="320" t="s">
        <v>585</v>
      </c>
      <c r="E373" s="20" t="s">
        <v>19</v>
      </c>
      <c r="F373" s="321">
        <v>13.223</v>
      </c>
      <c r="G373" s="41"/>
      <c r="H373" s="47"/>
    </row>
    <row r="374" spans="1:8" s="2" customFormat="1" ht="16.8" customHeight="1">
      <c r="A374" s="41"/>
      <c r="B374" s="47"/>
      <c r="C374" s="320" t="s">
        <v>19</v>
      </c>
      <c r="D374" s="320" t="s">
        <v>586</v>
      </c>
      <c r="E374" s="20" t="s">
        <v>19</v>
      </c>
      <c r="F374" s="321">
        <v>6.278</v>
      </c>
      <c r="G374" s="41"/>
      <c r="H374" s="47"/>
    </row>
    <row r="375" spans="1:8" s="2" customFormat="1" ht="16.8" customHeight="1">
      <c r="A375" s="41"/>
      <c r="B375" s="47"/>
      <c r="C375" s="320" t="s">
        <v>19</v>
      </c>
      <c r="D375" s="320" t="s">
        <v>587</v>
      </c>
      <c r="E375" s="20" t="s">
        <v>19</v>
      </c>
      <c r="F375" s="321">
        <v>56.845</v>
      </c>
      <c r="G375" s="41"/>
      <c r="H375" s="47"/>
    </row>
    <row r="376" spans="1:8" s="2" customFormat="1" ht="16.8" customHeight="1">
      <c r="A376" s="41"/>
      <c r="B376" s="47"/>
      <c r="C376" s="316" t="s">
        <v>19</v>
      </c>
      <c r="D376" s="317" t="s">
        <v>917</v>
      </c>
      <c r="E376" s="318" t="s">
        <v>19</v>
      </c>
      <c r="F376" s="319">
        <v>214.716</v>
      </c>
      <c r="G376" s="41"/>
      <c r="H376" s="47"/>
    </row>
    <row r="377" spans="1:8" s="2" customFormat="1" ht="16.8" customHeight="1">
      <c r="A377" s="41"/>
      <c r="B377" s="47"/>
      <c r="C377" s="320" t="s">
        <v>19</v>
      </c>
      <c r="D377" s="320" t="s">
        <v>560</v>
      </c>
      <c r="E377" s="20" t="s">
        <v>19</v>
      </c>
      <c r="F377" s="321">
        <v>178.43</v>
      </c>
      <c r="G377" s="41"/>
      <c r="H377" s="47"/>
    </row>
    <row r="378" spans="1:8" s="2" customFormat="1" ht="16.8" customHeight="1">
      <c r="A378" s="41"/>
      <c r="B378" s="47"/>
      <c r="C378" s="320" t="s">
        <v>19</v>
      </c>
      <c r="D378" s="320" t="s">
        <v>561</v>
      </c>
      <c r="E378" s="20" t="s">
        <v>19</v>
      </c>
      <c r="F378" s="321">
        <v>36.286</v>
      </c>
      <c r="G378" s="41"/>
      <c r="H378" s="47"/>
    </row>
    <row r="379" spans="1:8" s="2" customFormat="1" ht="16.8" customHeight="1">
      <c r="A379" s="41"/>
      <c r="B379" s="47"/>
      <c r="C379" s="316" t="s">
        <v>19</v>
      </c>
      <c r="D379" s="317" t="s">
        <v>918</v>
      </c>
      <c r="E379" s="318" t="s">
        <v>19</v>
      </c>
      <c r="F379" s="319">
        <v>420.342</v>
      </c>
      <c r="G379" s="41"/>
      <c r="H379" s="47"/>
    </row>
    <row r="380" spans="1:8" s="2" customFormat="1" ht="16.8" customHeight="1">
      <c r="A380" s="41"/>
      <c r="B380" s="47"/>
      <c r="C380" s="320" t="s">
        <v>19</v>
      </c>
      <c r="D380" s="320" t="s">
        <v>567</v>
      </c>
      <c r="E380" s="20" t="s">
        <v>19</v>
      </c>
      <c r="F380" s="321">
        <v>13.178</v>
      </c>
      <c r="G380" s="41"/>
      <c r="H380" s="47"/>
    </row>
    <row r="381" spans="1:8" s="2" customFormat="1" ht="16.8" customHeight="1">
      <c r="A381" s="41"/>
      <c r="B381" s="47"/>
      <c r="C381" s="320" t="s">
        <v>19</v>
      </c>
      <c r="D381" s="320" t="s">
        <v>568</v>
      </c>
      <c r="E381" s="20" t="s">
        <v>19</v>
      </c>
      <c r="F381" s="321">
        <v>8.154</v>
      </c>
      <c r="G381" s="41"/>
      <c r="H381" s="47"/>
    </row>
    <row r="382" spans="1:8" s="2" customFormat="1" ht="16.8" customHeight="1">
      <c r="A382" s="41"/>
      <c r="B382" s="47"/>
      <c r="C382" s="320" t="s">
        <v>19</v>
      </c>
      <c r="D382" s="320" t="s">
        <v>569</v>
      </c>
      <c r="E382" s="20" t="s">
        <v>19</v>
      </c>
      <c r="F382" s="321">
        <v>387.39</v>
      </c>
      <c r="G382" s="41"/>
      <c r="H382" s="47"/>
    </row>
    <row r="383" spans="1:8" s="2" customFormat="1" ht="16.8" customHeight="1">
      <c r="A383" s="41"/>
      <c r="B383" s="47"/>
      <c r="C383" s="320" t="s">
        <v>19</v>
      </c>
      <c r="D383" s="320" t="s">
        <v>570</v>
      </c>
      <c r="E383" s="20" t="s">
        <v>19</v>
      </c>
      <c r="F383" s="321">
        <v>11.62</v>
      </c>
      <c r="G383" s="41"/>
      <c r="H383" s="47"/>
    </row>
    <row r="384" spans="1:8" s="2" customFormat="1" ht="16.8" customHeight="1">
      <c r="A384" s="41"/>
      <c r="B384" s="47"/>
      <c r="C384" s="316" t="s">
        <v>19</v>
      </c>
      <c r="D384" s="317" t="s">
        <v>919</v>
      </c>
      <c r="E384" s="318" t="s">
        <v>19</v>
      </c>
      <c r="F384" s="319">
        <v>250.5</v>
      </c>
      <c r="G384" s="41"/>
      <c r="H384" s="47"/>
    </row>
    <row r="385" spans="1:8" s="2" customFormat="1" ht="16.8" customHeight="1">
      <c r="A385" s="41"/>
      <c r="B385" s="47"/>
      <c r="C385" s="320" t="s">
        <v>19</v>
      </c>
      <c r="D385" s="320" t="s">
        <v>579</v>
      </c>
      <c r="E385" s="20" t="s">
        <v>19</v>
      </c>
      <c r="F385" s="321">
        <v>250.5</v>
      </c>
      <c r="G385" s="41"/>
      <c r="H385" s="47"/>
    </row>
    <row r="386" spans="1:8" s="2" customFormat="1" ht="16.8" customHeight="1">
      <c r="A386" s="41"/>
      <c r="B386" s="47"/>
      <c r="C386" s="316" t="s">
        <v>19</v>
      </c>
      <c r="D386" s="317" t="s">
        <v>561</v>
      </c>
      <c r="E386" s="318" t="s">
        <v>19</v>
      </c>
      <c r="F386" s="319">
        <v>36.286</v>
      </c>
      <c r="G386" s="41"/>
      <c r="H386" s="47"/>
    </row>
    <row r="387" spans="1:8" s="2" customFormat="1" ht="16.8" customHeight="1">
      <c r="A387" s="41"/>
      <c r="B387" s="47"/>
      <c r="C387" s="320" t="s">
        <v>19</v>
      </c>
      <c r="D387" s="320" t="s">
        <v>565</v>
      </c>
      <c r="E387" s="20" t="s">
        <v>19</v>
      </c>
      <c r="F387" s="321">
        <v>36.286</v>
      </c>
      <c r="G387" s="41"/>
      <c r="H387" s="47"/>
    </row>
    <row r="388" spans="1:8" s="2" customFormat="1" ht="16.8" customHeight="1">
      <c r="A388" s="41"/>
      <c r="B388" s="47"/>
      <c r="C388" s="316" t="s">
        <v>19</v>
      </c>
      <c r="D388" s="317" t="s">
        <v>560</v>
      </c>
      <c r="E388" s="318" t="s">
        <v>19</v>
      </c>
      <c r="F388" s="319">
        <v>178.43</v>
      </c>
      <c r="G388" s="41"/>
      <c r="H388" s="47"/>
    </row>
    <row r="389" spans="1:8" s="2" customFormat="1" ht="16.8" customHeight="1">
      <c r="A389" s="41"/>
      <c r="B389" s="47"/>
      <c r="C389" s="320" t="s">
        <v>19</v>
      </c>
      <c r="D389" s="320" t="s">
        <v>563</v>
      </c>
      <c r="E389" s="20" t="s">
        <v>19</v>
      </c>
      <c r="F389" s="321">
        <v>178.43</v>
      </c>
      <c r="G389" s="41"/>
      <c r="H389" s="47"/>
    </row>
    <row r="390" spans="1:8" s="2" customFormat="1" ht="16.8" customHeight="1">
      <c r="A390" s="41"/>
      <c r="B390" s="47"/>
      <c r="C390" s="316" t="s">
        <v>19</v>
      </c>
      <c r="D390" s="317" t="s">
        <v>567</v>
      </c>
      <c r="E390" s="318" t="s">
        <v>19</v>
      </c>
      <c r="F390" s="319">
        <v>13.178</v>
      </c>
      <c r="G390" s="41"/>
      <c r="H390" s="47"/>
    </row>
    <row r="391" spans="1:8" s="2" customFormat="1" ht="16.8" customHeight="1">
      <c r="A391" s="41"/>
      <c r="B391" s="47"/>
      <c r="C391" s="320" t="s">
        <v>19</v>
      </c>
      <c r="D391" s="320" t="s">
        <v>572</v>
      </c>
      <c r="E391" s="20" t="s">
        <v>19</v>
      </c>
      <c r="F391" s="321">
        <v>13.178</v>
      </c>
      <c r="G391" s="41"/>
      <c r="H391" s="47"/>
    </row>
    <row r="392" spans="1:8" s="2" customFormat="1" ht="16.8" customHeight="1">
      <c r="A392" s="41"/>
      <c r="B392" s="47"/>
      <c r="C392" s="316" t="s">
        <v>19</v>
      </c>
      <c r="D392" s="317" t="s">
        <v>568</v>
      </c>
      <c r="E392" s="318" t="s">
        <v>19</v>
      </c>
      <c r="F392" s="319">
        <v>8.154</v>
      </c>
      <c r="G392" s="41"/>
      <c r="H392" s="47"/>
    </row>
    <row r="393" spans="1:8" s="2" customFormat="1" ht="16.8" customHeight="1">
      <c r="A393" s="41"/>
      <c r="B393" s="47"/>
      <c r="C393" s="320" t="s">
        <v>19</v>
      </c>
      <c r="D393" s="320" t="s">
        <v>247</v>
      </c>
      <c r="E393" s="20" t="s">
        <v>19</v>
      </c>
      <c r="F393" s="321">
        <v>8.154</v>
      </c>
      <c r="G393" s="41"/>
      <c r="H393" s="47"/>
    </row>
    <row r="394" spans="1:8" s="2" customFormat="1" ht="16.8" customHeight="1">
      <c r="A394" s="41"/>
      <c r="B394" s="47"/>
      <c r="C394" s="316" t="s">
        <v>19</v>
      </c>
      <c r="D394" s="317" t="s">
        <v>569</v>
      </c>
      <c r="E394" s="318" t="s">
        <v>19</v>
      </c>
      <c r="F394" s="319">
        <v>387.39</v>
      </c>
      <c r="G394" s="41"/>
      <c r="H394" s="47"/>
    </row>
    <row r="395" spans="1:8" s="2" customFormat="1" ht="16.8" customHeight="1">
      <c r="A395" s="41"/>
      <c r="B395" s="47"/>
      <c r="C395" s="320" t="s">
        <v>19</v>
      </c>
      <c r="D395" s="320" t="s">
        <v>575</v>
      </c>
      <c r="E395" s="20" t="s">
        <v>19</v>
      </c>
      <c r="F395" s="321">
        <v>387.39</v>
      </c>
      <c r="G395" s="41"/>
      <c r="H395" s="47"/>
    </row>
    <row r="396" spans="1:8" s="2" customFormat="1" ht="16.8" customHeight="1">
      <c r="A396" s="41"/>
      <c r="B396" s="47"/>
      <c r="C396" s="316" t="s">
        <v>19</v>
      </c>
      <c r="D396" s="317" t="s">
        <v>570</v>
      </c>
      <c r="E396" s="318" t="s">
        <v>19</v>
      </c>
      <c r="F396" s="319">
        <v>11.62</v>
      </c>
      <c r="G396" s="41"/>
      <c r="H396" s="47"/>
    </row>
    <row r="397" spans="1:8" s="2" customFormat="1" ht="16.8" customHeight="1">
      <c r="A397" s="41"/>
      <c r="B397" s="47"/>
      <c r="C397" s="320" t="s">
        <v>19</v>
      </c>
      <c r="D397" s="320" t="s">
        <v>577</v>
      </c>
      <c r="E397" s="20" t="s">
        <v>19</v>
      </c>
      <c r="F397" s="321">
        <v>11.62</v>
      </c>
      <c r="G397" s="41"/>
      <c r="H397" s="47"/>
    </row>
    <row r="398" spans="1:8" s="2" customFormat="1" ht="16.8" customHeight="1">
      <c r="A398" s="41"/>
      <c r="B398" s="47"/>
      <c r="C398" s="316" t="s">
        <v>19</v>
      </c>
      <c r="D398" s="317" t="s">
        <v>579</v>
      </c>
      <c r="E398" s="318" t="s">
        <v>19</v>
      </c>
      <c r="F398" s="319">
        <v>250.5</v>
      </c>
      <c r="G398" s="41"/>
      <c r="H398" s="47"/>
    </row>
    <row r="399" spans="1:8" s="2" customFormat="1" ht="16.8" customHeight="1">
      <c r="A399" s="41"/>
      <c r="B399" s="47"/>
      <c r="C399" s="320" t="s">
        <v>19</v>
      </c>
      <c r="D399" s="320" t="s">
        <v>581</v>
      </c>
      <c r="E399" s="20" t="s">
        <v>19</v>
      </c>
      <c r="F399" s="321">
        <v>250.5</v>
      </c>
      <c r="G399" s="41"/>
      <c r="H399" s="47"/>
    </row>
    <row r="400" spans="1:8" s="2" customFormat="1" ht="16.8" customHeight="1">
      <c r="A400" s="41"/>
      <c r="B400" s="47"/>
      <c r="C400" s="316" t="s">
        <v>19</v>
      </c>
      <c r="D400" s="317" t="s">
        <v>2292</v>
      </c>
      <c r="E400" s="318" t="s">
        <v>19</v>
      </c>
      <c r="F400" s="319">
        <v>87.052</v>
      </c>
      <c r="G400" s="41"/>
      <c r="H400" s="47"/>
    </row>
    <row r="401" spans="1:8" s="2" customFormat="1" ht="16.8" customHeight="1">
      <c r="A401" s="41"/>
      <c r="B401" s="47"/>
      <c r="C401" s="320" t="s">
        <v>19</v>
      </c>
      <c r="D401" s="320" t="s">
        <v>406</v>
      </c>
      <c r="E401" s="20" t="s">
        <v>19</v>
      </c>
      <c r="F401" s="321">
        <v>87.052</v>
      </c>
      <c r="G401" s="41"/>
      <c r="H401" s="47"/>
    </row>
    <row r="402" spans="1:8" s="2" customFormat="1" ht="26.4" customHeight="1">
      <c r="A402" s="41"/>
      <c r="B402" s="47"/>
      <c r="C402" s="315" t="s">
        <v>2339</v>
      </c>
      <c r="D402" s="315" t="s">
        <v>98</v>
      </c>
      <c r="E402" s="41"/>
      <c r="F402" s="41"/>
      <c r="G402" s="41"/>
      <c r="H402" s="47"/>
    </row>
    <row r="403" spans="1:8" s="2" customFormat="1" ht="16.8" customHeight="1">
      <c r="A403" s="41"/>
      <c r="B403" s="47"/>
      <c r="C403" s="316" t="s">
        <v>1316</v>
      </c>
      <c r="D403" s="317" t="s">
        <v>1354</v>
      </c>
      <c r="E403" s="318" t="s">
        <v>19</v>
      </c>
      <c r="F403" s="319">
        <v>26.283</v>
      </c>
      <c r="G403" s="41"/>
      <c r="H403" s="47"/>
    </row>
    <row r="404" spans="1:8" s="2" customFormat="1" ht="16.8" customHeight="1">
      <c r="A404" s="41"/>
      <c r="B404" s="47"/>
      <c r="C404" s="320" t="s">
        <v>19</v>
      </c>
      <c r="D404" s="320" t="s">
        <v>1423</v>
      </c>
      <c r="E404" s="20" t="s">
        <v>19</v>
      </c>
      <c r="F404" s="321">
        <v>26.283</v>
      </c>
      <c r="G404" s="41"/>
      <c r="H404" s="47"/>
    </row>
    <row r="405" spans="1:8" s="2" customFormat="1" ht="16.8" customHeight="1">
      <c r="A405" s="41"/>
      <c r="B405" s="47"/>
      <c r="C405" s="322" t="s">
        <v>2219</v>
      </c>
      <c r="D405" s="41"/>
      <c r="E405" s="41"/>
      <c r="F405" s="41"/>
      <c r="G405" s="41"/>
      <c r="H405" s="47"/>
    </row>
    <row r="406" spans="1:8" s="2" customFormat="1" ht="16.8" customHeight="1">
      <c r="A406" s="41"/>
      <c r="B406" s="47"/>
      <c r="C406" s="320" t="s">
        <v>1385</v>
      </c>
      <c r="D406" s="320" t="s">
        <v>2340</v>
      </c>
      <c r="E406" s="20" t="s">
        <v>467</v>
      </c>
      <c r="F406" s="321">
        <v>26.283</v>
      </c>
      <c r="G406" s="41"/>
      <c r="H406" s="47"/>
    </row>
    <row r="407" spans="1:8" s="2" customFormat="1" ht="16.8" customHeight="1">
      <c r="A407" s="41"/>
      <c r="B407" s="47"/>
      <c r="C407" s="320" t="s">
        <v>1395</v>
      </c>
      <c r="D407" s="320" t="s">
        <v>2341</v>
      </c>
      <c r="E407" s="20" t="s">
        <v>467</v>
      </c>
      <c r="F407" s="321">
        <v>26.283</v>
      </c>
      <c r="G407" s="41"/>
      <c r="H407" s="47"/>
    </row>
    <row r="408" spans="1:8" s="2" customFormat="1" ht="16.8" customHeight="1">
      <c r="A408" s="41"/>
      <c r="B408" s="47"/>
      <c r="C408" s="320" t="s">
        <v>503</v>
      </c>
      <c r="D408" s="320" t="s">
        <v>2329</v>
      </c>
      <c r="E408" s="20" t="s">
        <v>467</v>
      </c>
      <c r="F408" s="321">
        <v>26.283</v>
      </c>
      <c r="G408" s="41"/>
      <c r="H408" s="47"/>
    </row>
    <row r="409" spans="1:8" s="2" customFormat="1" ht="16.8" customHeight="1">
      <c r="A409" s="41"/>
      <c r="B409" s="47"/>
      <c r="C409" s="320" t="s">
        <v>530</v>
      </c>
      <c r="D409" s="320" t="s">
        <v>2330</v>
      </c>
      <c r="E409" s="20" t="s">
        <v>526</v>
      </c>
      <c r="F409" s="321">
        <v>47.309</v>
      </c>
      <c r="G409" s="41"/>
      <c r="H409" s="47"/>
    </row>
    <row r="410" spans="1:8" s="2" customFormat="1" ht="16.8" customHeight="1">
      <c r="A410" s="41"/>
      <c r="B410" s="47"/>
      <c r="C410" s="316" t="s">
        <v>212</v>
      </c>
      <c r="D410" s="317" t="s">
        <v>1356</v>
      </c>
      <c r="E410" s="318" t="s">
        <v>19</v>
      </c>
      <c r="F410" s="319">
        <v>69.926</v>
      </c>
      <c r="G410" s="41"/>
      <c r="H410" s="47"/>
    </row>
    <row r="411" spans="1:8" s="2" customFormat="1" ht="16.8" customHeight="1">
      <c r="A411" s="41"/>
      <c r="B411" s="47"/>
      <c r="C411" s="320" t="s">
        <v>19</v>
      </c>
      <c r="D411" s="320" t="s">
        <v>2342</v>
      </c>
      <c r="E411" s="20" t="s">
        <v>19</v>
      </c>
      <c r="F411" s="321">
        <v>69.926</v>
      </c>
      <c r="G411" s="41"/>
      <c r="H411" s="47"/>
    </row>
    <row r="412" spans="1:8" s="2" customFormat="1" ht="16.8" customHeight="1">
      <c r="A412" s="41"/>
      <c r="B412" s="47"/>
      <c r="C412" s="322" t="s">
        <v>2219</v>
      </c>
      <c r="D412" s="41"/>
      <c r="E412" s="41"/>
      <c r="F412" s="41"/>
      <c r="G412" s="41"/>
      <c r="H412" s="47"/>
    </row>
    <row r="413" spans="1:8" s="2" customFormat="1" ht="16.8" customHeight="1">
      <c r="A413" s="41"/>
      <c r="B413" s="47"/>
      <c r="C413" s="320" t="s">
        <v>1399</v>
      </c>
      <c r="D413" s="320" t="s">
        <v>2343</v>
      </c>
      <c r="E413" s="20" t="s">
        <v>377</v>
      </c>
      <c r="F413" s="321">
        <v>69.926</v>
      </c>
      <c r="G413" s="41"/>
      <c r="H413" s="47"/>
    </row>
    <row r="414" spans="1:8" s="2" customFormat="1" ht="16.8" customHeight="1">
      <c r="A414" s="41"/>
      <c r="B414" s="47"/>
      <c r="C414" s="320" t="s">
        <v>1404</v>
      </c>
      <c r="D414" s="320" t="s">
        <v>2344</v>
      </c>
      <c r="E414" s="20" t="s">
        <v>377</v>
      </c>
      <c r="F414" s="321">
        <v>69.926</v>
      </c>
      <c r="G414" s="41"/>
      <c r="H414" s="47"/>
    </row>
    <row r="415" spans="1:8" s="2" customFormat="1" ht="16.8" customHeight="1">
      <c r="A415" s="41"/>
      <c r="B415" s="47"/>
      <c r="C415" s="316" t="s">
        <v>215</v>
      </c>
      <c r="D415" s="317" t="s">
        <v>1358</v>
      </c>
      <c r="E415" s="318" t="s">
        <v>19</v>
      </c>
      <c r="F415" s="319">
        <v>1.5</v>
      </c>
      <c r="G415" s="41"/>
      <c r="H415" s="47"/>
    </row>
    <row r="416" spans="1:8" s="2" customFormat="1" ht="16.8" customHeight="1">
      <c r="A416" s="41"/>
      <c r="B416" s="47"/>
      <c r="C416" s="320" t="s">
        <v>19</v>
      </c>
      <c r="D416" s="320" t="s">
        <v>2345</v>
      </c>
      <c r="E416" s="20" t="s">
        <v>19</v>
      </c>
      <c r="F416" s="321">
        <v>1.5</v>
      </c>
      <c r="G416" s="41"/>
      <c r="H416" s="47"/>
    </row>
    <row r="417" spans="1:8" s="2" customFormat="1" ht="16.8" customHeight="1">
      <c r="A417" s="41"/>
      <c r="B417" s="47"/>
      <c r="C417" s="322" t="s">
        <v>2219</v>
      </c>
      <c r="D417" s="41"/>
      <c r="E417" s="41"/>
      <c r="F417" s="41"/>
      <c r="G417" s="41"/>
      <c r="H417" s="47"/>
    </row>
    <row r="418" spans="1:8" s="2" customFormat="1" ht="16.8" customHeight="1">
      <c r="A418" s="41"/>
      <c r="B418" s="47"/>
      <c r="C418" s="320" t="s">
        <v>1439</v>
      </c>
      <c r="D418" s="320" t="s">
        <v>2346</v>
      </c>
      <c r="E418" s="20" t="s">
        <v>467</v>
      </c>
      <c r="F418" s="321">
        <v>1.5</v>
      </c>
      <c r="G418" s="41"/>
      <c r="H418" s="47"/>
    </row>
    <row r="419" spans="1:8" s="2" customFormat="1" ht="16.8" customHeight="1">
      <c r="A419" s="41"/>
      <c r="B419" s="47"/>
      <c r="C419" s="316" t="s">
        <v>218</v>
      </c>
      <c r="D419" s="317" t="s">
        <v>1360</v>
      </c>
      <c r="E419" s="318" t="s">
        <v>19</v>
      </c>
      <c r="F419" s="319">
        <v>14.252</v>
      </c>
      <c r="G419" s="41"/>
      <c r="H419" s="47"/>
    </row>
    <row r="420" spans="1:8" s="2" customFormat="1" ht="16.8" customHeight="1">
      <c r="A420" s="41"/>
      <c r="B420" s="47"/>
      <c r="C420" s="320" t="s">
        <v>19</v>
      </c>
      <c r="D420" s="320" t="s">
        <v>1391</v>
      </c>
      <c r="E420" s="20" t="s">
        <v>19</v>
      </c>
      <c r="F420" s="321">
        <v>14.252</v>
      </c>
      <c r="G420" s="41"/>
      <c r="H420" s="47"/>
    </row>
    <row r="421" spans="1:8" s="2" customFormat="1" ht="16.8" customHeight="1">
      <c r="A421" s="41"/>
      <c r="B421" s="47"/>
      <c r="C421" s="322" t="s">
        <v>2219</v>
      </c>
      <c r="D421" s="41"/>
      <c r="E421" s="41"/>
      <c r="F421" s="41"/>
      <c r="G421" s="41"/>
      <c r="H421" s="47"/>
    </row>
    <row r="422" spans="1:8" s="2" customFormat="1" ht="16.8" customHeight="1">
      <c r="A422" s="41"/>
      <c r="B422" s="47"/>
      <c r="C422" s="320" t="s">
        <v>1463</v>
      </c>
      <c r="D422" s="320" t="s">
        <v>2347</v>
      </c>
      <c r="E422" s="20" t="s">
        <v>442</v>
      </c>
      <c r="F422" s="321">
        <v>14.252</v>
      </c>
      <c r="G422" s="41"/>
      <c r="H422" s="47"/>
    </row>
    <row r="423" spans="1:8" s="2" customFormat="1" ht="16.8" customHeight="1">
      <c r="A423" s="41"/>
      <c r="B423" s="47"/>
      <c r="C423" s="316" t="s">
        <v>1362</v>
      </c>
      <c r="D423" s="317" t="s">
        <v>1363</v>
      </c>
      <c r="E423" s="318" t="s">
        <v>19</v>
      </c>
      <c r="F423" s="319">
        <v>4</v>
      </c>
      <c r="G423" s="41"/>
      <c r="H423" s="47"/>
    </row>
    <row r="424" spans="1:8" s="2" customFormat="1" ht="16.8" customHeight="1">
      <c r="A424" s="41"/>
      <c r="B424" s="47"/>
      <c r="C424" s="320" t="s">
        <v>19</v>
      </c>
      <c r="D424" s="320" t="s">
        <v>2348</v>
      </c>
      <c r="E424" s="20" t="s">
        <v>19</v>
      </c>
      <c r="F424" s="321">
        <v>4</v>
      </c>
      <c r="G424" s="41"/>
      <c r="H424" s="47"/>
    </row>
    <row r="425" spans="1:8" s="2" customFormat="1" ht="16.8" customHeight="1">
      <c r="A425" s="41"/>
      <c r="B425" s="47"/>
      <c r="C425" s="322" t="s">
        <v>2219</v>
      </c>
      <c r="D425" s="41"/>
      <c r="E425" s="41"/>
      <c r="F425" s="41"/>
      <c r="G425" s="41"/>
      <c r="H425" s="47"/>
    </row>
    <row r="426" spans="1:8" s="2" customFormat="1" ht="16.8" customHeight="1">
      <c r="A426" s="41"/>
      <c r="B426" s="47"/>
      <c r="C426" s="320" t="s">
        <v>1452</v>
      </c>
      <c r="D426" s="320" t="s">
        <v>2349</v>
      </c>
      <c r="E426" s="20" t="s">
        <v>644</v>
      </c>
      <c r="F426" s="321">
        <v>4</v>
      </c>
      <c r="G426" s="41"/>
      <c r="H426" s="47"/>
    </row>
    <row r="427" spans="1:8" s="2" customFormat="1" ht="16.8" customHeight="1">
      <c r="A427" s="41"/>
      <c r="B427" s="47"/>
      <c r="C427" s="320" t="s">
        <v>1512</v>
      </c>
      <c r="D427" s="320" t="s">
        <v>2350</v>
      </c>
      <c r="E427" s="20" t="s">
        <v>644</v>
      </c>
      <c r="F427" s="321">
        <v>4</v>
      </c>
      <c r="G427" s="41"/>
      <c r="H427" s="47"/>
    </row>
    <row r="428" spans="1:8" s="2" customFormat="1" ht="16.8" customHeight="1">
      <c r="A428" s="41"/>
      <c r="B428" s="47"/>
      <c r="C428" s="320" t="s">
        <v>1519</v>
      </c>
      <c r="D428" s="320" t="s">
        <v>2351</v>
      </c>
      <c r="E428" s="20" t="s">
        <v>644</v>
      </c>
      <c r="F428" s="321">
        <v>4</v>
      </c>
      <c r="G428" s="41"/>
      <c r="H428" s="47"/>
    </row>
    <row r="429" spans="1:8" s="2" customFormat="1" ht="16.8" customHeight="1">
      <c r="A429" s="41"/>
      <c r="B429" s="47"/>
      <c r="C429" s="320" t="s">
        <v>1526</v>
      </c>
      <c r="D429" s="320" t="s">
        <v>2352</v>
      </c>
      <c r="E429" s="20" t="s">
        <v>644</v>
      </c>
      <c r="F429" s="321">
        <v>4</v>
      </c>
      <c r="G429" s="41"/>
      <c r="H429" s="47"/>
    </row>
    <row r="430" spans="1:8" s="2" customFormat="1" ht="16.8" customHeight="1">
      <c r="A430" s="41"/>
      <c r="B430" s="47"/>
      <c r="C430" s="320" t="s">
        <v>1538</v>
      </c>
      <c r="D430" s="320" t="s">
        <v>1539</v>
      </c>
      <c r="E430" s="20" t="s">
        <v>644</v>
      </c>
      <c r="F430" s="321">
        <v>4</v>
      </c>
      <c r="G430" s="41"/>
      <c r="H430" s="47"/>
    </row>
    <row r="431" spans="1:8" s="2" customFormat="1" ht="16.8" customHeight="1">
      <c r="A431" s="41"/>
      <c r="B431" s="47"/>
      <c r="C431" s="316" t="s">
        <v>221</v>
      </c>
      <c r="D431" s="317" t="s">
        <v>1364</v>
      </c>
      <c r="E431" s="318" t="s">
        <v>19</v>
      </c>
      <c r="F431" s="319">
        <v>3</v>
      </c>
      <c r="G431" s="41"/>
      <c r="H431" s="47"/>
    </row>
    <row r="432" spans="1:8" s="2" customFormat="1" ht="16.8" customHeight="1">
      <c r="A432" s="41"/>
      <c r="B432" s="47"/>
      <c r="C432" s="320" t="s">
        <v>19</v>
      </c>
      <c r="D432" s="320" t="s">
        <v>2353</v>
      </c>
      <c r="E432" s="20" t="s">
        <v>19</v>
      </c>
      <c r="F432" s="321">
        <v>3</v>
      </c>
      <c r="G432" s="41"/>
      <c r="H432" s="47"/>
    </row>
    <row r="433" spans="1:8" s="2" customFormat="1" ht="16.8" customHeight="1">
      <c r="A433" s="41"/>
      <c r="B433" s="47"/>
      <c r="C433" s="322" t="s">
        <v>2219</v>
      </c>
      <c r="D433" s="41"/>
      <c r="E433" s="41"/>
      <c r="F433" s="41"/>
      <c r="G433" s="41"/>
      <c r="H433" s="47"/>
    </row>
    <row r="434" spans="1:8" s="2" customFormat="1" ht="16.8" customHeight="1">
      <c r="A434" s="41"/>
      <c r="B434" s="47"/>
      <c r="C434" s="320" t="s">
        <v>1533</v>
      </c>
      <c r="D434" s="320" t="s">
        <v>2354</v>
      </c>
      <c r="E434" s="20" t="s">
        <v>644</v>
      </c>
      <c r="F434" s="321">
        <v>3</v>
      </c>
      <c r="G434" s="41"/>
      <c r="H434" s="47"/>
    </row>
    <row r="435" spans="1:8" s="2" customFormat="1" ht="16.8" customHeight="1">
      <c r="A435" s="41"/>
      <c r="B435" s="47"/>
      <c r="C435" s="316" t="s">
        <v>224</v>
      </c>
      <c r="D435" s="317" t="s">
        <v>1365</v>
      </c>
      <c r="E435" s="318" t="s">
        <v>19</v>
      </c>
      <c r="F435" s="319">
        <v>2.464</v>
      </c>
      <c r="G435" s="41"/>
      <c r="H435" s="47"/>
    </row>
    <row r="436" spans="1:8" s="2" customFormat="1" ht="16.8" customHeight="1">
      <c r="A436" s="41"/>
      <c r="B436" s="47"/>
      <c r="C436" s="320" t="s">
        <v>19</v>
      </c>
      <c r="D436" s="320" t="s">
        <v>1425</v>
      </c>
      <c r="E436" s="20" t="s">
        <v>19</v>
      </c>
      <c r="F436" s="321">
        <v>2.464</v>
      </c>
      <c r="G436" s="41"/>
      <c r="H436" s="47"/>
    </row>
    <row r="437" spans="1:8" s="2" customFormat="1" ht="16.8" customHeight="1">
      <c r="A437" s="41"/>
      <c r="B437" s="47"/>
      <c r="C437" s="322" t="s">
        <v>2219</v>
      </c>
      <c r="D437" s="41"/>
      <c r="E437" s="41"/>
      <c r="F437" s="41"/>
      <c r="G437" s="41"/>
      <c r="H437" s="47"/>
    </row>
    <row r="438" spans="1:8" s="2" customFormat="1" ht="16.8" customHeight="1">
      <c r="A438" s="41"/>
      <c r="B438" s="47"/>
      <c r="C438" s="320" t="s">
        <v>1447</v>
      </c>
      <c r="D438" s="320" t="s">
        <v>2355</v>
      </c>
      <c r="E438" s="20" t="s">
        <v>467</v>
      </c>
      <c r="F438" s="321">
        <v>2.464</v>
      </c>
      <c r="G438" s="41"/>
      <c r="H438" s="47"/>
    </row>
    <row r="439" spans="1:8" s="2" customFormat="1" ht="16.8" customHeight="1">
      <c r="A439" s="41"/>
      <c r="B439" s="47"/>
      <c r="C439" s="316" t="s">
        <v>227</v>
      </c>
      <c r="D439" s="317" t="s">
        <v>1367</v>
      </c>
      <c r="E439" s="318" t="s">
        <v>19</v>
      </c>
      <c r="F439" s="319">
        <v>7.392</v>
      </c>
      <c r="G439" s="41"/>
      <c r="H439" s="47"/>
    </row>
    <row r="440" spans="1:8" s="2" customFormat="1" ht="16.8" customHeight="1">
      <c r="A440" s="41"/>
      <c r="B440" s="47"/>
      <c r="C440" s="320" t="s">
        <v>19</v>
      </c>
      <c r="D440" s="320" t="s">
        <v>1427</v>
      </c>
      <c r="E440" s="20" t="s">
        <v>19</v>
      </c>
      <c r="F440" s="321">
        <v>7.392</v>
      </c>
      <c r="G440" s="41"/>
      <c r="H440" s="47"/>
    </row>
    <row r="441" spans="1:8" s="2" customFormat="1" ht="16.8" customHeight="1">
      <c r="A441" s="41"/>
      <c r="B441" s="47"/>
      <c r="C441" s="322" t="s">
        <v>2219</v>
      </c>
      <c r="D441" s="41"/>
      <c r="E441" s="41"/>
      <c r="F441" s="41"/>
      <c r="G441" s="41"/>
      <c r="H441" s="47"/>
    </row>
    <row r="442" spans="1:8" s="2" customFormat="1" ht="16.8" customHeight="1">
      <c r="A442" s="41"/>
      <c r="B442" s="47"/>
      <c r="C442" s="320" t="s">
        <v>1430</v>
      </c>
      <c r="D442" s="320" t="s">
        <v>2356</v>
      </c>
      <c r="E442" s="20" t="s">
        <v>467</v>
      </c>
      <c r="F442" s="321">
        <v>7.392</v>
      </c>
      <c r="G442" s="41"/>
      <c r="H442" s="47"/>
    </row>
    <row r="443" spans="1:8" s="2" customFormat="1" ht="16.8" customHeight="1">
      <c r="A443" s="41"/>
      <c r="B443" s="47"/>
      <c r="C443" s="316" t="s">
        <v>230</v>
      </c>
      <c r="D443" s="317" t="s">
        <v>1369</v>
      </c>
      <c r="E443" s="318" t="s">
        <v>19</v>
      </c>
      <c r="F443" s="319">
        <v>16.427</v>
      </c>
      <c r="G443" s="41"/>
      <c r="H443" s="47"/>
    </row>
    <row r="444" spans="1:8" s="2" customFormat="1" ht="16.8" customHeight="1">
      <c r="A444" s="41"/>
      <c r="B444" s="47"/>
      <c r="C444" s="320" t="s">
        <v>19</v>
      </c>
      <c r="D444" s="320" t="s">
        <v>2357</v>
      </c>
      <c r="E444" s="20" t="s">
        <v>19</v>
      </c>
      <c r="F444" s="321">
        <v>16.427</v>
      </c>
      <c r="G444" s="41"/>
      <c r="H444" s="47"/>
    </row>
    <row r="445" spans="1:8" s="2" customFormat="1" ht="16.8" customHeight="1">
      <c r="A445" s="41"/>
      <c r="B445" s="47"/>
      <c r="C445" s="322" t="s">
        <v>2219</v>
      </c>
      <c r="D445" s="41"/>
      <c r="E445" s="41"/>
      <c r="F445" s="41"/>
      <c r="G445" s="41"/>
      <c r="H445" s="47"/>
    </row>
    <row r="446" spans="1:8" s="2" customFormat="1" ht="16.8" customHeight="1">
      <c r="A446" s="41"/>
      <c r="B446" s="47"/>
      <c r="C446" s="320" t="s">
        <v>1417</v>
      </c>
      <c r="D446" s="320" t="s">
        <v>2358</v>
      </c>
      <c r="E446" s="20" t="s">
        <v>467</v>
      </c>
      <c r="F446" s="321">
        <v>16.427</v>
      </c>
      <c r="G446" s="41"/>
      <c r="H446" s="47"/>
    </row>
    <row r="447" spans="1:8" s="2" customFormat="1" ht="16.8" customHeight="1">
      <c r="A447" s="41"/>
      <c r="B447" s="47"/>
      <c r="C447" s="316" t="s">
        <v>234</v>
      </c>
      <c r="D447" s="317" t="s">
        <v>2359</v>
      </c>
      <c r="E447" s="318" t="s">
        <v>19</v>
      </c>
      <c r="F447" s="319">
        <v>52.566</v>
      </c>
      <c r="G447" s="41"/>
      <c r="H447" s="47"/>
    </row>
    <row r="448" spans="1:8" s="2" customFormat="1" ht="16.8" customHeight="1">
      <c r="A448" s="41"/>
      <c r="B448" s="47"/>
      <c r="C448" s="320" t="s">
        <v>19</v>
      </c>
      <c r="D448" s="320" t="s">
        <v>2360</v>
      </c>
      <c r="E448" s="20" t="s">
        <v>19</v>
      </c>
      <c r="F448" s="321">
        <v>26.283</v>
      </c>
      <c r="G448" s="41"/>
      <c r="H448" s="47"/>
    </row>
    <row r="449" spans="1:8" s="2" customFormat="1" ht="16.8" customHeight="1">
      <c r="A449" s="41"/>
      <c r="B449" s="47"/>
      <c r="C449" s="320" t="s">
        <v>19</v>
      </c>
      <c r="D449" s="320" t="s">
        <v>2361</v>
      </c>
      <c r="E449" s="20" t="s">
        <v>19</v>
      </c>
      <c r="F449" s="321">
        <v>2.464</v>
      </c>
      <c r="G449" s="41"/>
      <c r="H449" s="47"/>
    </row>
    <row r="450" spans="1:8" s="2" customFormat="1" ht="16.8" customHeight="1">
      <c r="A450" s="41"/>
      <c r="B450" s="47"/>
      <c r="C450" s="320" t="s">
        <v>19</v>
      </c>
      <c r="D450" s="320" t="s">
        <v>2362</v>
      </c>
      <c r="E450" s="20" t="s">
        <v>19</v>
      </c>
      <c r="F450" s="321">
        <v>16.427</v>
      </c>
      <c r="G450" s="41"/>
      <c r="H450" s="47"/>
    </row>
    <row r="451" spans="1:8" s="2" customFormat="1" ht="16.8" customHeight="1">
      <c r="A451" s="41"/>
      <c r="B451" s="47"/>
      <c r="C451" s="320" t="s">
        <v>19</v>
      </c>
      <c r="D451" s="320" t="s">
        <v>2363</v>
      </c>
      <c r="E451" s="20" t="s">
        <v>19</v>
      </c>
      <c r="F451" s="321">
        <v>7.392</v>
      </c>
      <c r="G451" s="41"/>
      <c r="H451" s="47"/>
    </row>
    <row r="452" spans="1:8" s="2" customFormat="1" ht="16.8" customHeight="1">
      <c r="A452" s="41"/>
      <c r="B452" s="47"/>
      <c r="C452" s="316" t="s">
        <v>238</v>
      </c>
      <c r="D452" s="317" t="s">
        <v>1372</v>
      </c>
      <c r="E452" s="318" t="s">
        <v>19</v>
      </c>
      <c r="F452" s="319">
        <v>3</v>
      </c>
      <c r="G452" s="41"/>
      <c r="H452" s="47"/>
    </row>
    <row r="453" spans="1:8" s="2" customFormat="1" ht="16.8" customHeight="1">
      <c r="A453" s="41"/>
      <c r="B453" s="47"/>
      <c r="C453" s="320" t="s">
        <v>19</v>
      </c>
      <c r="D453" s="320" t="s">
        <v>2364</v>
      </c>
      <c r="E453" s="20" t="s">
        <v>19</v>
      </c>
      <c r="F453" s="321">
        <v>3</v>
      </c>
      <c r="G453" s="41"/>
      <c r="H453" s="47"/>
    </row>
    <row r="454" spans="1:8" s="2" customFormat="1" ht="16.8" customHeight="1">
      <c r="A454" s="41"/>
      <c r="B454" s="47"/>
      <c r="C454" s="322" t="s">
        <v>2219</v>
      </c>
      <c r="D454" s="41"/>
      <c r="E454" s="41"/>
      <c r="F454" s="41"/>
      <c r="G454" s="41"/>
      <c r="H454" s="47"/>
    </row>
    <row r="455" spans="1:8" s="2" customFormat="1" ht="16.8" customHeight="1">
      <c r="A455" s="41"/>
      <c r="B455" s="47"/>
      <c r="C455" s="320" t="s">
        <v>1545</v>
      </c>
      <c r="D455" s="320" t="s">
        <v>2365</v>
      </c>
      <c r="E455" s="20" t="s">
        <v>644</v>
      </c>
      <c r="F455" s="321">
        <v>3</v>
      </c>
      <c r="G455" s="41"/>
      <c r="H455" s="47"/>
    </row>
    <row r="456" spans="1:8" s="2" customFormat="1" ht="16.8" customHeight="1">
      <c r="A456" s="41"/>
      <c r="B456" s="47"/>
      <c r="C456" s="316" t="s">
        <v>242</v>
      </c>
      <c r="D456" s="317" t="s">
        <v>1373</v>
      </c>
      <c r="E456" s="318" t="s">
        <v>19</v>
      </c>
      <c r="F456" s="319">
        <v>4</v>
      </c>
      <c r="G456" s="41"/>
      <c r="H456" s="47"/>
    </row>
    <row r="457" spans="1:8" s="2" customFormat="1" ht="16.8" customHeight="1">
      <c r="A457" s="41"/>
      <c r="B457" s="47"/>
      <c r="C457" s="320" t="s">
        <v>19</v>
      </c>
      <c r="D457" s="320" t="s">
        <v>2366</v>
      </c>
      <c r="E457" s="20" t="s">
        <v>19</v>
      </c>
      <c r="F457" s="321">
        <v>4</v>
      </c>
      <c r="G457" s="41"/>
      <c r="H457" s="47"/>
    </row>
    <row r="458" spans="1:8" s="2" customFormat="1" ht="16.8" customHeight="1">
      <c r="A458" s="41"/>
      <c r="B458" s="47"/>
      <c r="C458" s="322" t="s">
        <v>2219</v>
      </c>
      <c r="D458" s="41"/>
      <c r="E458" s="41"/>
      <c r="F458" s="41"/>
      <c r="G458" s="41"/>
      <c r="H458" s="47"/>
    </row>
    <row r="459" spans="1:8" s="2" customFormat="1" ht="16.8" customHeight="1">
      <c r="A459" s="41"/>
      <c r="B459" s="47"/>
      <c r="C459" s="320" t="s">
        <v>1550</v>
      </c>
      <c r="D459" s="320" t="s">
        <v>2367</v>
      </c>
      <c r="E459" s="20" t="s">
        <v>644</v>
      </c>
      <c r="F459" s="321">
        <v>4</v>
      </c>
      <c r="G459" s="41"/>
      <c r="H459" s="47"/>
    </row>
    <row r="460" spans="1:8" s="2" customFormat="1" ht="16.8" customHeight="1">
      <c r="A460" s="41"/>
      <c r="B460" s="47"/>
      <c r="C460" s="316" t="s">
        <v>245</v>
      </c>
      <c r="D460" s="317" t="s">
        <v>1374</v>
      </c>
      <c r="E460" s="318" t="s">
        <v>19</v>
      </c>
      <c r="F460" s="319">
        <v>3</v>
      </c>
      <c r="G460" s="41"/>
      <c r="H460" s="47"/>
    </row>
    <row r="461" spans="1:8" s="2" customFormat="1" ht="16.8" customHeight="1">
      <c r="A461" s="41"/>
      <c r="B461" s="47"/>
      <c r="C461" s="320" t="s">
        <v>19</v>
      </c>
      <c r="D461" s="320" t="s">
        <v>2368</v>
      </c>
      <c r="E461" s="20" t="s">
        <v>19</v>
      </c>
      <c r="F461" s="321">
        <v>3</v>
      </c>
      <c r="G461" s="41"/>
      <c r="H461" s="47"/>
    </row>
    <row r="462" spans="1:8" s="2" customFormat="1" ht="16.8" customHeight="1">
      <c r="A462" s="41"/>
      <c r="B462" s="47"/>
      <c r="C462" s="322" t="s">
        <v>2219</v>
      </c>
      <c r="D462" s="41"/>
      <c r="E462" s="41"/>
      <c r="F462" s="41"/>
      <c r="G462" s="41"/>
      <c r="H462" s="47"/>
    </row>
    <row r="463" spans="1:8" s="2" customFormat="1" ht="16.8" customHeight="1">
      <c r="A463" s="41"/>
      <c r="B463" s="47"/>
      <c r="C463" s="320" t="s">
        <v>1556</v>
      </c>
      <c r="D463" s="320" t="s">
        <v>2369</v>
      </c>
      <c r="E463" s="20" t="s">
        <v>644</v>
      </c>
      <c r="F463" s="321">
        <v>3</v>
      </c>
      <c r="G463" s="41"/>
      <c r="H463" s="47"/>
    </row>
    <row r="464" spans="1:8" s="2" customFormat="1" ht="16.8" customHeight="1">
      <c r="A464" s="41"/>
      <c r="B464" s="47"/>
      <c r="C464" s="316" t="s">
        <v>19</v>
      </c>
      <c r="D464" s="317" t="s">
        <v>2353</v>
      </c>
      <c r="E464" s="318" t="s">
        <v>19</v>
      </c>
      <c r="F464" s="319">
        <v>3</v>
      </c>
      <c r="G464" s="41"/>
      <c r="H464" s="47"/>
    </row>
    <row r="465" spans="1:8" s="2" customFormat="1" ht="16.8" customHeight="1">
      <c r="A465" s="41"/>
      <c r="B465" s="47"/>
      <c r="C465" s="320" t="s">
        <v>19</v>
      </c>
      <c r="D465" s="320" t="s">
        <v>1445</v>
      </c>
      <c r="E465" s="20" t="s">
        <v>19</v>
      </c>
      <c r="F465" s="321">
        <v>3</v>
      </c>
      <c r="G465" s="41"/>
      <c r="H465" s="47"/>
    </row>
    <row r="466" spans="1:8" s="2" customFormat="1" ht="16.8" customHeight="1">
      <c r="A466" s="41"/>
      <c r="B466" s="47"/>
      <c r="C466" s="316" t="s">
        <v>19</v>
      </c>
      <c r="D466" s="317" t="s">
        <v>2370</v>
      </c>
      <c r="E466" s="318" t="s">
        <v>19</v>
      </c>
      <c r="F466" s="319">
        <v>18.252</v>
      </c>
      <c r="G466" s="41"/>
      <c r="H466" s="47"/>
    </row>
    <row r="467" spans="1:8" s="2" customFormat="1" ht="16.8" customHeight="1">
      <c r="A467" s="41"/>
      <c r="B467" s="47"/>
      <c r="C467" s="320" t="s">
        <v>19</v>
      </c>
      <c r="D467" s="320" t="s">
        <v>1391</v>
      </c>
      <c r="E467" s="20" t="s">
        <v>19</v>
      </c>
      <c r="F467" s="321">
        <v>14.252</v>
      </c>
      <c r="G467" s="41"/>
      <c r="H467" s="47"/>
    </row>
    <row r="468" spans="1:8" s="2" customFormat="1" ht="16.8" customHeight="1">
      <c r="A468" s="41"/>
      <c r="B468" s="47"/>
      <c r="C468" s="320" t="s">
        <v>19</v>
      </c>
      <c r="D468" s="320" t="s">
        <v>1392</v>
      </c>
      <c r="E468" s="20" t="s">
        <v>19</v>
      </c>
      <c r="F468" s="321">
        <v>4</v>
      </c>
      <c r="G468" s="41"/>
      <c r="H468" s="47"/>
    </row>
    <row r="469" spans="1:8" s="2" customFormat="1" ht="16.8" customHeight="1">
      <c r="A469" s="41"/>
      <c r="B469" s="47"/>
      <c r="C469" s="316" t="s">
        <v>19</v>
      </c>
      <c r="D469" s="317" t="s">
        <v>1391</v>
      </c>
      <c r="E469" s="318" t="s">
        <v>19</v>
      </c>
      <c r="F469" s="319">
        <v>14.252</v>
      </c>
      <c r="G469" s="41"/>
      <c r="H469" s="47"/>
    </row>
    <row r="470" spans="1:8" s="2" customFormat="1" ht="16.8" customHeight="1">
      <c r="A470" s="41"/>
      <c r="B470" s="47"/>
      <c r="C470" s="320" t="s">
        <v>19</v>
      </c>
      <c r="D470" s="320" t="s">
        <v>1394</v>
      </c>
      <c r="E470" s="20" t="s">
        <v>19</v>
      </c>
      <c r="F470" s="321">
        <v>14.252</v>
      </c>
      <c r="G470" s="41"/>
      <c r="H470" s="47"/>
    </row>
    <row r="471" spans="1:8" s="2" customFormat="1" ht="16.8" customHeight="1">
      <c r="A471" s="41"/>
      <c r="B471" s="47"/>
      <c r="C471" s="316" t="s">
        <v>19</v>
      </c>
      <c r="D471" s="317" t="s">
        <v>2348</v>
      </c>
      <c r="E471" s="318" t="s">
        <v>19</v>
      </c>
      <c r="F471" s="319">
        <v>4</v>
      </c>
      <c r="G471" s="41"/>
      <c r="H471" s="47"/>
    </row>
    <row r="472" spans="1:8" s="2" customFormat="1" ht="16.8" customHeight="1">
      <c r="A472" s="41"/>
      <c r="B472" s="47"/>
      <c r="C472" s="320" t="s">
        <v>19</v>
      </c>
      <c r="D472" s="320" t="s">
        <v>1458</v>
      </c>
      <c r="E472" s="20" t="s">
        <v>19</v>
      </c>
      <c r="F472" s="321">
        <v>4</v>
      </c>
      <c r="G472" s="41"/>
      <c r="H472" s="47"/>
    </row>
    <row r="473" spans="1:8" s="2" customFormat="1" ht="16.8" customHeight="1">
      <c r="A473" s="41"/>
      <c r="B473" s="47"/>
      <c r="C473" s="316" t="s">
        <v>19</v>
      </c>
      <c r="D473" s="317" t="s">
        <v>2364</v>
      </c>
      <c r="E473" s="318" t="s">
        <v>19</v>
      </c>
      <c r="F473" s="319">
        <v>3</v>
      </c>
      <c r="G473" s="41"/>
      <c r="H473" s="47"/>
    </row>
    <row r="474" spans="1:8" s="2" customFormat="1" ht="16.8" customHeight="1">
      <c r="A474" s="41"/>
      <c r="B474" s="47"/>
      <c r="C474" s="320" t="s">
        <v>19</v>
      </c>
      <c r="D474" s="320" t="s">
        <v>1445</v>
      </c>
      <c r="E474" s="20" t="s">
        <v>19</v>
      </c>
      <c r="F474" s="321">
        <v>3</v>
      </c>
      <c r="G474" s="41"/>
      <c r="H474" s="47"/>
    </row>
    <row r="475" spans="1:8" s="2" customFormat="1" ht="16.8" customHeight="1">
      <c r="A475" s="41"/>
      <c r="B475" s="47"/>
      <c r="C475" s="316" t="s">
        <v>19</v>
      </c>
      <c r="D475" s="317" t="s">
        <v>2366</v>
      </c>
      <c r="E475" s="318" t="s">
        <v>19</v>
      </c>
      <c r="F475" s="319">
        <v>4</v>
      </c>
      <c r="G475" s="41"/>
      <c r="H475" s="47"/>
    </row>
    <row r="476" spans="1:8" s="2" customFormat="1" ht="16.8" customHeight="1">
      <c r="A476" s="41"/>
      <c r="B476" s="47"/>
      <c r="C476" s="320" t="s">
        <v>19</v>
      </c>
      <c r="D476" s="320" t="s">
        <v>1555</v>
      </c>
      <c r="E476" s="20" t="s">
        <v>19</v>
      </c>
      <c r="F476" s="321">
        <v>4</v>
      </c>
      <c r="G476" s="41"/>
      <c r="H476" s="47"/>
    </row>
    <row r="477" spans="1:8" s="2" customFormat="1" ht="16.8" customHeight="1">
      <c r="A477" s="41"/>
      <c r="B477" s="47"/>
      <c r="C477" s="316" t="s">
        <v>19</v>
      </c>
      <c r="D477" s="317" t="s">
        <v>2368</v>
      </c>
      <c r="E477" s="318" t="s">
        <v>19</v>
      </c>
      <c r="F477" s="319">
        <v>3</v>
      </c>
      <c r="G477" s="41"/>
      <c r="H477" s="47"/>
    </row>
    <row r="478" spans="1:8" s="2" customFormat="1" ht="16.8" customHeight="1">
      <c r="A478" s="41"/>
      <c r="B478" s="47"/>
      <c r="C478" s="320" t="s">
        <v>19</v>
      </c>
      <c r="D478" s="320" t="s">
        <v>1561</v>
      </c>
      <c r="E478" s="20" t="s">
        <v>19</v>
      </c>
      <c r="F478" s="321">
        <v>3</v>
      </c>
      <c r="G478" s="41"/>
      <c r="H478" s="47"/>
    </row>
    <row r="479" spans="1:8" s="2" customFormat="1" ht="26.4" customHeight="1">
      <c r="A479" s="41"/>
      <c r="B479" s="47"/>
      <c r="C479" s="315" t="s">
        <v>2371</v>
      </c>
      <c r="D479" s="315" t="s">
        <v>113</v>
      </c>
      <c r="E479" s="41"/>
      <c r="F479" s="41"/>
      <c r="G479" s="41"/>
      <c r="H479" s="47"/>
    </row>
    <row r="480" spans="1:8" s="2" customFormat="1" ht="16.8" customHeight="1">
      <c r="A480" s="41"/>
      <c r="B480" s="47"/>
      <c r="C480" s="316" t="s">
        <v>1316</v>
      </c>
      <c r="D480" s="317" t="s">
        <v>1926</v>
      </c>
      <c r="E480" s="318" t="s">
        <v>19</v>
      </c>
      <c r="F480" s="319">
        <v>1630.144</v>
      </c>
      <c r="G480" s="41"/>
      <c r="H480" s="47"/>
    </row>
    <row r="481" spans="1:8" s="2" customFormat="1" ht="16.8" customHeight="1">
      <c r="A481" s="41"/>
      <c r="B481" s="47"/>
      <c r="C481" s="320" t="s">
        <v>19</v>
      </c>
      <c r="D481" s="320" t="s">
        <v>2372</v>
      </c>
      <c r="E481" s="20" t="s">
        <v>19</v>
      </c>
      <c r="F481" s="321">
        <v>1630.144</v>
      </c>
      <c r="G481" s="41"/>
      <c r="H481" s="47"/>
    </row>
    <row r="482" spans="1:8" s="2" customFormat="1" ht="16.8" customHeight="1">
      <c r="A482" s="41"/>
      <c r="B482" s="47"/>
      <c r="C482" s="322" t="s">
        <v>2219</v>
      </c>
      <c r="D482" s="41"/>
      <c r="E482" s="41"/>
      <c r="F482" s="41"/>
      <c r="G482" s="41"/>
      <c r="H482" s="47"/>
    </row>
    <row r="483" spans="1:8" s="2" customFormat="1" ht="16.8" customHeight="1">
      <c r="A483" s="41"/>
      <c r="B483" s="47"/>
      <c r="C483" s="320" t="s">
        <v>2202</v>
      </c>
      <c r="D483" s="320" t="s">
        <v>2203</v>
      </c>
      <c r="E483" s="20" t="s">
        <v>377</v>
      </c>
      <c r="F483" s="321">
        <v>1630.144</v>
      </c>
      <c r="G483" s="41"/>
      <c r="H483" s="47"/>
    </row>
    <row r="484" spans="1:8" s="2" customFormat="1" ht="16.8" customHeight="1">
      <c r="A484" s="41"/>
      <c r="B484" s="47"/>
      <c r="C484" s="316" t="s">
        <v>19</v>
      </c>
      <c r="D484" s="317" t="s">
        <v>2372</v>
      </c>
      <c r="E484" s="318" t="s">
        <v>19</v>
      </c>
      <c r="F484" s="319">
        <v>1630.144</v>
      </c>
      <c r="G484" s="41"/>
      <c r="H484" s="47"/>
    </row>
    <row r="485" spans="1:8" s="2" customFormat="1" ht="16.8" customHeight="1">
      <c r="A485" s="41"/>
      <c r="B485" s="47"/>
      <c r="C485" s="320" t="s">
        <v>19</v>
      </c>
      <c r="D485" s="320" t="s">
        <v>2207</v>
      </c>
      <c r="E485" s="20" t="s">
        <v>19</v>
      </c>
      <c r="F485" s="321">
        <v>1630.144</v>
      </c>
      <c r="G485" s="41"/>
      <c r="H485" s="47"/>
    </row>
    <row r="486" spans="1:8" s="2" customFormat="1" ht="7.4" customHeight="1">
      <c r="A486" s="41"/>
      <c r="B486" s="168"/>
      <c r="C486" s="169"/>
      <c r="D486" s="169"/>
      <c r="E486" s="169"/>
      <c r="F486" s="169"/>
      <c r="G486" s="169"/>
      <c r="H486" s="47"/>
    </row>
    <row r="487" spans="1:8" s="2" customFormat="1" ht="12">
      <c r="A487" s="41"/>
      <c r="B487" s="41"/>
      <c r="C487" s="41"/>
      <c r="D487" s="41"/>
      <c r="E487" s="41"/>
      <c r="F487" s="41"/>
      <c r="G487" s="41"/>
      <c r="H487" s="41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24"/>
  <sheetViews>
    <sheetView showGridLines="0" workbookViewId="0" topLeftCell="A202"/>
  </sheetViews>
  <sheetFormatPr defaultColWidth="9.140625" defaultRowHeight="12"/>
  <cols>
    <col min="1" max="1" width="8.28125" style="323" customWidth="1"/>
    <col min="2" max="2" width="1.7109375" style="323" customWidth="1"/>
    <col min="3" max="4" width="5.00390625" style="323" customWidth="1"/>
    <col min="5" max="5" width="11.7109375" style="323" customWidth="1"/>
    <col min="6" max="6" width="9.140625" style="323" customWidth="1"/>
    <col min="7" max="7" width="5.00390625" style="323" customWidth="1"/>
    <col min="8" max="8" width="77.8515625" style="323" customWidth="1"/>
    <col min="9" max="10" width="20.00390625" style="323" customWidth="1"/>
    <col min="11" max="11" width="1.7109375" style="323" customWidth="1"/>
  </cols>
  <sheetData>
    <row r="1" s="1" customFormat="1" ht="37.5" customHeight="1"/>
    <row r="2" spans="2:11" s="1" customFormat="1" ht="7.5" customHeight="1">
      <c r="B2" s="324"/>
      <c r="C2" s="325"/>
      <c r="D2" s="325"/>
      <c r="E2" s="325"/>
      <c r="F2" s="325"/>
      <c r="G2" s="325"/>
      <c r="H2" s="325"/>
      <c r="I2" s="325"/>
      <c r="J2" s="325"/>
      <c r="K2" s="326"/>
    </row>
    <row r="3" spans="2:11" s="17" customFormat="1" ht="45" customHeight="1">
      <c r="B3" s="327"/>
      <c r="C3" s="328" t="s">
        <v>2373</v>
      </c>
      <c r="D3" s="328"/>
      <c r="E3" s="328"/>
      <c r="F3" s="328"/>
      <c r="G3" s="328"/>
      <c r="H3" s="328"/>
      <c r="I3" s="328"/>
      <c r="J3" s="328"/>
      <c r="K3" s="329"/>
    </row>
    <row r="4" spans="2:11" s="1" customFormat="1" ht="25.5" customHeight="1">
      <c r="B4" s="330"/>
      <c r="C4" s="331" t="s">
        <v>2374</v>
      </c>
      <c r="D4" s="331"/>
      <c r="E4" s="331"/>
      <c r="F4" s="331"/>
      <c r="G4" s="331"/>
      <c r="H4" s="331"/>
      <c r="I4" s="331"/>
      <c r="J4" s="331"/>
      <c r="K4" s="332"/>
    </row>
    <row r="5" spans="2:11" s="1" customFormat="1" ht="5.25" customHeight="1">
      <c r="B5" s="330"/>
      <c r="C5" s="333"/>
      <c r="D5" s="333"/>
      <c r="E5" s="333"/>
      <c r="F5" s="333"/>
      <c r="G5" s="333"/>
      <c r="H5" s="333"/>
      <c r="I5" s="333"/>
      <c r="J5" s="333"/>
      <c r="K5" s="332"/>
    </row>
    <row r="6" spans="2:11" s="1" customFormat="1" ht="15" customHeight="1">
      <c r="B6" s="330"/>
      <c r="C6" s="334" t="s">
        <v>2375</v>
      </c>
      <c r="D6" s="334"/>
      <c r="E6" s="334"/>
      <c r="F6" s="334"/>
      <c r="G6" s="334"/>
      <c r="H6" s="334"/>
      <c r="I6" s="334"/>
      <c r="J6" s="334"/>
      <c r="K6" s="332"/>
    </row>
    <row r="7" spans="2:11" s="1" customFormat="1" ht="15" customHeight="1">
      <c r="B7" s="335"/>
      <c r="C7" s="334" t="s">
        <v>2376</v>
      </c>
      <c r="D7" s="334"/>
      <c r="E7" s="334"/>
      <c r="F7" s="334"/>
      <c r="G7" s="334"/>
      <c r="H7" s="334"/>
      <c r="I7" s="334"/>
      <c r="J7" s="334"/>
      <c r="K7" s="332"/>
    </row>
    <row r="8" spans="2:11" s="1" customFormat="1" ht="12.75" customHeight="1">
      <c r="B8" s="335"/>
      <c r="C8" s="334"/>
      <c r="D8" s="334"/>
      <c r="E8" s="334"/>
      <c r="F8" s="334"/>
      <c r="G8" s="334"/>
      <c r="H8" s="334"/>
      <c r="I8" s="334"/>
      <c r="J8" s="334"/>
      <c r="K8" s="332"/>
    </row>
    <row r="9" spans="2:11" s="1" customFormat="1" ht="15" customHeight="1">
      <c r="B9" s="335"/>
      <c r="C9" s="334" t="s">
        <v>2377</v>
      </c>
      <c r="D9" s="334"/>
      <c r="E9" s="334"/>
      <c r="F9" s="334"/>
      <c r="G9" s="334"/>
      <c r="H9" s="334"/>
      <c r="I9" s="334"/>
      <c r="J9" s="334"/>
      <c r="K9" s="332"/>
    </row>
    <row r="10" spans="2:11" s="1" customFormat="1" ht="15" customHeight="1">
      <c r="B10" s="335"/>
      <c r="C10" s="334"/>
      <c r="D10" s="334" t="s">
        <v>2378</v>
      </c>
      <c r="E10" s="334"/>
      <c r="F10" s="334"/>
      <c r="G10" s="334"/>
      <c r="H10" s="334"/>
      <c r="I10" s="334"/>
      <c r="J10" s="334"/>
      <c r="K10" s="332"/>
    </row>
    <row r="11" spans="2:11" s="1" customFormat="1" ht="15" customHeight="1">
      <c r="B11" s="335"/>
      <c r="C11" s="336"/>
      <c r="D11" s="334" t="s">
        <v>2379</v>
      </c>
      <c r="E11" s="334"/>
      <c r="F11" s="334"/>
      <c r="G11" s="334"/>
      <c r="H11" s="334"/>
      <c r="I11" s="334"/>
      <c r="J11" s="334"/>
      <c r="K11" s="332"/>
    </row>
    <row r="12" spans="2:11" s="1" customFormat="1" ht="15" customHeight="1">
      <c r="B12" s="335"/>
      <c r="C12" s="336"/>
      <c r="D12" s="334"/>
      <c r="E12" s="334"/>
      <c r="F12" s="334"/>
      <c r="G12" s="334"/>
      <c r="H12" s="334"/>
      <c r="I12" s="334"/>
      <c r="J12" s="334"/>
      <c r="K12" s="332"/>
    </row>
    <row r="13" spans="2:11" s="1" customFormat="1" ht="15" customHeight="1">
      <c r="B13" s="335"/>
      <c r="C13" s="336"/>
      <c r="D13" s="337" t="s">
        <v>2380</v>
      </c>
      <c r="E13" s="334"/>
      <c r="F13" s="334"/>
      <c r="G13" s="334"/>
      <c r="H13" s="334"/>
      <c r="I13" s="334"/>
      <c r="J13" s="334"/>
      <c r="K13" s="332"/>
    </row>
    <row r="14" spans="2:11" s="1" customFormat="1" ht="12.75" customHeight="1">
      <c r="B14" s="335"/>
      <c r="C14" s="336"/>
      <c r="D14" s="336"/>
      <c r="E14" s="336"/>
      <c r="F14" s="336"/>
      <c r="G14" s="336"/>
      <c r="H14" s="336"/>
      <c r="I14" s="336"/>
      <c r="J14" s="336"/>
      <c r="K14" s="332"/>
    </row>
    <row r="15" spans="2:11" s="1" customFormat="1" ht="15" customHeight="1">
      <c r="B15" s="335"/>
      <c r="C15" s="336"/>
      <c r="D15" s="334" t="s">
        <v>2381</v>
      </c>
      <c r="E15" s="334"/>
      <c r="F15" s="334"/>
      <c r="G15" s="334"/>
      <c r="H15" s="334"/>
      <c r="I15" s="334"/>
      <c r="J15" s="334"/>
      <c r="K15" s="332"/>
    </row>
    <row r="16" spans="2:11" s="1" customFormat="1" ht="15" customHeight="1">
      <c r="B16" s="335"/>
      <c r="C16" s="336"/>
      <c r="D16" s="334" t="s">
        <v>2382</v>
      </c>
      <c r="E16" s="334"/>
      <c r="F16" s="334"/>
      <c r="G16" s="334"/>
      <c r="H16" s="334"/>
      <c r="I16" s="334"/>
      <c r="J16" s="334"/>
      <c r="K16" s="332"/>
    </row>
    <row r="17" spans="2:11" s="1" customFormat="1" ht="15" customHeight="1">
      <c r="B17" s="335"/>
      <c r="C17" s="336"/>
      <c r="D17" s="334" t="s">
        <v>2383</v>
      </c>
      <c r="E17" s="334"/>
      <c r="F17" s="334"/>
      <c r="G17" s="334"/>
      <c r="H17" s="334"/>
      <c r="I17" s="334"/>
      <c r="J17" s="334"/>
      <c r="K17" s="332"/>
    </row>
    <row r="18" spans="2:11" s="1" customFormat="1" ht="15" customHeight="1">
      <c r="B18" s="335"/>
      <c r="C18" s="336"/>
      <c r="D18" s="336"/>
      <c r="E18" s="338" t="s">
        <v>83</v>
      </c>
      <c r="F18" s="334" t="s">
        <v>2384</v>
      </c>
      <c r="G18" s="334"/>
      <c r="H18" s="334"/>
      <c r="I18" s="334"/>
      <c r="J18" s="334"/>
      <c r="K18" s="332"/>
    </row>
    <row r="19" spans="2:11" s="1" customFormat="1" ht="15" customHeight="1">
      <c r="B19" s="335"/>
      <c r="C19" s="336"/>
      <c r="D19" s="336"/>
      <c r="E19" s="338" t="s">
        <v>2385</v>
      </c>
      <c r="F19" s="334" t="s">
        <v>2386</v>
      </c>
      <c r="G19" s="334"/>
      <c r="H19" s="334"/>
      <c r="I19" s="334"/>
      <c r="J19" s="334"/>
      <c r="K19" s="332"/>
    </row>
    <row r="20" spans="2:11" s="1" customFormat="1" ht="15" customHeight="1">
      <c r="B20" s="335"/>
      <c r="C20" s="336"/>
      <c r="D20" s="336"/>
      <c r="E20" s="338" t="s">
        <v>2387</v>
      </c>
      <c r="F20" s="334" t="s">
        <v>2388</v>
      </c>
      <c r="G20" s="334"/>
      <c r="H20" s="334"/>
      <c r="I20" s="334"/>
      <c r="J20" s="334"/>
      <c r="K20" s="332"/>
    </row>
    <row r="21" spans="2:11" s="1" customFormat="1" ht="15" customHeight="1">
      <c r="B21" s="335"/>
      <c r="C21" s="336"/>
      <c r="D21" s="336"/>
      <c r="E21" s="338" t="s">
        <v>2389</v>
      </c>
      <c r="F21" s="334" t="s">
        <v>82</v>
      </c>
      <c r="G21" s="334"/>
      <c r="H21" s="334"/>
      <c r="I21" s="334"/>
      <c r="J21" s="334"/>
      <c r="K21" s="332"/>
    </row>
    <row r="22" spans="2:11" s="1" customFormat="1" ht="15" customHeight="1">
      <c r="B22" s="335"/>
      <c r="C22" s="336"/>
      <c r="D22" s="336"/>
      <c r="E22" s="338" t="s">
        <v>2390</v>
      </c>
      <c r="F22" s="334" t="s">
        <v>2391</v>
      </c>
      <c r="G22" s="334"/>
      <c r="H22" s="334"/>
      <c r="I22" s="334"/>
      <c r="J22" s="334"/>
      <c r="K22" s="332"/>
    </row>
    <row r="23" spans="2:11" s="1" customFormat="1" ht="15" customHeight="1">
      <c r="B23" s="335"/>
      <c r="C23" s="336"/>
      <c r="D23" s="336"/>
      <c r="E23" s="338" t="s">
        <v>92</v>
      </c>
      <c r="F23" s="334" t="s">
        <v>2392</v>
      </c>
      <c r="G23" s="334"/>
      <c r="H23" s="334"/>
      <c r="I23" s="334"/>
      <c r="J23" s="334"/>
      <c r="K23" s="332"/>
    </row>
    <row r="24" spans="2:11" s="1" customFormat="1" ht="12.75" customHeight="1">
      <c r="B24" s="335"/>
      <c r="C24" s="336"/>
      <c r="D24" s="336"/>
      <c r="E24" s="336"/>
      <c r="F24" s="336"/>
      <c r="G24" s="336"/>
      <c r="H24" s="336"/>
      <c r="I24" s="336"/>
      <c r="J24" s="336"/>
      <c r="K24" s="332"/>
    </row>
    <row r="25" spans="2:11" s="1" customFormat="1" ht="15" customHeight="1">
      <c r="B25" s="335"/>
      <c r="C25" s="334" t="s">
        <v>2393</v>
      </c>
      <c r="D25" s="334"/>
      <c r="E25" s="334"/>
      <c r="F25" s="334"/>
      <c r="G25" s="334"/>
      <c r="H25" s="334"/>
      <c r="I25" s="334"/>
      <c r="J25" s="334"/>
      <c r="K25" s="332"/>
    </row>
    <row r="26" spans="2:11" s="1" customFormat="1" ht="15" customHeight="1">
      <c r="B26" s="335"/>
      <c r="C26" s="334" t="s">
        <v>2394</v>
      </c>
      <c r="D26" s="334"/>
      <c r="E26" s="334"/>
      <c r="F26" s="334"/>
      <c r="G26" s="334"/>
      <c r="H26" s="334"/>
      <c r="I26" s="334"/>
      <c r="J26" s="334"/>
      <c r="K26" s="332"/>
    </row>
    <row r="27" spans="2:11" s="1" customFormat="1" ht="15" customHeight="1">
      <c r="B27" s="335"/>
      <c r="C27" s="334"/>
      <c r="D27" s="334" t="s">
        <v>2395</v>
      </c>
      <c r="E27" s="334"/>
      <c r="F27" s="334"/>
      <c r="G27" s="334"/>
      <c r="H27" s="334"/>
      <c r="I27" s="334"/>
      <c r="J27" s="334"/>
      <c r="K27" s="332"/>
    </row>
    <row r="28" spans="2:11" s="1" customFormat="1" ht="15" customHeight="1">
      <c r="B28" s="335"/>
      <c r="C28" s="336"/>
      <c r="D28" s="334" t="s">
        <v>2396</v>
      </c>
      <c r="E28" s="334"/>
      <c r="F28" s="334"/>
      <c r="G28" s="334"/>
      <c r="H28" s="334"/>
      <c r="I28" s="334"/>
      <c r="J28" s="334"/>
      <c r="K28" s="332"/>
    </row>
    <row r="29" spans="2:11" s="1" customFormat="1" ht="12.75" customHeight="1">
      <c r="B29" s="335"/>
      <c r="C29" s="336"/>
      <c r="D29" s="336"/>
      <c r="E29" s="336"/>
      <c r="F29" s="336"/>
      <c r="G29" s="336"/>
      <c r="H29" s="336"/>
      <c r="I29" s="336"/>
      <c r="J29" s="336"/>
      <c r="K29" s="332"/>
    </row>
    <row r="30" spans="2:11" s="1" customFormat="1" ht="15" customHeight="1">
      <c r="B30" s="335"/>
      <c r="C30" s="336"/>
      <c r="D30" s="334" t="s">
        <v>2397</v>
      </c>
      <c r="E30" s="334"/>
      <c r="F30" s="334"/>
      <c r="G30" s="334"/>
      <c r="H30" s="334"/>
      <c r="I30" s="334"/>
      <c r="J30" s="334"/>
      <c r="K30" s="332"/>
    </row>
    <row r="31" spans="2:11" s="1" customFormat="1" ht="15" customHeight="1">
      <c r="B31" s="335"/>
      <c r="C31" s="336"/>
      <c r="D31" s="334" t="s">
        <v>2398</v>
      </c>
      <c r="E31" s="334"/>
      <c r="F31" s="334"/>
      <c r="G31" s="334"/>
      <c r="H31" s="334"/>
      <c r="I31" s="334"/>
      <c r="J31" s="334"/>
      <c r="K31" s="332"/>
    </row>
    <row r="32" spans="2:11" s="1" customFormat="1" ht="12.75" customHeight="1">
      <c r="B32" s="335"/>
      <c r="C32" s="336"/>
      <c r="D32" s="336"/>
      <c r="E32" s="336"/>
      <c r="F32" s="336"/>
      <c r="G32" s="336"/>
      <c r="H32" s="336"/>
      <c r="I32" s="336"/>
      <c r="J32" s="336"/>
      <c r="K32" s="332"/>
    </row>
    <row r="33" spans="2:11" s="1" customFormat="1" ht="15" customHeight="1">
      <c r="B33" s="335"/>
      <c r="C33" s="336"/>
      <c r="D33" s="334" t="s">
        <v>2399</v>
      </c>
      <c r="E33" s="334"/>
      <c r="F33" s="334"/>
      <c r="G33" s="334"/>
      <c r="H33" s="334"/>
      <c r="I33" s="334"/>
      <c r="J33" s="334"/>
      <c r="K33" s="332"/>
    </row>
    <row r="34" spans="2:11" s="1" customFormat="1" ht="15" customHeight="1">
      <c r="B34" s="335"/>
      <c r="C34" s="336"/>
      <c r="D34" s="334" t="s">
        <v>2400</v>
      </c>
      <c r="E34" s="334"/>
      <c r="F34" s="334"/>
      <c r="G34" s="334"/>
      <c r="H34" s="334"/>
      <c r="I34" s="334"/>
      <c r="J34" s="334"/>
      <c r="K34" s="332"/>
    </row>
    <row r="35" spans="2:11" s="1" customFormat="1" ht="15" customHeight="1">
      <c r="B35" s="335"/>
      <c r="C35" s="336"/>
      <c r="D35" s="334" t="s">
        <v>2401</v>
      </c>
      <c r="E35" s="334"/>
      <c r="F35" s="334"/>
      <c r="G35" s="334"/>
      <c r="H35" s="334"/>
      <c r="I35" s="334"/>
      <c r="J35" s="334"/>
      <c r="K35" s="332"/>
    </row>
    <row r="36" spans="2:11" s="1" customFormat="1" ht="15" customHeight="1">
      <c r="B36" s="335"/>
      <c r="C36" s="336"/>
      <c r="D36" s="334"/>
      <c r="E36" s="337" t="s">
        <v>131</v>
      </c>
      <c r="F36" s="334"/>
      <c r="G36" s="334" t="s">
        <v>2402</v>
      </c>
      <c r="H36" s="334"/>
      <c r="I36" s="334"/>
      <c r="J36" s="334"/>
      <c r="K36" s="332"/>
    </row>
    <row r="37" spans="2:11" s="1" customFormat="1" ht="30.75" customHeight="1">
      <c r="B37" s="335"/>
      <c r="C37" s="336"/>
      <c r="D37" s="334"/>
      <c r="E37" s="337" t="s">
        <v>2403</v>
      </c>
      <c r="F37" s="334"/>
      <c r="G37" s="334" t="s">
        <v>2404</v>
      </c>
      <c r="H37" s="334"/>
      <c r="I37" s="334"/>
      <c r="J37" s="334"/>
      <c r="K37" s="332"/>
    </row>
    <row r="38" spans="2:11" s="1" customFormat="1" ht="15" customHeight="1">
      <c r="B38" s="335"/>
      <c r="C38" s="336"/>
      <c r="D38" s="334"/>
      <c r="E38" s="337" t="s">
        <v>57</v>
      </c>
      <c r="F38" s="334"/>
      <c r="G38" s="334" t="s">
        <v>2405</v>
      </c>
      <c r="H38" s="334"/>
      <c r="I38" s="334"/>
      <c r="J38" s="334"/>
      <c r="K38" s="332"/>
    </row>
    <row r="39" spans="2:11" s="1" customFormat="1" ht="15" customHeight="1">
      <c r="B39" s="335"/>
      <c r="C39" s="336"/>
      <c r="D39" s="334"/>
      <c r="E39" s="337" t="s">
        <v>58</v>
      </c>
      <c r="F39" s="334"/>
      <c r="G39" s="334" t="s">
        <v>2406</v>
      </c>
      <c r="H39" s="334"/>
      <c r="I39" s="334"/>
      <c r="J39" s="334"/>
      <c r="K39" s="332"/>
    </row>
    <row r="40" spans="2:11" s="1" customFormat="1" ht="15" customHeight="1">
      <c r="B40" s="335"/>
      <c r="C40" s="336"/>
      <c r="D40" s="334"/>
      <c r="E40" s="337" t="s">
        <v>132</v>
      </c>
      <c r="F40" s="334"/>
      <c r="G40" s="334" t="s">
        <v>2407</v>
      </c>
      <c r="H40" s="334"/>
      <c r="I40" s="334"/>
      <c r="J40" s="334"/>
      <c r="K40" s="332"/>
    </row>
    <row r="41" spans="2:11" s="1" customFormat="1" ht="15" customHeight="1">
      <c r="B41" s="335"/>
      <c r="C41" s="336"/>
      <c r="D41" s="334"/>
      <c r="E41" s="337" t="s">
        <v>133</v>
      </c>
      <c r="F41" s="334"/>
      <c r="G41" s="334" t="s">
        <v>2408</v>
      </c>
      <c r="H41" s="334"/>
      <c r="I41" s="334"/>
      <c r="J41" s="334"/>
      <c r="K41" s="332"/>
    </row>
    <row r="42" spans="2:11" s="1" customFormat="1" ht="15" customHeight="1">
      <c r="B42" s="335"/>
      <c r="C42" s="336"/>
      <c r="D42" s="334"/>
      <c r="E42" s="337" t="s">
        <v>2409</v>
      </c>
      <c r="F42" s="334"/>
      <c r="G42" s="334" t="s">
        <v>2410</v>
      </c>
      <c r="H42" s="334"/>
      <c r="I42" s="334"/>
      <c r="J42" s="334"/>
      <c r="K42" s="332"/>
    </row>
    <row r="43" spans="2:11" s="1" customFormat="1" ht="15" customHeight="1">
      <c r="B43" s="335"/>
      <c r="C43" s="336"/>
      <c r="D43" s="334"/>
      <c r="E43" s="337"/>
      <c r="F43" s="334"/>
      <c r="G43" s="334" t="s">
        <v>2411</v>
      </c>
      <c r="H43" s="334"/>
      <c r="I43" s="334"/>
      <c r="J43" s="334"/>
      <c r="K43" s="332"/>
    </row>
    <row r="44" spans="2:11" s="1" customFormat="1" ht="15" customHeight="1">
      <c r="B44" s="335"/>
      <c r="C44" s="336"/>
      <c r="D44" s="334"/>
      <c r="E44" s="337" t="s">
        <v>2412</v>
      </c>
      <c r="F44" s="334"/>
      <c r="G44" s="334" t="s">
        <v>2413</v>
      </c>
      <c r="H44" s="334"/>
      <c r="I44" s="334"/>
      <c r="J44" s="334"/>
      <c r="K44" s="332"/>
    </row>
    <row r="45" spans="2:11" s="1" customFormat="1" ht="15" customHeight="1">
      <c r="B45" s="335"/>
      <c r="C45" s="336"/>
      <c r="D45" s="334"/>
      <c r="E45" s="337" t="s">
        <v>135</v>
      </c>
      <c r="F45" s="334"/>
      <c r="G45" s="334" t="s">
        <v>2414</v>
      </c>
      <c r="H45" s="334"/>
      <c r="I45" s="334"/>
      <c r="J45" s="334"/>
      <c r="K45" s="332"/>
    </row>
    <row r="46" spans="2:11" s="1" customFormat="1" ht="12.75" customHeight="1">
      <c r="B46" s="335"/>
      <c r="C46" s="336"/>
      <c r="D46" s="334"/>
      <c r="E46" s="334"/>
      <c r="F46" s="334"/>
      <c r="G46" s="334"/>
      <c r="H46" s="334"/>
      <c r="I46" s="334"/>
      <c r="J46" s="334"/>
      <c r="K46" s="332"/>
    </row>
    <row r="47" spans="2:11" s="1" customFormat="1" ht="15" customHeight="1">
      <c r="B47" s="335"/>
      <c r="C47" s="336"/>
      <c r="D47" s="334" t="s">
        <v>2415</v>
      </c>
      <c r="E47" s="334"/>
      <c r="F47" s="334"/>
      <c r="G47" s="334"/>
      <c r="H47" s="334"/>
      <c r="I47" s="334"/>
      <c r="J47" s="334"/>
      <c r="K47" s="332"/>
    </row>
    <row r="48" spans="2:11" s="1" customFormat="1" ht="15" customHeight="1">
      <c r="B48" s="335"/>
      <c r="C48" s="336"/>
      <c r="D48" s="336"/>
      <c r="E48" s="334" t="s">
        <v>2416</v>
      </c>
      <c r="F48" s="334"/>
      <c r="G48" s="334"/>
      <c r="H48" s="334"/>
      <c r="I48" s="334"/>
      <c r="J48" s="334"/>
      <c r="K48" s="332"/>
    </row>
    <row r="49" spans="2:11" s="1" customFormat="1" ht="15" customHeight="1">
      <c r="B49" s="335"/>
      <c r="C49" s="336"/>
      <c r="D49" s="336"/>
      <c r="E49" s="334" t="s">
        <v>2417</v>
      </c>
      <c r="F49" s="334"/>
      <c r="G49" s="334"/>
      <c r="H49" s="334"/>
      <c r="I49" s="334"/>
      <c r="J49" s="334"/>
      <c r="K49" s="332"/>
    </row>
    <row r="50" spans="2:11" s="1" customFormat="1" ht="15" customHeight="1">
      <c r="B50" s="335"/>
      <c r="C50" s="336"/>
      <c r="D50" s="336"/>
      <c r="E50" s="334" t="s">
        <v>2418</v>
      </c>
      <c r="F50" s="334"/>
      <c r="G50" s="334"/>
      <c r="H50" s="334"/>
      <c r="I50" s="334"/>
      <c r="J50" s="334"/>
      <c r="K50" s="332"/>
    </row>
    <row r="51" spans="2:11" s="1" customFormat="1" ht="15" customHeight="1">
      <c r="B51" s="335"/>
      <c r="C51" s="336"/>
      <c r="D51" s="334" t="s">
        <v>2419</v>
      </c>
      <c r="E51" s="334"/>
      <c r="F51" s="334"/>
      <c r="G51" s="334"/>
      <c r="H51" s="334"/>
      <c r="I51" s="334"/>
      <c r="J51" s="334"/>
      <c r="K51" s="332"/>
    </row>
    <row r="52" spans="2:11" s="1" customFormat="1" ht="25.5" customHeight="1">
      <c r="B52" s="330"/>
      <c r="C52" s="331" t="s">
        <v>2420</v>
      </c>
      <c r="D52" s="331"/>
      <c r="E52" s="331"/>
      <c r="F52" s="331"/>
      <c r="G52" s="331"/>
      <c r="H52" s="331"/>
      <c r="I52" s="331"/>
      <c r="J52" s="331"/>
      <c r="K52" s="332"/>
    </row>
    <row r="53" spans="2:11" s="1" customFormat="1" ht="5.25" customHeight="1">
      <c r="B53" s="330"/>
      <c r="C53" s="333"/>
      <c r="D53" s="333"/>
      <c r="E53" s="333"/>
      <c r="F53" s="333"/>
      <c r="G53" s="333"/>
      <c r="H53" s="333"/>
      <c r="I53" s="333"/>
      <c r="J53" s="333"/>
      <c r="K53" s="332"/>
    </row>
    <row r="54" spans="2:11" s="1" customFormat="1" ht="15" customHeight="1">
      <c r="B54" s="330"/>
      <c r="C54" s="334" t="s">
        <v>2421</v>
      </c>
      <c r="D54" s="334"/>
      <c r="E54" s="334"/>
      <c r="F54" s="334"/>
      <c r="G54" s="334"/>
      <c r="H54" s="334"/>
      <c r="I54" s="334"/>
      <c r="J54" s="334"/>
      <c r="K54" s="332"/>
    </row>
    <row r="55" spans="2:11" s="1" customFormat="1" ht="15" customHeight="1">
      <c r="B55" s="330"/>
      <c r="C55" s="334" t="s">
        <v>2422</v>
      </c>
      <c r="D55" s="334"/>
      <c r="E55" s="334"/>
      <c r="F55" s="334"/>
      <c r="G55" s="334"/>
      <c r="H55" s="334"/>
      <c r="I55" s="334"/>
      <c r="J55" s="334"/>
      <c r="K55" s="332"/>
    </row>
    <row r="56" spans="2:11" s="1" customFormat="1" ht="12.75" customHeight="1">
      <c r="B56" s="330"/>
      <c r="C56" s="334"/>
      <c r="D56" s="334"/>
      <c r="E56" s="334"/>
      <c r="F56" s="334"/>
      <c r="G56" s="334"/>
      <c r="H56" s="334"/>
      <c r="I56" s="334"/>
      <c r="J56" s="334"/>
      <c r="K56" s="332"/>
    </row>
    <row r="57" spans="2:11" s="1" customFormat="1" ht="15" customHeight="1">
      <c r="B57" s="330"/>
      <c r="C57" s="334" t="s">
        <v>2423</v>
      </c>
      <c r="D57" s="334"/>
      <c r="E57" s="334"/>
      <c r="F57" s="334"/>
      <c r="G57" s="334"/>
      <c r="H57" s="334"/>
      <c r="I57" s="334"/>
      <c r="J57" s="334"/>
      <c r="K57" s="332"/>
    </row>
    <row r="58" spans="2:11" s="1" customFormat="1" ht="15" customHeight="1">
      <c r="B58" s="330"/>
      <c r="C58" s="336"/>
      <c r="D58" s="334" t="s">
        <v>2424</v>
      </c>
      <c r="E58" s="334"/>
      <c r="F58" s="334"/>
      <c r="G58" s="334"/>
      <c r="H58" s="334"/>
      <c r="I58" s="334"/>
      <c r="J58" s="334"/>
      <c r="K58" s="332"/>
    </row>
    <row r="59" spans="2:11" s="1" customFormat="1" ht="15" customHeight="1">
      <c r="B59" s="330"/>
      <c r="C59" s="336"/>
      <c r="D59" s="334" t="s">
        <v>2425</v>
      </c>
      <c r="E59" s="334"/>
      <c r="F59" s="334"/>
      <c r="G59" s="334"/>
      <c r="H59" s="334"/>
      <c r="I59" s="334"/>
      <c r="J59" s="334"/>
      <c r="K59" s="332"/>
    </row>
    <row r="60" spans="2:11" s="1" customFormat="1" ht="15" customHeight="1">
      <c r="B60" s="330"/>
      <c r="C60" s="336"/>
      <c r="D60" s="334" t="s">
        <v>2426</v>
      </c>
      <c r="E60" s="334"/>
      <c r="F60" s="334"/>
      <c r="G60" s="334"/>
      <c r="H60" s="334"/>
      <c r="I60" s="334"/>
      <c r="J60" s="334"/>
      <c r="K60" s="332"/>
    </row>
    <row r="61" spans="2:11" s="1" customFormat="1" ht="15" customHeight="1">
      <c r="B61" s="330"/>
      <c r="C61" s="336"/>
      <c r="D61" s="334" t="s">
        <v>2427</v>
      </c>
      <c r="E61" s="334"/>
      <c r="F61" s="334"/>
      <c r="G61" s="334"/>
      <c r="H61" s="334"/>
      <c r="I61" s="334"/>
      <c r="J61" s="334"/>
      <c r="K61" s="332"/>
    </row>
    <row r="62" spans="2:11" s="1" customFormat="1" ht="15" customHeight="1">
      <c r="B62" s="330"/>
      <c r="C62" s="336"/>
      <c r="D62" s="339" t="s">
        <v>2428</v>
      </c>
      <c r="E62" s="339"/>
      <c r="F62" s="339"/>
      <c r="G62" s="339"/>
      <c r="H62" s="339"/>
      <c r="I62" s="339"/>
      <c r="J62" s="339"/>
      <c r="K62" s="332"/>
    </row>
    <row r="63" spans="2:11" s="1" customFormat="1" ht="15" customHeight="1">
      <c r="B63" s="330"/>
      <c r="C63" s="336"/>
      <c r="D63" s="334" t="s">
        <v>2429</v>
      </c>
      <c r="E63" s="334"/>
      <c r="F63" s="334"/>
      <c r="G63" s="334"/>
      <c r="H63" s="334"/>
      <c r="I63" s="334"/>
      <c r="J63" s="334"/>
      <c r="K63" s="332"/>
    </row>
    <row r="64" spans="2:11" s="1" customFormat="1" ht="12.75" customHeight="1">
      <c r="B64" s="330"/>
      <c r="C64" s="336"/>
      <c r="D64" s="336"/>
      <c r="E64" s="340"/>
      <c r="F64" s="336"/>
      <c r="G64" s="336"/>
      <c r="H64" s="336"/>
      <c r="I64" s="336"/>
      <c r="J64" s="336"/>
      <c r="K64" s="332"/>
    </row>
    <row r="65" spans="2:11" s="1" customFormat="1" ht="15" customHeight="1">
      <c r="B65" s="330"/>
      <c r="C65" s="336"/>
      <c r="D65" s="334" t="s">
        <v>2430</v>
      </c>
      <c r="E65" s="334"/>
      <c r="F65" s="334"/>
      <c r="G65" s="334"/>
      <c r="H65" s="334"/>
      <c r="I65" s="334"/>
      <c r="J65" s="334"/>
      <c r="K65" s="332"/>
    </row>
    <row r="66" spans="2:11" s="1" customFormat="1" ht="15" customHeight="1">
      <c r="B66" s="330"/>
      <c r="C66" s="336"/>
      <c r="D66" s="339" t="s">
        <v>2431</v>
      </c>
      <c r="E66" s="339"/>
      <c r="F66" s="339"/>
      <c r="G66" s="339"/>
      <c r="H66" s="339"/>
      <c r="I66" s="339"/>
      <c r="J66" s="339"/>
      <c r="K66" s="332"/>
    </row>
    <row r="67" spans="2:11" s="1" customFormat="1" ht="15" customHeight="1">
      <c r="B67" s="330"/>
      <c r="C67" s="336"/>
      <c r="D67" s="334" t="s">
        <v>2432</v>
      </c>
      <c r="E67" s="334"/>
      <c r="F67" s="334"/>
      <c r="G67" s="334"/>
      <c r="H67" s="334"/>
      <c r="I67" s="334"/>
      <c r="J67" s="334"/>
      <c r="K67" s="332"/>
    </row>
    <row r="68" spans="2:11" s="1" customFormat="1" ht="15" customHeight="1">
      <c r="B68" s="330"/>
      <c r="C68" s="336"/>
      <c r="D68" s="334" t="s">
        <v>2433</v>
      </c>
      <c r="E68" s="334"/>
      <c r="F68" s="334"/>
      <c r="G68" s="334"/>
      <c r="H68" s="334"/>
      <c r="I68" s="334"/>
      <c r="J68" s="334"/>
      <c r="K68" s="332"/>
    </row>
    <row r="69" spans="2:11" s="1" customFormat="1" ht="15" customHeight="1">
      <c r="B69" s="330"/>
      <c r="C69" s="336"/>
      <c r="D69" s="334" t="s">
        <v>2434</v>
      </c>
      <c r="E69" s="334"/>
      <c r="F69" s="334"/>
      <c r="G69" s="334"/>
      <c r="H69" s="334"/>
      <c r="I69" s="334"/>
      <c r="J69" s="334"/>
      <c r="K69" s="332"/>
    </row>
    <row r="70" spans="2:11" s="1" customFormat="1" ht="15" customHeight="1">
      <c r="B70" s="330"/>
      <c r="C70" s="336"/>
      <c r="D70" s="334" t="s">
        <v>2435</v>
      </c>
      <c r="E70" s="334"/>
      <c r="F70" s="334"/>
      <c r="G70" s="334"/>
      <c r="H70" s="334"/>
      <c r="I70" s="334"/>
      <c r="J70" s="334"/>
      <c r="K70" s="332"/>
    </row>
    <row r="71" spans="2:11" s="1" customFormat="1" ht="12.75" customHeight="1">
      <c r="B71" s="341"/>
      <c r="C71" s="342"/>
      <c r="D71" s="342"/>
      <c r="E71" s="342"/>
      <c r="F71" s="342"/>
      <c r="G71" s="342"/>
      <c r="H71" s="342"/>
      <c r="I71" s="342"/>
      <c r="J71" s="342"/>
      <c r="K71" s="343"/>
    </row>
    <row r="72" spans="2:11" s="1" customFormat="1" ht="18.75" customHeight="1">
      <c r="B72" s="344"/>
      <c r="C72" s="344"/>
      <c r="D72" s="344"/>
      <c r="E72" s="344"/>
      <c r="F72" s="344"/>
      <c r="G72" s="344"/>
      <c r="H72" s="344"/>
      <c r="I72" s="344"/>
      <c r="J72" s="344"/>
      <c r="K72" s="345"/>
    </row>
    <row r="73" spans="2:11" s="1" customFormat="1" ht="18.75" customHeight="1">
      <c r="B73" s="345"/>
      <c r="C73" s="345"/>
      <c r="D73" s="345"/>
      <c r="E73" s="345"/>
      <c r="F73" s="345"/>
      <c r="G73" s="345"/>
      <c r="H73" s="345"/>
      <c r="I73" s="345"/>
      <c r="J73" s="345"/>
      <c r="K73" s="345"/>
    </row>
    <row r="74" spans="2:11" s="1" customFormat="1" ht="7.5" customHeight="1">
      <c r="B74" s="346"/>
      <c r="C74" s="347"/>
      <c r="D74" s="347"/>
      <c r="E74" s="347"/>
      <c r="F74" s="347"/>
      <c r="G74" s="347"/>
      <c r="H74" s="347"/>
      <c r="I74" s="347"/>
      <c r="J74" s="347"/>
      <c r="K74" s="348"/>
    </row>
    <row r="75" spans="2:11" s="1" customFormat="1" ht="45" customHeight="1">
      <c r="B75" s="349"/>
      <c r="C75" s="350" t="s">
        <v>2436</v>
      </c>
      <c r="D75" s="350"/>
      <c r="E75" s="350"/>
      <c r="F75" s="350"/>
      <c r="G75" s="350"/>
      <c r="H75" s="350"/>
      <c r="I75" s="350"/>
      <c r="J75" s="350"/>
      <c r="K75" s="351"/>
    </row>
    <row r="76" spans="2:11" s="1" customFormat="1" ht="17.25" customHeight="1">
      <c r="B76" s="349"/>
      <c r="C76" s="352" t="s">
        <v>2437</v>
      </c>
      <c r="D76" s="352"/>
      <c r="E76" s="352"/>
      <c r="F76" s="352" t="s">
        <v>2438</v>
      </c>
      <c r="G76" s="353"/>
      <c r="H76" s="352" t="s">
        <v>58</v>
      </c>
      <c r="I76" s="352" t="s">
        <v>61</v>
      </c>
      <c r="J76" s="352" t="s">
        <v>2439</v>
      </c>
      <c r="K76" s="351"/>
    </row>
    <row r="77" spans="2:11" s="1" customFormat="1" ht="17.25" customHeight="1">
      <c r="B77" s="349"/>
      <c r="C77" s="354" t="s">
        <v>2440</v>
      </c>
      <c r="D77" s="354"/>
      <c r="E77" s="354"/>
      <c r="F77" s="355" t="s">
        <v>2441</v>
      </c>
      <c r="G77" s="356"/>
      <c r="H77" s="354"/>
      <c r="I77" s="354"/>
      <c r="J77" s="354" t="s">
        <v>2442</v>
      </c>
      <c r="K77" s="351"/>
    </row>
    <row r="78" spans="2:11" s="1" customFormat="1" ht="5.25" customHeight="1">
      <c r="B78" s="349"/>
      <c r="C78" s="357"/>
      <c r="D78" s="357"/>
      <c r="E78" s="357"/>
      <c r="F78" s="357"/>
      <c r="G78" s="358"/>
      <c r="H78" s="357"/>
      <c r="I78" s="357"/>
      <c r="J78" s="357"/>
      <c r="K78" s="351"/>
    </row>
    <row r="79" spans="2:11" s="1" customFormat="1" ht="15" customHeight="1">
      <c r="B79" s="349"/>
      <c r="C79" s="337" t="s">
        <v>57</v>
      </c>
      <c r="D79" s="359"/>
      <c r="E79" s="359"/>
      <c r="F79" s="360" t="s">
        <v>2443</v>
      </c>
      <c r="G79" s="361"/>
      <c r="H79" s="337" t="s">
        <v>2444</v>
      </c>
      <c r="I79" s="337" t="s">
        <v>2445</v>
      </c>
      <c r="J79" s="337">
        <v>20</v>
      </c>
      <c r="K79" s="351"/>
    </row>
    <row r="80" spans="2:11" s="1" customFormat="1" ht="15" customHeight="1">
      <c r="B80" s="349"/>
      <c r="C80" s="337" t="s">
        <v>2446</v>
      </c>
      <c r="D80" s="337"/>
      <c r="E80" s="337"/>
      <c r="F80" s="360" t="s">
        <v>2443</v>
      </c>
      <c r="G80" s="361"/>
      <c r="H80" s="337" t="s">
        <v>2447</v>
      </c>
      <c r="I80" s="337" t="s">
        <v>2445</v>
      </c>
      <c r="J80" s="337">
        <v>120</v>
      </c>
      <c r="K80" s="351"/>
    </row>
    <row r="81" spans="2:11" s="1" customFormat="1" ht="15" customHeight="1">
      <c r="B81" s="362"/>
      <c r="C81" s="337" t="s">
        <v>2448</v>
      </c>
      <c r="D81" s="337"/>
      <c r="E81" s="337"/>
      <c r="F81" s="360" t="s">
        <v>2449</v>
      </c>
      <c r="G81" s="361"/>
      <c r="H81" s="337" t="s">
        <v>2450</v>
      </c>
      <c r="I81" s="337" t="s">
        <v>2445</v>
      </c>
      <c r="J81" s="337">
        <v>50</v>
      </c>
      <c r="K81" s="351"/>
    </row>
    <row r="82" spans="2:11" s="1" customFormat="1" ht="15" customHeight="1">
      <c r="B82" s="362"/>
      <c r="C82" s="337" t="s">
        <v>2451</v>
      </c>
      <c r="D82" s="337"/>
      <c r="E82" s="337"/>
      <c r="F82" s="360" t="s">
        <v>2443</v>
      </c>
      <c r="G82" s="361"/>
      <c r="H82" s="337" t="s">
        <v>2452</v>
      </c>
      <c r="I82" s="337" t="s">
        <v>2453</v>
      </c>
      <c r="J82" s="337"/>
      <c r="K82" s="351"/>
    </row>
    <row r="83" spans="2:11" s="1" customFormat="1" ht="15" customHeight="1">
      <c r="B83" s="362"/>
      <c r="C83" s="363" t="s">
        <v>2454</v>
      </c>
      <c r="D83" s="363"/>
      <c r="E83" s="363"/>
      <c r="F83" s="364" t="s">
        <v>2449</v>
      </c>
      <c r="G83" s="363"/>
      <c r="H83" s="363" t="s">
        <v>2455</v>
      </c>
      <c r="I83" s="363" t="s">
        <v>2445</v>
      </c>
      <c r="J83" s="363">
        <v>15</v>
      </c>
      <c r="K83" s="351"/>
    </row>
    <row r="84" spans="2:11" s="1" customFormat="1" ht="15" customHeight="1">
      <c r="B84" s="362"/>
      <c r="C84" s="363" t="s">
        <v>2456</v>
      </c>
      <c r="D84" s="363"/>
      <c r="E84" s="363"/>
      <c r="F84" s="364" t="s">
        <v>2449</v>
      </c>
      <c r="G84" s="363"/>
      <c r="H84" s="363" t="s">
        <v>2457</v>
      </c>
      <c r="I84" s="363" t="s">
        <v>2445</v>
      </c>
      <c r="J84" s="363">
        <v>15</v>
      </c>
      <c r="K84" s="351"/>
    </row>
    <row r="85" spans="2:11" s="1" customFormat="1" ht="15" customHeight="1">
      <c r="B85" s="362"/>
      <c r="C85" s="363" t="s">
        <v>2458</v>
      </c>
      <c r="D85" s="363"/>
      <c r="E85" s="363"/>
      <c r="F85" s="364" t="s">
        <v>2449</v>
      </c>
      <c r="G85" s="363"/>
      <c r="H85" s="363" t="s">
        <v>2459</v>
      </c>
      <c r="I85" s="363" t="s">
        <v>2445</v>
      </c>
      <c r="J85" s="363">
        <v>20</v>
      </c>
      <c r="K85" s="351"/>
    </row>
    <row r="86" spans="2:11" s="1" customFormat="1" ht="15" customHeight="1">
      <c r="B86" s="362"/>
      <c r="C86" s="363" t="s">
        <v>2460</v>
      </c>
      <c r="D86" s="363"/>
      <c r="E86" s="363"/>
      <c r="F86" s="364" t="s">
        <v>2449</v>
      </c>
      <c r="G86" s="363"/>
      <c r="H86" s="363" t="s">
        <v>2461</v>
      </c>
      <c r="I86" s="363" t="s">
        <v>2445</v>
      </c>
      <c r="J86" s="363">
        <v>20</v>
      </c>
      <c r="K86" s="351"/>
    </row>
    <row r="87" spans="2:11" s="1" customFormat="1" ht="15" customHeight="1">
      <c r="B87" s="362"/>
      <c r="C87" s="337" t="s">
        <v>2462</v>
      </c>
      <c r="D87" s="337"/>
      <c r="E87" s="337"/>
      <c r="F87" s="360" t="s">
        <v>2449</v>
      </c>
      <c r="G87" s="361"/>
      <c r="H87" s="337" t="s">
        <v>2463</v>
      </c>
      <c r="I87" s="337" t="s">
        <v>2445</v>
      </c>
      <c r="J87" s="337">
        <v>50</v>
      </c>
      <c r="K87" s="351"/>
    </row>
    <row r="88" spans="2:11" s="1" customFormat="1" ht="15" customHeight="1">
      <c r="B88" s="362"/>
      <c r="C88" s="337" t="s">
        <v>2464</v>
      </c>
      <c r="D88" s="337"/>
      <c r="E88" s="337"/>
      <c r="F88" s="360" t="s">
        <v>2449</v>
      </c>
      <c r="G88" s="361"/>
      <c r="H88" s="337" t="s">
        <v>2465</v>
      </c>
      <c r="I88" s="337" t="s">
        <v>2445</v>
      </c>
      <c r="J88" s="337">
        <v>20</v>
      </c>
      <c r="K88" s="351"/>
    </row>
    <row r="89" spans="2:11" s="1" customFormat="1" ht="15" customHeight="1">
      <c r="B89" s="362"/>
      <c r="C89" s="337" t="s">
        <v>2466</v>
      </c>
      <c r="D89" s="337"/>
      <c r="E89" s="337"/>
      <c r="F89" s="360" t="s">
        <v>2449</v>
      </c>
      <c r="G89" s="361"/>
      <c r="H89" s="337" t="s">
        <v>2467</v>
      </c>
      <c r="I89" s="337" t="s">
        <v>2445</v>
      </c>
      <c r="J89" s="337">
        <v>20</v>
      </c>
      <c r="K89" s="351"/>
    </row>
    <row r="90" spans="2:11" s="1" customFormat="1" ht="15" customHeight="1">
      <c r="B90" s="362"/>
      <c r="C90" s="337" t="s">
        <v>2468</v>
      </c>
      <c r="D90" s="337"/>
      <c r="E90" s="337"/>
      <c r="F90" s="360" t="s">
        <v>2449</v>
      </c>
      <c r="G90" s="361"/>
      <c r="H90" s="337" t="s">
        <v>2469</v>
      </c>
      <c r="I90" s="337" t="s">
        <v>2445</v>
      </c>
      <c r="J90" s="337">
        <v>50</v>
      </c>
      <c r="K90" s="351"/>
    </row>
    <row r="91" spans="2:11" s="1" customFormat="1" ht="15" customHeight="1">
      <c r="B91" s="362"/>
      <c r="C91" s="337" t="s">
        <v>2470</v>
      </c>
      <c r="D91" s="337"/>
      <c r="E91" s="337"/>
      <c r="F91" s="360" t="s">
        <v>2449</v>
      </c>
      <c r="G91" s="361"/>
      <c r="H91" s="337" t="s">
        <v>2470</v>
      </c>
      <c r="I91" s="337" t="s">
        <v>2445</v>
      </c>
      <c r="J91" s="337">
        <v>50</v>
      </c>
      <c r="K91" s="351"/>
    </row>
    <row r="92" spans="2:11" s="1" customFormat="1" ht="15" customHeight="1">
      <c r="B92" s="362"/>
      <c r="C92" s="337" t="s">
        <v>2471</v>
      </c>
      <c r="D92" s="337"/>
      <c r="E92" s="337"/>
      <c r="F92" s="360" t="s">
        <v>2449</v>
      </c>
      <c r="G92" s="361"/>
      <c r="H92" s="337" t="s">
        <v>2472</v>
      </c>
      <c r="I92" s="337" t="s">
        <v>2445</v>
      </c>
      <c r="J92" s="337">
        <v>255</v>
      </c>
      <c r="K92" s="351"/>
    </row>
    <row r="93" spans="2:11" s="1" customFormat="1" ht="15" customHeight="1">
      <c r="B93" s="362"/>
      <c r="C93" s="337" t="s">
        <v>2473</v>
      </c>
      <c r="D93" s="337"/>
      <c r="E93" s="337"/>
      <c r="F93" s="360" t="s">
        <v>2443</v>
      </c>
      <c r="G93" s="361"/>
      <c r="H93" s="337" t="s">
        <v>2474</v>
      </c>
      <c r="I93" s="337" t="s">
        <v>2475</v>
      </c>
      <c r="J93" s="337"/>
      <c r="K93" s="351"/>
    </row>
    <row r="94" spans="2:11" s="1" customFormat="1" ht="15" customHeight="1">
      <c r="B94" s="362"/>
      <c r="C94" s="337" t="s">
        <v>2476</v>
      </c>
      <c r="D94" s="337"/>
      <c r="E94" s="337"/>
      <c r="F94" s="360" t="s">
        <v>2443</v>
      </c>
      <c r="G94" s="361"/>
      <c r="H94" s="337" t="s">
        <v>2477</v>
      </c>
      <c r="I94" s="337" t="s">
        <v>2478</v>
      </c>
      <c r="J94" s="337"/>
      <c r="K94" s="351"/>
    </row>
    <row r="95" spans="2:11" s="1" customFormat="1" ht="15" customHeight="1">
      <c r="B95" s="362"/>
      <c r="C95" s="337" t="s">
        <v>2479</v>
      </c>
      <c r="D95" s="337"/>
      <c r="E95" s="337"/>
      <c r="F95" s="360" t="s">
        <v>2443</v>
      </c>
      <c r="G95" s="361"/>
      <c r="H95" s="337" t="s">
        <v>2479</v>
      </c>
      <c r="I95" s="337" t="s">
        <v>2478</v>
      </c>
      <c r="J95" s="337"/>
      <c r="K95" s="351"/>
    </row>
    <row r="96" spans="2:11" s="1" customFormat="1" ht="15" customHeight="1">
      <c r="B96" s="362"/>
      <c r="C96" s="337" t="s">
        <v>42</v>
      </c>
      <c r="D96" s="337"/>
      <c r="E96" s="337"/>
      <c r="F96" s="360" t="s">
        <v>2443</v>
      </c>
      <c r="G96" s="361"/>
      <c r="H96" s="337" t="s">
        <v>2480</v>
      </c>
      <c r="I96" s="337" t="s">
        <v>2478</v>
      </c>
      <c r="J96" s="337"/>
      <c r="K96" s="351"/>
    </row>
    <row r="97" spans="2:11" s="1" customFormat="1" ht="15" customHeight="1">
      <c r="B97" s="362"/>
      <c r="C97" s="337" t="s">
        <v>52</v>
      </c>
      <c r="D97" s="337"/>
      <c r="E97" s="337"/>
      <c r="F97" s="360" t="s">
        <v>2443</v>
      </c>
      <c r="G97" s="361"/>
      <c r="H97" s="337" t="s">
        <v>2481</v>
      </c>
      <c r="I97" s="337" t="s">
        <v>2478</v>
      </c>
      <c r="J97" s="337"/>
      <c r="K97" s="351"/>
    </row>
    <row r="98" spans="2:11" s="1" customFormat="1" ht="15" customHeight="1">
      <c r="B98" s="365"/>
      <c r="C98" s="366"/>
      <c r="D98" s="366"/>
      <c r="E98" s="366"/>
      <c r="F98" s="366"/>
      <c r="G98" s="366"/>
      <c r="H98" s="366"/>
      <c r="I98" s="366"/>
      <c r="J98" s="366"/>
      <c r="K98" s="367"/>
    </row>
    <row r="99" spans="2:11" s="1" customFormat="1" ht="18.75" customHeight="1">
      <c r="B99" s="368"/>
      <c r="C99" s="369"/>
      <c r="D99" s="369"/>
      <c r="E99" s="369"/>
      <c r="F99" s="369"/>
      <c r="G99" s="369"/>
      <c r="H99" s="369"/>
      <c r="I99" s="369"/>
      <c r="J99" s="369"/>
      <c r="K99" s="368"/>
    </row>
    <row r="100" spans="2:11" s="1" customFormat="1" ht="18.75" customHeight="1">
      <c r="B100" s="345"/>
      <c r="C100" s="345"/>
      <c r="D100" s="345"/>
      <c r="E100" s="345"/>
      <c r="F100" s="345"/>
      <c r="G100" s="345"/>
      <c r="H100" s="345"/>
      <c r="I100" s="345"/>
      <c r="J100" s="345"/>
      <c r="K100" s="345"/>
    </row>
    <row r="101" spans="2:11" s="1" customFormat="1" ht="7.5" customHeight="1">
      <c r="B101" s="346"/>
      <c r="C101" s="347"/>
      <c r="D101" s="347"/>
      <c r="E101" s="347"/>
      <c r="F101" s="347"/>
      <c r="G101" s="347"/>
      <c r="H101" s="347"/>
      <c r="I101" s="347"/>
      <c r="J101" s="347"/>
      <c r="K101" s="348"/>
    </row>
    <row r="102" spans="2:11" s="1" customFormat="1" ht="45" customHeight="1">
      <c r="B102" s="349"/>
      <c r="C102" s="350" t="s">
        <v>2482</v>
      </c>
      <c r="D102" s="350"/>
      <c r="E102" s="350"/>
      <c r="F102" s="350"/>
      <c r="G102" s="350"/>
      <c r="H102" s="350"/>
      <c r="I102" s="350"/>
      <c r="J102" s="350"/>
      <c r="K102" s="351"/>
    </row>
    <row r="103" spans="2:11" s="1" customFormat="1" ht="17.25" customHeight="1">
      <c r="B103" s="349"/>
      <c r="C103" s="352" t="s">
        <v>2437</v>
      </c>
      <c r="D103" s="352"/>
      <c r="E103" s="352"/>
      <c r="F103" s="352" t="s">
        <v>2438</v>
      </c>
      <c r="G103" s="353"/>
      <c r="H103" s="352" t="s">
        <v>58</v>
      </c>
      <c r="I103" s="352" t="s">
        <v>61</v>
      </c>
      <c r="J103" s="352" t="s">
        <v>2439</v>
      </c>
      <c r="K103" s="351"/>
    </row>
    <row r="104" spans="2:11" s="1" customFormat="1" ht="17.25" customHeight="1">
      <c r="B104" s="349"/>
      <c r="C104" s="354" t="s">
        <v>2440</v>
      </c>
      <c r="D104" s="354"/>
      <c r="E104" s="354"/>
      <c r="F104" s="355" t="s">
        <v>2441</v>
      </c>
      <c r="G104" s="356"/>
      <c r="H104" s="354"/>
      <c r="I104" s="354"/>
      <c r="J104" s="354" t="s">
        <v>2442</v>
      </c>
      <c r="K104" s="351"/>
    </row>
    <row r="105" spans="2:11" s="1" customFormat="1" ht="5.25" customHeight="1">
      <c r="B105" s="349"/>
      <c r="C105" s="352"/>
      <c r="D105" s="352"/>
      <c r="E105" s="352"/>
      <c r="F105" s="352"/>
      <c r="G105" s="370"/>
      <c r="H105" s="352"/>
      <c r="I105" s="352"/>
      <c r="J105" s="352"/>
      <c r="K105" s="351"/>
    </row>
    <row r="106" spans="2:11" s="1" customFormat="1" ht="15" customHeight="1">
      <c r="B106" s="349"/>
      <c r="C106" s="337" t="s">
        <v>57</v>
      </c>
      <c r="D106" s="359"/>
      <c r="E106" s="359"/>
      <c r="F106" s="360" t="s">
        <v>2443</v>
      </c>
      <c r="G106" s="337"/>
      <c r="H106" s="337" t="s">
        <v>2483</v>
      </c>
      <c r="I106" s="337" t="s">
        <v>2445</v>
      </c>
      <c r="J106" s="337">
        <v>20</v>
      </c>
      <c r="K106" s="351"/>
    </row>
    <row r="107" spans="2:11" s="1" customFormat="1" ht="15" customHeight="1">
      <c r="B107" s="349"/>
      <c r="C107" s="337" t="s">
        <v>2446</v>
      </c>
      <c r="D107" s="337"/>
      <c r="E107" s="337"/>
      <c r="F107" s="360" t="s">
        <v>2443</v>
      </c>
      <c r="G107" s="337"/>
      <c r="H107" s="337" t="s">
        <v>2483</v>
      </c>
      <c r="I107" s="337" t="s">
        <v>2445</v>
      </c>
      <c r="J107" s="337">
        <v>120</v>
      </c>
      <c r="K107" s="351"/>
    </row>
    <row r="108" spans="2:11" s="1" customFormat="1" ht="15" customHeight="1">
      <c r="B108" s="362"/>
      <c r="C108" s="337" t="s">
        <v>2448</v>
      </c>
      <c r="D108" s="337"/>
      <c r="E108" s="337"/>
      <c r="F108" s="360" t="s">
        <v>2449</v>
      </c>
      <c r="G108" s="337"/>
      <c r="H108" s="337" t="s">
        <v>2483</v>
      </c>
      <c r="I108" s="337" t="s">
        <v>2445</v>
      </c>
      <c r="J108" s="337">
        <v>50</v>
      </c>
      <c r="K108" s="351"/>
    </row>
    <row r="109" spans="2:11" s="1" customFormat="1" ht="15" customHeight="1">
      <c r="B109" s="362"/>
      <c r="C109" s="337" t="s">
        <v>2451</v>
      </c>
      <c r="D109" s="337"/>
      <c r="E109" s="337"/>
      <c r="F109" s="360" t="s">
        <v>2443</v>
      </c>
      <c r="G109" s="337"/>
      <c r="H109" s="337" t="s">
        <v>2483</v>
      </c>
      <c r="I109" s="337" t="s">
        <v>2453</v>
      </c>
      <c r="J109" s="337"/>
      <c r="K109" s="351"/>
    </row>
    <row r="110" spans="2:11" s="1" customFormat="1" ht="15" customHeight="1">
      <c r="B110" s="362"/>
      <c r="C110" s="337" t="s">
        <v>2462</v>
      </c>
      <c r="D110" s="337"/>
      <c r="E110" s="337"/>
      <c r="F110" s="360" t="s">
        <v>2449</v>
      </c>
      <c r="G110" s="337"/>
      <c r="H110" s="337" t="s">
        <v>2483</v>
      </c>
      <c r="I110" s="337" t="s">
        <v>2445</v>
      </c>
      <c r="J110" s="337">
        <v>50</v>
      </c>
      <c r="K110" s="351"/>
    </row>
    <row r="111" spans="2:11" s="1" customFormat="1" ht="15" customHeight="1">
      <c r="B111" s="362"/>
      <c r="C111" s="337" t="s">
        <v>2470</v>
      </c>
      <c r="D111" s="337"/>
      <c r="E111" s="337"/>
      <c r="F111" s="360" t="s">
        <v>2449</v>
      </c>
      <c r="G111" s="337"/>
      <c r="H111" s="337" t="s">
        <v>2483</v>
      </c>
      <c r="I111" s="337" t="s">
        <v>2445</v>
      </c>
      <c r="J111" s="337">
        <v>50</v>
      </c>
      <c r="K111" s="351"/>
    </row>
    <row r="112" spans="2:11" s="1" customFormat="1" ht="15" customHeight="1">
      <c r="B112" s="362"/>
      <c r="C112" s="337" t="s">
        <v>2468</v>
      </c>
      <c r="D112" s="337"/>
      <c r="E112" s="337"/>
      <c r="F112" s="360" t="s">
        <v>2449</v>
      </c>
      <c r="G112" s="337"/>
      <c r="H112" s="337" t="s">
        <v>2483</v>
      </c>
      <c r="I112" s="337" t="s">
        <v>2445</v>
      </c>
      <c r="J112" s="337">
        <v>50</v>
      </c>
      <c r="K112" s="351"/>
    </row>
    <row r="113" spans="2:11" s="1" customFormat="1" ht="15" customHeight="1">
      <c r="B113" s="362"/>
      <c r="C113" s="337" t="s">
        <v>57</v>
      </c>
      <c r="D113" s="337"/>
      <c r="E113" s="337"/>
      <c r="F113" s="360" t="s">
        <v>2443</v>
      </c>
      <c r="G113" s="337"/>
      <c r="H113" s="337" t="s">
        <v>2484</v>
      </c>
      <c r="I113" s="337" t="s">
        <v>2445</v>
      </c>
      <c r="J113" s="337">
        <v>20</v>
      </c>
      <c r="K113" s="351"/>
    </row>
    <row r="114" spans="2:11" s="1" customFormat="1" ht="15" customHeight="1">
      <c r="B114" s="362"/>
      <c r="C114" s="337" t="s">
        <v>2485</v>
      </c>
      <c r="D114" s="337"/>
      <c r="E114" s="337"/>
      <c r="F114" s="360" t="s">
        <v>2443</v>
      </c>
      <c r="G114" s="337"/>
      <c r="H114" s="337" t="s">
        <v>2486</v>
      </c>
      <c r="I114" s="337" t="s">
        <v>2445</v>
      </c>
      <c r="J114" s="337">
        <v>120</v>
      </c>
      <c r="K114" s="351"/>
    </row>
    <row r="115" spans="2:11" s="1" customFormat="1" ht="15" customHeight="1">
      <c r="B115" s="362"/>
      <c r="C115" s="337" t="s">
        <v>42</v>
      </c>
      <c r="D115" s="337"/>
      <c r="E115" s="337"/>
      <c r="F115" s="360" t="s">
        <v>2443</v>
      </c>
      <c r="G115" s="337"/>
      <c r="H115" s="337" t="s">
        <v>2487</v>
      </c>
      <c r="I115" s="337" t="s">
        <v>2478</v>
      </c>
      <c r="J115" s="337"/>
      <c r="K115" s="351"/>
    </row>
    <row r="116" spans="2:11" s="1" customFormat="1" ht="15" customHeight="1">
      <c r="B116" s="362"/>
      <c r="C116" s="337" t="s">
        <v>52</v>
      </c>
      <c r="D116" s="337"/>
      <c r="E116" s="337"/>
      <c r="F116" s="360" t="s">
        <v>2443</v>
      </c>
      <c r="G116" s="337"/>
      <c r="H116" s="337" t="s">
        <v>2488</v>
      </c>
      <c r="I116" s="337" t="s">
        <v>2478</v>
      </c>
      <c r="J116" s="337"/>
      <c r="K116" s="351"/>
    </row>
    <row r="117" spans="2:11" s="1" customFormat="1" ht="15" customHeight="1">
      <c r="B117" s="362"/>
      <c r="C117" s="337" t="s">
        <v>61</v>
      </c>
      <c r="D117" s="337"/>
      <c r="E117" s="337"/>
      <c r="F117" s="360" t="s">
        <v>2443</v>
      </c>
      <c r="G117" s="337"/>
      <c r="H117" s="337" t="s">
        <v>2489</v>
      </c>
      <c r="I117" s="337" t="s">
        <v>2490</v>
      </c>
      <c r="J117" s="337"/>
      <c r="K117" s="351"/>
    </row>
    <row r="118" spans="2:11" s="1" customFormat="1" ht="15" customHeight="1">
      <c r="B118" s="365"/>
      <c r="C118" s="371"/>
      <c r="D118" s="371"/>
      <c r="E118" s="371"/>
      <c r="F118" s="371"/>
      <c r="G118" s="371"/>
      <c r="H118" s="371"/>
      <c r="I118" s="371"/>
      <c r="J118" s="371"/>
      <c r="K118" s="367"/>
    </row>
    <row r="119" spans="2:11" s="1" customFormat="1" ht="18.75" customHeight="1">
      <c r="B119" s="372"/>
      <c r="C119" s="373"/>
      <c r="D119" s="373"/>
      <c r="E119" s="373"/>
      <c r="F119" s="374"/>
      <c r="G119" s="373"/>
      <c r="H119" s="373"/>
      <c r="I119" s="373"/>
      <c r="J119" s="373"/>
      <c r="K119" s="372"/>
    </row>
    <row r="120" spans="2:11" s="1" customFormat="1" ht="18.75" customHeight="1">
      <c r="B120" s="345"/>
      <c r="C120" s="345"/>
      <c r="D120" s="345"/>
      <c r="E120" s="345"/>
      <c r="F120" s="345"/>
      <c r="G120" s="345"/>
      <c r="H120" s="345"/>
      <c r="I120" s="345"/>
      <c r="J120" s="345"/>
      <c r="K120" s="345"/>
    </row>
    <row r="121" spans="2:11" s="1" customFormat="1" ht="7.5" customHeight="1">
      <c r="B121" s="375"/>
      <c r="C121" s="376"/>
      <c r="D121" s="376"/>
      <c r="E121" s="376"/>
      <c r="F121" s="376"/>
      <c r="G121" s="376"/>
      <c r="H121" s="376"/>
      <c r="I121" s="376"/>
      <c r="J121" s="376"/>
      <c r="K121" s="377"/>
    </row>
    <row r="122" spans="2:11" s="1" customFormat="1" ht="45" customHeight="1">
      <c r="B122" s="378"/>
      <c r="C122" s="328" t="s">
        <v>2491</v>
      </c>
      <c r="D122" s="328"/>
      <c r="E122" s="328"/>
      <c r="F122" s="328"/>
      <c r="G122" s="328"/>
      <c r="H122" s="328"/>
      <c r="I122" s="328"/>
      <c r="J122" s="328"/>
      <c r="K122" s="379"/>
    </row>
    <row r="123" spans="2:11" s="1" customFormat="1" ht="17.25" customHeight="1">
      <c r="B123" s="380"/>
      <c r="C123" s="352" t="s">
        <v>2437</v>
      </c>
      <c r="D123" s="352"/>
      <c r="E123" s="352"/>
      <c r="F123" s="352" t="s">
        <v>2438</v>
      </c>
      <c r="G123" s="353"/>
      <c r="H123" s="352" t="s">
        <v>58</v>
      </c>
      <c r="I123" s="352" t="s">
        <v>61</v>
      </c>
      <c r="J123" s="352" t="s">
        <v>2439</v>
      </c>
      <c r="K123" s="381"/>
    </row>
    <row r="124" spans="2:11" s="1" customFormat="1" ht="17.25" customHeight="1">
      <c r="B124" s="380"/>
      <c r="C124" s="354" t="s">
        <v>2440</v>
      </c>
      <c r="D124" s="354"/>
      <c r="E124" s="354"/>
      <c r="F124" s="355" t="s">
        <v>2441</v>
      </c>
      <c r="G124" s="356"/>
      <c r="H124" s="354"/>
      <c r="I124" s="354"/>
      <c r="J124" s="354" t="s">
        <v>2442</v>
      </c>
      <c r="K124" s="381"/>
    </row>
    <row r="125" spans="2:11" s="1" customFormat="1" ht="5.25" customHeight="1">
      <c r="B125" s="382"/>
      <c r="C125" s="357"/>
      <c r="D125" s="357"/>
      <c r="E125" s="357"/>
      <c r="F125" s="357"/>
      <c r="G125" s="383"/>
      <c r="H125" s="357"/>
      <c r="I125" s="357"/>
      <c r="J125" s="357"/>
      <c r="K125" s="384"/>
    </row>
    <row r="126" spans="2:11" s="1" customFormat="1" ht="15" customHeight="1">
      <c r="B126" s="382"/>
      <c r="C126" s="337" t="s">
        <v>2446</v>
      </c>
      <c r="D126" s="359"/>
      <c r="E126" s="359"/>
      <c r="F126" s="360" t="s">
        <v>2443</v>
      </c>
      <c r="G126" s="337"/>
      <c r="H126" s="337" t="s">
        <v>2483</v>
      </c>
      <c r="I126" s="337" t="s">
        <v>2445</v>
      </c>
      <c r="J126" s="337">
        <v>120</v>
      </c>
      <c r="K126" s="385"/>
    </row>
    <row r="127" spans="2:11" s="1" customFormat="1" ht="15" customHeight="1">
      <c r="B127" s="382"/>
      <c r="C127" s="337" t="s">
        <v>2492</v>
      </c>
      <c r="D127" s="337"/>
      <c r="E127" s="337"/>
      <c r="F127" s="360" t="s">
        <v>2443</v>
      </c>
      <c r="G127" s="337"/>
      <c r="H127" s="337" t="s">
        <v>2493</v>
      </c>
      <c r="I127" s="337" t="s">
        <v>2445</v>
      </c>
      <c r="J127" s="337" t="s">
        <v>2494</v>
      </c>
      <c r="K127" s="385"/>
    </row>
    <row r="128" spans="2:11" s="1" customFormat="1" ht="15" customHeight="1">
      <c r="B128" s="382"/>
      <c r="C128" s="337" t="s">
        <v>92</v>
      </c>
      <c r="D128" s="337"/>
      <c r="E128" s="337"/>
      <c r="F128" s="360" t="s">
        <v>2443</v>
      </c>
      <c r="G128" s="337"/>
      <c r="H128" s="337" t="s">
        <v>2495</v>
      </c>
      <c r="I128" s="337" t="s">
        <v>2445</v>
      </c>
      <c r="J128" s="337" t="s">
        <v>2494</v>
      </c>
      <c r="K128" s="385"/>
    </row>
    <row r="129" spans="2:11" s="1" customFormat="1" ht="15" customHeight="1">
      <c r="B129" s="382"/>
      <c r="C129" s="337" t="s">
        <v>2454</v>
      </c>
      <c r="D129" s="337"/>
      <c r="E129" s="337"/>
      <c r="F129" s="360" t="s">
        <v>2449</v>
      </c>
      <c r="G129" s="337"/>
      <c r="H129" s="337" t="s">
        <v>2455</v>
      </c>
      <c r="I129" s="337" t="s">
        <v>2445</v>
      </c>
      <c r="J129" s="337">
        <v>15</v>
      </c>
      <c r="K129" s="385"/>
    </row>
    <row r="130" spans="2:11" s="1" customFormat="1" ht="15" customHeight="1">
      <c r="B130" s="382"/>
      <c r="C130" s="363" t="s">
        <v>2456</v>
      </c>
      <c r="D130" s="363"/>
      <c r="E130" s="363"/>
      <c r="F130" s="364" t="s">
        <v>2449</v>
      </c>
      <c r="G130" s="363"/>
      <c r="H130" s="363" t="s">
        <v>2457</v>
      </c>
      <c r="I130" s="363" t="s">
        <v>2445</v>
      </c>
      <c r="J130" s="363">
        <v>15</v>
      </c>
      <c r="K130" s="385"/>
    </row>
    <row r="131" spans="2:11" s="1" customFormat="1" ht="15" customHeight="1">
      <c r="B131" s="382"/>
      <c r="C131" s="363" t="s">
        <v>2458</v>
      </c>
      <c r="D131" s="363"/>
      <c r="E131" s="363"/>
      <c r="F131" s="364" t="s">
        <v>2449</v>
      </c>
      <c r="G131" s="363"/>
      <c r="H131" s="363" t="s">
        <v>2459</v>
      </c>
      <c r="I131" s="363" t="s">
        <v>2445</v>
      </c>
      <c r="J131" s="363">
        <v>20</v>
      </c>
      <c r="K131" s="385"/>
    </row>
    <row r="132" spans="2:11" s="1" customFormat="1" ht="15" customHeight="1">
      <c r="B132" s="382"/>
      <c r="C132" s="363" t="s">
        <v>2460</v>
      </c>
      <c r="D132" s="363"/>
      <c r="E132" s="363"/>
      <c r="F132" s="364" t="s">
        <v>2449</v>
      </c>
      <c r="G132" s="363"/>
      <c r="H132" s="363" t="s">
        <v>2461</v>
      </c>
      <c r="I132" s="363" t="s">
        <v>2445</v>
      </c>
      <c r="J132" s="363">
        <v>20</v>
      </c>
      <c r="K132" s="385"/>
    </row>
    <row r="133" spans="2:11" s="1" customFormat="1" ht="15" customHeight="1">
      <c r="B133" s="382"/>
      <c r="C133" s="337" t="s">
        <v>2448</v>
      </c>
      <c r="D133" s="337"/>
      <c r="E133" s="337"/>
      <c r="F133" s="360" t="s">
        <v>2449</v>
      </c>
      <c r="G133" s="337"/>
      <c r="H133" s="337" t="s">
        <v>2483</v>
      </c>
      <c r="I133" s="337" t="s">
        <v>2445</v>
      </c>
      <c r="J133" s="337">
        <v>50</v>
      </c>
      <c r="K133" s="385"/>
    </row>
    <row r="134" spans="2:11" s="1" customFormat="1" ht="15" customHeight="1">
      <c r="B134" s="382"/>
      <c r="C134" s="337" t="s">
        <v>2462</v>
      </c>
      <c r="D134" s="337"/>
      <c r="E134" s="337"/>
      <c r="F134" s="360" t="s">
        <v>2449</v>
      </c>
      <c r="G134" s="337"/>
      <c r="H134" s="337" t="s">
        <v>2483</v>
      </c>
      <c r="I134" s="337" t="s">
        <v>2445</v>
      </c>
      <c r="J134" s="337">
        <v>50</v>
      </c>
      <c r="K134" s="385"/>
    </row>
    <row r="135" spans="2:11" s="1" customFormat="1" ht="15" customHeight="1">
      <c r="B135" s="382"/>
      <c r="C135" s="337" t="s">
        <v>2468</v>
      </c>
      <c r="D135" s="337"/>
      <c r="E135" s="337"/>
      <c r="F135" s="360" t="s">
        <v>2449</v>
      </c>
      <c r="G135" s="337"/>
      <c r="H135" s="337" t="s">
        <v>2483</v>
      </c>
      <c r="I135" s="337" t="s">
        <v>2445</v>
      </c>
      <c r="J135" s="337">
        <v>50</v>
      </c>
      <c r="K135" s="385"/>
    </row>
    <row r="136" spans="2:11" s="1" customFormat="1" ht="15" customHeight="1">
      <c r="B136" s="382"/>
      <c r="C136" s="337" t="s">
        <v>2470</v>
      </c>
      <c r="D136" s="337"/>
      <c r="E136" s="337"/>
      <c r="F136" s="360" t="s">
        <v>2449</v>
      </c>
      <c r="G136" s="337"/>
      <c r="H136" s="337" t="s">
        <v>2483</v>
      </c>
      <c r="I136" s="337" t="s">
        <v>2445</v>
      </c>
      <c r="J136" s="337">
        <v>50</v>
      </c>
      <c r="K136" s="385"/>
    </row>
    <row r="137" spans="2:11" s="1" customFormat="1" ht="15" customHeight="1">
      <c r="B137" s="382"/>
      <c r="C137" s="337" t="s">
        <v>2471</v>
      </c>
      <c r="D137" s="337"/>
      <c r="E137" s="337"/>
      <c r="F137" s="360" t="s">
        <v>2449</v>
      </c>
      <c r="G137" s="337"/>
      <c r="H137" s="337" t="s">
        <v>2496</v>
      </c>
      <c r="I137" s="337" t="s">
        <v>2445</v>
      </c>
      <c r="J137" s="337">
        <v>255</v>
      </c>
      <c r="K137" s="385"/>
    </row>
    <row r="138" spans="2:11" s="1" customFormat="1" ht="15" customHeight="1">
      <c r="B138" s="382"/>
      <c r="C138" s="337" t="s">
        <v>2473</v>
      </c>
      <c r="D138" s="337"/>
      <c r="E138" s="337"/>
      <c r="F138" s="360" t="s">
        <v>2443</v>
      </c>
      <c r="G138" s="337"/>
      <c r="H138" s="337" t="s">
        <v>2497</v>
      </c>
      <c r="I138" s="337" t="s">
        <v>2475</v>
      </c>
      <c r="J138" s="337"/>
      <c r="K138" s="385"/>
    </row>
    <row r="139" spans="2:11" s="1" customFormat="1" ht="15" customHeight="1">
      <c r="B139" s="382"/>
      <c r="C139" s="337" t="s">
        <v>2476</v>
      </c>
      <c r="D139" s="337"/>
      <c r="E139" s="337"/>
      <c r="F139" s="360" t="s">
        <v>2443</v>
      </c>
      <c r="G139" s="337"/>
      <c r="H139" s="337" t="s">
        <v>2498</v>
      </c>
      <c r="I139" s="337" t="s">
        <v>2478</v>
      </c>
      <c r="J139" s="337"/>
      <c r="K139" s="385"/>
    </row>
    <row r="140" spans="2:11" s="1" customFormat="1" ht="15" customHeight="1">
      <c r="B140" s="382"/>
      <c r="C140" s="337" t="s">
        <v>2479</v>
      </c>
      <c r="D140" s="337"/>
      <c r="E140" s="337"/>
      <c r="F140" s="360" t="s">
        <v>2443</v>
      </c>
      <c r="G140" s="337"/>
      <c r="H140" s="337" t="s">
        <v>2479</v>
      </c>
      <c r="I140" s="337" t="s">
        <v>2478</v>
      </c>
      <c r="J140" s="337"/>
      <c r="K140" s="385"/>
    </row>
    <row r="141" spans="2:11" s="1" customFormat="1" ht="15" customHeight="1">
      <c r="B141" s="382"/>
      <c r="C141" s="337" t="s">
        <v>42</v>
      </c>
      <c r="D141" s="337"/>
      <c r="E141" s="337"/>
      <c r="F141" s="360" t="s">
        <v>2443</v>
      </c>
      <c r="G141" s="337"/>
      <c r="H141" s="337" t="s">
        <v>2499</v>
      </c>
      <c r="I141" s="337" t="s">
        <v>2478</v>
      </c>
      <c r="J141" s="337"/>
      <c r="K141" s="385"/>
    </row>
    <row r="142" spans="2:11" s="1" customFormat="1" ht="15" customHeight="1">
      <c r="B142" s="382"/>
      <c r="C142" s="337" t="s">
        <v>2500</v>
      </c>
      <c r="D142" s="337"/>
      <c r="E142" s="337"/>
      <c r="F142" s="360" t="s">
        <v>2443</v>
      </c>
      <c r="G142" s="337"/>
      <c r="H142" s="337" t="s">
        <v>2501</v>
      </c>
      <c r="I142" s="337" t="s">
        <v>2478</v>
      </c>
      <c r="J142" s="337"/>
      <c r="K142" s="385"/>
    </row>
    <row r="143" spans="2:11" s="1" customFormat="1" ht="15" customHeight="1">
      <c r="B143" s="386"/>
      <c r="C143" s="387"/>
      <c r="D143" s="387"/>
      <c r="E143" s="387"/>
      <c r="F143" s="387"/>
      <c r="G143" s="387"/>
      <c r="H143" s="387"/>
      <c r="I143" s="387"/>
      <c r="J143" s="387"/>
      <c r="K143" s="388"/>
    </row>
    <row r="144" spans="2:11" s="1" customFormat="1" ht="18.75" customHeight="1">
      <c r="B144" s="373"/>
      <c r="C144" s="373"/>
      <c r="D144" s="373"/>
      <c r="E144" s="373"/>
      <c r="F144" s="374"/>
      <c r="G144" s="373"/>
      <c r="H144" s="373"/>
      <c r="I144" s="373"/>
      <c r="J144" s="373"/>
      <c r="K144" s="373"/>
    </row>
    <row r="145" spans="2:11" s="1" customFormat="1" ht="18.75" customHeight="1">
      <c r="B145" s="345"/>
      <c r="C145" s="345"/>
      <c r="D145" s="345"/>
      <c r="E145" s="345"/>
      <c r="F145" s="345"/>
      <c r="G145" s="345"/>
      <c r="H145" s="345"/>
      <c r="I145" s="345"/>
      <c r="J145" s="345"/>
      <c r="K145" s="345"/>
    </row>
    <row r="146" spans="2:11" s="1" customFormat="1" ht="7.5" customHeight="1">
      <c r="B146" s="346"/>
      <c r="C146" s="347"/>
      <c r="D146" s="347"/>
      <c r="E146" s="347"/>
      <c r="F146" s="347"/>
      <c r="G146" s="347"/>
      <c r="H146" s="347"/>
      <c r="I146" s="347"/>
      <c r="J146" s="347"/>
      <c r="K146" s="348"/>
    </row>
    <row r="147" spans="2:11" s="1" customFormat="1" ht="45" customHeight="1">
      <c r="B147" s="349"/>
      <c r="C147" s="350" t="s">
        <v>2502</v>
      </c>
      <c r="D147" s="350"/>
      <c r="E147" s="350"/>
      <c r="F147" s="350"/>
      <c r="G147" s="350"/>
      <c r="H147" s="350"/>
      <c r="I147" s="350"/>
      <c r="J147" s="350"/>
      <c r="K147" s="351"/>
    </row>
    <row r="148" spans="2:11" s="1" customFormat="1" ht="17.25" customHeight="1">
      <c r="B148" s="349"/>
      <c r="C148" s="352" t="s">
        <v>2437</v>
      </c>
      <c r="D148" s="352"/>
      <c r="E148" s="352"/>
      <c r="F148" s="352" t="s">
        <v>2438</v>
      </c>
      <c r="G148" s="353"/>
      <c r="H148" s="352" t="s">
        <v>58</v>
      </c>
      <c r="I148" s="352" t="s">
        <v>61</v>
      </c>
      <c r="J148" s="352" t="s">
        <v>2439</v>
      </c>
      <c r="K148" s="351"/>
    </row>
    <row r="149" spans="2:11" s="1" customFormat="1" ht="17.25" customHeight="1">
      <c r="B149" s="349"/>
      <c r="C149" s="354" t="s">
        <v>2440</v>
      </c>
      <c r="D149" s="354"/>
      <c r="E149" s="354"/>
      <c r="F149" s="355" t="s">
        <v>2441</v>
      </c>
      <c r="G149" s="356"/>
      <c r="H149" s="354"/>
      <c r="I149" s="354"/>
      <c r="J149" s="354" t="s">
        <v>2442</v>
      </c>
      <c r="K149" s="351"/>
    </row>
    <row r="150" spans="2:11" s="1" customFormat="1" ht="5.25" customHeight="1">
      <c r="B150" s="362"/>
      <c r="C150" s="357"/>
      <c r="D150" s="357"/>
      <c r="E150" s="357"/>
      <c r="F150" s="357"/>
      <c r="G150" s="358"/>
      <c r="H150" s="357"/>
      <c r="I150" s="357"/>
      <c r="J150" s="357"/>
      <c r="K150" s="385"/>
    </row>
    <row r="151" spans="2:11" s="1" customFormat="1" ht="15" customHeight="1">
      <c r="B151" s="362"/>
      <c r="C151" s="389" t="s">
        <v>2446</v>
      </c>
      <c r="D151" s="337"/>
      <c r="E151" s="337"/>
      <c r="F151" s="390" t="s">
        <v>2443</v>
      </c>
      <c r="G151" s="337"/>
      <c r="H151" s="389" t="s">
        <v>2483</v>
      </c>
      <c r="I151" s="389" t="s">
        <v>2445</v>
      </c>
      <c r="J151" s="389">
        <v>120</v>
      </c>
      <c r="K151" s="385"/>
    </row>
    <row r="152" spans="2:11" s="1" customFormat="1" ht="15" customHeight="1">
      <c r="B152" s="362"/>
      <c r="C152" s="389" t="s">
        <v>2492</v>
      </c>
      <c r="D152" s="337"/>
      <c r="E152" s="337"/>
      <c r="F152" s="390" t="s">
        <v>2443</v>
      </c>
      <c r="G152" s="337"/>
      <c r="H152" s="389" t="s">
        <v>2503</v>
      </c>
      <c r="I152" s="389" t="s">
        <v>2445</v>
      </c>
      <c r="J152" s="389" t="s">
        <v>2494</v>
      </c>
      <c r="K152" s="385"/>
    </row>
    <row r="153" spans="2:11" s="1" customFormat="1" ht="15" customHeight="1">
      <c r="B153" s="362"/>
      <c r="C153" s="389" t="s">
        <v>92</v>
      </c>
      <c r="D153" s="337"/>
      <c r="E153" s="337"/>
      <c r="F153" s="390" t="s">
        <v>2443</v>
      </c>
      <c r="G153" s="337"/>
      <c r="H153" s="389" t="s">
        <v>2504</v>
      </c>
      <c r="I153" s="389" t="s">
        <v>2445</v>
      </c>
      <c r="J153" s="389" t="s">
        <v>2494</v>
      </c>
      <c r="K153" s="385"/>
    </row>
    <row r="154" spans="2:11" s="1" customFormat="1" ht="15" customHeight="1">
      <c r="B154" s="362"/>
      <c r="C154" s="389" t="s">
        <v>2448</v>
      </c>
      <c r="D154" s="337"/>
      <c r="E154" s="337"/>
      <c r="F154" s="390" t="s">
        <v>2449</v>
      </c>
      <c r="G154" s="337"/>
      <c r="H154" s="389" t="s">
        <v>2483</v>
      </c>
      <c r="I154" s="389" t="s">
        <v>2445</v>
      </c>
      <c r="J154" s="389">
        <v>50</v>
      </c>
      <c r="K154" s="385"/>
    </row>
    <row r="155" spans="2:11" s="1" customFormat="1" ht="15" customHeight="1">
      <c r="B155" s="362"/>
      <c r="C155" s="389" t="s">
        <v>2451</v>
      </c>
      <c r="D155" s="337"/>
      <c r="E155" s="337"/>
      <c r="F155" s="390" t="s">
        <v>2443</v>
      </c>
      <c r="G155" s="337"/>
      <c r="H155" s="389" t="s">
        <v>2483</v>
      </c>
      <c r="I155" s="389" t="s">
        <v>2453</v>
      </c>
      <c r="J155" s="389"/>
      <c r="K155" s="385"/>
    </row>
    <row r="156" spans="2:11" s="1" customFormat="1" ht="15" customHeight="1">
      <c r="B156" s="362"/>
      <c r="C156" s="389" t="s">
        <v>2462</v>
      </c>
      <c r="D156" s="337"/>
      <c r="E156" s="337"/>
      <c r="F156" s="390" t="s">
        <v>2449</v>
      </c>
      <c r="G156" s="337"/>
      <c r="H156" s="389" t="s">
        <v>2483</v>
      </c>
      <c r="I156" s="389" t="s">
        <v>2445</v>
      </c>
      <c r="J156" s="389">
        <v>50</v>
      </c>
      <c r="K156" s="385"/>
    </row>
    <row r="157" spans="2:11" s="1" customFormat="1" ht="15" customHeight="1">
      <c r="B157" s="362"/>
      <c r="C157" s="389" t="s">
        <v>2470</v>
      </c>
      <c r="D157" s="337"/>
      <c r="E157" s="337"/>
      <c r="F157" s="390" t="s">
        <v>2449</v>
      </c>
      <c r="G157" s="337"/>
      <c r="H157" s="389" t="s">
        <v>2483</v>
      </c>
      <c r="I157" s="389" t="s">
        <v>2445</v>
      </c>
      <c r="J157" s="389">
        <v>50</v>
      </c>
      <c r="K157" s="385"/>
    </row>
    <row r="158" spans="2:11" s="1" customFormat="1" ht="15" customHeight="1">
      <c r="B158" s="362"/>
      <c r="C158" s="389" t="s">
        <v>2468</v>
      </c>
      <c r="D158" s="337"/>
      <c r="E158" s="337"/>
      <c r="F158" s="390" t="s">
        <v>2449</v>
      </c>
      <c r="G158" s="337"/>
      <c r="H158" s="389" t="s">
        <v>2483</v>
      </c>
      <c r="I158" s="389" t="s">
        <v>2445</v>
      </c>
      <c r="J158" s="389">
        <v>50</v>
      </c>
      <c r="K158" s="385"/>
    </row>
    <row r="159" spans="2:11" s="1" customFormat="1" ht="15" customHeight="1">
      <c r="B159" s="362"/>
      <c r="C159" s="389" t="s">
        <v>119</v>
      </c>
      <c r="D159" s="337"/>
      <c r="E159" s="337"/>
      <c r="F159" s="390" t="s">
        <v>2443</v>
      </c>
      <c r="G159" s="337"/>
      <c r="H159" s="389" t="s">
        <v>2505</v>
      </c>
      <c r="I159" s="389" t="s">
        <v>2445</v>
      </c>
      <c r="J159" s="389" t="s">
        <v>2506</v>
      </c>
      <c r="K159" s="385"/>
    </row>
    <row r="160" spans="2:11" s="1" customFormat="1" ht="15" customHeight="1">
      <c r="B160" s="362"/>
      <c r="C160" s="389" t="s">
        <v>2507</v>
      </c>
      <c r="D160" s="337"/>
      <c r="E160" s="337"/>
      <c r="F160" s="390" t="s">
        <v>2443</v>
      </c>
      <c r="G160" s="337"/>
      <c r="H160" s="389" t="s">
        <v>2508</v>
      </c>
      <c r="I160" s="389" t="s">
        <v>2478</v>
      </c>
      <c r="J160" s="389"/>
      <c r="K160" s="385"/>
    </row>
    <row r="161" spans="2:11" s="1" customFormat="1" ht="15" customHeight="1">
      <c r="B161" s="391"/>
      <c r="C161" s="392"/>
      <c r="D161" s="392"/>
      <c r="E161" s="392"/>
      <c r="F161" s="392"/>
      <c r="G161" s="392"/>
      <c r="H161" s="392"/>
      <c r="I161" s="392"/>
      <c r="J161" s="392"/>
      <c r="K161" s="393"/>
    </row>
    <row r="162" spans="2:11" s="1" customFormat="1" ht="18.75" customHeight="1">
      <c r="B162" s="373"/>
      <c r="C162" s="383"/>
      <c r="D162" s="383"/>
      <c r="E162" s="383"/>
      <c r="F162" s="394"/>
      <c r="G162" s="383"/>
      <c r="H162" s="383"/>
      <c r="I162" s="383"/>
      <c r="J162" s="383"/>
      <c r="K162" s="373"/>
    </row>
    <row r="163" spans="2:11" s="1" customFormat="1" ht="18.75" customHeight="1">
      <c r="B163" s="373"/>
      <c r="C163" s="383"/>
      <c r="D163" s="383"/>
      <c r="E163" s="383"/>
      <c r="F163" s="394"/>
      <c r="G163" s="383"/>
      <c r="H163" s="383"/>
      <c r="I163" s="383"/>
      <c r="J163" s="383"/>
      <c r="K163" s="373"/>
    </row>
    <row r="164" spans="2:11" s="1" customFormat="1" ht="18.75" customHeight="1">
      <c r="B164" s="373"/>
      <c r="C164" s="383"/>
      <c r="D164" s="383"/>
      <c r="E164" s="383"/>
      <c r="F164" s="394"/>
      <c r="G164" s="383"/>
      <c r="H164" s="383"/>
      <c r="I164" s="383"/>
      <c r="J164" s="383"/>
      <c r="K164" s="373"/>
    </row>
    <row r="165" spans="2:11" s="1" customFormat="1" ht="18.75" customHeight="1">
      <c r="B165" s="373"/>
      <c r="C165" s="383"/>
      <c r="D165" s="383"/>
      <c r="E165" s="383"/>
      <c r="F165" s="394"/>
      <c r="G165" s="383"/>
      <c r="H165" s="383"/>
      <c r="I165" s="383"/>
      <c r="J165" s="383"/>
      <c r="K165" s="373"/>
    </row>
    <row r="166" spans="2:11" s="1" customFormat="1" ht="18.75" customHeight="1">
      <c r="B166" s="373"/>
      <c r="C166" s="383"/>
      <c r="D166" s="383"/>
      <c r="E166" s="383"/>
      <c r="F166" s="394"/>
      <c r="G166" s="383"/>
      <c r="H166" s="383"/>
      <c r="I166" s="383"/>
      <c r="J166" s="383"/>
      <c r="K166" s="373"/>
    </row>
    <row r="167" spans="2:11" s="1" customFormat="1" ht="18.75" customHeight="1">
      <c r="B167" s="373"/>
      <c r="C167" s="383"/>
      <c r="D167" s="383"/>
      <c r="E167" s="383"/>
      <c r="F167" s="394"/>
      <c r="G167" s="383"/>
      <c r="H167" s="383"/>
      <c r="I167" s="383"/>
      <c r="J167" s="383"/>
      <c r="K167" s="373"/>
    </row>
    <row r="168" spans="2:11" s="1" customFormat="1" ht="18.75" customHeight="1">
      <c r="B168" s="373"/>
      <c r="C168" s="383"/>
      <c r="D168" s="383"/>
      <c r="E168" s="383"/>
      <c r="F168" s="394"/>
      <c r="G168" s="383"/>
      <c r="H168" s="383"/>
      <c r="I168" s="383"/>
      <c r="J168" s="383"/>
      <c r="K168" s="373"/>
    </row>
    <row r="169" spans="2:11" s="1" customFormat="1" ht="18.75" customHeight="1">
      <c r="B169" s="345"/>
      <c r="C169" s="345"/>
      <c r="D169" s="345"/>
      <c r="E169" s="345"/>
      <c r="F169" s="345"/>
      <c r="G169" s="345"/>
      <c r="H169" s="345"/>
      <c r="I169" s="345"/>
      <c r="J169" s="345"/>
      <c r="K169" s="345"/>
    </row>
    <row r="170" spans="2:11" s="1" customFormat="1" ht="7.5" customHeight="1">
      <c r="B170" s="324"/>
      <c r="C170" s="325"/>
      <c r="D170" s="325"/>
      <c r="E170" s="325"/>
      <c r="F170" s="325"/>
      <c r="G170" s="325"/>
      <c r="H170" s="325"/>
      <c r="I170" s="325"/>
      <c r="J170" s="325"/>
      <c r="K170" s="326"/>
    </row>
    <row r="171" spans="2:11" s="1" customFormat="1" ht="45" customHeight="1">
      <c r="B171" s="327"/>
      <c r="C171" s="328" t="s">
        <v>2509</v>
      </c>
      <c r="D171" s="328"/>
      <c r="E171" s="328"/>
      <c r="F171" s="328"/>
      <c r="G171" s="328"/>
      <c r="H171" s="328"/>
      <c r="I171" s="328"/>
      <c r="J171" s="328"/>
      <c r="K171" s="329"/>
    </row>
    <row r="172" spans="2:11" s="1" customFormat="1" ht="17.25" customHeight="1">
      <c r="B172" s="327"/>
      <c r="C172" s="352" t="s">
        <v>2437</v>
      </c>
      <c r="D172" s="352"/>
      <c r="E172" s="352"/>
      <c r="F172" s="352" t="s">
        <v>2438</v>
      </c>
      <c r="G172" s="395"/>
      <c r="H172" s="396" t="s">
        <v>58</v>
      </c>
      <c r="I172" s="396" t="s">
        <v>61</v>
      </c>
      <c r="J172" s="352" t="s">
        <v>2439</v>
      </c>
      <c r="K172" s="329"/>
    </row>
    <row r="173" spans="2:11" s="1" customFormat="1" ht="17.25" customHeight="1">
      <c r="B173" s="330"/>
      <c r="C173" s="354" t="s">
        <v>2440</v>
      </c>
      <c r="D173" s="354"/>
      <c r="E173" s="354"/>
      <c r="F173" s="355" t="s">
        <v>2441</v>
      </c>
      <c r="G173" s="397"/>
      <c r="H173" s="398"/>
      <c r="I173" s="398"/>
      <c r="J173" s="354" t="s">
        <v>2442</v>
      </c>
      <c r="K173" s="332"/>
    </row>
    <row r="174" spans="2:11" s="1" customFormat="1" ht="5.25" customHeight="1">
      <c r="B174" s="362"/>
      <c r="C174" s="357"/>
      <c r="D174" s="357"/>
      <c r="E174" s="357"/>
      <c r="F174" s="357"/>
      <c r="G174" s="358"/>
      <c r="H174" s="357"/>
      <c r="I174" s="357"/>
      <c r="J174" s="357"/>
      <c r="K174" s="385"/>
    </row>
    <row r="175" spans="2:11" s="1" customFormat="1" ht="15" customHeight="1">
      <c r="B175" s="362"/>
      <c r="C175" s="337" t="s">
        <v>2446</v>
      </c>
      <c r="D175" s="337"/>
      <c r="E175" s="337"/>
      <c r="F175" s="360" t="s">
        <v>2443</v>
      </c>
      <c r="G175" s="337"/>
      <c r="H175" s="337" t="s">
        <v>2483</v>
      </c>
      <c r="I175" s="337" t="s">
        <v>2445</v>
      </c>
      <c r="J175" s="337">
        <v>120</v>
      </c>
      <c r="K175" s="385"/>
    </row>
    <row r="176" spans="2:11" s="1" customFormat="1" ht="15" customHeight="1">
      <c r="B176" s="362"/>
      <c r="C176" s="337" t="s">
        <v>2492</v>
      </c>
      <c r="D176" s="337"/>
      <c r="E176" s="337"/>
      <c r="F176" s="360" t="s">
        <v>2443</v>
      </c>
      <c r="G176" s="337"/>
      <c r="H176" s="337" t="s">
        <v>2493</v>
      </c>
      <c r="I176" s="337" t="s">
        <v>2445</v>
      </c>
      <c r="J176" s="337" t="s">
        <v>2494</v>
      </c>
      <c r="K176" s="385"/>
    </row>
    <row r="177" spans="2:11" s="1" customFormat="1" ht="15" customHeight="1">
      <c r="B177" s="362"/>
      <c r="C177" s="337" t="s">
        <v>92</v>
      </c>
      <c r="D177" s="337"/>
      <c r="E177" s="337"/>
      <c r="F177" s="360" t="s">
        <v>2443</v>
      </c>
      <c r="G177" s="337"/>
      <c r="H177" s="337" t="s">
        <v>2510</v>
      </c>
      <c r="I177" s="337" t="s">
        <v>2445</v>
      </c>
      <c r="J177" s="337" t="s">
        <v>2494</v>
      </c>
      <c r="K177" s="385"/>
    </row>
    <row r="178" spans="2:11" s="1" customFormat="1" ht="15" customHeight="1">
      <c r="B178" s="362"/>
      <c r="C178" s="337" t="s">
        <v>2448</v>
      </c>
      <c r="D178" s="337"/>
      <c r="E178" s="337"/>
      <c r="F178" s="360" t="s">
        <v>2449</v>
      </c>
      <c r="G178" s="337"/>
      <c r="H178" s="337" t="s">
        <v>2510</v>
      </c>
      <c r="I178" s="337" t="s">
        <v>2445</v>
      </c>
      <c r="J178" s="337">
        <v>50</v>
      </c>
      <c r="K178" s="385"/>
    </row>
    <row r="179" spans="2:11" s="1" customFormat="1" ht="15" customHeight="1">
      <c r="B179" s="362"/>
      <c r="C179" s="337" t="s">
        <v>2451</v>
      </c>
      <c r="D179" s="337"/>
      <c r="E179" s="337"/>
      <c r="F179" s="360" t="s">
        <v>2443</v>
      </c>
      <c r="G179" s="337"/>
      <c r="H179" s="337" t="s">
        <v>2510</v>
      </c>
      <c r="I179" s="337" t="s">
        <v>2453</v>
      </c>
      <c r="J179" s="337"/>
      <c r="K179" s="385"/>
    </row>
    <row r="180" spans="2:11" s="1" customFormat="1" ht="15" customHeight="1">
      <c r="B180" s="362"/>
      <c r="C180" s="337" t="s">
        <v>2462</v>
      </c>
      <c r="D180" s="337"/>
      <c r="E180" s="337"/>
      <c r="F180" s="360" t="s">
        <v>2449</v>
      </c>
      <c r="G180" s="337"/>
      <c r="H180" s="337" t="s">
        <v>2510</v>
      </c>
      <c r="I180" s="337" t="s">
        <v>2445</v>
      </c>
      <c r="J180" s="337">
        <v>50</v>
      </c>
      <c r="K180" s="385"/>
    </row>
    <row r="181" spans="2:11" s="1" customFormat="1" ht="15" customHeight="1">
      <c r="B181" s="362"/>
      <c r="C181" s="337" t="s">
        <v>2470</v>
      </c>
      <c r="D181" s="337"/>
      <c r="E181" s="337"/>
      <c r="F181" s="360" t="s">
        <v>2449</v>
      </c>
      <c r="G181" s="337"/>
      <c r="H181" s="337" t="s">
        <v>2510</v>
      </c>
      <c r="I181" s="337" t="s">
        <v>2445</v>
      </c>
      <c r="J181" s="337">
        <v>50</v>
      </c>
      <c r="K181" s="385"/>
    </row>
    <row r="182" spans="2:11" s="1" customFormat="1" ht="15" customHeight="1">
      <c r="B182" s="362"/>
      <c r="C182" s="337" t="s">
        <v>2468</v>
      </c>
      <c r="D182" s="337"/>
      <c r="E182" s="337"/>
      <c r="F182" s="360" t="s">
        <v>2449</v>
      </c>
      <c r="G182" s="337"/>
      <c r="H182" s="337" t="s">
        <v>2510</v>
      </c>
      <c r="I182" s="337" t="s">
        <v>2445</v>
      </c>
      <c r="J182" s="337">
        <v>50</v>
      </c>
      <c r="K182" s="385"/>
    </row>
    <row r="183" spans="2:11" s="1" customFormat="1" ht="15" customHeight="1">
      <c r="B183" s="362"/>
      <c r="C183" s="337" t="s">
        <v>131</v>
      </c>
      <c r="D183" s="337"/>
      <c r="E183" s="337"/>
      <c r="F183" s="360" t="s">
        <v>2443</v>
      </c>
      <c r="G183" s="337"/>
      <c r="H183" s="337" t="s">
        <v>2511</v>
      </c>
      <c r="I183" s="337" t="s">
        <v>2512</v>
      </c>
      <c r="J183" s="337"/>
      <c r="K183" s="385"/>
    </row>
    <row r="184" spans="2:11" s="1" customFormat="1" ht="15" customHeight="1">
      <c r="B184" s="362"/>
      <c r="C184" s="337" t="s">
        <v>61</v>
      </c>
      <c r="D184" s="337"/>
      <c r="E184" s="337"/>
      <c r="F184" s="360" t="s">
        <v>2443</v>
      </c>
      <c r="G184" s="337"/>
      <c r="H184" s="337" t="s">
        <v>2513</v>
      </c>
      <c r="I184" s="337" t="s">
        <v>2514</v>
      </c>
      <c r="J184" s="337">
        <v>1</v>
      </c>
      <c r="K184" s="385"/>
    </row>
    <row r="185" spans="2:11" s="1" customFormat="1" ht="15" customHeight="1">
      <c r="B185" s="362"/>
      <c r="C185" s="337" t="s">
        <v>57</v>
      </c>
      <c r="D185" s="337"/>
      <c r="E185" s="337"/>
      <c r="F185" s="360" t="s">
        <v>2443</v>
      </c>
      <c r="G185" s="337"/>
      <c r="H185" s="337" t="s">
        <v>2515</v>
      </c>
      <c r="I185" s="337" t="s">
        <v>2445</v>
      </c>
      <c r="J185" s="337">
        <v>20</v>
      </c>
      <c r="K185" s="385"/>
    </row>
    <row r="186" spans="2:11" s="1" customFormat="1" ht="15" customHeight="1">
      <c r="B186" s="362"/>
      <c r="C186" s="337" t="s">
        <v>58</v>
      </c>
      <c r="D186" s="337"/>
      <c r="E186" s="337"/>
      <c r="F186" s="360" t="s">
        <v>2443</v>
      </c>
      <c r="G186" s="337"/>
      <c r="H186" s="337" t="s">
        <v>2516</v>
      </c>
      <c r="I186" s="337" t="s">
        <v>2445</v>
      </c>
      <c r="J186" s="337">
        <v>255</v>
      </c>
      <c r="K186" s="385"/>
    </row>
    <row r="187" spans="2:11" s="1" customFormat="1" ht="15" customHeight="1">
      <c r="B187" s="362"/>
      <c r="C187" s="337" t="s">
        <v>132</v>
      </c>
      <c r="D187" s="337"/>
      <c r="E187" s="337"/>
      <c r="F187" s="360" t="s">
        <v>2443</v>
      </c>
      <c r="G187" s="337"/>
      <c r="H187" s="337" t="s">
        <v>2407</v>
      </c>
      <c r="I187" s="337" t="s">
        <v>2445</v>
      </c>
      <c r="J187" s="337">
        <v>10</v>
      </c>
      <c r="K187" s="385"/>
    </row>
    <row r="188" spans="2:11" s="1" customFormat="1" ht="15" customHeight="1">
      <c r="B188" s="362"/>
      <c r="C188" s="337" t="s">
        <v>133</v>
      </c>
      <c r="D188" s="337"/>
      <c r="E188" s="337"/>
      <c r="F188" s="360" t="s">
        <v>2443</v>
      </c>
      <c r="G188" s="337"/>
      <c r="H188" s="337" t="s">
        <v>2517</v>
      </c>
      <c r="I188" s="337" t="s">
        <v>2478</v>
      </c>
      <c r="J188" s="337"/>
      <c r="K188" s="385"/>
    </row>
    <row r="189" spans="2:11" s="1" customFormat="1" ht="15" customHeight="1">
      <c r="B189" s="362"/>
      <c r="C189" s="337" t="s">
        <v>2518</v>
      </c>
      <c r="D189" s="337"/>
      <c r="E189" s="337"/>
      <c r="F189" s="360" t="s">
        <v>2443</v>
      </c>
      <c r="G189" s="337"/>
      <c r="H189" s="337" t="s">
        <v>2519</v>
      </c>
      <c r="I189" s="337" t="s">
        <v>2478</v>
      </c>
      <c r="J189" s="337"/>
      <c r="K189" s="385"/>
    </row>
    <row r="190" spans="2:11" s="1" customFormat="1" ht="15" customHeight="1">
      <c r="B190" s="362"/>
      <c r="C190" s="337" t="s">
        <v>2507</v>
      </c>
      <c r="D190" s="337"/>
      <c r="E190" s="337"/>
      <c r="F190" s="360" t="s">
        <v>2443</v>
      </c>
      <c r="G190" s="337"/>
      <c r="H190" s="337" t="s">
        <v>2520</v>
      </c>
      <c r="I190" s="337" t="s">
        <v>2478</v>
      </c>
      <c r="J190" s="337"/>
      <c r="K190" s="385"/>
    </row>
    <row r="191" spans="2:11" s="1" customFormat="1" ht="15" customHeight="1">
      <c r="B191" s="362"/>
      <c r="C191" s="337" t="s">
        <v>135</v>
      </c>
      <c r="D191" s="337"/>
      <c r="E191" s="337"/>
      <c r="F191" s="360" t="s">
        <v>2449</v>
      </c>
      <c r="G191" s="337"/>
      <c r="H191" s="337" t="s">
        <v>2521</v>
      </c>
      <c r="I191" s="337" t="s">
        <v>2445</v>
      </c>
      <c r="J191" s="337">
        <v>50</v>
      </c>
      <c r="K191" s="385"/>
    </row>
    <row r="192" spans="2:11" s="1" customFormat="1" ht="15" customHeight="1">
      <c r="B192" s="362"/>
      <c r="C192" s="337" t="s">
        <v>2522</v>
      </c>
      <c r="D192" s="337"/>
      <c r="E192" s="337"/>
      <c r="F192" s="360" t="s">
        <v>2449</v>
      </c>
      <c r="G192" s="337"/>
      <c r="H192" s="337" t="s">
        <v>2523</v>
      </c>
      <c r="I192" s="337" t="s">
        <v>2524</v>
      </c>
      <c r="J192" s="337"/>
      <c r="K192" s="385"/>
    </row>
    <row r="193" spans="2:11" s="1" customFormat="1" ht="15" customHeight="1">
      <c r="B193" s="362"/>
      <c r="C193" s="337" t="s">
        <v>2525</v>
      </c>
      <c r="D193" s="337"/>
      <c r="E193" s="337"/>
      <c r="F193" s="360" t="s">
        <v>2449</v>
      </c>
      <c r="G193" s="337"/>
      <c r="H193" s="337" t="s">
        <v>2526</v>
      </c>
      <c r="I193" s="337" t="s">
        <v>2524</v>
      </c>
      <c r="J193" s="337"/>
      <c r="K193" s="385"/>
    </row>
    <row r="194" spans="2:11" s="1" customFormat="1" ht="15" customHeight="1">
      <c r="B194" s="362"/>
      <c r="C194" s="337" t="s">
        <v>2527</v>
      </c>
      <c r="D194" s="337"/>
      <c r="E194" s="337"/>
      <c r="F194" s="360" t="s">
        <v>2449</v>
      </c>
      <c r="G194" s="337"/>
      <c r="H194" s="337" t="s">
        <v>2528</v>
      </c>
      <c r="I194" s="337" t="s">
        <v>2524</v>
      </c>
      <c r="J194" s="337"/>
      <c r="K194" s="385"/>
    </row>
    <row r="195" spans="2:11" s="1" customFormat="1" ht="15" customHeight="1">
      <c r="B195" s="362"/>
      <c r="C195" s="399" t="s">
        <v>2529</v>
      </c>
      <c r="D195" s="337"/>
      <c r="E195" s="337"/>
      <c r="F195" s="360" t="s">
        <v>2449</v>
      </c>
      <c r="G195" s="337"/>
      <c r="H195" s="337" t="s">
        <v>2530</v>
      </c>
      <c r="I195" s="337" t="s">
        <v>2531</v>
      </c>
      <c r="J195" s="400" t="s">
        <v>2532</v>
      </c>
      <c r="K195" s="385"/>
    </row>
    <row r="196" spans="2:11" s="18" customFormat="1" ht="15" customHeight="1">
      <c r="B196" s="401"/>
      <c r="C196" s="402" t="s">
        <v>2533</v>
      </c>
      <c r="D196" s="403"/>
      <c r="E196" s="403"/>
      <c r="F196" s="404" t="s">
        <v>2449</v>
      </c>
      <c r="G196" s="403"/>
      <c r="H196" s="403" t="s">
        <v>2534</v>
      </c>
      <c r="I196" s="403" t="s">
        <v>2531</v>
      </c>
      <c r="J196" s="405" t="s">
        <v>2532</v>
      </c>
      <c r="K196" s="406"/>
    </row>
    <row r="197" spans="2:11" s="1" customFormat="1" ht="15" customHeight="1">
      <c r="B197" s="362"/>
      <c r="C197" s="399" t="s">
        <v>46</v>
      </c>
      <c r="D197" s="337"/>
      <c r="E197" s="337"/>
      <c r="F197" s="360" t="s">
        <v>2443</v>
      </c>
      <c r="G197" s="337"/>
      <c r="H197" s="334" t="s">
        <v>2535</v>
      </c>
      <c r="I197" s="337" t="s">
        <v>2536</v>
      </c>
      <c r="J197" s="337"/>
      <c r="K197" s="385"/>
    </row>
    <row r="198" spans="2:11" s="1" customFormat="1" ht="15" customHeight="1">
      <c r="B198" s="362"/>
      <c r="C198" s="399" t="s">
        <v>2537</v>
      </c>
      <c r="D198" s="337"/>
      <c r="E198" s="337"/>
      <c r="F198" s="360" t="s">
        <v>2443</v>
      </c>
      <c r="G198" s="337"/>
      <c r="H198" s="337" t="s">
        <v>2538</v>
      </c>
      <c r="I198" s="337" t="s">
        <v>2478</v>
      </c>
      <c r="J198" s="337"/>
      <c r="K198" s="385"/>
    </row>
    <row r="199" spans="2:11" s="1" customFormat="1" ht="15" customHeight="1">
      <c r="B199" s="362"/>
      <c r="C199" s="399" t="s">
        <v>2539</v>
      </c>
      <c r="D199" s="337"/>
      <c r="E199" s="337"/>
      <c r="F199" s="360" t="s">
        <v>2443</v>
      </c>
      <c r="G199" s="337"/>
      <c r="H199" s="337" t="s">
        <v>2540</v>
      </c>
      <c r="I199" s="337" t="s">
        <v>2478</v>
      </c>
      <c r="J199" s="337"/>
      <c r="K199" s="385"/>
    </row>
    <row r="200" spans="2:11" s="1" customFormat="1" ht="15" customHeight="1">
      <c r="B200" s="362"/>
      <c r="C200" s="399" t="s">
        <v>2541</v>
      </c>
      <c r="D200" s="337"/>
      <c r="E200" s="337"/>
      <c r="F200" s="360" t="s">
        <v>2449</v>
      </c>
      <c r="G200" s="337"/>
      <c r="H200" s="337" t="s">
        <v>2542</v>
      </c>
      <c r="I200" s="337" t="s">
        <v>2478</v>
      </c>
      <c r="J200" s="337"/>
      <c r="K200" s="385"/>
    </row>
    <row r="201" spans="2:11" s="1" customFormat="1" ht="15" customHeight="1">
      <c r="B201" s="391"/>
      <c r="C201" s="407"/>
      <c r="D201" s="392"/>
      <c r="E201" s="392"/>
      <c r="F201" s="392"/>
      <c r="G201" s="392"/>
      <c r="H201" s="392"/>
      <c r="I201" s="392"/>
      <c r="J201" s="392"/>
      <c r="K201" s="393"/>
    </row>
    <row r="202" spans="2:11" s="1" customFormat="1" ht="18.75" customHeight="1">
      <c r="B202" s="373"/>
      <c r="C202" s="383"/>
      <c r="D202" s="383"/>
      <c r="E202" s="383"/>
      <c r="F202" s="394"/>
      <c r="G202" s="383"/>
      <c r="H202" s="383"/>
      <c r="I202" s="383"/>
      <c r="J202" s="383"/>
      <c r="K202" s="373"/>
    </row>
    <row r="203" spans="2:11" s="1" customFormat="1" ht="18.75" customHeight="1">
      <c r="B203" s="345"/>
      <c r="C203" s="345"/>
      <c r="D203" s="345"/>
      <c r="E203" s="345"/>
      <c r="F203" s="345"/>
      <c r="G203" s="345"/>
      <c r="H203" s="345"/>
      <c r="I203" s="345"/>
      <c r="J203" s="345"/>
      <c r="K203" s="345"/>
    </row>
    <row r="204" spans="2:11" s="1" customFormat="1" ht="13.5">
      <c r="B204" s="324"/>
      <c r="C204" s="325"/>
      <c r="D204" s="325"/>
      <c r="E204" s="325"/>
      <c r="F204" s="325"/>
      <c r="G204" s="325"/>
      <c r="H204" s="325"/>
      <c r="I204" s="325"/>
      <c r="J204" s="325"/>
      <c r="K204" s="326"/>
    </row>
    <row r="205" spans="2:11" s="1" customFormat="1" ht="21" customHeight="1">
      <c r="B205" s="327"/>
      <c r="C205" s="328" t="s">
        <v>2543</v>
      </c>
      <c r="D205" s="328"/>
      <c r="E205" s="328"/>
      <c r="F205" s="328"/>
      <c r="G205" s="328"/>
      <c r="H205" s="328"/>
      <c r="I205" s="328"/>
      <c r="J205" s="328"/>
      <c r="K205" s="329"/>
    </row>
    <row r="206" spans="2:11" s="1" customFormat="1" ht="25.5" customHeight="1">
      <c r="B206" s="327"/>
      <c r="C206" s="408" t="s">
        <v>2544</v>
      </c>
      <c r="D206" s="408"/>
      <c r="E206" s="408"/>
      <c r="F206" s="408" t="s">
        <v>2545</v>
      </c>
      <c r="G206" s="409"/>
      <c r="H206" s="408" t="s">
        <v>2546</v>
      </c>
      <c r="I206" s="408"/>
      <c r="J206" s="408"/>
      <c r="K206" s="329"/>
    </row>
    <row r="207" spans="2:11" s="1" customFormat="1" ht="5.25" customHeight="1">
      <c r="B207" s="362"/>
      <c r="C207" s="357"/>
      <c r="D207" s="357"/>
      <c r="E207" s="357"/>
      <c r="F207" s="357"/>
      <c r="G207" s="383"/>
      <c r="H207" s="357"/>
      <c r="I207" s="357"/>
      <c r="J207" s="357"/>
      <c r="K207" s="385"/>
    </row>
    <row r="208" spans="2:11" s="1" customFormat="1" ht="15" customHeight="1">
      <c r="B208" s="362"/>
      <c r="C208" s="337" t="s">
        <v>2536</v>
      </c>
      <c r="D208" s="337"/>
      <c r="E208" s="337"/>
      <c r="F208" s="360" t="s">
        <v>47</v>
      </c>
      <c r="G208" s="337"/>
      <c r="H208" s="337" t="s">
        <v>2547</v>
      </c>
      <c r="I208" s="337"/>
      <c r="J208" s="337"/>
      <c r="K208" s="385"/>
    </row>
    <row r="209" spans="2:11" s="1" customFormat="1" ht="15" customHeight="1">
      <c r="B209" s="362"/>
      <c r="C209" s="337"/>
      <c r="D209" s="337"/>
      <c r="E209" s="337"/>
      <c r="F209" s="360" t="s">
        <v>48</v>
      </c>
      <c r="G209" s="337"/>
      <c r="H209" s="337" t="s">
        <v>2548</v>
      </c>
      <c r="I209" s="337"/>
      <c r="J209" s="337"/>
      <c r="K209" s="385"/>
    </row>
    <row r="210" spans="2:11" s="1" customFormat="1" ht="15" customHeight="1">
      <c r="B210" s="362"/>
      <c r="C210" s="337"/>
      <c r="D210" s="337"/>
      <c r="E210" s="337"/>
      <c r="F210" s="360" t="s">
        <v>51</v>
      </c>
      <c r="G210" s="337"/>
      <c r="H210" s="337" t="s">
        <v>2549</v>
      </c>
      <c r="I210" s="337"/>
      <c r="J210" s="337"/>
      <c r="K210" s="385"/>
    </row>
    <row r="211" spans="2:11" s="1" customFormat="1" ht="15" customHeight="1">
      <c r="B211" s="362"/>
      <c r="C211" s="337"/>
      <c r="D211" s="337"/>
      <c r="E211" s="337"/>
      <c r="F211" s="360" t="s">
        <v>49</v>
      </c>
      <c r="G211" s="337"/>
      <c r="H211" s="337" t="s">
        <v>2550</v>
      </c>
      <c r="I211" s="337"/>
      <c r="J211" s="337"/>
      <c r="K211" s="385"/>
    </row>
    <row r="212" spans="2:11" s="1" customFormat="1" ht="15" customHeight="1">
      <c r="B212" s="362"/>
      <c r="C212" s="337"/>
      <c r="D212" s="337"/>
      <c r="E212" s="337"/>
      <c r="F212" s="360" t="s">
        <v>50</v>
      </c>
      <c r="G212" s="337"/>
      <c r="H212" s="337" t="s">
        <v>2551</v>
      </c>
      <c r="I212" s="337"/>
      <c r="J212" s="337"/>
      <c r="K212" s="385"/>
    </row>
    <row r="213" spans="2:11" s="1" customFormat="1" ht="15" customHeight="1">
      <c r="B213" s="362"/>
      <c r="C213" s="337"/>
      <c r="D213" s="337"/>
      <c r="E213" s="337"/>
      <c r="F213" s="360"/>
      <c r="G213" s="337"/>
      <c r="H213" s="337"/>
      <c r="I213" s="337"/>
      <c r="J213" s="337"/>
      <c r="K213" s="385"/>
    </row>
    <row r="214" spans="2:11" s="1" customFormat="1" ht="15" customHeight="1">
      <c r="B214" s="362"/>
      <c r="C214" s="337" t="s">
        <v>2490</v>
      </c>
      <c r="D214" s="337"/>
      <c r="E214" s="337"/>
      <c r="F214" s="360" t="s">
        <v>83</v>
      </c>
      <c r="G214" s="337"/>
      <c r="H214" s="337" t="s">
        <v>2552</v>
      </c>
      <c r="I214" s="337"/>
      <c r="J214" s="337"/>
      <c r="K214" s="385"/>
    </row>
    <row r="215" spans="2:11" s="1" customFormat="1" ht="15" customHeight="1">
      <c r="B215" s="362"/>
      <c r="C215" s="337"/>
      <c r="D215" s="337"/>
      <c r="E215" s="337"/>
      <c r="F215" s="360" t="s">
        <v>2387</v>
      </c>
      <c r="G215" s="337"/>
      <c r="H215" s="337" t="s">
        <v>2388</v>
      </c>
      <c r="I215" s="337"/>
      <c r="J215" s="337"/>
      <c r="K215" s="385"/>
    </row>
    <row r="216" spans="2:11" s="1" customFormat="1" ht="15" customHeight="1">
      <c r="B216" s="362"/>
      <c r="C216" s="337"/>
      <c r="D216" s="337"/>
      <c r="E216" s="337"/>
      <c r="F216" s="360" t="s">
        <v>2385</v>
      </c>
      <c r="G216" s="337"/>
      <c r="H216" s="337" t="s">
        <v>2553</v>
      </c>
      <c r="I216" s="337"/>
      <c r="J216" s="337"/>
      <c r="K216" s="385"/>
    </row>
    <row r="217" spans="2:11" s="1" customFormat="1" ht="15" customHeight="1">
      <c r="B217" s="410"/>
      <c r="C217" s="337"/>
      <c r="D217" s="337"/>
      <c r="E217" s="337"/>
      <c r="F217" s="360" t="s">
        <v>2389</v>
      </c>
      <c r="G217" s="399"/>
      <c r="H217" s="389" t="s">
        <v>82</v>
      </c>
      <c r="I217" s="389"/>
      <c r="J217" s="389"/>
      <c r="K217" s="411"/>
    </row>
    <row r="218" spans="2:11" s="1" customFormat="1" ht="15" customHeight="1">
      <c r="B218" s="410"/>
      <c r="C218" s="337"/>
      <c r="D218" s="337"/>
      <c r="E218" s="337"/>
      <c r="F218" s="360" t="s">
        <v>2390</v>
      </c>
      <c r="G218" s="399"/>
      <c r="H218" s="389" t="s">
        <v>2554</v>
      </c>
      <c r="I218" s="389"/>
      <c r="J218" s="389"/>
      <c r="K218" s="411"/>
    </row>
    <row r="219" spans="2:11" s="1" customFormat="1" ht="15" customHeight="1">
      <c r="B219" s="410"/>
      <c r="C219" s="337"/>
      <c r="D219" s="337"/>
      <c r="E219" s="337"/>
      <c r="F219" s="360"/>
      <c r="G219" s="399"/>
      <c r="H219" s="389"/>
      <c r="I219" s="389"/>
      <c r="J219" s="389"/>
      <c r="K219" s="411"/>
    </row>
    <row r="220" spans="2:11" s="1" customFormat="1" ht="15" customHeight="1">
      <c r="B220" s="410"/>
      <c r="C220" s="337" t="s">
        <v>2514</v>
      </c>
      <c r="D220" s="337"/>
      <c r="E220" s="337"/>
      <c r="F220" s="360">
        <v>1</v>
      </c>
      <c r="G220" s="399"/>
      <c r="H220" s="389" t="s">
        <v>2555</v>
      </c>
      <c r="I220" s="389"/>
      <c r="J220" s="389"/>
      <c r="K220" s="411"/>
    </row>
    <row r="221" spans="2:11" s="1" customFormat="1" ht="15" customHeight="1">
      <c r="B221" s="410"/>
      <c r="C221" s="337"/>
      <c r="D221" s="337"/>
      <c r="E221" s="337"/>
      <c r="F221" s="360">
        <v>2</v>
      </c>
      <c r="G221" s="399"/>
      <c r="H221" s="389" t="s">
        <v>2556</v>
      </c>
      <c r="I221" s="389"/>
      <c r="J221" s="389"/>
      <c r="K221" s="411"/>
    </row>
    <row r="222" spans="2:11" s="1" customFormat="1" ht="15" customHeight="1">
      <c r="B222" s="410"/>
      <c r="C222" s="337"/>
      <c r="D222" s="337"/>
      <c r="E222" s="337"/>
      <c r="F222" s="360">
        <v>3</v>
      </c>
      <c r="G222" s="399"/>
      <c r="H222" s="389" t="s">
        <v>2557</v>
      </c>
      <c r="I222" s="389"/>
      <c r="J222" s="389"/>
      <c r="K222" s="411"/>
    </row>
    <row r="223" spans="2:11" s="1" customFormat="1" ht="15" customHeight="1">
      <c r="B223" s="410"/>
      <c r="C223" s="337"/>
      <c r="D223" s="337"/>
      <c r="E223" s="337"/>
      <c r="F223" s="360">
        <v>4</v>
      </c>
      <c r="G223" s="399"/>
      <c r="H223" s="389" t="s">
        <v>2558</v>
      </c>
      <c r="I223" s="389"/>
      <c r="J223" s="389"/>
      <c r="K223" s="411"/>
    </row>
    <row r="224" spans="2:11" s="1" customFormat="1" ht="12.75" customHeight="1">
      <c r="B224" s="412"/>
      <c r="C224" s="413"/>
      <c r="D224" s="413"/>
      <c r="E224" s="413"/>
      <c r="F224" s="413"/>
      <c r="G224" s="413"/>
      <c r="H224" s="413"/>
      <c r="I224" s="413"/>
      <c r="J224" s="413"/>
      <c r="K224" s="414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71:J171"/>
    <mergeCell ref="C205:J205"/>
    <mergeCell ref="H206:J206"/>
    <mergeCell ref="H209:J209"/>
    <mergeCell ref="H210:J210"/>
    <mergeCell ref="H216:J216"/>
    <mergeCell ref="H217:J217"/>
    <mergeCell ref="H218:J218"/>
    <mergeCell ref="H220:J220"/>
    <mergeCell ref="H221:J221"/>
    <mergeCell ref="H222:J222"/>
    <mergeCell ref="H208:J208"/>
    <mergeCell ref="H223:J223"/>
    <mergeCell ref="H211:J211"/>
    <mergeCell ref="H212:J212"/>
    <mergeCell ref="H214:J214"/>
    <mergeCell ref="H215:J215"/>
  </mergeCells>
  <printOptions/>
  <pageMargins left="0.75" right="0.75" top="1" bottom="1" header="0.5" footer="0.5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85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3"/>
      <c r="AT3" s="20" t="s">
        <v>86</v>
      </c>
    </row>
    <row r="4" spans="2:46" s="1" customFormat="1" ht="24.95" customHeight="1">
      <c r="B4" s="23"/>
      <c r="D4" s="143" t="s">
        <v>115</v>
      </c>
      <c r="L4" s="23"/>
      <c r="M4" s="14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45" t="s">
        <v>16</v>
      </c>
      <c r="L6" s="23"/>
    </row>
    <row r="7" spans="2:12" s="1" customFormat="1" ht="16.5" customHeight="1">
      <c r="B7" s="23"/>
      <c r="E7" s="146" t="str">
        <f>'Rekapitulace zakázky'!K6</f>
        <v>Regenerace sídliště Husova - Jiráskova, Nový Bor - IV.etapa</v>
      </c>
      <c r="F7" s="145"/>
      <c r="G7" s="145"/>
      <c r="H7" s="145"/>
      <c r="L7" s="23"/>
    </row>
    <row r="8" spans="1:31" s="2" customFormat="1" ht="12" customHeight="1">
      <c r="A8" s="41"/>
      <c r="B8" s="47"/>
      <c r="C8" s="41"/>
      <c r="D8" s="145" t="s">
        <v>116</v>
      </c>
      <c r="E8" s="41"/>
      <c r="F8" s="41"/>
      <c r="G8" s="41"/>
      <c r="H8" s="41"/>
      <c r="I8" s="41"/>
      <c r="J8" s="41"/>
      <c r="K8" s="41"/>
      <c r="L8" s="14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48" t="s">
        <v>117</v>
      </c>
      <c r="F9" s="41"/>
      <c r="G9" s="41"/>
      <c r="H9" s="41"/>
      <c r="I9" s="41"/>
      <c r="J9" s="41"/>
      <c r="K9" s="41"/>
      <c r="L9" s="14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4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45" t="s">
        <v>18</v>
      </c>
      <c r="E11" s="41"/>
      <c r="F11" s="136" t="s">
        <v>19</v>
      </c>
      <c r="G11" s="41"/>
      <c r="H11" s="41"/>
      <c r="I11" s="145" t="s">
        <v>20</v>
      </c>
      <c r="J11" s="136" t="s">
        <v>19</v>
      </c>
      <c r="K11" s="41"/>
      <c r="L11" s="14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45" t="s">
        <v>21</v>
      </c>
      <c r="E12" s="41"/>
      <c r="F12" s="136" t="s">
        <v>22</v>
      </c>
      <c r="G12" s="41"/>
      <c r="H12" s="41"/>
      <c r="I12" s="145" t="s">
        <v>23</v>
      </c>
      <c r="J12" s="149" t="str">
        <f>'Rekapitulace zakázky'!AN8</f>
        <v>27. 2. 2024</v>
      </c>
      <c r="K12" s="41"/>
      <c r="L12" s="14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4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45" t="s">
        <v>25</v>
      </c>
      <c r="E14" s="41"/>
      <c r="F14" s="41"/>
      <c r="G14" s="41"/>
      <c r="H14" s="41"/>
      <c r="I14" s="145" t="s">
        <v>26</v>
      </c>
      <c r="J14" s="136" t="s">
        <v>27</v>
      </c>
      <c r="K14" s="41"/>
      <c r="L14" s="14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6" t="s">
        <v>28</v>
      </c>
      <c r="F15" s="41"/>
      <c r="G15" s="41"/>
      <c r="H15" s="41"/>
      <c r="I15" s="145" t="s">
        <v>29</v>
      </c>
      <c r="J15" s="136" t="s">
        <v>30</v>
      </c>
      <c r="K15" s="41"/>
      <c r="L15" s="14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4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45" t="s">
        <v>31</v>
      </c>
      <c r="E17" s="41"/>
      <c r="F17" s="41"/>
      <c r="G17" s="41"/>
      <c r="H17" s="41"/>
      <c r="I17" s="145" t="s">
        <v>26</v>
      </c>
      <c r="J17" s="36" t="str">
        <f>'Rekapitulace zakázky'!AN13</f>
        <v>Vyplň údaj</v>
      </c>
      <c r="K17" s="41"/>
      <c r="L17" s="14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zakázky'!E14</f>
        <v>Vyplň údaj</v>
      </c>
      <c r="F18" s="136"/>
      <c r="G18" s="136"/>
      <c r="H18" s="136"/>
      <c r="I18" s="145" t="s">
        <v>29</v>
      </c>
      <c r="J18" s="36" t="str">
        <f>'Rekapitulace zakázky'!AN14</f>
        <v>Vyplň údaj</v>
      </c>
      <c r="K18" s="41"/>
      <c r="L18" s="14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4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45" t="s">
        <v>33</v>
      </c>
      <c r="E20" s="41"/>
      <c r="F20" s="41"/>
      <c r="G20" s="41"/>
      <c r="H20" s="41"/>
      <c r="I20" s="145" t="s">
        <v>26</v>
      </c>
      <c r="J20" s="136" t="s">
        <v>34</v>
      </c>
      <c r="K20" s="41"/>
      <c r="L20" s="14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6" t="s">
        <v>35</v>
      </c>
      <c r="F21" s="41"/>
      <c r="G21" s="41"/>
      <c r="H21" s="41"/>
      <c r="I21" s="145" t="s">
        <v>29</v>
      </c>
      <c r="J21" s="136" t="s">
        <v>36</v>
      </c>
      <c r="K21" s="41"/>
      <c r="L21" s="14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4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45" t="s">
        <v>38</v>
      </c>
      <c r="E23" s="41"/>
      <c r="F23" s="41"/>
      <c r="G23" s="41"/>
      <c r="H23" s="41"/>
      <c r="I23" s="145" t="s">
        <v>26</v>
      </c>
      <c r="J23" s="136" t="s">
        <v>19</v>
      </c>
      <c r="K23" s="41"/>
      <c r="L23" s="14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6" t="s">
        <v>39</v>
      </c>
      <c r="F24" s="41"/>
      <c r="G24" s="41"/>
      <c r="H24" s="41"/>
      <c r="I24" s="145" t="s">
        <v>29</v>
      </c>
      <c r="J24" s="136" t="s">
        <v>19</v>
      </c>
      <c r="K24" s="41"/>
      <c r="L24" s="14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4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45" t="s">
        <v>40</v>
      </c>
      <c r="E26" s="41"/>
      <c r="F26" s="41"/>
      <c r="G26" s="41"/>
      <c r="H26" s="41"/>
      <c r="I26" s="41"/>
      <c r="J26" s="41"/>
      <c r="K26" s="41"/>
      <c r="L26" s="14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16.5" customHeight="1">
      <c r="A27" s="150"/>
      <c r="B27" s="151"/>
      <c r="C27" s="150"/>
      <c r="D27" s="150"/>
      <c r="E27" s="152" t="s">
        <v>19</v>
      </c>
      <c r="F27" s="152"/>
      <c r="G27" s="152"/>
      <c r="H27" s="152"/>
      <c r="I27" s="150"/>
      <c r="J27" s="150"/>
      <c r="K27" s="150"/>
      <c r="L27" s="153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4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54"/>
      <c r="E29" s="154"/>
      <c r="F29" s="154"/>
      <c r="G29" s="154"/>
      <c r="H29" s="154"/>
      <c r="I29" s="154"/>
      <c r="J29" s="154"/>
      <c r="K29" s="154"/>
      <c r="L29" s="14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55" t="s">
        <v>42</v>
      </c>
      <c r="E30" s="41"/>
      <c r="F30" s="41"/>
      <c r="G30" s="41"/>
      <c r="H30" s="41"/>
      <c r="I30" s="41"/>
      <c r="J30" s="156">
        <f>ROUND(J87,2)</f>
        <v>0</v>
      </c>
      <c r="K30" s="41"/>
      <c r="L30" s="14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4"/>
      <c r="E31" s="154"/>
      <c r="F31" s="154"/>
      <c r="G31" s="154"/>
      <c r="H31" s="154"/>
      <c r="I31" s="154"/>
      <c r="J31" s="154"/>
      <c r="K31" s="154"/>
      <c r="L31" s="14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57" t="s">
        <v>44</v>
      </c>
      <c r="G32" s="41"/>
      <c r="H32" s="41"/>
      <c r="I32" s="157" t="s">
        <v>43</v>
      </c>
      <c r="J32" s="157" t="s">
        <v>45</v>
      </c>
      <c r="K32" s="41"/>
      <c r="L32" s="14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58" t="s">
        <v>46</v>
      </c>
      <c r="E33" s="145" t="s">
        <v>47</v>
      </c>
      <c r="F33" s="159">
        <f>ROUND((SUM(BE87:BE115)),2)</f>
        <v>0</v>
      </c>
      <c r="G33" s="41"/>
      <c r="H33" s="41"/>
      <c r="I33" s="160">
        <v>0.21</v>
      </c>
      <c r="J33" s="159">
        <f>ROUND(((SUM(BE87:BE115))*I33),2)</f>
        <v>0</v>
      </c>
      <c r="K33" s="41"/>
      <c r="L33" s="14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45" t="s">
        <v>48</v>
      </c>
      <c r="F34" s="159">
        <f>ROUND((SUM(BF87:BF115)),2)</f>
        <v>0</v>
      </c>
      <c r="G34" s="41"/>
      <c r="H34" s="41"/>
      <c r="I34" s="160">
        <v>0.12</v>
      </c>
      <c r="J34" s="159">
        <f>ROUND(((SUM(BF87:BF115))*I34),2)</f>
        <v>0</v>
      </c>
      <c r="K34" s="41"/>
      <c r="L34" s="14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45" t="s">
        <v>49</v>
      </c>
      <c r="F35" s="159">
        <f>ROUND((SUM(BG87:BG115)),2)</f>
        <v>0</v>
      </c>
      <c r="G35" s="41"/>
      <c r="H35" s="41"/>
      <c r="I35" s="160">
        <v>0.21</v>
      </c>
      <c r="J35" s="159">
        <f>0</f>
        <v>0</v>
      </c>
      <c r="K35" s="41"/>
      <c r="L35" s="14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45" t="s">
        <v>50</v>
      </c>
      <c r="F36" s="159">
        <f>ROUND((SUM(BH87:BH115)),2)</f>
        <v>0</v>
      </c>
      <c r="G36" s="41"/>
      <c r="H36" s="41"/>
      <c r="I36" s="160">
        <v>0.12</v>
      </c>
      <c r="J36" s="159">
        <f>0</f>
        <v>0</v>
      </c>
      <c r="K36" s="41"/>
      <c r="L36" s="14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5" t="s">
        <v>51</v>
      </c>
      <c r="F37" s="159">
        <f>ROUND((SUM(BI87:BI115)),2)</f>
        <v>0</v>
      </c>
      <c r="G37" s="41"/>
      <c r="H37" s="41"/>
      <c r="I37" s="160">
        <v>0</v>
      </c>
      <c r="J37" s="159">
        <f>0</f>
        <v>0</v>
      </c>
      <c r="K37" s="41"/>
      <c r="L37" s="14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4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61"/>
      <c r="D39" s="162" t="s">
        <v>52</v>
      </c>
      <c r="E39" s="163"/>
      <c r="F39" s="163"/>
      <c r="G39" s="164" t="s">
        <v>53</v>
      </c>
      <c r="H39" s="165" t="s">
        <v>54</v>
      </c>
      <c r="I39" s="163"/>
      <c r="J39" s="166">
        <f>SUM(J30:J37)</f>
        <v>0</v>
      </c>
      <c r="K39" s="167"/>
      <c r="L39" s="14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68"/>
      <c r="C40" s="169"/>
      <c r="D40" s="169"/>
      <c r="E40" s="169"/>
      <c r="F40" s="169"/>
      <c r="G40" s="169"/>
      <c r="H40" s="169"/>
      <c r="I40" s="169"/>
      <c r="J40" s="169"/>
      <c r="K40" s="169"/>
      <c r="L40" s="14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118</v>
      </c>
      <c r="D45" s="43"/>
      <c r="E45" s="43"/>
      <c r="F45" s="43"/>
      <c r="G45" s="43"/>
      <c r="H45" s="43"/>
      <c r="I45" s="43"/>
      <c r="J45" s="43"/>
      <c r="K45" s="43"/>
      <c r="L45" s="14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4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4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72" t="str">
        <f>E7</f>
        <v>Regenerace sídliště Husova - Jiráskova, Nový Bor - IV.etapa</v>
      </c>
      <c r="F48" s="35"/>
      <c r="G48" s="35"/>
      <c r="H48" s="35"/>
      <c r="I48" s="43"/>
      <c r="J48" s="43"/>
      <c r="K48" s="43"/>
      <c r="L48" s="14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116</v>
      </c>
      <c r="D49" s="43"/>
      <c r="E49" s="43"/>
      <c r="F49" s="43"/>
      <c r="G49" s="43"/>
      <c r="H49" s="43"/>
      <c r="I49" s="43"/>
      <c r="J49" s="43"/>
      <c r="K49" s="43"/>
      <c r="L49" s="14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SO 000 - Vedlejší a ostatní náklady</v>
      </c>
      <c r="F50" s="43"/>
      <c r="G50" s="43"/>
      <c r="H50" s="43"/>
      <c r="I50" s="43"/>
      <c r="J50" s="43"/>
      <c r="K50" s="43"/>
      <c r="L50" s="14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4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21</v>
      </c>
      <c r="D52" s="43"/>
      <c r="E52" s="43"/>
      <c r="F52" s="30" t="str">
        <f>F12</f>
        <v>k.ú. Nový Bor</v>
      </c>
      <c r="G52" s="43"/>
      <c r="H52" s="43"/>
      <c r="I52" s="35" t="s">
        <v>23</v>
      </c>
      <c r="J52" s="75" t="str">
        <f>IF(J12="","",J12)</f>
        <v>27. 2. 2024</v>
      </c>
      <c r="K52" s="43"/>
      <c r="L52" s="14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4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5.15" customHeight="1">
      <c r="A54" s="41"/>
      <c r="B54" s="42"/>
      <c r="C54" s="35" t="s">
        <v>25</v>
      </c>
      <c r="D54" s="43"/>
      <c r="E54" s="43"/>
      <c r="F54" s="30" t="str">
        <f>E15</f>
        <v>Město Nový Bor</v>
      </c>
      <c r="G54" s="43"/>
      <c r="H54" s="43"/>
      <c r="I54" s="35" t="s">
        <v>33</v>
      </c>
      <c r="J54" s="39" t="str">
        <f>E21</f>
        <v xml:space="preserve">ProProjekt s.r.o. </v>
      </c>
      <c r="K54" s="43"/>
      <c r="L54" s="14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5" t="s">
        <v>31</v>
      </c>
      <c r="D55" s="43"/>
      <c r="E55" s="43"/>
      <c r="F55" s="30" t="str">
        <f>IF(E18="","",E18)</f>
        <v>Vyplň údaj</v>
      </c>
      <c r="G55" s="43"/>
      <c r="H55" s="43"/>
      <c r="I55" s="35" t="s">
        <v>38</v>
      </c>
      <c r="J55" s="39" t="str">
        <f>E24</f>
        <v>Martin Rousek</v>
      </c>
      <c r="K55" s="43"/>
      <c r="L55" s="14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4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73" t="s">
        <v>119</v>
      </c>
      <c r="D57" s="174"/>
      <c r="E57" s="174"/>
      <c r="F57" s="174"/>
      <c r="G57" s="174"/>
      <c r="H57" s="174"/>
      <c r="I57" s="174"/>
      <c r="J57" s="175" t="s">
        <v>120</v>
      </c>
      <c r="K57" s="174"/>
      <c r="L57" s="14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4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76" t="s">
        <v>74</v>
      </c>
      <c r="D59" s="43"/>
      <c r="E59" s="43"/>
      <c r="F59" s="43"/>
      <c r="G59" s="43"/>
      <c r="H59" s="43"/>
      <c r="I59" s="43"/>
      <c r="J59" s="105">
        <f>J87</f>
        <v>0</v>
      </c>
      <c r="K59" s="43"/>
      <c r="L59" s="14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121</v>
      </c>
    </row>
    <row r="60" spans="1:31" s="9" customFormat="1" ht="24.95" customHeight="1">
      <c r="A60" s="9"/>
      <c r="B60" s="177"/>
      <c r="C60" s="178"/>
      <c r="D60" s="179" t="s">
        <v>122</v>
      </c>
      <c r="E60" s="180"/>
      <c r="F60" s="180"/>
      <c r="G60" s="180"/>
      <c r="H60" s="180"/>
      <c r="I60" s="180"/>
      <c r="J60" s="181">
        <f>J88</f>
        <v>0</v>
      </c>
      <c r="K60" s="178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3"/>
      <c r="C61" s="128"/>
      <c r="D61" s="184" t="s">
        <v>123</v>
      </c>
      <c r="E61" s="185"/>
      <c r="F61" s="185"/>
      <c r="G61" s="185"/>
      <c r="H61" s="185"/>
      <c r="I61" s="185"/>
      <c r="J61" s="186">
        <f>J89</f>
        <v>0</v>
      </c>
      <c r="K61" s="128"/>
      <c r="L61" s="18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3"/>
      <c r="C62" s="128"/>
      <c r="D62" s="184" t="s">
        <v>124</v>
      </c>
      <c r="E62" s="185"/>
      <c r="F62" s="185"/>
      <c r="G62" s="185"/>
      <c r="H62" s="185"/>
      <c r="I62" s="185"/>
      <c r="J62" s="186">
        <f>J98</f>
        <v>0</v>
      </c>
      <c r="K62" s="128"/>
      <c r="L62" s="18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3"/>
      <c r="C63" s="128"/>
      <c r="D63" s="184" t="s">
        <v>125</v>
      </c>
      <c r="E63" s="185"/>
      <c r="F63" s="185"/>
      <c r="G63" s="185"/>
      <c r="H63" s="185"/>
      <c r="I63" s="185"/>
      <c r="J63" s="186">
        <f>J101</f>
        <v>0</v>
      </c>
      <c r="K63" s="128"/>
      <c r="L63" s="18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3"/>
      <c r="C64" s="128"/>
      <c r="D64" s="184" t="s">
        <v>126</v>
      </c>
      <c r="E64" s="185"/>
      <c r="F64" s="185"/>
      <c r="G64" s="185"/>
      <c r="H64" s="185"/>
      <c r="I64" s="185"/>
      <c r="J64" s="186">
        <f>J104</f>
        <v>0</v>
      </c>
      <c r="K64" s="128"/>
      <c r="L64" s="18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3"/>
      <c r="C65" s="128"/>
      <c r="D65" s="184" t="s">
        <v>127</v>
      </c>
      <c r="E65" s="185"/>
      <c r="F65" s="185"/>
      <c r="G65" s="185"/>
      <c r="H65" s="185"/>
      <c r="I65" s="185"/>
      <c r="J65" s="186">
        <f>J107</f>
        <v>0</v>
      </c>
      <c r="K65" s="128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3"/>
      <c r="C66" s="128"/>
      <c r="D66" s="184" t="s">
        <v>128</v>
      </c>
      <c r="E66" s="185"/>
      <c r="F66" s="185"/>
      <c r="G66" s="185"/>
      <c r="H66" s="185"/>
      <c r="I66" s="185"/>
      <c r="J66" s="186">
        <f>J110</f>
        <v>0</v>
      </c>
      <c r="K66" s="128"/>
      <c r="L66" s="18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3"/>
      <c r="C67" s="128"/>
      <c r="D67" s="184" t="s">
        <v>129</v>
      </c>
      <c r="E67" s="185"/>
      <c r="F67" s="185"/>
      <c r="G67" s="185"/>
      <c r="H67" s="185"/>
      <c r="I67" s="185"/>
      <c r="J67" s="186">
        <f>J113</f>
        <v>0</v>
      </c>
      <c r="K67" s="128"/>
      <c r="L67" s="18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41"/>
      <c r="B68" s="42"/>
      <c r="C68" s="43"/>
      <c r="D68" s="43"/>
      <c r="E68" s="43"/>
      <c r="F68" s="43"/>
      <c r="G68" s="43"/>
      <c r="H68" s="43"/>
      <c r="I68" s="43"/>
      <c r="J68" s="43"/>
      <c r="K68" s="43"/>
      <c r="L68" s="147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69" spans="1:31" s="2" customFormat="1" ht="6.95" customHeight="1">
      <c r="A69" s="41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47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</row>
    <row r="73" spans="1:31" s="2" customFormat="1" ht="6.95" customHeight="1">
      <c r="A73" s="41"/>
      <c r="B73" s="64"/>
      <c r="C73" s="65"/>
      <c r="D73" s="65"/>
      <c r="E73" s="65"/>
      <c r="F73" s="65"/>
      <c r="G73" s="65"/>
      <c r="H73" s="65"/>
      <c r="I73" s="65"/>
      <c r="J73" s="65"/>
      <c r="K73" s="65"/>
      <c r="L73" s="14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24.95" customHeight="1">
      <c r="A74" s="41"/>
      <c r="B74" s="42"/>
      <c r="C74" s="26" t="s">
        <v>130</v>
      </c>
      <c r="D74" s="43"/>
      <c r="E74" s="43"/>
      <c r="F74" s="43"/>
      <c r="G74" s="43"/>
      <c r="H74" s="43"/>
      <c r="I74" s="43"/>
      <c r="J74" s="43"/>
      <c r="K74" s="43"/>
      <c r="L74" s="14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6.95" customHeight="1">
      <c r="A75" s="41"/>
      <c r="B75" s="42"/>
      <c r="C75" s="43"/>
      <c r="D75" s="43"/>
      <c r="E75" s="43"/>
      <c r="F75" s="43"/>
      <c r="G75" s="43"/>
      <c r="H75" s="43"/>
      <c r="I75" s="43"/>
      <c r="J75" s="43"/>
      <c r="K75" s="43"/>
      <c r="L75" s="14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12" customHeight="1">
      <c r="A76" s="41"/>
      <c r="B76" s="42"/>
      <c r="C76" s="35" t="s">
        <v>16</v>
      </c>
      <c r="D76" s="43"/>
      <c r="E76" s="43"/>
      <c r="F76" s="43"/>
      <c r="G76" s="43"/>
      <c r="H76" s="43"/>
      <c r="I76" s="43"/>
      <c r="J76" s="43"/>
      <c r="K76" s="43"/>
      <c r="L76" s="14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6.5" customHeight="1">
      <c r="A77" s="41"/>
      <c r="B77" s="42"/>
      <c r="C77" s="43"/>
      <c r="D77" s="43"/>
      <c r="E77" s="172" t="str">
        <f>E7</f>
        <v>Regenerace sídliště Husova - Jiráskova, Nový Bor - IV.etapa</v>
      </c>
      <c r="F77" s="35"/>
      <c r="G77" s="35"/>
      <c r="H77" s="35"/>
      <c r="I77" s="43"/>
      <c r="J77" s="43"/>
      <c r="K77" s="43"/>
      <c r="L77" s="14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2" customHeight="1">
      <c r="A78" s="41"/>
      <c r="B78" s="42"/>
      <c r="C78" s="35" t="s">
        <v>116</v>
      </c>
      <c r="D78" s="43"/>
      <c r="E78" s="43"/>
      <c r="F78" s="43"/>
      <c r="G78" s="43"/>
      <c r="H78" s="43"/>
      <c r="I78" s="43"/>
      <c r="J78" s="43"/>
      <c r="K78" s="43"/>
      <c r="L78" s="14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16.5" customHeight="1">
      <c r="A79" s="41"/>
      <c r="B79" s="42"/>
      <c r="C79" s="43"/>
      <c r="D79" s="43"/>
      <c r="E79" s="72" t="str">
        <f>E9</f>
        <v>SO 000 - Vedlejší a ostatní náklady</v>
      </c>
      <c r="F79" s="43"/>
      <c r="G79" s="43"/>
      <c r="H79" s="43"/>
      <c r="I79" s="43"/>
      <c r="J79" s="43"/>
      <c r="K79" s="43"/>
      <c r="L79" s="14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6.95" customHeight="1">
      <c r="A80" s="41"/>
      <c r="B80" s="42"/>
      <c r="C80" s="43"/>
      <c r="D80" s="43"/>
      <c r="E80" s="43"/>
      <c r="F80" s="43"/>
      <c r="G80" s="43"/>
      <c r="H80" s="43"/>
      <c r="I80" s="43"/>
      <c r="J80" s="43"/>
      <c r="K80" s="43"/>
      <c r="L80" s="14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12" customHeight="1">
      <c r="A81" s="41"/>
      <c r="B81" s="42"/>
      <c r="C81" s="35" t="s">
        <v>21</v>
      </c>
      <c r="D81" s="43"/>
      <c r="E81" s="43"/>
      <c r="F81" s="30" t="str">
        <f>F12</f>
        <v>k.ú. Nový Bor</v>
      </c>
      <c r="G81" s="43"/>
      <c r="H81" s="43"/>
      <c r="I81" s="35" t="s">
        <v>23</v>
      </c>
      <c r="J81" s="75" t="str">
        <f>IF(J12="","",J12)</f>
        <v>27. 2. 2024</v>
      </c>
      <c r="K81" s="43"/>
      <c r="L81" s="14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6.95" customHeight="1">
      <c r="A82" s="41"/>
      <c r="B82" s="42"/>
      <c r="C82" s="43"/>
      <c r="D82" s="43"/>
      <c r="E82" s="43"/>
      <c r="F82" s="43"/>
      <c r="G82" s="43"/>
      <c r="H82" s="43"/>
      <c r="I82" s="43"/>
      <c r="J82" s="43"/>
      <c r="K82" s="43"/>
      <c r="L82" s="14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5.15" customHeight="1">
      <c r="A83" s="41"/>
      <c r="B83" s="42"/>
      <c r="C83" s="35" t="s">
        <v>25</v>
      </c>
      <c r="D83" s="43"/>
      <c r="E83" s="43"/>
      <c r="F83" s="30" t="str">
        <f>E15</f>
        <v>Město Nový Bor</v>
      </c>
      <c r="G83" s="43"/>
      <c r="H83" s="43"/>
      <c r="I83" s="35" t="s">
        <v>33</v>
      </c>
      <c r="J83" s="39" t="str">
        <f>E21</f>
        <v xml:space="preserve">ProProjekt s.r.o. </v>
      </c>
      <c r="K83" s="43"/>
      <c r="L83" s="14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5.15" customHeight="1">
      <c r="A84" s="41"/>
      <c r="B84" s="42"/>
      <c r="C84" s="35" t="s">
        <v>31</v>
      </c>
      <c r="D84" s="43"/>
      <c r="E84" s="43"/>
      <c r="F84" s="30" t="str">
        <f>IF(E18="","",E18)</f>
        <v>Vyplň údaj</v>
      </c>
      <c r="G84" s="43"/>
      <c r="H84" s="43"/>
      <c r="I84" s="35" t="s">
        <v>38</v>
      </c>
      <c r="J84" s="39" t="str">
        <f>E24</f>
        <v>Martin Rousek</v>
      </c>
      <c r="K84" s="43"/>
      <c r="L84" s="14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0.3" customHeight="1">
      <c r="A85" s="41"/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147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11" customFormat="1" ht="29.25" customHeight="1">
      <c r="A86" s="188"/>
      <c r="B86" s="189"/>
      <c r="C86" s="190" t="s">
        <v>131</v>
      </c>
      <c r="D86" s="191" t="s">
        <v>61</v>
      </c>
      <c r="E86" s="191" t="s">
        <v>57</v>
      </c>
      <c r="F86" s="191" t="s">
        <v>58</v>
      </c>
      <c r="G86" s="191" t="s">
        <v>132</v>
      </c>
      <c r="H86" s="191" t="s">
        <v>133</v>
      </c>
      <c r="I86" s="191" t="s">
        <v>134</v>
      </c>
      <c r="J86" s="191" t="s">
        <v>120</v>
      </c>
      <c r="K86" s="192" t="s">
        <v>135</v>
      </c>
      <c r="L86" s="193"/>
      <c r="M86" s="95" t="s">
        <v>19</v>
      </c>
      <c r="N86" s="96" t="s">
        <v>46</v>
      </c>
      <c r="O86" s="96" t="s">
        <v>136</v>
      </c>
      <c r="P86" s="96" t="s">
        <v>137</v>
      </c>
      <c r="Q86" s="96" t="s">
        <v>138</v>
      </c>
      <c r="R86" s="96" t="s">
        <v>139</v>
      </c>
      <c r="S86" s="96" t="s">
        <v>140</v>
      </c>
      <c r="T86" s="97" t="s">
        <v>141</v>
      </c>
      <c r="U86" s="188"/>
      <c r="V86" s="188"/>
      <c r="W86" s="188"/>
      <c r="X86" s="188"/>
      <c r="Y86" s="188"/>
      <c r="Z86" s="188"/>
      <c r="AA86" s="188"/>
      <c r="AB86" s="188"/>
      <c r="AC86" s="188"/>
      <c r="AD86" s="188"/>
      <c r="AE86" s="188"/>
    </row>
    <row r="87" spans="1:63" s="2" customFormat="1" ht="22.8" customHeight="1">
      <c r="A87" s="41"/>
      <c r="B87" s="42"/>
      <c r="C87" s="102" t="s">
        <v>142</v>
      </c>
      <c r="D87" s="43"/>
      <c r="E87" s="43"/>
      <c r="F87" s="43"/>
      <c r="G87" s="43"/>
      <c r="H87" s="43"/>
      <c r="I87" s="43"/>
      <c r="J87" s="194">
        <f>BK87</f>
        <v>0</v>
      </c>
      <c r="K87" s="43"/>
      <c r="L87" s="47"/>
      <c r="M87" s="98"/>
      <c r="N87" s="195"/>
      <c r="O87" s="99"/>
      <c r="P87" s="196">
        <f>P88</f>
        <v>0</v>
      </c>
      <c r="Q87" s="99"/>
      <c r="R87" s="196">
        <f>R88</f>
        <v>0</v>
      </c>
      <c r="S87" s="99"/>
      <c r="T87" s="197">
        <f>T88</f>
        <v>0</v>
      </c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T87" s="20" t="s">
        <v>75</v>
      </c>
      <c r="AU87" s="20" t="s">
        <v>121</v>
      </c>
      <c r="BK87" s="198">
        <f>BK88</f>
        <v>0</v>
      </c>
    </row>
    <row r="88" spans="1:63" s="12" customFormat="1" ht="25.9" customHeight="1">
      <c r="A88" s="12"/>
      <c r="B88" s="199"/>
      <c r="C88" s="200"/>
      <c r="D88" s="201" t="s">
        <v>75</v>
      </c>
      <c r="E88" s="202" t="s">
        <v>143</v>
      </c>
      <c r="F88" s="202" t="s">
        <v>144</v>
      </c>
      <c r="G88" s="200"/>
      <c r="H88" s="200"/>
      <c r="I88" s="203"/>
      <c r="J88" s="204">
        <f>BK88</f>
        <v>0</v>
      </c>
      <c r="K88" s="200"/>
      <c r="L88" s="205"/>
      <c r="M88" s="206"/>
      <c r="N88" s="207"/>
      <c r="O88" s="207"/>
      <c r="P88" s="208">
        <f>P89+P98+P101+P104+P107+P110+P113</f>
        <v>0</v>
      </c>
      <c r="Q88" s="207"/>
      <c r="R88" s="208">
        <f>R89+R98+R101+R104+R107+R110+R113</f>
        <v>0</v>
      </c>
      <c r="S88" s="207"/>
      <c r="T88" s="209">
        <f>T89+T98+T101+T104+T107+T110+T113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10" t="s">
        <v>145</v>
      </c>
      <c r="AT88" s="211" t="s">
        <v>75</v>
      </c>
      <c r="AU88" s="211" t="s">
        <v>76</v>
      </c>
      <c r="AY88" s="210" t="s">
        <v>146</v>
      </c>
      <c r="BK88" s="212">
        <f>BK89+BK98+BK101+BK104+BK107+BK110+BK113</f>
        <v>0</v>
      </c>
    </row>
    <row r="89" spans="1:63" s="12" customFormat="1" ht="22.8" customHeight="1">
      <c r="A89" s="12"/>
      <c r="B89" s="199"/>
      <c r="C89" s="200"/>
      <c r="D89" s="201" t="s">
        <v>75</v>
      </c>
      <c r="E89" s="213" t="s">
        <v>147</v>
      </c>
      <c r="F89" s="213" t="s">
        <v>148</v>
      </c>
      <c r="G89" s="200"/>
      <c r="H89" s="200"/>
      <c r="I89" s="203"/>
      <c r="J89" s="214">
        <f>BK89</f>
        <v>0</v>
      </c>
      <c r="K89" s="200"/>
      <c r="L89" s="205"/>
      <c r="M89" s="206"/>
      <c r="N89" s="207"/>
      <c r="O89" s="207"/>
      <c r="P89" s="208">
        <f>SUM(P90:P97)</f>
        <v>0</v>
      </c>
      <c r="Q89" s="207"/>
      <c r="R89" s="208">
        <f>SUM(R90:R97)</f>
        <v>0</v>
      </c>
      <c r="S89" s="207"/>
      <c r="T89" s="209">
        <f>SUM(T90:T97)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10" t="s">
        <v>145</v>
      </c>
      <c r="AT89" s="211" t="s">
        <v>75</v>
      </c>
      <c r="AU89" s="211" t="s">
        <v>84</v>
      </c>
      <c r="AY89" s="210" t="s">
        <v>146</v>
      </c>
      <c r="BK89" s="212">
        <f>SUM(BK90:BK97)</f>
        <v>0</v>
      </c>
    </row>
    <row r="90" spans="1:65" s="2" customFormat="1" ht="16.5" customHeight="1">
      <c r="A90" s="41"/>
      <c r="B90" s="42"/>
      <c r="C90" s="215" t="s">
        <v>84</v>
      </c>
      <c r="D90" s="215" t="s">
        <v>149</v>
      </c>
      <c r="E90" s="216" t="s">
        <v>150</v>
      </c>
      <c r="F90" s="217" t="s">
        <v>151</v>
      </c>
      <c r="G90" s="218" t="s">
        <v>152</v>
      </c>
      <c r="H90" s="219">
        <v>1</v>
      </c>
      <c r="I90" s="220"/>
      <c r="J90" s="221">
        <f>ROUND(I90*H90,2)</f>
        <v>0</v>
      </c>
      <c r="K90" s="217" t="s">
        <v>153</v>
      </c>
      <c r="L90" s="47"/>
      <c r="M90" s="222" t="s">
        <v>19</v>
      </c>
      <c r="N90" s="223" t="s">
        <v>47</v>
      </c>
      <c r="O90" s="87"/>
      <c r="P90" s="224">
        <f>O90*H90</f>
        <v>0</v>
      </c>
      <c r="Q90" s="224">
        <v>0</v>
      </c>
      <c r="R90" s="224">
        <f>Q90*H90</f>
        <v>0</v>
      </c>
      <c r="S90" s="224">
        <v>0</v>
      </c>
      <c r="T90" s="225">
        <f>S90*H90</f>
        <v>0</v>
      </c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R90" s="226" t="s">
        <v>154</v>
      </c>
      <c r="AT90" s="226" t="s">
        <v>149</v>
      </c>
      <c r="AU90" s="226" t="s">
        <v>86</v>
      </c>
      <c r="AY90" s="20" t="s">
        <v>146</v>
      </c>
      <c r="BE90" s="227">
        <f>IF(N90="základní",J90,0)</f>
        <v>0</v>
      </c>
      <c r="BF90" s="227">
        <f>IF(N90="snížená",J90,0)</f>
        <v>0</v>
      </c>
      <c r="BG90" s="227">
        <f>IF(N90="zákl. přenesená",J90,0)</f>
        <v>0</v>
      </c>
      <c r="BH90" s="227">
        <f>IF(N90="sníž. přenesená",J90,0)</f>
        <v>0</v>
      </c>
      <c r="BI90" s="227">
        <f>IF(N90="nulová",J90,0)</f>
        <v>0</v>
      </c>
      <c r="BJ90" s="20" t="s">
        <v>84</v>
      </c>
      <c r="BK90" s="227">
        <f>ROUND(I90*H90,2)</f>
        <v>0</v>
      </c>
      <c r="BL90" s="20" t="s">
        <v>154</v>
      </c>
      <c r="BM90" s="226" t="s">
        <v>155</v>
      </c>
    </row>
    <row r="91" spans="1:47" s="2" customFormat="1" ht="12">
      <c r="A91" s="41"/>
      <c r="B91" s="42"/>
      <c r="C91" s="43"/>
      <c r="D91" s="228" t="s">
        <v>156</v>
      </c>
      <c r="E91" s="43"/>
      <c r="F91" s="229" t="s">
        <v>157</v>
      </c>
      <c r="G91" s="43"/>
      <c r="H91" s="43"/>
      <c r="I91" s="230"/>
      <c r="J91" s="43"/>
      <c r="K91" s="43"/>
      <c r="L91" s="47"/>
      <c r="M91" s="231"/>
      <c r="N91" s="232"/>
      <c r="O91" s="87"/>
      <c r="P91" s="87"/>
      <c r="Q91" s="87"/>
      <c r="R91" s="87"/>
      <c r="S91" s="87"/>
      <c r="T91" s="88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T91" s="20" t="s">
        <v>156</v>
      </c>
      <c r="AU91" s="20" t="s">
        <v>86</v>
      </c>
    </row>
    <row r="92" spans="1:65" s="2" customFormat="1" ht="16.5" customHeight="1">
      <c r="A92" s="41"/>
      <c r="B92" s="42"/>
      <c r="C92" s="215" t="s">
        <v>86</v>
      </c>
      <c r="D92" s="215" t="s">
        <v>149</v>
      </c>
      <c r="E92" s="216" t="s">
        <v>158</v>
      </c>
      <c r="F92" s="217" t="s">
        <v>159</v>
      </c>
      <c r="G92" s="218" t="s">
        <v>152</v>
      </c>
      <c r="H92" s="219">
        <v>1</v>
      </c>
      <c r="I92" s="220"/>
      <c r="J92" s="221">
        <f>ROUND(I92*H92,2)</f>
        <v>0</v>
      </c>
      <c r="K92" s="217" t="s">
        <v>153</v>
      </c>
      <c r="L92" s="47"/>
      <c r="M92" s="222" t="s">
        <v>19</v>
      </c>
      <c r="N92" s="223" t="s">
        <v>47</v>
      </c>
      <c r="O92" s="87"/>
      <c r="P92" s="224">
        <f>O92*H92</f>
        <v>0</v>
      </c>
      <c r="Q92" s="224">
        <v>0</v>
      </c>
      <c r="R92" s="224">
        <f>Q92*H92</f>
        <v>0</v>
      </c>
      <c r="S92" s="224">
        <v>0</v>
      </c>
      <c r="T92" s="225">
        <f>S92*H92</f>
        <v>0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R92" s="226" t="s">
        <v>154</v>
      </c>
      <c r="AT92" s="226" t="s">
        <v>149</v>
      </c>
      <c r="AU92" s="226" t="s">
        <v>86</v>
      </c>
      <c r="AY92" s="20" t="s">
        <v>146</v>
      </c>
      <c r="BE92" s="227">
        <f>IF(N92="základní",J92,0)</f>
        <v>0</v>
      </c>
      <c r="BF92" s="227">
        <f>IF(N92="snížená",J92,0)</f>
        <v>0</v>
      </c>
      <c r="BG92" s="227">
        <f>IF(N92="zákl. přenesená",J92,0)</f>
        <v>0</v>
      </c>
      <c r="BH92" s="227">
        <f>IF(N92="sníž. přenesená",J92,0)</f>
        <v>0</v>
      </c>
      <c r="BI92" s="227">
        <f>IF(N92="nulová",J92,0)</f>
        <v>0</v>
      </c>
      <c r="BJ92" s="20" t="s">
        <v>84</v>
      </c>
      <c r="BK92" s="227">
        <f>ROUND(I92*H92,2)</f>
        <v>0</v>
      </c>
      <c r="BL92" s="20" t="s">
        <v>154</v>
      </c>
      <c r="BM92" s="226" t="s">
        <v>160</v>
      </c>
    </row>
    <row r="93" spans="1:47" s="2" customFormat="1" ht="12">
      <c r="A93" s="41"/>
      <c r="B93" s="42"/>
      <c r="C93" s="43"/>
      <c r="D93" s="228" t="s">
        <v>156</v>
      </c>
      <c r="E93" s="43"/>
      <c r="F93" s="229" t="s">
        <v>161</v>
      </c>
      <c r="G93" s="43"/>
      <c r="H93" s="43"/>
      <c r="I93" s="230"/>
      <c r="J93" s="43"/>
      <c r="K93" s="43"/>
      <c r="L93" s="47"/>
      <c r="M93" s="231"/>
      <c r="N93" s="232"/>
      <c r="O93" s="87"/>
      <c r="P93" s="87"/>
      <c r="Q93" s="87"/>
      <c r="R93" s="87"/>
      <c r="S93" s="87"/>
      <c r="T93" s="88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T93" s="20" t="s">
        <v>156</v>
      </c>
      <c r="AU93" s="20" t="s">
        <v>86</v>
      </c>
    </row>
    <row r="94" spans="1:65" s="2" customFormat="1" ht="16.5" customHeight="1">
      <c r="A94" s="41"/>
      <c r="B94" s="42"/>
      <c r="C94" s="215" t="s">
        <v>162</v>
      </c>
      <c r="D94" s="215" t="s">
        <v>149</v>
      </c>
      <c r="E94" s="216" t="s">
        <v>163</v>
      </c>
      <c r="F94" s="217" t="s">
        <v>164</v>
      </c>
      <c r="G94" s="218" t="s">
        <v>152</v>
      </c>
      <c r="H94" s="219">
        <v>1</v>
      </c>
      <c r="I94" s="220"/>
      <c r="J94" s="221">
        <f>ROUND(I94*H94,2)</f>
        <v>0</v>
      </c>
      <c r="K94" s="217" t="s">
        <v>153</v>
      </c>
      <c r="L94" s="47"/>
      <c r="M94" s="222" t="s">
        <v>19</v>
      </c>
      <c r="N94" s="223" t="s">
        <v>47</v>
      </c>
      <c r="O94" s="87"/>
      <c r="P94" s="224">
        <f>O94*H94</f>
        <v>0</v>
      </c>
      <c r="Q94" s="224">
        <v>0</v>
      </c>
      <c r="R94" s="224">
        <f>Q94*H94</f>
        <v>0</v>
      </c>
      <c r="S94" s="224">
        <v>0</v>
      </c>
      <c r="T94" s="225">
        <f>S94*H94</f>
        <v>0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26" t="s">
        <v>154</v>
      </c>
      <c r="AT94" s="226" t="s">
        <v>149</v>
      </c>
      <c r="AU94" s="226" t="s">
        <v>86</v>
      </c>
      <c r="AY94" s="20" t="s">
        <v>146</v>
      </c>
      <c r="BE94" s="227">
        <f>IF(N94="základní",J94,0)</f>
        <v>0</v>
      </c>
      <c r="BF94" s="227">
        <f>IF(N94="snížená",J94,0)</f>
        <v>0</v>
      </c>
      <c r="BG94" s="227">
        <f>IF(N94="zákl. přenesená",J94,0)</f>
        <v>0</v>
      </c>
      <c r="BH94" s="227">
        <f>IF(N94="sníž. přenesená",J94,0)</f>
        <v>0</v>
      </c>
      <c r="BI94" s="227">
        <f>IF(N94="nulová",J94,0)</f>
        <v>0</v>
      </c>
      <c r="BJ94" s="20" t="s">
        <v>84</v>
      </c>
      <c r="BK94" s="227">
        <f>ROUND(I94*H94,2)</f>
        <v>0</v>
      </c>
      <c r="BL94" s="20" t="s">
        <v>154</v>
      </c>
      <c r="BM94" s="226" t="s">
        <v>165</v>
      </c>
    </row>
    <row r="95" spans="1:47" s="2" customFormat="1" ht="12">
      <c r="A95" s="41"/>
      <c r="B95" s="42"/>
      <c r="C95" s="43"/>
      <c r="D95" s="228" t="s">
        <v>156</v>
      </c>
      <c r="E95" s="43"/>
      <c r="F95" s="229" t="s">
        <v>166</v>
      </c>
      <c r="G95" s="43"/>
      <c r="H95" s="43"/>
      <c r="I95" s="230"/>
      <c r="J95" s="43"/>
      <c r="K95" s="43"/>
      <c r="L95" s="47"/>
      <c r="M95" s="231"/>
      <c r="N95" s="232"/>
      <c r="O95" s="87"/>
      <c r="P95" s="87"/>
      <c r="Q95" s="87"/>
      <c r="R95" s="87"/>
      <c r="S95" s="87"/>
      <c r="T95" s="88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20" t="s">
        <v>156</v>
      </c>
      <c r="AU95" s="20" t="s">
        <v>86</v>
      </c>
    </row>
    <row r="96" spans="1:65" s="2" customFormat="1" ht="16.5" customHeight="1">
      <c r="A96" s="41"/>
      <c r="B96" s="42"/>
      <c r="C96" s="215" t="s">
        <v>167</v>
      </c>
      <c r="D96" s="215" t="s">
        <v>149</v>
      </c>
      <c r="E96" s="216" t="s">
        <v>168</v>
      </c>
      <c r="F96" s="217" t="s">
        <v>169</v>
      </c>
      <c r="G96" s="218" t="s">
        <v>152</v>
      </c>
      <c r="H96" s="219">
        <v>1</v>
      </c>
      <c r="I96" s="220"/>
      <c r="J96" s="221">
        <f>ROUND(I96*H96,2)</f>
        <v>0</v>
      </c>
      <c r="K96" s="217" t="s">
        <v>153</v>
      </c>
      <c r="L96" s="47"/>
      <c r="M96" s="222" t="s">
        <v>19</v>
      </c>
      <c r="N96" s="223" t="s">
        <v>47</v>
      </c>
      <c r="O96" s="87"/>
      <c r="P96" s="224">
        <f>O96*H96</f>
        <v>0</v>
      </c>
      <c r="Q96" s="224">
        <v>0</v>
      </c>
      <c r="R96" s="224">
        <f>Q96*H96</f>
        <v>0</v>
      </c>
      <c r="S96" s="224">
        <v>0</v>
      </c>
      <c r="T96" s="225">
        <f>S96*H96</f>
        <v>0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26" t="s">
        <v>154</v>
      </c>
      <c r="AT96" s="226" t="s">
        <v>149</v>
      </c>
      <c r="AU96" s="226" t="s">
        <v>86</v>
      </c>
      <c r="AY96" s="20" t="s">
        <v>146</v>
      </c>
      <c r="BE96" s="227">
        <f>IF(N96="základní",J96,0)</f>
        <v>0</v>
      </c>
      <c r="BF96" s="227">
        <f>IF(N96="snížená",J96,0)</f>
        <v>0</v>
      </c>
      <c r="BG96" s="227">
        <f>IF(N96="zákl. přenesená",J96,0)</f>
        <v>0</v>
      </c>
      <c r="BH96" s="227">
        <f>IF(N96="sníž. přenesená",J96,0)</f>
        <v>0</v>
      </c>
      <c r="BI96" s="227">
        <f>IF(N96="nulová",J96,0)</f>
        <v>0</v>
      </c>
      <c r="BJ96" s="20" t="s">
        <v>84</v>
      </c>
      <c r="BK96" s="227">
        <f>ROUND(I96*H96,2)</f>
        <v>0</v>
      </c>
      <c r="BL96" s="20" t="s">
        <v>154</v>
      </c>
      <c r="BM96" s="226" t="s">
        <v>170</v>
      </c>
    </row>
    <row r="97" spans="1:47" s="2" customFormat="1" ht="12">
      <c r="A97" s="41"/>
      <c r="B97" s="42"/>
      <c r="C97" s="43"/>
      <c r="D97" s="228" t="s">
        <v>156</v>
      </c>
      <c r="E97" s="43"/>
      <c r="F97" s="229" t="s">
        <v>171</v>
      </c>
      <c r="G97" s="43"/>
      <c r="H97" s="43"/>
      <c r="I97" s="230"/>
      <c r="J97" s="43"/>
      <c r="K97" s="43"/>
      <c r="L97" s="47"/>
      <c r="M97" s="231"/>
      <c r="N97" s="232"/>
      <c r="O97" s="87"/>
      <c r="P97" s="87"/>
      <c r="Q97" s="87"/>
      <c r="R97" s="87"/>
      <c r="S97" s="87"/>
      <c r="T97" s="88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T97" s="20" t="s">
        <v>156</v>
      </c>
      <c r="AU97" s="20" t="s">
        <v>86</v>
      </c>
    </row>
    <row r="98" spans="1:63" s="12" customFormat="1" ht="22.8" customHeight="1">
      <c r="A98" s="12"/>
      <c r="B98" s="199"/>
      <c r="C98" s="200"/>
      <c r="D98" s="201" t="s">
        <v>75</v>
      </c>
      <c r="E98" s="213" t="s">
        <v>172</v>
      </c>
      <c r="F98" s="213" t="s">
        <v>173</v>
      </c>
      <c r="G98" s="200"/>
      <c r="H98" s="200"/>
      <c r="I98" s="203"/>
      <c r="J98" s="214">
        <f>BK98</f>
        <v>0</v>
      </c>
      <c r="K98" s="200"/>
      <c r="L98" s="205"/>
      <c r="M98" s="206"/>
      <c r="N98" s="207"/>
      <c r="O98" s="207"/>
      <c r="P98" s="208">
        <f>SUM(P99:P100)</f>
        <v>0</v>
      </c>
      <c r="Q98" s="207"/>
      <c r="R98" s="208">
        <f>SUM(R99:R100)</f>
        <v>0</v>
      </c>
      <c r="S98" s="207"/>
      <c r="T98" s="209">
        <f>SUM(T99:T100)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10" t="s">
        <v>145</v>
      </c>
      <c r="AT98" s="211" t="s">
        <v>75</v>
      </c>
      <c r="AU98" s="211" t="s">
        <v>84</v>
      </c>
      <c r="AY98" s="210" t="s">
        <v>146</v>
      </c>
      <c r="BK98" s="212">
        <f>SUM(BK99:BK100)</f>
        <v>0</v>
      </c>
    </row>
    <row r="99" spans="1:65" s="2" customFormat="1" ht="16.5" customHeight="1">
      <c r="A99" s="41"/>
      <c r="B99" s="42"/>
      <c r="C99" s="215" t="s">
        <v>145</v>
      </c>
      <c r="D99" s="215" t="s">
        <v>149</v>
      </c>
      <c r="E99" s="216" t="s">
        <v>174</v>
      </c>
      <c r="F99" s="217" t="s">
        <v>175</v>
      </c>
      <c r="G99" s="218" t="s">
        <v>152</v>
      </c>
      <c r="H99" s="219">
        <v>1</v>
      </c>
      <c r="I99" s="220"/>
      <c r="J99" s="221">
        <f>ROUND(I99*H99,2)</f>
        <v>0</v>
      </c>
      <c r="K99" s="217" t="s">
        <v>153</v>
      </c>
      <c r="L99" s="47"/>
      <c r="M99" s="222" t="s">
        <v>19</v>
      </c>
      <c r="N99" s="223" t="s">
        <v>47</v>
      </c>
      <c r="O99" s="87"/>
      <c r="P99" s="224">
        <f>O99*H99</f>
        <v>0</v>
      </c>
      <c r="Q99" s="224">
        <v>0</v>
      </c>
      <c r="R99" s="224">
        <f>Q99*H99</f>
        <v>0</v>
      </c>
      <c r="S99" s="224">
        <v>0</v>
      </c>
      <c r="T99" s="225">
        <f>S99*H99</f>
        <v>0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26" t="s">
        <v>154</v>
      </c>
      <c r="AT99" s="226" t="s">
        <v>149</v>
      </c>
      <c r="AU99" s="226" t="s">
        <v>86</v>
      </c>
      <c r="AY99" s="20" t="s">
        <v>146</v>
      </c>
      <c r="BE99" s="227">
        <f>IF(N99="základní",J99,0)</f>
        <v>0</v>
      </c>
      <c r="BF99" s="227">
        <f>IF(N99="snížená",J99,0)</f>
        <v>0</v>
      </c>
      <c r="BG99" s="227">
        <f>IF(N99="zákl. přenesená",J99,0)</f>
        <v>0</v>
      </c>
      <c r="BH99" s="227">
        <f>IF(N99="sníž. přenesená",J99,0)</f>
        <v>0</v>
      </c>
      <c r="BI99" s="227">
        <f>IF(N99="nulová",J99,0)</f>
        <v>0</v>
      </c>
      <c r="BJ99" s="20" t="s">
        <v>84</v>
      </c>
      <c r="BK99" s="227">
        <f>ROUND(I99*H99,2)</f>
        <v>0</v>
      </c>
      <c r="BL99" s="20" t="s">
        <v>154</v>
      </c>
      <c r="BM99" s="226" t="s">
        <v>176</v>
      </c>
    </row>
    <row r="100" spans="1:47" s="2" customFormat="1" ht="12">
      <c r="A100" s="41"/>
      <c r="B100" s="42"/>
      <c r="C100" s="43"/>
      <c r="D100" s="228" t="s">
        <v>156</v>
      </c>
      <c r="E100" s="43"/>
      <c r="F100" s="229" t="s">
        <v>177</v>
      </c>
      <c r="G100" s="43"/>
      <c r="H100" s="43"/>
      <c r="I100" s="230"/>
      <c r="J100" s="43"/>
      <c r="K100" s="43"/>
      <c r="L100" s="47"/>
      <c r="M100" s="231"/>
      <c r="N100" s="232"/>
      <c r="O100" s="87"/>
      <c r="P100" s="87"/>
      <c r="Q100" s="87"/>
      <c r="R100" s="87"/>
      <c r="S100" s="87"/>
      <c r="T100" s="88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T100" s="20" t="s">
        <v>156</v>
      </c>
      <c r="AU100" s="20" t="s">
        <v>86</v>
      </c>
    </row>
    <row r="101" spans="1:63" s="12" customFormat="1" ht="22.8" customHeight="1">
      <c r="A101" s="12"/>
      <c r="B101" s="199"/>
      <c r="C101" s="200"/>
      <c r="D101" s="201" t="s">
        <v>75</v>
      </c>
      <c r="E101" s="213" t="s">
        <v>178</v>
      </c>
      <c r="F101" s="213" t="s">
        <v>179</v>
      </c>
      <c r="G101" s="200"/>
      <c r="H101" s="200"/>
      <c r="I101" s="203"/>
      <c r="J101" s="214">
        <f>BK101</f>
        <v>0</v>
      </c>
      <c r="K101" s="200"/>
      <c r="L101" s="205"/>
      <c r="M101" s="206"/>
      <c r="N101" s="207"/>
      <c r="O101" s="207"/>
      <c r="P101" s="208">
        <f>SUM(P102:P103)</f>
        <v>0</v>
      </c>
      <c r="Q101" s="207"/>
      <c r="R101" s="208">
        <f>SUM(R102:R103)</f>
        <v>0</v>
      </c>
      <c r="S101" s="207"/>
      <c r="T101" s="209">
        <f>SUM(T102:T103)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10" t="s">
        <v>145</v>
      </c>
      <c r="AT101" s="211" t="s">
        <v>75</v>
      </c>
      <c r="AU101" s="211" t="s">
        <v>84</v>
      </c>
      <c r="AY101" s="210" t="s">
        <v>146</v>
      </c>
      <c r="BK101" s="212">
        <f>SUM(BK102:BK103)</f>
        <v>0</v>
      </c>
    </row>
    <row r="102" spans="1:65" s="2" customFormat="1" ht="16.5" customHeight="1">
      <c r="A102" s="41"/>
      <c r="B102" s="42"/>
      <c r="C102" s="215" t="s">
        <v>180</v>
      </c>
      <c r="D102" s="215" t="s">
        <v>149</v>
      </c>
      <c r="E102" s="216" t="s">
        <v>181</v>
      </c>
      <c r="F102" s="217" t="s">
        <v>179</v>
      </c>
      <c r="G102" s="218" t="s">
        <v>152</v>
      </c>
      <c r="H102" s="219">
        <v>1</v>
      </c>
      <c r="I102" s="220"/>
      <c r="J102" s="221">
        <f>ROUND(I102*H102,2)</f>
        <v>0</v>
      </c>
      <c r="K102" s="217" t="s">
        <v>153</v>
      </c>
      <c r="L102" s="47"/>
      <c r="M102" s="222" t="s">
        <v>19</v>
      </c>
      <c r="N102" s="223" t="s">
        <v>47</v>
      </c>
      <c r="O102" s="87"/>
      <c r="P102" s="224">
        <f>O102*H102</f>
        <v>0</v>
      </c>
      <c r="Q102" s="224">
        <v>0</v>
      </c>
      <c r="R102" s="224">
        <f>Q102*H102</f>
        <v>0</v>
      </c>
      <c r="S102" s="224">
        <v>0</v>
      </c>
      <c r="T102" s="225">
        <f>S102*H102</f>
        <v>0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26" t="s">
        <v>154</v>
      </c>
      <c r="AT102" s="226" t="s">
        <v>149</v>
      </c>
      <c r="AU102" s="226" t="s">
        <v>86</v>
      </c>
      <c r="AY102" s="20" t="s">
        <v>146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20" t="s">
        <v>84</v>
      </c>
      <c r="BK102" s="227">
        <f>ROUND(I102*H102,2)</f>
        <v>0</v>
      </c>
      <c r="BL102" s="20" t="s">
        <v>154</v>
      </c>
      <c r="BM102" s="226" t="s">
        <v>182</v>
      </c>
    </row>
    <row r="103" spans="1:47" s="2" customFormat="1" ht="12">
      <c r="A103" s="41"/>
      <c r="B103" s="42"/>
      <c r="C103" s="43"/>
      <c r="D103" s="228" t="s">
        <v>156</v>
      </c>
      <c r="E103" s="43"/>
      <c r="F103" s="229" t="s">
        <v>183</v>
      </c>
      <c r="G103" s="43"/>
      <c r="H103" s="43"/>
      <c r="I103" s="230"/>
      <c r="J103" s="43"/>
      <c r="K103" s="43"/>
      <c r="L103" s="47"/>
      <c r="M103" s="231"/>
      <c r="N103" s="232"/>
      <c r="O103" s="87"/>
      <c r="P103" s="87"/>
      <c r="Q103" s="87"/>
      <c r="R103" s="87"/>
      <c r="S103" s="87"/>
      <c r="T103" s="88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T103" s="20" t="s">
        <v>156</v>
      </c>
      <c r="AU103" s="20" t="s">
        <v>86</v>
      </c>
    </row>
    <row r="104" spans="1:63" s="12" customFormat="1" ht="22.8" customHeight="1">
      <c r="A104" s="12"/>
      <c r="B104" s="199"/>
      <c r="C104" s="200"/>
      <c r="D104" s="201" t="s">
        <v>75</v>
      </c>
      <c r="E104" s="213" t="s">
        <v>184</v>
      </c>
      <c r="F104" s="213" t="s">
        <v>185</v>
      </c>
      <c r="G104" s="200"/>
      <c r="H104" s="200"/>
      <c r="I104" s="203"/>
      <c r="J104" s="214">
        <f>BK104</f>
        <v>0</v>
      </c>
      <c r="K104" s="200"/>
      <c r="L104" s="205"/>
      <c r="M104" s="206"/>
      <c r="N104" s="207"/>
      <c r="O104" s="207"/>
      <c r="P104" s="208">
        <f>SUM(P105:P106)</f>
        <v>0</v>
      </c>
      <c r="Q104" s="207"/>
      <c r="R104" s="208">
        <f>SUM(R105:R106)</f>
        <v>0</v>
      </c>
      <c r="S104" s="207"/>
      <c r="T104" s="209">
        <f>SUM(T105:T106)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10" t="s">
        <v>145</v>
      </c>
      <c r="AT104" s="211" t="s">
        <v>75</v>
      </c>
      <c r="AU104" s="211" t="s">
        <v>84</v>
      </c>
      <c r="AY104" s="210" t="s">
        <v>146</v>
      </c>
      <c r="BK104" s="212">
        <f>SUM(BK105:BK106)</f>
        <v>0</v>
      </c>
    </row>
    <row r="105" spans="1:65" s="2" customFormat="1" ht="16.5" customHeight="1">
      <c r="A105" s="41"/>
      <c r="B105" s="42"/>
      <c r="C105" s="215" t="s">
        <v>186</v>
      </c>
      <c r="D105" s="215" t="s">
        <v>149</v>
      </c>
      <c r="E105" s="216" t="s">
        <v>187</v>
      </c>
      <c r="F105" s="217" t="s">
        <v>188</v>
      </c>
      <c r="G105" s="218" t="s">
        <v>152</v>
      </c>
      <c r="H105" s="219">
        <v>1</v>
      </c>
      <c r="I105" s="220"/>
      <c r="J105" s="221">
        <f>ROUND(I105*H105,2)</f>
        <v>0</v>
      </c>
      <c r="K105" s="217" t="s">
        <v>153</v>
      </c>
      <c r="L105" s="47"/>
      <c r="M105" s="222" t="s">
        <v>19</v>
      </c>
      <c r="N105" s="223" t="s">
        <v>47</v>
      </c>
      <c r="O105" s="87"/>
      <c r="P105" s="224">
        <f>O105*H105</f>
        <v>0</v>
      </c>
      <c r="Q105" s="224">
        <v>0</v>
      </c>
      <c r="R105" s="224">
        <f>Q105*H105</f>
        <v>0</v>
      </c>
      <c r="S105" s="224">
        <v>0</v>
      </c>
      <c r="T105" s="225">
        <f>S105*H105</f>
        <v>0</v>
      </c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R105" s="226" t="s">
        <v>154</v>
      </c>
      <c r="AT105" s="226" t="s">
        <v>149</v>
      </c>
      <c r="AU105" s="226" t="s">
        <v>86</v>
      </c>
      <c r="AY105" s="20" t="s">
        <v>146</v>
      </c>
      <c r="BE105" s="227">
        <f>IF(N105="základní",J105,0)</f>
        <v>0</v>
      </c>
      <c r="BF105" s="227">
        <f>IF(N105="snížená",J105,0)</f>
        <v>0</v>
      </c>
      <c r="BG105" s="227">
        <f>IF(N105="zákl. přenesená",J105,0)</f>
        <v>0</v>
      </c>
      <c r="BH105" s="227">
        <f>IF(N105="sníž. přenesená",J105,0)</f>
        <v>0</v>
      </c>
      <c r="BI105" s="227">
        <f>IF(N105="nulová",J105,0)</f>
        <v>0</v>
      </c>
      <c r="BJ105" s="20" t="s">
        <v>84</v>
      </c>
      <c r="BK105" s="227">
        <f>ROUND(I105*H105,2)</f>
        <v>0</v>
      </c>
      <c r="BL105" s="20" t="s">
        <v>154</v>
      </c>
      <c r="BM105" s="226" t="s">
        <v>189</v>
      </c>
    </row>
    <row r="106" spans="1:47" s="2" customFormat="1" ht="12">
      <c r="A106" s="41"/>
      <c r="B106" s="42"/>
      <c r="C106" s="43"/>
      <c r="D106" s="228" t="s">
        <v>156</v>
      </c>
      <c r="E106" s="43"/>
      <c r="F106" s="229" t="s">
        <v>190</v>
      </c>
      <c r="G106" s="43"/>
      <c r="H106" s="43"/>
      <c r="I106" s="230"/>
      <c r="J106" s="43"/>
      <c r="K106" s="43"/>
      <c r="L106" s="47"/>
      <c r="M106" s="231"/>
      <c r="N106" s="232"/>
      <c r="O106" s="87"/>
      <c r="P106" s="87"/>
      <c r="Q106" s="87"/>
      <c r="R106" s="87"/>
      <c r="S106" s="87"/>
      <c r="T106" s="88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T106" s="20" t="s">
        <v>156</v>
      </c>
      <c r="AU106" s="20" t="s">
        <v>86</v>
      </c>
    </row>
    <row r="107" spans="1:63" s="12" customFormat="1" ht="22.8" customHeight="1">
      <c r="A107" s="12"/>
      <c r="B107" s="199"/>
      <c r="C107" s="200"/>
      <c r="D107" s="201" t="s">
        <v>75</v>
      </c>
      <c r="E107" s="213" t="s">
        <v>191</v>
      </c>
      <c r="F107" s="213" t="s">
        <v>192</v>
      </c>
      <c r="G107" s="200"/>
      <c r="H107" s="200"/>
      <c r="I107" s="203"/>
      <c r="J107" s="214">
        <f>BK107</f>
        <v>0</v>
      </c>
      <c r="K107" s="200"/>
      <c r="L107" s="205"/>
      <c r="M107" s="206"/>
      <c r="N107" s="207"/>
      <c r="O107" s="207"/>
      <c r="P107" s="208">
        <f>SUM(P108:P109)</f>
        <v>0</v>
      </c>
      <c r="Q107" s="207"/>
      <c r="R107" s="208">
        <f>SUM(R108:R109)</f>
        <v>0</v>
      </c>
      <c r="S107" s="207"/>
      <c r="T107" s="209">
        <f>SUM(T108:T109)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10" t="s">
        <v>145</v>
      </c>
      <c r="AT107" s="211" t="s">
        <v>75</v>
      </c>
      <c r="AU107" s="211" t="s">
        <v>84</v>
      </c>
      <c r="AY107" s="210" t="s">
        <v>146</v>
      </c>
      <c r="BK107" s="212">
        <f>SUM(BK108:BK109)</f>
        <v>0</v>
      </c>
    </row>
    <row r="108" spans="1:65" s="2" customFormat="1" ht="16.5" customHeight="1">
      <c r="A108" s="41"/>
      <c r="B108" s="42"/>
      <c r="C108" s="215" t="s">
        <v>193</v>
      </c>
      <c r="D108" s="215" t="s">
        <v>149</v>
      </c>
      <c r="E108" s="216" t="s">
        <v>194</v>
      </c>
      <c r="F108" s="217" t="s">
        <v>195</v>
      </c>
      <c r="G108" s="218" t="s">
        <v>152</v>
      </c>
      <c r="H108" s="219">
        <v>1</v>
      </c>
      <c r="I108" s="220"/>
      <c r="J108" s="221">
        <f>ROUND(I108*H108,2)</f>
        <v>0</v>
      </c>
      <c r="K108" s="217" t="s">
        <v>153</v>
      </c>
      <c r="L108" s="47"/>
      <c r="M108" s="222" t="s">
        <v>19</v>
      </c>
      <c r="N108" s="223" t="s">
        <v>47</v>
      </c>
      <c r="O108" s="87"/>
      <c r="P108" s="224">
        <f>O108*H108</f>
        <v>0</v>
      </c>
      <c r="Q108" s="224">
        <v>0</v>
      </c>
      <c r="R108" s="224">
        <f>Q108*H108</f>
        <v>0</v>
      </c>
      <c r="S108" s="224">
        <v>0</v>
      </c>
      <c r="T108" s="225">
        <f>S108*H108</f>
        <v>0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R108" s="226" t="s">
        <v>154</v>
      </c>
      <c r="AT108" s="226" t="s">
        <v>149</v>
      </c>
      <c r="AU108" s="226" t="s">
        <v>86</v>
      </c>
      <c r="AY108" s="20" t="s">
        <v>146</v>
      </c>
      <c r="BE108" s="227">
        <f>IF(N108="základní",J108,0)</f>
        <v>0</v>
      </c>
      <c r="BF108" s="227">
        <f>IF(N108="snížená",J108,0)</f>
        <v>0</v>
      </c>
      <c r="BG108" s="227">
        <f>IF(N108="zákl. přenesená",J108,0)</f>
        <v>0</v>
      </c>
      <c r="BH108" s="227">
        <f>IF(N108="sníž. přenesená",J108,0)</f>
        <v>0</v>
      </c>
      <c r="BI108" s="227">
        <f>IF(N108="nulová",J108,0)</f>
        <v>0</v>
      </c>
      <c r="BJ108" s="20" t="s">
        <v>84</v>
      </c>
      <c r="BK108" s="227">
        <f>ROUND(I108*H108,2)</f>
        <v>0</v>
      </c>
      <c r="BL108" s="20" t="s">
        <v>154</v>
      </c>
      <c r="BM108" s="226" t="s">
        <v>196</v>
      </c>
    </row>
    <row r="109" spans="1:47" s="2" customFormat="1" ht="12">
      <c r="A109" s="41"/>
      <c r="B109" s="42"/>
      <c r="C109" s="43"/>
      <c r="D109" s="228" t="s">
        <v>156</v>
      </c>
      <c r="E109" s="43"/>
      <c r="F109" s="229" t="s">
        <v>197</v>
      </c>
      <c r="G109" s="43"/>
      <c r="H109" s="43"/>
      <c r="I109" s="230"/>
      <c r="J109" s="43"/>
      <c r="K109" s="43"/>
      <c r="L109" s="47"/>
      <c r="M109" s="231"/>
      <c r="N109" s="232"/>
      <c r="O109" s="87"/>
      <c r="P109" s="87"/>
      <c r="Q109" s="87"/>
      <c r="R109" s="87"/>
      <c r="S109" s="87"/>
      <c r="T109" s="88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T109" s="20" t="s">
        <v>156</v>
      </c>
      <c r="AU109" s="20" t="s">
        <v>86</v>
      </c>
    </row>
    <row r="110" spans="1:63" s="12" customFormat="1" ht="22.8" customHeight="1">
      <c r="A110" s="12"/>
      <c r="B110" s="199"/>
      <c r="C110" s="200"/>
      <c r="D110" s="201" t="s">
        <v>75</v>
      </c>
      <c r="E110" s="213" t="s">
        <v>198</v>
      </c>
      <c r="F110" s="213" t="s">
        <v>199</v>
      </c>
      <c r="G110" s="200"/>
      <c r="H110" s="200"/>
      <c r="I110" s="203"/>
      <c r="J110" s="214">
        <f>BK110</f>
        <v>0</v>
      </c>
      <c r="K110" s="200"/>
      <c r="L110" s="205"/>
      <c r="M110" s="206"/>
      <c r="N110" s="207"/>
      <c r="O110" s="207"/>
      <c r="P110" s="208">
        <f>SUM(P111:P112)</f>
        <v>0</v>
      </c>
      <c r="Q110" s="207"/>
      <c r="R110" s="208">
        <f>SUM(R111:R112)</f>
        <v>0</v>
      </c>
      <c r="S110" s="207"/>
      <c r="T110" s="209">
        <f>SUM(T111:T112)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210" t="s">
        <v>145</v>
      </c>
      <c r="AT110" s="211" t="s">
        <v>75</v>
      </c>
      <c r="AU110" s="211" t="s">
        <v>84</v>
      </c>
      <c r="AY110" s="210" t="s">
        <v>146</v>
      </c>
      <c r="BK110" s="212">
        <f>SUM(BK111:BK112)</f>
        <v>0</v>
      </c>
    </row>
    <row r="111" spans="1:65" s="2" customFormat="1" ht="16.5" customHeight="1">
      <c r="A111" s="41"/>
      <c r="B111" s="42"/>
      <c r="C111" s="215" t="s">
        <v>200</v>
      </c>
      <c r="D111" s="215" t="s">
        <v>149</v>
      </c>
      <c r="E111" s="216" t="s">
        <v>201</v>
      </c>
      <c r="F111" s="217" t="s">
        <v>202</v>
      </c>
      <c r="G111" s="218" t="s">
        <v>152</v>
      </c>
      <c r="H111" s="219">
        <v>1</v>
      </c>
      <c r="I111" s="220"/>
      <c r="J111" s="221">
        <f>ROUND(I111*H111,2)</f>
        <v>0</v>
      </c>
      <c r="K111" s="217" t="s">
        <v>153</v>
      </c>
      <c r="L111" s="47"/>
      <c r="M111" s="222" t="s">
        <v>19</v>
      </c>
      <c r="N111" s="223" t="s">
        <v>47</v>
      </c>
      <c r="O111" s="87"/>
      <c r="P111" s="224">
        <f>O111*H111</f>
        <v>0</v>
      </c>
      <c r="Q111" s="224">
        <v>0</v>
      </c>
      <c r="R111" s="224">
        <f>Q111*H111</f>
        <v>0</v>
      </c>
      <c r="S111" s="224">
        <v>0</v>
      </c>
      <c r="T111" s="225">
        <f>S111*H111</f>
        <v>0</v>
      </c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R111" s="226" t="s">
        <v>154</v>
      </c>
      <c r="AT111" s="226" t="s">
        <v>149</v>
      </c>
      <c r="AU111" s="226" t="s">
        <v>86</v>
      </c>
      <c r="AY111" s="20" t="s">
        <v>146</v>
      </c>
      <c r="BE111" s="227">
        <f>IF(N111="základní",J111,0)</f>
        <v>0</v>
      </c>
      <c r="BF111" s="227">
        <f>IF(N111="snížená",J111,0)</f>
        <v>0</v>
      </c>
      <c r="BG111" s="227">
        <f>IF(N111="zákl. přenesená",J111,0)</f>
        <v>0</v>
      </c>
      <c r="BH111" s="227">
        <f>IF(N111="sníž. přenesená",J111,0)</f>
        <v>0</v>
      </c>
      <c r="BI111" s="227">
        <f>IF(N111="nulová",J111,0)</f>
        <v>0</v>
      </c>
      <c r="BJ111" s="20" t="s">
        <v>84</v>
      </c>
      <c r="BK111" s="227">
        <f>ROUND(I111*H111,2)</f>
        <v>0</v>
      </c>
      <c r="BL111" s="20" t="s">
        <v>154</v>
      </c>
      <c r="BM111" s="226" t="s">
        <v>203</v>
      </c>
    </row>
    <row r="112" spans="1:47" s="2" customFormat="1" ht="12">
      <c r="A112" s="41"/>
      <c r="B112" s="42"/>
      <c r="C112" s="43"/>
      <c r="D112" s="228" t="s">
        <v>156</v>
      </c>
      <c r="E112" s="43"/>
      <c r="F112" s="229" t="s">
        <v>204</v>
      </c>
      <c r="G112" s="43"/>
      <c r="H112" s="43"/>
      <c r="I112" s="230"/>
      <c r="J112" s="43"/>
      <c r="K112" s="43"/>
      <c r="L112" s="47"/>
      <c r="M112" s="231"/>
      <c r="N112" s="232"/>
      <c r="O112" s="87"/>
      <c r="P112" s="87"/>
      <c r="Q112" s="87"/>
      <c r="R112" s="87"/>
      <c r="S112" s="87"/>
      <c r="T112" s="88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T112" s="20" t="s">
        <v>156</v>
      </c>
      <c r="AU112" s="20" t="s">
        <v>86</v>
      </c>
    </row>
    <row r="113" spans="1:63" s="12" customFormat="1" ht="22.8" customHeight="1">
      <c r="A113" s="12"/>
      <c r="B113" s="199"/>
      <c r="C113" s="200"/>
      <c r="D113" s="201" t="s">
        <v>75</v>
      </c>
      <c r="E113" s="213" t="s">
        <v>205</v>
      </c>
      <c r="F113" s="213" t="s">
        <v>206</v>
      </c>
      <c r="G113" s="200"/>
      <c r="H113" s="200"/>
      <c r="I113" s="203"/>
      <c r="J113" s="214">
        <f>BK113</f>
        <v>0</v>
      </c>
      <c r="K113" s="200"/>
      <c r="L113" s="205"/>
      <c r="M113" s="206"/>
      <c r="N113" s="207"/>
      <c r="O113" s="207"/>
      <c r="P113" s="208">
        <f>SUM(P114:P115)</f>
        <v>0</v>
      </c>
      <c r="Q113" s="207"/>
      <c r="R113" s="208">
        <f>SUM(R114:R115)</f>
        <v>0</v>
      </c>
      <c r="S113" s="207"/>
      <c r="T113" s="209">
        <f>SUM(T114:T115)</f>
        <v>0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210" t="s">
        <v>145</v>
      </c>
      <c r="AT113" s="211" t="s">
        <v>75</v>
      </c>
      <c r="AU113" s="211" t="s">
        <v>84</v>
      </c>
      <c r="AY113" s="210" t="s">
        <v>146</v>
      </c>
      <c r="BK113" s="212">
        <f>SUM(BK114:BK115)</f>
        <v>0</v>
      </c>
    </row>
    <row r="114" spans="1:65" s="2" customFormat="1" ht="21.75" customHeight="1">
      <c r="A114" s="41"/>
      <c r="B114" s="42"/>
      <c r="C114" s="215" t="s">
        <v>207</v>
      </c>
      <c r="D114" s="215" t="s">
        <v>149</v>
      </c>
      <c r="E114" s="216" t="s">
        <v>208</v>
      </c>
      <c r="F114" s="217" t="s">
        <v>209</v>
      </c>
      <c r="G114" s="218" t="s">
        <v>152</v>
      </c>
      <c r="H114" s="219">
        <v>1</v>
      </c>
      <c r="I114" s="220"/>
      <c r="J114" s="221">
        <f>ROUND(I114*H114,2)</f>
        <v>0</v>
      </c>
      <c r="K114" s="217" t="s">
        <v>153</v>
      </c>
      <c r="L114" s="47"/>
      <c r="M114" s="222" t="s">
        <v>19</v>
      </c>
      <c r="N114" s="223" t="s">
        <v>47</v>
      </c>
      <c r="O114" s="87"/>
      <c r="P114" s="224">
        <f>O114*H114</f>
        <v>0</v>
      </c>
      <c r="Q114" s="224">
        <v>0</v>
      </c>
      <c r="R114" s="224">
        <f>Q114*H114</f>
        <v>0</v>
      </c>
      <c r="S114" s="224">
        <v>0</v>
      </c>
      <c r="T114" s="225">
        <f>S114*H114</f>
        <v>0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26" t="s">
        <v>154</v>
      </c>
      <c r="AT114" s="226" t="s">
        <v>149</v>
      </c>
      <c r="AU114" s="226" t="s">
        <v>86</v>
      </c>
      <c r="AY114" s="20" t="s">
        <v>146</v>
      </c>
      <c r="BE114" s="227">
        <f>IF(N114="základní",J114,0)</f>
        <v>0</v>
      </c>
      <c r="BF114" s="227">
        <f>IF(N114="snížená",J114,0)</f>
        <v>0</v>
      </c>
      <c r="BG114" s="227">
        <f>IF(N114="zákl. přenesená",J114,0)</f>
        <v>0</v>
      </c>
      <c r="BH114" s="227">
        <f>IF(N114="sníž. přenesená",J114,0)</f>
        <v>0</v>
      </c>
      <c r="BI114" s="227">
        <f>IF(N114="nulová",J114,0)</f>
        <v>0</v>
      </c>
      <c r="BJ114" s="20" t="s">
        <v>84</v>
      </c>
      <c r="BK114" s="227">
        <f>ROUND(I114*H114,2)</f>
        <v>0</v>
      </c>
      <c r="BL114" s="20" t="s">
        <v>154</v>
      </c>
      <c r="BM114" s="226" t="s">
        <v>210</v>
      </c>
    </row>
    <row r="115" spans="1:47" s="2" customFormat="1" ht="12">
      <c r="A115" s="41"/>
      <c r="B115" s="42"/>
      <c r="C115" s="43"/>
      <c r="D115" s="228" t="s">
        <v>156</v>
      </c>
      <c r="E115" s="43"/>
      <c r="F115" s="229" t="s">
        <v>211</v>
      </c>
      <c r="G115" s="43"/>
      <c r="H115" s="43"/>
      <c r="I115" s="230"/>
      <c r="J115" s="43"/>
      <c r="K115" s="43"/>
      <c r="L115" s="47"/>
      <c r="M115" s="233"/>
      <c r="N115" s="234"/>
      <c r="O115" s="235"/>
      <c r="P115" s="235"/>
      <c r="Q115" s="235"/>
      <c r="R115" s="235"/>
      <c r="S115" s="235"/>
      <c r="T115" s="236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T115" s="20" t="s">
        <v>156</v>
      </c>
      <c r="AU115" s="20" t="s">
        <v>86</v>
      </c>
    </row>
    <row r="116" spans="1:31" s="2" customFormat="1" ht="6.95" customHeight="1">
      <c r="A116" s="41"/>
      <c r="B116" s="62"/>
      <c r="C116" s="63"/>
      <c r="D116" s="63"/>
      <c r="E116" s="63"/>
      <c r="F116" s="63"/>
      <c r="G116" s="63"/>
      <c r="H116" s="63"/>
      <c r="I116" s="63"/>
      <c r="J116" s="63"/>
      <c r="K116" s="63"/>
      <c r="L116" s="47"/>
      <c r="M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</row>
  </sheetData>
  <sheetProtection password="CC35" sheet="1" objects="1" scenarios="1" formatColumns="0" formatRows="0" autoFilter="0"/>
  <autoFilter ref="C86:K115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hyperlinks>
    <hyperlink ref="F91" r:id="rId1" display="https://podminky.urs.cz/item/CS_URS_2024_01/012103000"/>
    <hyperlink ref="F93" r:id="rId2" display="https://podminky.urs.cz/item/CS_URS_2024_01/012203000"/>
    <hyperlink ref="F95" r:id="rId3" display="https://podminky.urs.cz/item/CS_URS_2024_01/012303000"/>
    <hyperlink ref="F97" r:id="rId4" display="https://podminky.urs.cz/item/CS_URS_2024_01/013254000"/>
    <hyperlink ref="F100" r:id="rId5" display="https://podminky.urs.cz/item/CS_URS_2024_01/021103000"/>
    <hyperlink ref="F103" r:id="rId6" display="https://podminky.urs.cz/item/CS_URS_2024_01/030001000"/>
    <hyperlink ref="F106" r:id="rId7" display="https://podminky.urs.cz/item/CS_URS_2024_01/045002000"/>
    <hyperlink ref="F109" r:id="rId8" display="https://podminky.urs.cz/item/CS_URS_2024_01/053002000"/>
    <hyperlink ref="F112" r:id="rId9" display="https://podminky.urs.cz/item/CS_URS_2024_01/060001000"/>
    <hyperlink ref="F115" r:id="rId10" display="https://podminky.urs.cz/item/CS_URS_2024_01/070001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0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93</v>
      </c>
      <c r="AZ2" s="237" t="s">
        <v>212</v>
      </c>
      <c r="BA2" s="237" t="s">
        <v>213</v>
      </c>
      <c r="BB2" s="237" t="s">
        <v>19</v>
      </c>
      <c r="BC2" s="237" t="s">
        <v>214</v>
      </c>
      <c r="BD2" s="237" t="s">
        <v>162</v>
      </c>
    </row>
    <row r="3" spans="2:5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3"/>
      <c r="AT3" s="20" t="s">
        <v>86</v>
      </c>
      <c r="AZ3" s="237" t="s">
        <v>215</v>
      </c>
      <c r="BA3" s="237" t="s">
        <v>216</v>
      </c>
      <c r="BB3" s="237" t="s">
        <v>19</v>
      </c>
      <c r="BC3" s="237" t="s">
        <v>217</v>
      </c>
      <c r="BD3" s="237" t="s">
        <v>162</v>
      </c>
    </row>
    <row r="4" spans="2:56" s="1" customFormat="1" ht="24.95" customHeight="1">
      <c r="B4" s="23"/>
      <c r="D4" s="143" t="s">
        <v>115</v>
      </c>
      <c r="L4" s="23"/>
      <c r="M4" s="144" t="s">
        <v>10</v>
      </c>
      <c r="AT4" s="20" t="s">
        <v>4</v>
      </c>
      <c r="AZ4" s="237" t="s">
        <v>218</v>
      </c>
      <c r="BA4" s="237" t="s">
        <v>219</v>
      </c>
      <c r="BB4" s="237" t="s">
        <v>19</v>
      </c>
      <c r="BC4" s="237" t="s">
        <v>220</v>
      </c>
      <c r="BD4" s="237" t="s">
        <v>162</v>
      </c>
    </row>
    <row r="5" spans="2:56" s="1" customFormat="1" ht="6.95" customHeight="1">
      <c r="B5" s="23"/>
      <c r="L5" s="23"/>
      <c r="AZ5" s="237" t="s">
        <v>221</v>
      </c>
      <c r="BA5" s="237" t="s">
        <v>222</v>
      </c>
      <c r="BB5" s="237" t="s">
        <v>19</v>
      </c>
      <c r="BC5" s="237" t="s">
        <v>223</v>
      </c>
      <c r="BD5" s="237" t="s">
        <v>162</v>
      </c>
    </row>
    <row r="6" spans="2:56" s="1" customFormat="1" ht="12" customHeight="1">
      <c r="B6" s="23"/>
      <c r="D6" s="145" t="s">
        <v>16</v>
      </c>
      <c r="L6" s="23"/>
      <c r="AZ6" s="237" t="s">
        <v>224</v>
      </c>
      <c r="BA6" s="237" t="s">
        <v>225</v>
      </c>
      <c r="BB6" s="237" t="s">
        <v>19</v>
      </c>
      <c r="BC6" s="237" t="s">
        <v>226</v>
      </c>
      <c r="BD6" s="237" t="s">
        <v>162</v>
      </c>
    </row>
    <row r="7" spans="2:56" s="1" customFormat="1" ht="16.5" customHeight="1">
      <c r="B7" s="23"/>
      <c r="E7" s="146" t="str">
        <f>'Rekapitulace zakázky'!K6</f>
        <v>Regenerace sídliště Husova - Jiráskova, Nový Bor - IV.etapa</v>
      </c>
      <c r="F7" s="145"/>
      <c r="G7" s="145"/>
      <c r="H7" s="145"/>
      <c r="L7" s="23"/>
      <c r="AZ7" s="237" t="s">
        <v>227</v>
      </c>
      <c r="BA7" s="237" t="s">
        <v>228</v>
      </c>
      <c r="BB7" s="237" t="s">
        <v>19</v>
      </c>
      <c r="BC7" s="237" t="s">
        <v>229</v>
      </c>
      <c r="BD7" s="237" t="s">
        <v>162</v>
      </c>
    </row>
    <row r="8" spans="2:56" s="1" customFormat="1" ht="12" customHeight="1">
      <c r="B8" s="23"/>
      <c r="D8" s="145" t="s">
        <v>116</v>
      </c>
      <c r="L8" s="23"/>
      <c r="AZ8" s="237" t="s">
        <v>230</v>
      </c>
      <c r="BA8" s="237" t="s">
        <v>231</v>
      </c>
      <c r="BB8" s="237" t="s">
        <v>19</v>
      </c>
      <c r="BC8" s="237" t="s">
        <v>232</v>
      </c>
      <c r="BD8" s="237" t="s">
        <v>162</v>
      </c>
    </row>
    <row r="9" spans="1:56" s="2" customFormat="1" ht="16.5" customHeight="1">
      <c r="A9" s="41"/>
      <c r="B9" s="47"/>
      <c r="C9" s="41"/>
      <c r="D9" s="41"/>
      <c r="E9" s="146" t="s">
        <v>233</v>
      </c>
      <c r="F9" s="41"/>
      <c r="G9" s="41"/>
      <c r="H9" s="41"/>
      <c r="I9" s="41"/>
      <c r="J9" s="41"/>
      <c r="K9" s="41"/>
      <c r="L9" s="14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Z9" s="237" t="s">
        <v>234</v>
      </c>
      <c r="BA9" s="237" t="s">
        <v>235</v>
      </c>
      <c r="BB9" s="237" t="s">
        <v>19</v>
      </c>
      <c r="BC9" s="237" t="s">
        <v>236</v>
      </c>
      <c r="BD9" s="237" t="s">
        <v>162</v>
      </c>
    </row>
    <row r="10" spans="1:56" s="2" customFormat="1" ht="12" customHeight="1">
      <c r="A10" s="41"/>
      <c r="B10" s="47"/>
      <c r="C10" s="41"/>
      <c r="D10" s="145" t="s">
        <v>237</v>
      </c>
      <c r="E10" s="41"/>
      <c r="F10" s="41"/>
      <c r="G10" s="41"/>
      <c r="H10" s="41"/>
      <c r="I10" s="41"/>
      <c r="J10" s="41"/>
      <c r="K10" s="41"/>
      <c r="L10" s="14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Z10" s="237" t="s">
        <v>238</v>
      </c>
      <c r="BA10" s="237" t="s">
        <v>239</v>
      </c>
      <c r="BB10" s="237" t="s">
        <v>19</v>
      </c>
      <c r="BC10" s="237" t="s">
        <v>240</v>
      </c>
      <c r="BD10" s="237" t="s">
        <v>162</v>
      </c>
    </row>
    <row r="11" spans="1:56" s="2" customFormat="1" ht="16.5" customHeight="1">
      <c r="A11" s="41"/>
      <c r="B11" s="47"/>
      <c r="C11" s="41"/>
      <c r="D11" s="41"/>
      <c r="E11" s="148" t="s">
        <v>241</v>
      </c>
      <c r="F11" s="41"/>
      <c r="G11" s="41"/>
      <c r="H11" s="41"/>
      <c r="I11" s="41"/>
      <c r="J11" s="41"/>
      <c r="K11" s="41"/>
      <c r="L11" s="14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Z11" s="237" t="s">
        <v>242</v>
      </c>
      <c r="BA11" s="237" t="s">
        <v>243</v>
      </c>
      <c r="BB11" s="237" t="s">
        <v>19</v>
      </c>
      <c r="BC11" s="237" t="s">
        <v>244</v>
      </c>
      <c r="BD11" s="237" t="s">
        <v>162</v>
      </c>
    </row>
    <row r="12" spans="1:56" s="2" customFormat="1" ht="12">
      <c r="A12" s="41"/>
      <c r="B12" s="47"/>
      <c r="C12" s="41"/>
      <c r="D12" s="41"/>
      <c r="E12" s="41"/>
      <c r="F12" s="41"/>
      <c r="G12" s="41"/>
      <c r="H12" s="41"/>
      <c r="I12" s="41"/>
      <c r="J12" s="41"/>
      <c r="K12" s="41"/>
      <c r="L12" s="14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Z12" s="237" t="s">
        <v>245</v>
      </c>
      <c r="BA12" s="237" t="s">
        <v>246</v>
      </c>
      <c r="BB12" s="237" t="s">
        <v>19</v>
      </c>
      <c r="BC12" s="237" t="s">
        <v>247</v>
      </c>
      <c r="BD12" s="237" t="s">
        <v>162</v>
      </c>
    </row>
    <row r="13" spans="1:56" s="2" customFormat="1" ht="12" customHeight="1">
      <c r="A13" s="41"/>
      <c r="B13" s="47"/>
      <c r="C13" s="41"/>
      <c r="D13" s="145" t="s">
        <v>18</v>
      </c>
      <c r="E13" s="41"/>
      <c r="F13" s="136" t="s">
        <v>19</v>
      </c>
      <c r="G13" s="41"/>
      <c r="H13" s="41"/>
      <c r="I13" s="145" t="s">
        <v>20</v>
      </c>
      <c r="J13" s="136" t="s">
        <v>19</v>
      </c>
      <c r="K13" s="41"/>
      <c r="L13" s="14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Z13" s="237" t="s">
        <v>248</v>
      </c>
      <c r="BA13" s="237" t="s">
        <v>249</v>
      </c>
      <c r="BB13" s="237" t="s">
        <v>19</v>
      </c>
      <c r="BC13" s="237" t="s">
        <v>250</v>
      </c>
      <c r="BD13" s="237" t="s">
        <v>162</v>
      </c>
    </row>
    <row r="14" spans="1:56" s="2" customFormat="1" ht="12" customHeight="1">
      <c r="A14" s="41"/>
      <c r="B14" s="47"/>
      <c r="C14" s="41"/>
      <c r="D14" s="145" t="s">
        <v>21</v>
      </c>
      <c r="E14" s="41"/>
      <c r="F14" s="136" t="s">
        <v>22</v>
      </c>
      <c r="G14" s="41"/>
      <c r="H14" s="41"/>
      <c r="I14" s="145" t="s">
        <v>23</v>
      </c>
      <c r="J14" s="149" t="str">
        <f>'Rekapitulace zakázky'!AN8</f>
        <v>27. 2. 2024</v>
      </c>
      <c r="K14" s="41"/>
      <c r="L14" s="14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Z14" s="237" t="s">
        <v>251</v>
      </c>
      <c r="BA14" s="237" t="s">
        <v>252</v>
      </c>
      <c r="BB14" s="237" t="s">
        <v>19</v>
      </c>
      <c r="BC14" s="237" t="s">
        <v>253</v>
      </c>
      <c r="BD14" s="237" t="s">
        <v>162</v>
      </c>
    </row>
    <row r="15" spans="1:56" s="2" customFormat="1" ht="10.8" customHeight="1">
      <c r="A15" s="41"/>
      <c r="B15" s="47"/>
      <c r="C15" s="41"/>
      <c r="D15" s="41"/>
      <c r="E15" s="41"/>
      <c r="F15" s="41"/>
      <c r="G15" s="41"/>
      <c r="H15" s="41"/>
      <c r="I15" s="41"/>
      <c r="J15" s="41"/>
      <c r="K15" s="41"/>
      <c r="L15" s="14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Z15" s="237" t="s">
        <v>254</v>
      </c>
      <c r="BA15" s="237" t="s">
        <v>255</v>
      </c>
      <c r="BB15" s="237" t="s">
        <v>19</v>
      </c>
      <c r="BC15" s="237" t="s">
        <v>256</v>
      </c>
      <c r="BD15" s="237" t="s">
        <v>162</v>
      </c>
    </row>
    <row r="16" spans="1:56" s="2" customFormat="1" ht="12" customHeight="1">
      <c r="A16" s="41"/>
      <c r="B16" s="47"/>
      <c r="C16" s="41"/>
      <c r="D16" s="145" t="s">
        <v>25</v>
      </c>
      <c r="E16" s="41"/>
      <c r="F16" s="41"/>
      <c r="G16" s="41"/>
      <c r="H16" s="41"/>
      <c r="I16" s="145" t="s">
        <v>26</v>
      </c>
      <c r="J16" s="136" t="s">
        <v>27</v>
      </c>
      <c r="K16" s="41"/>
      <c r="L16" s="14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Z16" s="237" t="s">
        <v>257</v>
      </c>
      <c r="BA16" s="237" t="s">
        <v>258</v>
      </c>
      <c r="BB16" s="237" t="s">
        <v>19</v>
      </c>
      <c r="BC16" s="237" t="s">
        <v>259</v>
      </c>
      <c r="BD16" s="237" t="s">
        <v>162</v>
      </c>
    </row>
    <row r="17" spans="1:56" s="2" customFormat="1" ht="18" customHeight="1">
      <c r="A17" s="41"/>
      <c r="B17" s="47"/>
      <c r="C17" s="41"/>
      <c r="D17" s="41"/>
      <c r="E17" s="136" t="s">
        <v>28</v>
      </c>
      <c r="F17" s="41"/>
      <c r="G17" s="41"/>
      <c r="H17" s="41"/>
      <c r="I17" s="145" t="s">
        <v>29</v>
      </c>
      <c r="J17" s="136" t="s">
        <v>30</v>
      </c>
      <c r="K17" s="41"/>
      <c r="L17" s="14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Z17" s="237" t="s">
        <v>260</v>
      </c>
      <c r="BA17" s="237" t="s">
        <v>261</v>
      </c>
      <c r="BB17" s="237" t="s">
        <v>19</v>
      </c>
      <c r="BC17" s="237" t="s">
        <v>262</v>
      </c>
      <c r="BD17" s="237" t="s">
        <v>162</v>
      </c>
    </row>
    <row r="18" spans="1:56" s="2" customFormat="1" ht="6.95" customHeight="1">
      <c r="A18" s="41"/>
      <c r="B18" s="47"/>
      <c r="C18" s="41"/>
      <c r="D18" s="41"/>
      <c r="E18" s="41"/>
      <c r="F18" s="41"/>
      <c r="G18" s="41"/>
      <c r="H18" s="41"/>
      <c r="I18" s="41"/>
      <c r="J18" s="41"/>
      <c r="K18" s="41"/>
      <c r="L18" s="14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Z18" s="237" t="s">
        <v>263</v>
      </c>
      <c r="BA18" s="237" t="s">
        <v>264</v>
      </c>
      <c r="BB18" s="237" t="s">
        <v>19</v>
      </c>
      <c r="BC18" s="237" t="s">
        <v>265</v>
      </c>
      <c r="BD18" s="237" t="s">
        <v>162</v>
      </c>
    </row>
    <row r="19" spans="1:56" s="2" customFormat="1" ht="12" customHeight="1">
      <c r="A19" s="41"/>
      <c r="B19" s="47"/>
      <c r="C19" s="41"/>
      <c r="D19" s="145" t="s">
        <v>31</v>
      </c>
      <c r="E19" s="41"/>
      <c r="F19" s="41"/>
      <c r="G19" s="41"/>
      <c r="H19" s="41"/>
      <c r="I19" s="145" t="s">
        <v>26</v>
      </c>
      <c r="J19" s="36" t="str">
        <f>'Rekapitulace zakázky'!AN13</f>
        <v>Vyplň údaj</v>
      </c>
      <c r="K19" s="41"/>
      <c r="L19" s="14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Z19" s="237" t="s">
        <v>266</v>
      </c>
      <c r="BA19" s="237" t="s">
        <v>267</v>
      </c>
      <c r="BB19" s="237" t="s">
        <v>19</v>
      </c>
      <c r="BC19" s="237" t="s">
        <v>268</v>
      </c>
      <c r="BD19" s="237" t="s">
        <v>162</v>
      </c>
    </row>
    <row r="20" spans="1:56" s="2" customFormat="1" ht="18" customHeight="1">
      <c r="A20" s="41"/>
      <c r="B20" s="47"/>
      <c r="C20" s="41"/>
      <c r="D20" s="41"/>
      <c r="E20" s="36" t="str">
        <f>'Rekapitulace zakázky'!E14</f>
        <v>Vyplň údaj</v>
      </c>
      <c r="F20" s="136"/>
      <c r="G20" s="136"/>
      <c r="H20" s="136"/>
      <c r="I20" s="145" t="s">
        <v>29</v>
      </c>
      <c r="J20" s="36" t="str">
        <f>'Rekapitulace zakázky'!AN14</f>
        <v>Vyplň údaj</v>
      </c>
      <c r="K20" s="41"/>
      <c r="L20" s="14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Z20" s="237" t="s">
        <v>269</v>
      </c>
      <c r="BA20" s="237" t="s">
        <v>270</v>
      </c>
      <c r="BB20" s="237" t="s">
        <v>19</v>
      </c>
      <c r="BC20" s="237" t="s">
        <v>271</v>
      </c>
      <c r="BD20" s="237" t="s">
        <v>162</v>
      </c>
    </row>
    <row r="21" spans="1:56" s="2" customFormat="1" ht="6.95" customHeight="1">
      <c r="A21" s="41"/>
      <c r="B21" s="47"/>
      <c r="C21" s="41"/>
      <c r="D21" s="41"/>
      <c r="E21" s="41"/>
      <c r="F21" s="41"/>
      <c r="G21" s="41"/>
      <c r="H21" s="41"/>
      <c r="I21" s="41"/>
      <c r="J21" s="41"/>
      <c r="K21" s="41"/>
      <c r="L21" s="14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Z21" s="237" t="s">
        <v>272</v>
      </c>
      <c r="BA21" s="237" t="s">
        <v>273</v>
      </c>
      <c r="BB21" s="237" t="s">
        <v>19</v>
      </c>
      <c r="BC21" s="237" t="s">
        <v>274</v>
      </c>
      <c r="BD21" s="237" t="s">
        <v>162</v>
      </c>
    </row>
    <row r="22" spans="1:56" s="2" customFormat="1" ht="12" customHeight="1">
      <c r="A22" s="41"/>
      <c r="B22" s="47"/>
      <c r="C22" s="41"/>
      <c r="D22" s="145" t="s">
        <v>33</v>
      </c>
      <c r="E22" s="41"/>
      <c r="F22" s="41"/>
      <c r="G22" s="41"/>
      <c r="H22" s="41"/>
      <c r="I22" s="145" t="s">
        <v>26</v>
      </c>
      <c r="J22" s="136" t="s">
        <v>34</v>
      </c>
      <c r="K22" s="41"/>
      <c r="L22" s="14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Z22" s="237" t="s">
        <v>275</v>
      </c>
      <c r="BA22" s="237" t="s">
        <v>276</v>
      </c>
      <c r="BB22" s="237" t="s">
        <v>19</v>
      </c>
      <c r="BC22" s="237" t="s">
        <v>277</v>
      </c>
      <c r="BD22" s="237" t="s">
        <v>162</v>
      </c>
    </row>
    <row r="23" spans="1:56" s="2" customFormat="1" ht="18" customHeight="1">
      <c r="A23" s="41"/>
      <c r="B23" s="47"/>
      <c r="C23" s="41"/>
      <c r="D23" s="41"/>
      <c r="E23" s="136" t="s">
        <v>35</v>
      </c>
      <c r="F23" s="41"/>
      <c r="G23" s="41"/>
      <c r="H23" s="41"/>
      <c r="I23" s="145" t="s">
        <v>29</v>
      </c>
      <c r="J23" s="136" t="s">
        <v>36</v>
      </c>
      <c r="K23" s="41"/>
      <c r="L23" s="14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Z23" s="237" t="s">
        <v>278</v>
      </c>
      <c r="BA23" s="237" t="s">
        <v>279</v>
      </c>
      <c r="BB23" s="237" t="s">
        <v>19</v>
      </c>
      <c r="BC23" s="237" t="s">
        <v>280</v>
      </c>
      <c r="BD23" s="237" t="s">
        <v>162</v>
      </c>
    </row>
    <row r="24" spans="1:56" s="2" customFormat="1" ht="6.95" customHeight="1">
      <c r="A24" s="41"/>
      <c r="B24" s="47"/>
      <c r="C24" s="41"/>
      <c r="D24" s="41"/>
      <c r="E24" s="41"/>
      <c r="F24" s="41"/>
      <c r="G24" s="41"/>
      <c r="H24" s="41"/>
      <c r="I24" s="41"/>
      <c r="J24" s="41"/>
      <c r="K24" s="41"/>
      <c r="L24" s="14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Z24" s="237" t="s">
        <v>281</v>
      </c>
      <c r="BA24" s="237" t="s">
        <v>282</v>
      </c>
      <c r="BB24" s="237" t="s">
        <v>19</v>
      </c>
      <c r="BC24" s="237" t="s">
        <v>283</v>
      </c>
      <c r="BD24" s="237" t="s">
        <v>162</v>
      </c>
    </row>
    <row r="25" spans="1:56" s="2" customFormat="1" ht="12" customHeight="1">
      <c r="A25" s="41"/>
      <c r="B25" s="47"/>
      <c r="C25" s="41"/>
      <c r="D25" s="145" t="s">
        <v>38</v>
      </c>
      <c r="E25" s="41"/>
      <c r="F25" s="41"/>
      <c r="G25" s="41"/>
      <c r="H25" s="41"/>
      <c r="I25" s="145" t="s">
        <v>26</v>
      </c>
      <c r="J25" s="136" t="s">
        <v>19</v>
      </c>
      <c r="K25" s="41"/>
      <c r="L25" s="14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Z25" s="237" t="s">
        <v>284</v>
      </c>
      <c r="BA25" s="237" t="s">
        <v>285</v>
      </c>
      <c r="BB25" s="237" t="s">
        <v>19</v>
      </c>
      <c r="BC25" s="237" t="s">
        <v>286</v>
      </c>
      <c r="BD25" s="237" t="s">
        <v>162</v>
      </c>
    </row>
    <row r="26" spans="1:56" s="2" customFormat="1" ht="18" customHeight="1">
      <c r="A26" s="41"/>
      <c r="B26" s="47"/>
      <c r="C26" s="41"/>
      <c r="D26" s="41"/>
      <c r="E26" s="136" t="s">
        <v>39</v>
      </c>
      <c r="F26" s="41"/>
      <c r="G26" s="41"/>
      <c r="H26" s="41"/>
      <c r="I26" s="145" t="s">
        <v>29</v>
      </c>
      <c r="J26" s="136" t="s">
        <v>19</v>
      </c>
      <c r="K26" s="41"/>
      <c r="L26" s="14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Z26" s="237" t="s">
        <v>287</v>
      </c>
      <c r="BA26" s="237" t="s">
        <v>288</v>
      </c>
      <c r="BB26" s="237" t="s">
        <v>19</v>
      </c>
      <c r="BC26" s="237" t="s">
        <v>289</v>
      </c>
      <c r="BD26" s="237" t="s">
        <v>162</v>
      </c>
    </row>
    <row r="27" spans="1:56" s="2" customFormat="1" ht="6.95" customHeight="1">
      <c r="A27" s="41"/>
      <c r="B27" s="47"/>
      <c r="C27" s="41"/>
      <c r="D27" s="41"/>
      <c r="E27" s="41"/>
      <c r="F27" s="41"/>
      <c r="G27" s="41"/>
      <c r="H27" s="41"/>
      <c r="I27" s="41"/>
      <c r="J27" s="41"/>
      <c r="K27" s="41"/>
      <c r="L27" s="147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Z27" s="237" t="s">
        <v>290</v>
      </c>
      <c r="BA27" s="237" t="s">
        <v>291</v>
      </c>
      <c r="BB27" s="237" t="s">
        <v>19</v>
      </c>
      <c r="BC27" s="237" t="s">
        <v>292</v>
      </c>
      <c r="BD27" s="237" t="s">
        <v>162</v>
      </c>
    </row>
    <row r="28" spans="1:56" s="2" customFormat="1" ht="12" customHeight="1">
      <c r="A28" s="41"/>
      <c r="B28" s="47"/>
      <c r="C28" s="41"/>
      <c r="D28" s="145" t="s">
        <v>40</v>
      </c>
      <c r="E28" s="41"/>
      <c r="F28" s="41"/>
      <c r="G28" s="41"/>
      <c r="H28" s="41"/>
      <c r="I28" s="41"/>
      <c r="J28" s="41"/>
      <c r="K28" s="41"/>
      <c r="L28" s="14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Z28" s="237" t="s">
        <v>293</v>
      </c>
      <c r="BA28" s="237" t="s">
        <v>294</v>
      </c>
      <c r="BB28" s="237" t="s">
        <v>19</v>
      </c>
      <c r="BC28" s="237" t="s">
        <v>295</v>
      </c>
      <c r="BD28" s="237" t="s">
        <v>162</v>
      </c>
    </row>
    <row r="29" spans="1:56" s="8" customFormat="1" ht="16.5" customHeight="1">
      <c r="A29" s="150"/>
      <c r="B29" s="151"/>
      <c r="C29" s="150"/>
      <c r="D29" s="150"/>
      <c r="E29" s="152" t="s">
        <v>19</v>
      </c>
      <c r="F29" s="152"/>
      <c r="G29" s="152"/>
      <c r="H29" s="152"/>
      <c r="I29" s="150"/>
      <c r="J29" s="150"/>
      <c r="K29" s="150"/>
      <c r="L29" s="153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Z29" s="238" t="s">
        <v>296</v>
      </c>
      <c r="BA29" s="238" t="s">
        <v>297</v>
      </c>
      <c r="BB29" s="238" t="s">
        <v>19</v>
      </c>
      <c r="BC29" s="238" t="s">
        <v>298</v>
      </c>
      <c r="BD29" s="238" t="s">
        <v>162</v>
      </c>
    </row>
    <row r="30" spans="1:56" s="2" customFormat="1" ht="6.95" customHeight="1">
      <c r="A30" s="41"/>
      <c r="B30" s="47"/>
      <c r="C30" s="41"/>
      <c r="D30" s="41"/>
      <c r="E30" s="41"/>
      <c r="F30" s="41"/>
      <c r="G30" s="41"/>
      <c r="H30" s="41"/>
      <c r="I30" s="41"/>
      <c r="J30" s="41"/>
      <c r="K30" s="41"/>
      <c r="L30" s="14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Z30" s="237" t="s">
        <v>299</v>
      </c>
      <c r="BA30" s="237" t="s">
        <v>300</v>
      </c>
      <c r="BB30" s="237" t="s">
        <v>19</v>
      </c>
      <c r="BC30" s="237" t="s">
        <v>301</v>
      </c>
      <c r="BD30" s="237" t="s">
        <v>162</v>
      </c>
    </row>
    <row r="31" spans="1:56" s="2" customFormat="1" ht="6.95" customHeight="1">
      <c r="A31" s="41"/>
      <c r="B31" s="47"/>
      <c r="C31" s="41"/>
      <c r="D31" s="154"/>
      <c r="E31" s="154"/>
      <c r="F31" s="154"/>
      <c r="G31" s="154"/>
      <c r="H31" s="154"/>
      <c r="I31" s="154"/>
      <c r="J31" s="154"/>
      <c r="K31" s="154"/>
      <c r="L31" s="14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Z31" s="237" t="s">
        <v>302</v>
      </c>
      <c r="BA31" s="237" t="s">
        <v>303</v>
      </c>
      <c r="BB31" s="237" t="s">
        <v>19</v>
      </c>
      <c r="BC31" s="237" t="s">
        <v>304</v>
      </c>
      <c r="BD31" s="237" t="s">
        <v>162</v>
      </c>
    </row>
    <row r="32" spans="1:56" s="2" customFormat="1" ht="25.4" customHeight="1">
      <c r="A32" s="41"/>
      <c r="B32" s="47"/>
      <c r="C32" s="41"/>
      <c r="D32" s="155" t="s">
        <v>42</v>
      </c>
      <c r="E32" s="41"/>
      <c r="F32" s="41"/>
      <c r="G32" s="41"/>
      <c r="H32" s="41"/>
      <c r="I32" s="41"/>
      <c r="J32" s="156">
        <f>ROUND(J101,2)</f>
        <v>0</v>
      </c>
      <c r="K32" s="41"/>
      <c r="L32" s="14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Z32" s="237" t="s">
        <v>305</v>
      </c>
      <c r="BA32" s="237" t="s">
        <v>306</v>
      </c>
      <c r="BB32" s="237" t="s">
        <v>19</v>
      </c>
      <c r="BC32" s="237" t="s">
        <v>307</v>
      </c>
      <c r="BD32" s="237" t="s">
        <v>162</v>
      </c>
    </row>
    <row r="33" spans="1:56" s="2" customFormat="1" ht="6.95" customHeight="1">
      <c r="A33" s="41"/>
      <c r="B33" s="47"/>
      <c r="C33" s="41"/>
      <c r="D33" s="154"/>
      <c r="E33" s="154"/>
      <c r="F33" s="154"/>
      <c r="G33" s="154"/>
      <c r="H33" s="154"/>
      <c r="I33" s="154"/>
      <c r="J33" s="154"/>
      <c r="K33" s="154"/>
      <c r="L33" s="14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Z33" s="237" t="s">
        <v>308</v>
      </c>
      <c r="BA33" s="237" t="s">
        <v>309</v>
      </c>
      <c r="BB33" s="237" t="s">
        <v>19</v>
      </c>
      <c r="BC33" s="237" t="s">
        <v>310</v>
      </c>
      <c r="BD33" s="237" t="s">
        <v>162</v>
      </c>
    </row>
    <row r="34" spans="1:56" s="2" customFormat="1" ht="14.4" customHeight="1">
      <c r="A34" s="41"/>
      <c r="B34" s="47"/>
      <c r="C34" s="41"/>
      <c r="D34" s="41"/>
      <c r="E34" s="41"/>
      <c r="F34" s="157" t="s">
        <v>44</v>
      </c>
      <c r="G34" s="41"/>
      <c r="H34" s="41"/>
      <c r="I34" s="157" t="s">
        <v>43</v>
      </c>
      <c r="J34" s="157" t="s">
        <v>45</v>
      </c>
      <c r="K34" s="41"/>
      <c r="L34" s="14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Z34" s="237" t="s">
        <v>311</v>
      </c>
      <c r="BA34" s="237" t="s">
        <v>312</v>
      </c>
      <c r="BB34" s="237" t="s">
        <v>19</v>
      </c>
      <c r="BC34" s="237" t="s">
        <v>313</v>
      </c>
      <c r="BD34" s="237" t="s">
        <v>162</v>
      </c>
    </row>
    <row r="35" spans="1:56" s="2" customFormat="1" ht="14.4" customHeight="1">
      <c r="A35" s="41"/>
      <c r="B35" s="47"/>
      <c r="C35" s="41"/>
      <c r="D35" s="158" t="s">
        <v>46</v>
      </c>
      <c r="E35" s="145" t="s">
        <v>47</v>
      </c>
      <c r="F35" s="159">
        <f>ROUND((SUM(BE101:BE1108)),2)</f>
        <v>0</v>
      </c>
      <c r="G35" s="41"/>
      <c r="H35" s="41"/>
      <c r="I35" s="160">
        <v>0.21</v>
      </c>
      <c r="J35" s="159">
        <f>ROUND(((SUM(BE101:BE1108))*I35),2)</f>
        <v>0</v>
      </c>
      <c r="K35" s="41"/>
      <c r="L35" s="14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Z35" s="237" t="s">
        <v>314</v>
      </c>
      <c r="BA35" s="237" t="s">
        <v>315</v>
      </c>
      <c r="BB35" s="237" t="s">
        <v>19</v>
      </c>
      <c r="BC35" s="237" t="s">
        <v>316</v>
      </c>
      <c r="BD35" s="237" t="s">
        <v>162</v>
      </c>
    </row>
    <row r="36" spans="1:56" s="2" customFormat="1" ht="14.4" customHeight="1">
      <c r="A36" s="41"/>
      <c r="B36" s="47"/>
      <c r="C36" s="41"/>
      <c r="D36" s="41"/>
      <c r="E36" s="145" t="s">
        <v>48</v>
      </c>
      <c r="F36" s="159">
        <f>ROUND((SUM(BF101:BF1108)),2)</f>
        <v>0</v>
      </c>
      <c r="G36" s="41"/>
      <c r="H36" s="41"/>
      <c r="I36" s="160">
        <v>0.12</v>
      </c>
      <c r="J36" s="159">
        <f>ROUND(((SUM(BF101:BF1108))*I36),2)</f>
        <v>0</v>
      </c>
      <c r="K36" s="41"/>
      <c r="L36" s="14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Z36" s="237" t="s">
        <v>317</v>
      </c>
      <c r="BA36" s="237" t="s">
        <v>318</v>
      </c>
      <c r="BB36" s="237" t="s">
        <v>19</v>
      </c>
      <c r="BC36" s="237" t="s">
        <v>319</v>
      </c>
      <c r="BD36" s="237" t="s">
        <v>162</v>
      </c>
    </row>
    <row r="37" spans="1:56" s="2" customFormat="1" ht="14.4" customHeight="1" hidden="1">
      <c r="A37" s="41"/>
      <c r="B37" s="47"/>
      <c r="C37" s="41"/>
      <c r="D37" s="41"/>
      <c r="E37" s="145" t="s">
        <v>49</v>
      </c>
      <c r="F37" s="159">
        <f>ROUND((SUM(BG101:BG1108)),2)</f>
        <v>0</v>
      </c>
      <c r="G37" s="41"/>
      <c r="H37" s="41"/>
      <c r="I37" s="160">
        <v>0.21</v>
      </c>
      <c r="J37" s="159">
        <f>0</f>
        <v>0</v>
      </c>
      <c r="K37" s="41"/>
      <c r="L37" s="14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Z37" s="237" t="s">
        <v>320</v>
      </c>
      <c r="BA37" s="237" t="s">
        <v>321</v>
      </c>
      <c r="BB37" s="237" t="s">
        <v>19</v>
      </c>
      <c r="BC37" s="237" t="s">
        <v>322</v>
      </c>
      <c r="BD37" s="237" t="s">
        <v>162</v>
      </c>
    </row>
    <row r="38" spans="1:56" s="2" customFormat="1" ht="14.4" customHeight="1" hidden="1">
      <c r="A38" s="41"/>
      <c r="B38" s="47"/>
      <c r="C38" s="41"/>
      <c r="D38" s="41"/>
      <c r="E38" s="145" t="s">
        <v>50</v>
      </c>
      <c r="F38" s="159">
        <f>ROUND((SUM(BH101:BH1108)),2)</f>
        <v>0</v>
      </c>
      <c r="G38" s="41"/>
      <c r="H38" s="41"/>
      <c r="I38" s="160">
        <v>0.12</v>
      </c>
      <c r="J38" s="159">
        <f>0</f>
        <v>0</v>
      </c>
      <c r="K38" s="41"/>
      <c r="L38" s="14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Z38" s="237" t="s">
        <v>323</v>
      </c>
      <c r="BA38" s="237" t="s">
        <v>324</v>
      </c>
      <c r="BB38" s="237" t="s">
        <v>19</v>
      </c>
      <c r="BC38" s="237" t="s">
        <v>325</v>
      </c>
      <c r="BD38" s="237" t="s">
        <v>162</v>
      </c>
    </row>
    <row r="39" spans="1:56" s="2" customFormat="1" ht="14.4" customHeight="1" hidden="1">
      <c r="A39" s="41"/>
      <c r="B39" s="47"/>
      <c r="C39" s="41"/>
      <c r="D39" s="41"/>
      <c r="E39" s="145" t="s">
        <v>51</v>
      </c>
      <c r="F39" s="159">
        <f>ROUND((SUM(BI101:BI1108)),2)</f>
        <v>0</v>
      </c>
      <c r="G39" s="41"/>
      <c r="H39" s="41"/>
      <c r="I39" s="160">
        <v>0</v>
      </c>
      <c r="J39" s="159">
        <f>0</f>
        <v>0</v>
      </c>
      <c r="K39" s="41"/>
      <c r="L39" s="14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Z39" s="237" t="s">
        <v>326</v>
      </c>
      <c r="BA39" s="237" t="s">
        <v>327</v>
      </c>
      <c r="BB39" s="237" t="s">
        <v>19</v>
      </c>
      <c r="BC39" s="237" t="s">
        <v>256</v>
      </c>
      <c r="BD39" s="237" t="s">
        <v>162</v>
      </c>
    </row>
    <row r="40" spans="1:56" s="2" customFormat="1" ht="6.95" customHeight="1">
      <c r="A40" s="41"/>
      <c r="B40" s="47"/>
      <c r="C40" s="41"/>
      <c r="D40" s="41"/>
      <c r="E40" s="41"/>
      <c r="F40" s="41"/>
      <c r="G40" s="41"/>
      <c r="H40" s="41"/>
      <c r="I40" s="41"/>
      <c r="J40" s="41"/>
      <c r="K40" s="41"/>
      <c r="L40" s="14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Z40" s="237" t="s">
        <v>328</v>
      </c>
      <c r="BA40" s="237" t="s">
        <v>329</v>
      </c>
      <c r="BB40" s="237" t="s">
        <v>19</v>
      </c>
      <c r="BC40" s="237" t="s">
        <v>330</v>
      </c>
      <c r="BD40" s="237" t="s">
        <v>162</v>
      </c>
    </row>
    <row r="41" spans="1:56" s="2" customFormat="1" ht="25.4" customHeight="1">
      <c r="A41" s="41"/>
      <c r="B41" s="47"/>
      <c r="C41" s="161"/>
      <c r="D41" s="162" t="s">
        <v>52</v>
      </c>
      <c r="E41" s="163"/>
      <c r="F41" s="163"/>
      <c r="G41" s="164" t="s">
        <v>53</v>
      </c>
      <c r="H41" s="165" t="s">
        <v>54</v>
      </c>
      <c r="I41" s="163"/>
      <c r="J41" s="166">
        <f>SUM(J32:J39)</f>
        <v>0</v>
      </c>
      <c r="K41" s="167"/>
      <c r="L41" s="147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Z41" s="237" t="s">
        <v>331</v>
      </c>
      <c r="BA41" s="237" t="s">
        <v>332</v>
      </c>
      <c r="BB41" s="237" t="s">
        <v>19</v>
      </c>
      <c r="BC41" s="237" t="s">
        <v>333</v>
      </c>
      <c r="BD41" s="237" t="s">
        <v>162</v>
      </c>
    </row>
    <row r="42" spans="1:56" s="2" customFormat="1" ht="14.4" customHeight="1">
      <c r="A42" s="41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47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Z42" s="237" t="s">
        <v>334</v>
      </c>
      <c r="BA42" s="237" t="s">
        <v>335</v>
      </c>
      <c r="BB42" s="237" t="s">
        <v>19</v>
      </c>
      <c r="BC42" s="237" t="s">
        <v>336</v>
      </c>
      <c r="BD42" s="237" t="s">
        <v>162</v>
      </c>
    </row>
    <row r="43" spans="52:56" ht="12">
      <c r="AZ43" s="237" t="s">
        <v>337</v>
      </c>
      <c r="BA43" s="237" t="s">
        <v>338</v>
      </c>
      <c r="BB43" s="237" t="s">
        <v>19</v>
      </c>
      <c r="BC43" s="237" t="s">
        <v>339</v>
      </c>
      <c r="BD43" s="237" t="s">
        <v>162</v>
      </c>
    </row>
    <row r="44" spans="52:56" ht="12">
      <c r="AZ44" s="237" t="s">
        <v>340</v>
      </c>
      <c r="BA44" s="237" t="s">
        <v>341</v>
      </c>
      <c r="BB44" s="237" t="s">
        <v>19</v>
      </c>
      <c r="BC44" s="237" t="s">
        <v>342</v>
      </c>
      <c r="BD44" s="237" t="s">
        <v>162</v>
      </c>
    </row>
    <row r="45" spans="52:56" ht="12">
      <c r="AZ45" s="237" t="s">
        <v>343</v>
      </c>
      <c r="BA45" s="237" t="s">
        <v>344</v>
      </c>
      <c r="BB45" s="237" t="s">
        <v>19</v>
      </c>
      <c r="BC45" s="237" t="s">
        <v>345</v>
      </c>
      <c r="BD45" s="237" t="s">
        <v>162</v>
      </c>
    </row>
    <row r="46" spans="1:56" s="2" customFormat="1" ht="6.95" customHeight="1">
      <c r="A46" s="41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4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Z46" s="237" t="s">
        <v>346</v>
      </c>
      <c r="BA46" s="237" t="s">
        <v>347</v>
      </c>
      <c r="BB46" s="237" t="s">
        <v>19</v>
      </c>
      <c r="BC46" s="237" t="s">
        <v>348</v>
      </c>
      <c r="BD46" s="237" t="s">
        <v>162</v>
      </c>
    </row>
    <row r="47" spans="1:56" s="2" customFormat="1" ht="24.95" customHeight="1">
      <c r="A47" s="41"/>
      <c r="B47" s="42"/>
      <c r="C47" s="26" t="s">
        <v>118</v>
      </c>
      <c r="D47" s="43"/>
      <c r="E47" s="43"/>
      <c r="F47" s="43"/>
      <c r="G47" s="43"/>
      <c r="H47" s="43"/>
      <c r="I47" s="43"/>
      <c r="J47" s="43"/>
      <c r="K47" s="43"/>
      <c r="L47" s="14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Z47" s="237" t="s">
        <v>349</v>
      </c>
      <c r="BA47" s="237" t="s">
        <v>350</v>
      </c>
      <c r="BB47" s="237" t="s">
        <v>19</v>
      </c>
      <c r="BC47" s="237" t="s">
        <v>351</v>
      </c>
      <c r="BD47" s="237" t="s">
        <v>162</v>
      </c>
    </row>
    <row r="48" spans="1:56" s="2" customFormat="1" ht="6.95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14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Z48" s="237" t="s">
        <v>352</v>
      </c>
      <c r="BA48" s="237" t="s">
        <v>353</v>
      </c>
      <c r="BB48" s="237" t="s">
        <v>19</v>
      </c>
      <c r="BC48" s="237" t="s">
        <v>354</v>
      </c>
      <c r="BD48" s="237" t="s">
        <v>162</v>
      </c>
    </row>
    <row r="49" spans="1:56" s="2" customFormat="1" ht="12" customHeight="1">
      <c r="A49" s="41"/>
      <c r="B49" s="42"/>
      <c r="C49" s="35" t="s">
        <v>16</v>
      </c>
      <c r="D49" s="43"/>
      <c r="E49" s="43"/>
      <c r="F49" s="43"/>
      <c r="G49" s="43"/>
      <c r="H49" s="43"/>
      <c r="I49" s="43"/>
      <c r="J49" s="43"/>
      <c r="K49" s="43"/>
      <c r="L49" s="14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Z49" s="237" t="s">
        <v>355</v>
      </c>
      <c r="BA49" s="237" t="s">
        <v>356</v>
      </c>
      <c r="BB49" s="237" t="s">
        <v>19</v>
      </c>
      <c r="BC49" s="237" t="s">
        <v>357</v>
      </c>
      <c r="BD49" s="237" t="s">
        <v>162</v>
      </c>
    </row>
    <row r="50" spans="1:31" s="2" customFormat="1" ht="16.5" customHeight="1">
      <c r="A50" s="41"/>
      <c r="B50" s="42"/>
      <c r="C50" s="43"/>
      <c r="D50" s="43"/>
      <c r="E50" s="172" t="str">
        <f>E7</f>
        <v>Regenerace sídliště Husova - Jiráskova, Nový Bor - IV.etapa</v>
      </c>
      <c r="F50" s="35"/>
      <c r="G50" s="35"/>
      <c r="H50" s="35"/>
      <c r="I50" s="43"/>
      <c r="J50" s="43"/>
      <c r="K50" s="43"/>
      <c r="L50" s="14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2:12" s="1" customFormat="1" ht="12" customHeight="1">
      <c r="B51" s="24"/>
      <c r="C51" s="35" t="s">
        <v>116</v>
      </c>
      <c r="D51" s="25"/>
      <c r="E51" s="25"/>
      <c r="F51" s="25"/>
      <c r="G51" s="25"/>
      <c r="H51" s="25"/>
      <c r="I51" s="25"/>
      <c r="J51" s="25"/>
      <c r="K51" s="25"/>
      <c r="L51" s="23"/>
    </row>
    <row r="52" spans="1:31" s="2" customFormat="1" ht="16.5" customHeight="1">
      <c r="A52" s="41"/>
      <c r="B52" s="42"/>
      <c r="C52" s="43"/>
      <c r="D52" s="43"/>
      <c r="E52" s="172" t="s">
        <v>233</v>
      </c>
      <c r="F52" s="43"/>
      <c r="G52" s="43"/>
      <c r="H52" s="43"/>
      <c r="I52" s="43"/>
      <c r="J52" s="43"/>
      <c r="K52" s="43"/>
      <c r="L52" s="14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12" customHeight="1">
      <c r="A53" s="41"/>
      <c r="B53" s="42"/>
      <c r="C53" s="35" t="s">
        <v>237</v>
      </c>
      <c r="D53" s="43"/>
      <c r="E53" s="43"/>
      <c r="F53" s="43"/>
      <c r="G53" s="43"/>
      <c r="H53" s="43"/>
      <c r="I53" s="43"/>
      <c r="J53" s="43"/>
      <c r="K53" s="43"/>
      <c r="L53" s="14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6.5" customHeight="1">
      <c r="A54" s="41"/>
      <c r="B54" s="42"/>
      <c r="C54" s="43"/>
      <c r="D54" s="43"/>
      <c r="E54" s="72" t="str">
        <f>E11</f>
        <v>SO 103.1 - Parkoviště, chodníky a komunikace</v>
      </c>
      <c r="F54" s="43"/>
      <c r="G54" s="43"/>
      <c r="H54" s="43"/>
      <c r="I54" s="43"/>
      <c r="J54" s="43"/>
      <c r="K54" s="43"/>
      <c r="L54" s="14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6.95" customHeight="1">
      <c r="A55" s="41"/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14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2" customHeight="1">
      <c r="A56" s="41"/>
      <c r="B56" s="42"/>
      <c r="C56" s="35" t="s">
        <v>21</v>
      </c>
      <c r="D56" s="43"/>
      <c r="E56" s="43"/>
      <c r="F56" s="30" t="str">
        <f>F14</f>
        <v>k.ú. Nový Bor</v>
      </c>
      <c r="G56" s="43"/>
      <c r="H56" s="43"/>
      <c r="I56" s="35" t="s">
        <v>23</v>
      </c>
      <c r="J56" s="75" t="str">
        <f>IF(J14="","",J14)</f>
        <v>27. 2. 2024</v>
      </c>
      <c r="K56" s="43"/>
      <c r="L56" s="14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6.95" customHeight="1">
      <c r="A57" s="41"/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14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5.15" customHeight="1">
      <c r="A58" s="41"/>
      <c r="B58" s="42"/>
      <c r="C58" s="35" t="s">
        <v>25</v>
      </c>
      <c r="D58" s="43"/>
      <c r="E58" s="43"/>
      <c r="F58" s="30" t="str">
        <f>E17</f>
        <v>Město Nový Bor</v>
      </c>
      <c r="G58" s="43"/>
      <c r="H58" s="43"/>
      <c r="I58" s="35" t="s">
        <v>33</v>
      </c>
      <c r="J58" s="39" t="str">
        <f>E23</f>
        <v xml:space="preserve">ProProjekt s.r.o. </v>
      </c>
      <c r="K58" s="43"/>
      <c r="L58" s="14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31" s="2" customFormat="1" ht="15.15" customHeight="1">
      <c r="A59" s="41"/>
      <c r="B59" s="42"/>
      <c r="C59" s="35" t="s">
        <v>31</v>
      </c>
      <c r="D59" s="43"/>
      <c r="E59" s="43"/>
      <c r="F59" s="30" t="str">
        <f>IF(E20="","",E20)</f>
        <v>Vyplň údaj</v>
      </c>
      <c r="G59" s="43"/>
      <c r="H59" s="43"/>
      <c r="I59" s="35" t="s">
        <v>38</v>
      </c>
      <c r="J59" s="39" t="str">
        <f>E26</f>
        <v>Martin Rousek</v>
      </c>
      <c r="K59" s="43"/>
      <c r="L59" s="14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pans="1:31" s="2" customFormat="1" ht="10.3" customHeight="1">
      <c r="A60" s="41"/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147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pans="1:31" s="2" customFormat="1" ht="29.25" customHeight="1">
      <c r="A61" s="41"/>
      <c r="B61" s="42"/>
      <c r="C61" s="173" t="s">
        <v>119</v>
      </c>
      <c r="D61" s="174"/>
      <c r="E61" s="174"/>
      <c r="F61" s="174"/>
      <c r="G61" s="174"/>
      <c r="H61" s="174"/>
      <c r="I61" s="174"/>
      <c r="J61" s="175" t="s">
        <v>120</v>
      </c>
      <c r="K61" s="174"/>
      <c r="L61" s="147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1:31" s="2" customFormat="1" ht="10.3" customHeight="1">
      <c r="A62" s="41"/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147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pans="1:47" s="2" customFormat="1" ht="22.8" customHeight="1">
      <c r="A63" s="41"/>
      <c r="B63" s="42"/>
      <c r="C63" s="176" t="s">
        <v>74</v>
      </c>
      <c r="D63" s="43"/>
      <c r="E63" s="43"/>
      <c r="F63" s="43"/>
      <c r="G63" s="43"/>
      <c r="H63" s="43"/>
      <c r="I63" s="43"/>
      <c r="J63" s="105">
        <f>J101</f>
        <v>0</v>
      </c>
      <c r="K63" s="43"/>
      <c r="L63" s="147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U63" s="20" t="s">
        <v>121</v>
      </c>
    </row>
    <row r="64" spans="1:31" s="9" customFormat="1" ht="24.95" customHeight="1">
      <c r="A64" s="9"/>
      <c r="B64" s="177"/>
      <c r="C64" s="178"/>
      <c r="D64" s="179" t="s">
        <v>358</v>
      </c>
      <c r="E64" s="180"/>
      <c r="F64" s="180"/>
      <c r="G64" s="180"/>
      <c r="H64" s="180"/>
      <c r="I64" s="180"/>
      <c r="J64" s="181">
        <f>J102</f>
        <v>0</v>
      </c>
      <c r="K64" s="178"/>
      <c r="L64" s="18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3"/>
      <c r="C65" s="128"/>
      <c r="D65" s="184" t="s">
        <v>359</v>
      </c>
      <c r="E65" s="185"/>
      <c r="F65" s="185"/>
      <c r="G65" s="185"/>
      <c r="H65" s="185"/>
      <c r="I65" s="185"/>
      <c r="J65" s="186">
        <f>J103</f>
        <v>0</v>
      </c>
      <c r="K65" s="128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3"/>
      <c r="C66" s="128"/>
      <c r="D66" s="184" t="s">
        <v>360</v>
      </c>
      <c r="E66" s="185"/>
      <c r="F66" s="185"/>
      <c r="G66" s="185"/>
      <c r="H66" s="185"/>
      <c r="I66" s="185"/>
      <c r="J66" s="186">
        <f>J355</f>
        <v>0</v>
      </c>
      <c r="K66" s="128"/>
      <c r="L66" s="18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3"/>
      <c r="C67" s="128"/>
      <c r="D67" s="184" t="s">
        <v>361</v>
      </c>
      <c r="E67" s="185"/>
      <c r="F67" s="185"/>
      <c r="G67" s="185"/>
      <c r="H67" s="185"/>
      <c r="I67" s="185"/>
      <c r="J67" s="186">
        <f>J371</f>
        <v>0</v>
      </c>
      <c r="K67" s="128"/>
      <c r="L67" s="18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3"/>
      <c r="C68" s="128"/>
      <c r="D68" s="184" t="s">
        <v>362</v>
      </c>
      <c r="E68" s="185"/>
      <c r="F68" s="185"/>
      <c r="G68" s="185"/>
      <c r="H68" s="185"/>
      <c r="I68" s="185"/>
      <c r="J68" s="186">
        <f>J382</f>
        <v>0</v>
      </c>
      <c r="K68" s="128"/>
      <c r="L68" s="18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3"/>
      <c r="C69" s="128"/>
      <c r="D69" s="184" t="s">
        <v>363</v>
      </c>
      <c r="E69" s="185"/>
      <c r="F69" s="185"/>
      <c r="G69" s="185"/>
      <c r="H69" s="185"/>
      <c r="I69" s="185"/>
      <c r="J69" s="186">
        <f>J584</f>
        <v>0</v>
      </c>
      <c r="K69" s="128"/>
      <c r="L69" s="18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3"/>
      <c r="C70" s="128"/>
      <c r="D70" s="184" t="s">
        <v>364</v>
      </c>
      <c r="E70" s="185"/>
      <c r="F70" s="185"/>
      <c r="G70" s="185"/>
      <c r="H70" s="185"/>
      <c r="I70" s="185"/>
      <c r="J70" s="186">
        <f>J592</f>
        <v>0</v>
      </c>
      <c r="K70" s="128"/>
      <c r="L70" s="18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3"/>
      <c r="C71" s="128"/>
      <c r="D71" s="184" t="s">
        <v>365</v>
      </c>
      <c r="E71" s="185"/>
      <c r="F71" s="185"/>
      <c r="G71" s="185"/>
      <c r="H71" s="185"/>
      <c r="I71" s="185"/>
      <c r="J71" s="186">
        <f>J900</f>
        <v>0</v>
      </c>
      <c r="K71" s="128"/>
      <c r="L71" s="18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3"/>
      <c r="C72" s="128"/>
      <c r="D72" s="184" t="s">
        <v>366</v>
      </c>
      <c r="E72" s="185"/>
      <c r="F72" s="185"/>
      <c r="G72" s="185"/>
      <c r="H72" s="185"/>
      <c r="I72" s="185"/>
      <c r="J72" s="186">
        <f>J933</f>
        <v>0</v>
      </c>
      <c r="K72" s="128"/>
      <c r="L72" s="187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9" customFormat="1" ht="24.95" customHeight="1">
      <c r="A73" s="9"/>
      <c r="B73" s="177"/>
      <c r="C73" s="178"/>
      <c r="D73" s="179" t="s">
        <v>367</v>
      </c>
      <c r="E73" s="180"/>
      <c r="F73" s="180"/>
      <c r="G73" s="180"/>
      <c r="H73" s="180"/>
      <c r="I73" s="180"/>
      <c r="J73" s="181">
        <f>J936</f>
        <v>0</v>
      </c>
      <c r="K73" s="178"/>
      <c r="L73" s="182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10" customFormat="1" ht="19.9" customHeight="1">
      <c r="A74" s="10"/>
      <c r="B74" s="183"/>
      <c r="C74" s="128"/>
      <c r="D74" s="184" t="s">
        <v>368</v>
      </c>
      <c r="E74" s="185"/>
      <c r="F74" s="185"/>
      <c r="G74" s="185"/>
      <c r="H74" s="185"/>
      <c r="I74" s="185"/>
      <c r="J74" s="186">
        <f>J937</f>
        <v>0</v>
      </c>
      <c r="K74" s="128"/>
      <c r="L74" s="187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3"/>
      <c r="C75" s="128"/>
      <c r="D75" s="184" t="s">
        <v>369</v>
      </c>
      <c r="E75" s="185"/>
      <c r="F75" s="185"/>
      <c r="G75" s="185"/>
      <c r="H75" s="185"/>
      <c r="I75" s="185"/>
      <c r="J75" s="186">
        <f>J954</f>
        <v>0</v>
      </c>
      <c r="K75" s="128"/>
      <c r="L75" s="187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3"/>
      <c r="C76" s="128"/>
      <c r="D76" s="184" t="s">
        <v>370</v>
      </c>
      <c r="E76" s="185"/>
      <c r="F76" s="185"/>
      <c r="G76" s="185"/>
      <c r="H76" s="185"/>
      <c r="I76" s="185"/>
      <c r="J76" s="186">
        <f>J982</f>
        <v>0</v>
      </c>
      <c r="K76" s="128"/>
      <c r="L76" s="187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3"/>
      <c r="C77" s="128"/>
      <c r="D77" s="184" t="s">
        <v>371</v>
      </c>
      <c r="E77" s="185"/>
      <c r="F77" s="185"/>
      <c r="G77" s="185"/>
      <c r="H77" s="185"/>
      <c r="I77" s="185"/>
      <c r="J77" s="186">
        <f>J992</f>
        <v>0</v>
      </c>
      <c r="K77" s="128"/>
      <c r="L77" s="187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9" customFormat="1" ht="24.95" customHeight="1">
      <c r="A78" s="9"/>
      <c r="B78" s="177"/>
      <c r="C78" s="178"/>
      <c r="D78" s="179" t="s">
        <v>122</v>
      </c>
      <c r="E78" s="180"/>
      <c r="F78" s="180"/>
      <c r="G78" s="180"/>
      <c r="H78" s="180"/>
      <c r="I78" s="180"/>
      <c r="J78" s="181">
        <f>J1106</f>
        <v>0</v>
      </c>
      <c r="K78" s="178"/>
      <c r="L78" s="182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</row>
    <row r="79" spans="1:31" s="10" customFormat="1" ht="19.9" customHeight="1">
      <c r="A79" s="10"/>
      <c r="B79" s="183"/>
      <c r="C79" s="128"/>
      <c r="D79" s="184" t="s">
        <v>126</v>
      </c>
      <c r="E79" s="185"/>
      <c r="F79" s="185"/>
      <c r="G79" s="185"/>
      <c r="H79" s="185"/>
      <c r="I79" s="185"/>
      <c r="J79" s="186">
        <f>J1107</f>
        <v>0</v>
      </c>
      <c r="K79" s="128"/>
      <c r="L79" s="187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2" customFormat="1" ht="21.8" customHeight="1">
      <c r="A80" s="41"/>
      <c r="B80" s="42"/>
      <c r="C80" s="43"/>
      <c r="D80" s="43"/>
      <c r="E80" s="43"/>
      <c r="F80" s="43"/>
      <c r="G80" s="43"/>
      <c r="H80" s="43"/>
      <c r="I80" s="43"/>
      <c r="J80" s="43"/>
      <c r="K80" s="43"/>
      <c r="L80" s="14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6.95" customHeight="1">
      <c r="A81" s="41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14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5" spans="1:31" s="2" customFormat="1" ht="6.95" customHeight="1">
      <c r="A85" s="41"/>
      <c r="B85" s="64"/>
      <c r="C85" s="65"/>
      <c r="D85" s="65"/>
      <c r="E85" s="65"/>
      <c r="F85" s="65"/>
      <c r="G85" s="65"/>
      <c r="H85" s="65"/>
      <c r="I85" s="65"/>
      <c r="J85" s="65"/>
      <c r="K85" s="65"/>
      <c r="L85" s="147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24.95" customHeight="1">
      <c r="A86" s="41"/>
      <c r="B86" s="42"/>
      <c r="C86" s="26" t="s">
        <v>130</v>
      </c>
      <c r="D86" s="43"/>
      <c r="E86" s="43"/>
      <c r="F86" s="43"/>
      <c r="G86" s="43"/>
      <c r="H86" s="43"/>
      <c r="I86" s="43"/>
      <c r="J86" s="43"/>
      <c r="K86" s="43"/>
      <c r="L86" s="147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6.95" customHeight="1">
      <c r="A87" s="41"/>
      <c r="B87" s="42"/>
      <c r="C87" s="43"/>
      <c r="D87" s="43"/>
      <c r="E87" s="43"/>
      <c r="F87" s="43"/>
      <c r="G87" s="43"/>
      <c r="H87" s="43"/>
      <c r="I87" s="43"/>
      <c r="J87" s="43"/>
      <c r="K87" s="43"/>
      <c r="L87" s="147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12" customHeight="1">
      <c r="A88" s="41"/>
      <c r="B88" s="42"/>
      <c r="C88" s="35" t="s">
        <v>16</v>
      </c>
      <c r="D88" s="43"/>
      <c r="E88" s="43"/>
      <c r="F88" s="43"/>
      <c r="G88" s="43"/>
      <c r="H88" s="43"/>
      <c r="I88" s="43"/>
      <c r="J88" s="43"/>
      <c r="K88" s="43"/>
      <c r="L88" s="147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6.5" customHeight="1">
      <c r="A89" s="41"/>
      <c r="B89" s="42"/>
      <c r="C89" s="43"/>
      <c r="D89" s="43"/>
      <c r="E89" s="172" t="str">
        <f>E7</f>
        <v>Regenerace sídliště Husova - Jiráskova, Nový Bor - IV.etapa</v>
      </c>
      <c r="F89" s="35"/>
      <c r="G89" s="35"/>
      <c r="H89" s="35"/>
      <c r="I89" s="43"/>
      <c r="J89" s="43"/>
      <c r="K89" s="43"/>
      <c r="L89" s="147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2:12" s="1" customFormat="1" ht="12" customHeight="1">
      <c r="B90" s="24"/>
      <c r="C90" s="35" t="s">
        <v>116</v>
      </c>
      <c r="D90" s="25"/>
      <c r="E90" s="25"/>
      <c r="F90" s="25"/>
      <c r="G90" s="25"/>
      <c r="H90" s="25"/>
      <c r="I90" s="25"/>
      <c r="J90" s="25"/>
      <c r="K90" s="25"/>
      <c r="L90" s="23"/>
    </row>
    <row r="91" spans="1:31" s="2" customFormat="1" ht="16.5" customHeight="1">
      <c r="A91" s="41"/>
      <c r="B91" s="42"/>
      <c r="C91" s="43"/>
      <c r="D91" s="43"/>
      <c r="E91" s="172" t="s">
        <v>233</v>
      </c>
      <c r="F91" s="43"/>
      <c r="G91" s="43"/>
      <c r="H91" s="43"/>
      <c r="I91" s="43"/>
      <c r="J91" s="43"/>
      <c r="K91" s="43"/>
      <c r="L91" s="147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12" customHeight="1">
      <c r="A92" s="41"/>
      <c r="B92" s="42"/>
      <c r="C92" s="35" t="s">
        <v>237</v>
      </c>
      <c r="D92" s="43"/>
      <c r="E92" s="43"/>
      <c r="F92" s="43"/>
      <c r="G92" s="43"/>
      <c r="H92" s="43"/>
      <c r="I92" s="43"/>
      <c r="J92" s="43"/>
      <c r="K92" s="43"/>
      <c r="L92" s="147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6.5" customHeight="1">
      <c r="A93" s="41"/>
      <c r="B93" s="42"/>
      <c r="C93" s="43"/>
      <c r="D93" s="43"/>
      <c r="E93" s="72" t="str">
        <f>E11</f>
        <v>SO 103.1 - Parkoviště, chodníky a komunikace</v>
      </c>
      <c r="F93" s="43"/>
      <c r="G93" s="43"/>
      <c r="H93" s="43"/>
      <c r="I93" s="43"/>
      <c r="J93" s="43"/>
      <c r="K93" s="43"/>
      <c r="L93" s="147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6.95" customHeight="1">
      <c r="A94" s="41"/>
      <c r="B94" s="42"/>
      <c r="C94" s="43"/>
      <c r="D94" s="43"/>
      <c r="E94" s="43"/>
      <c r="F94" s="43"/>
      <c r="G94" s="43"/>
      <c r="H94" s="43"/>
      <c r="I94" s="43"/>
      <c r="J94" s="43"/>
      <c r="K94" s="43"/>
      <c r="L94" s="147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12" customHeight="1">
      <c r="A95" s="41"/>
      <c r="B95" s="42"/>
      <c r="C95" s="35" t="s">
        <v>21</v>
      </c>
      <c r="D95" s="43"/>
      <c r="E95" s="43"/>
      <c r="F95" s="30" t="str">
        <f>F14</f>
        <v>k.ú. Nový Bor</v>
      </c>
      <c r="G95" s="43"/>
      <c r="H95" s="43"/>
      <c r="I95" s="35" t="s">
        <v>23</v>
      </c>
      <c r="J95" s="75" t="str">
        <f>IF(J14="","",J14)</f>
        <v>27. 2. 2024</v>
      </c>
      <c r="K95" s="43"/>
      <c r="L95" s="147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31" s="2" customFormat="1" ht="6.95" customHeight="1">
      <c r="A96" s="41"/>
      <c r="B96" s="42"/>
      <c r="C96" s="43"/>
      <c r="D96" s="43"/>
      <c r="E96" s="43"/>
      <c r="F96" s="43"/>
      <c r="G96" s="43"/>
      <c r="H96" s="43"/>
      <c r="I96" s="43"/>
      <c r="J96" s="43"/>
      <c r="K96" s="43"/>
      <c r="L96" s="147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</row>
    <row r="97" spans="1:31" s="2" customFormat="1" ht="15.15" customHeight="1">
      <c r="A97" s="41"/>
      <c r="B97" s="42"/>
      <c r="C97" s="35" t="s">
        <v>25</v>
      </c>
      <c r="D97" s="43"/>
      <c r="E97" s="43"/>
      <c r="F97" s="30" t="str">
        <f>E17</f>
        <v>Město Nový Bor</v>
      </c>
      <c r="G97" s="43"/>
      <c r="H97" s="43"/>
      <c r="I97" s="35" t="s">
        <v>33</v>
      </c>
      <c r="J97" s="39" t="str">
        <f>E23</f>
        <v xml:space="preserve">ProProjekt s.r.o. </v>
      </c>
      <c r="K97" s="43"/>
      <c r="L97" s="147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</row>
    <row r="98" spans="1:31" s="2" customFormat="1" ht="15.15" customHeight="1">
      <c r="A98" s="41"/>
      <c r="B98" s="42"/>
      <c r="C98" s="35" t="s">
        <v>31</v>
      </c>
      <c r="D98" s="43"/>
      <c r="E98" s="43"/>
      <c r="F98" s="30" t="str">
        <f>IF(E20="","",E20)</f>
        <v>Vyplň údaj</v>
      </c>
      <c r="G98" s="43"/>
      <c r="H98" s="43"/>
      <c r="I98" s="35" t="s">
        <v>38</v>
      </c>
      <c r="J98" s="39" t="str">
        <f>E26</f>
        <v>Martin Rousek</v>
      </c>
      <c r="K98" s="43"/>
      <c r="L98" s="147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</row>
    <row r="99" spans="1:31" s="2" customFormat="1" ht="10.3" customHeight="1">
      <c r="A99" s="41"/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147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</row>
    <row r="100" spans="1:31" s="11" customFormat="1" ht="29.25" customHeight="1">
      <c r="A100" s="188"/>
      <c r="B100" s="189"/>
      <c r="C100" s="190" t="s">
        <v>131</v>
      </c>
      <c r="D100" s="191" t="s">
        <v>61</v>
      </c>
      <c r="E100" s="191" t="s">
        <v>57</v>
      </c>
      <c r="F100" s="191" t="s">
        <v>58</v>
      </c>
      <c r="G100" s="191" t="s">
        <v>132</v>
      </c>
      <c r="H100" s="191" t="s">
        <v>133</v>
      </c>
      <c r="I100" s="191" t="s">
        <v>134</v>
      </c>
      <c r="J100" s="191" t="s">
        <v>120</v>
      </c>
      <c r="K100" s="192" t="s">
        <v>135</v>
      </c>
      <c r="L100" s="193"/>
      <c r="M100" s="95" t="s">
        <v>19</v>
      </c>
      <c r="N100" s="96" t="s">
        <v>46</v>
      </c>
      <c r="O100" s="96" t="s">
        <v>136</v>
      </c>
      <c r="P100" s="96" t="s">
        <v>137</v>
      </c>
      <c r="Q100" s="96" t="s">
        <v>138</v>
      </c>
      <c r="R100" s="96" t="s">
        <v>139</v>
      </c>
      <c r="S100" s="96" t="s">
        <v>140</v>
      </c>
      <c r="T100" s="97" t="s">
        <v>141</v>
      </c>
      <c r="U100" s="188"/>
      <c r="V100" s="188"/>
      <c r="W100" s="188"/>
      <c r="X100" s="188"/>
      <c r="Y100" s="188"/>
      <c r="Z100" s="188"/>
      <c r="AA100" s="188"/>
      <c r="AB100" s="188"/>
      <c r="AC100" s="188"/>
      <c r="AD100" s="188"/>
      <c r="AE100" s="188"/>
    </row>
    <row r="101" spans="1:63" s="2" customFormat="1" ht="22.8" customHeight="1">
      <c r="A101" s="41"/>
      <c r="B101" s="42"/>
      <c r="C101" s="102" t="s">
        <v>142</v>
      </c>
      <c r="D101" s="43"/>
      <c r="E101" s="43"/>
      <c r="F101" s="43"/>
      <c r="G101" s="43"/>
      <c r="H101" s="43"/>
      <c r="I101" s="43"/>
      <c r="J101" s="194">
        <f>BK101</f>
        <v>0</v>
      </c>
      <c r="K101" s="43"/>
      <c r="L101" s="47"/>
      <c r="M101" s="98"/>
      <c r="N101" s="195"/>
      <c r="O101" s="99"/>
      <c r="P101" s="196">
        <f>P102+P936+P1106</f>
        <v>0</v>
      </c>
      <c r="Q101" s="99"/>
      <c r="R101" s="196">
        <f>R102+R936+R1106</f>
        <v>423.13727868</v>
      </c>
      <c r="S101" s="99"/>
      <c r="T101" s="197">
        <f>T102+T936+T1106</f>
        <v>584.296907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T101" s="20" t="s">
        <v>75</v>
      </c>
      <c r="AU101" s="20" t="s">
        <v>121</v>
      </c>
      <c r="BK101" s="198">
        <f>BK102+BK936+BK1106</f>
        <v>0</v>
      </c>
    </row>
    <row r="102" spans="1:63" s="12" customFormat="1" ht="25.9" customHeight="1">
      <c r="A102" s="12"/>
      <c r="B102" s="199"/>
      <c r="C102" s="200"/>
      <c r="D102" s="201" t="s">
        <v>75</v>
      </c>
      <c r="E102" s="202" t="s">
        <v>372</v>
      </c>
      <c r="F102" s="202" t="s">
        <v>373</v>
      </c>
      <c r="G102" s="200"/>
      <c r="H102" s="200"/>
      <c r="I102" s="203"/>
      <c r="J102" s="204">
        <f>BK102</f>
        <v>0</v>
      </c>
      <c r="K102" s="200"/>
      <c r="L102" s="205"/>
      <c r="M102" s="206"/>
      <c r="N102" s="207"/>
      <c r="O102" s="207"/>
      <c r="P102" s="208">
        <f>P103+P355+P371+P382+P584+P592+P900+P933</f>
        <v>0</v>
      </c>
      <c r="Q102" s="207"/>
      <c r="R102" s="208">
        <f>R103+R355+R371+R382+R584+R592+R900+R933</f>
        <v>422.37416264</v>
      </c>
      <c r="S102" s="207"/>
      <c r="T102" s="209">
        <f>T103+T355+T371+T382+T584+T592+T900+T933</f>
        <v>584.271435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10" t="s">
        <v>84</v>
      </c>
      <c r="AT102" s="211" t="s">
        <v>75</v>
      </c>
      <c r="AU102" s="211" t="s">
        <v>76</v>
      </c>
      <c r="AY102" s="210" t="s">
        <v>146</v>
      </c>
      <c r="BK102" s="212">
        <f>BK103+BK355+BK371+BK382+BK584+BK592+BK900+BK933</f>
        <v>0</v>
      </c>
    </row>
    <row r="103" spans="1:63" s="12" customFormat="1" ht="22.8" customHeight="1">
      <c r="A103" s="12"/>
      <c r="B103" s="199"/>
      <c r="C103" s="200"/>
      <c r="D103" s="201" t="s">
        <v>75</v>
      </c>
      <c r="E103" s="213" t="s">
        <v>84</v>
      </c>
      <c r="F103" s="213" t="s">
        <v>374</v>
      </c>
      <c r="G103" s="200"/>
      <c r="H103" s="200"/>
      <c r="I103" s="203"/>
      <c r="J103" s="214">
        <f>BK103</f>
        <v>0</v>
      </c>
      <c r="K103" s="200"/>
      <c r="L103" s="205"/>
      <c r="M103" s="206"/>
      <c r="N103" s="207"/>
      <c r="O103" s="207"/>
      <c r="P103" s="208">
        <f>SUM(P104:P354)</f>
        <v>0</v>
      </c>
      <c r="Q103" s="207"/>
      <c r="R103" s="208">
        <f>SUM(R104:R354)</f>
        <v>59.060218</v>
      </c>
      <c r="S103" s="207"/>
      <c r="T103" s="209">
        <f>SUM(T104:T354)</f>
        <v>570.392135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10" t="s">
        <v>84</v>
      </c>
      <c r="AT103" s="211" t="s">
        <v>75</v>
      </c>
      <c r="AU103" s="211" t="s">
        <v>84</v>
      </c>
      <c r="AY103" s="210" t="s">
        <v>146</v>
      </c>
      <c r="BK103" s="212">
        <f>SUM(BK104:BK354)</f>
        <v>0</v>
      </c>
    </row>
    <row r="104" spans="1:65" s="2" customFormat="1" ht="44.25" customHeight="1">
      <c r="A104" s="41"/>
      <c r="B104" s="42"/>
      <c r="C104" s="215" t="s">
        <v>84</v>
      </c>
      <c r="D104" s="215" t="s">
        <v>149</v>
      </c>
      <c r="E104" s="216" t="s">
        <v>375</v>
      </c>
      <c r="F104" s="217" t="s">
        <v>376</v>
      </c>
      <c r="G104" s="218" t="s">
        <v>377</v>
      </c>
      <c r="H104" s="219">
        <v>62.604</v>
      </c>
      <c r="I104" s="220"/>
      <c r="J104" s="221">
        <f>ROUND(I104*H104,2)</f>
        <v>0</v>
      </c>
      <c r="K104" s="217" t="s">
        <v>153</v>
      </c>
      <c r="L104" s="47"/>
      <c r="M104" s="222" t="s">
        <v>19</v>
      </c>
      <c r="N104" s="223" t="s">
        <v>47</v>
      </c>
      <c r="O104" s="87"/>
      <c r="P104" s="224">
        <f>O104*H104</f>
        <v>0</v>
      </c>
      <c r="Q104" s="224">
        <v>0</v>
      </c>
      <c r="R104" s="224">
        <f>Q104*H104</f>
        <v>0</v>
      </c>
      <c r="S104" s="224">
        <v>0.255</v>
      </c>
      <c r="T104" s="225">
        <f>S104*H104</f>
        <v>15.96402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26" t="s">
        <v>167</v>
      </c>
      <c r="AT104" s="226" t="s">
        <v>149</v>
      </c>
      <c r="AU104" s="226" t="s">
        <v>86</v>
      </c>
      <c r="AY104" s="20" t="s">
        <v>146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20" t="s">
        <v>84</v>
      </c>
      <c r="BK104" s="227">
        <f>ROUND(I104*H104,2)</f>
        <v>0</v>
      </c>
      <c r="BL104" s="20" t="s">
        <v>167</v>
      </c>
      <c r="BM104" s="226" t="s">
        <v>378</v>
      </c>
    </row>
    <row r="105" spans="1:47" s="2" customFormat="1" ht="12">
      <c r="A105" s="41"/>
      <c r="B105" s="42"/>
      <c r="C105" s="43"/>
      <c r="D105" s="228" t="s">
        <v>156</v>
      </c>
      <c r="E105" s="43"/>
      <c r="F105" s="229" t="s">
        <v>379</v>
      </c>
      <c r="G105" s="43"/>
      <c r="H105" s="43"/>
      <c r="I105" s="230"/>
      <c r="J105" s="43"/>
      <c r="K105" s="43"/>
      <c r="L105" s="47"/>
      <c r="M105" s="231"/>
      <c r="N105" s="232"/>
      <c r="O105" s="87"/>
      <c r="P105" s="87"/>
      <c r="Q105" s="87"/>
      <c r="R105" s="87"/>
      <c r="S105" s="87"/>
      <c r="T105" s="88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T105" s="20" t="s">
        <v>156</v>
      </c>
      <c r="AU105" s="20" t="s">
        <v>86</v>
      </c>
    </row>
    <row r="106" spans="1:51" s="13" customFormat="1" ht="12">
      <c r="A106" s="13"/>
      <c r="B106" s="239"/>
      <c r="C106" s="240"/>
      <c r="D106" s="241" t="s">
        <v>380</v>
      </c>
      <c r="E106" s="242" t="s">
        <v>19</v>
      </c>
      <c r="F106" s="243" t="s">
        <v>381</v>
      </c>
      <c r="G106" s="240"/>
      <c r="H106" s="242" t="s">
        <v>19</v>
      </c>
      <c r="I106" s="244"/>
      <c r="J106" s="240"/>
      <c r="K106" s="240"/>
      <c r="L106" s="245"/>
      <c r="M106" s="246"/>
      <c r="N106" s="247"/>
      <c r="O106" s="247"/>
      <c r="P106" s="247"/>
      <c r="Q106" s="247"/>
      <c r="R106" s="247"/>
      <c r="S106" s="247"/>
      <c r="T106" s="248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9" t="s">
        <v>380</v>
      </c>
      <c r="AU106" s="249" t="s">
        <v>86</v>
      </c>
      <c r="AV106" s="13" t="s">
        <v>84</v>
      </c>
      <c r="AW106" s="13" t="s">
        <v>37</v>
      </c>
      <c r="AX106" s="13" t="s">
        <v>76</v>
      </c>
      <c r="AY106" s="249" t="s">
        <v>146</v>
      </c>
    </row>
    <row r="107" spans="1:51" s="13" customFormat="1" ht="12">
      <c r="A107" s="13"/>
      <c r="B107" s="239"/>
      <c r="C107" s="240"/>
      <c r="D107" s="241" t="s">
        <v>380</v>
      </c>
      <c r="E107" s="242" t="s">
        <v>19</v>
      </c>
      <c r="F107" s="243" t="s">
        <v>382</v>
      </c>
      <c r="G107" s="240"/>
      <c r="H107" s="242" t="s">
        <v>19</v>
      </c>
      <c r="I107" s="244"/>
      <c r="J107" s="240"/>
      <c r="K107" s="240"/>
      <c r="L107" s="245"/>
      <c r="M107" s="246"/>
      <c r="N107" s="247"/>
      <c r="O107" s="247"/>
      <c r="P107" s="247"/>
      <c r="Q107" s="247"/>
      <c r="R107" s="247"/>
      <c r="S107" s="247"/>
      <c r="T107" s="248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9" t="s">
        <v>380</v>
      </c>
      <c r="AU107" s="249" t="s">
        <v>86</v>
      </c>
      <c r="AV107" s="13" t="s">
        <v>84</v>
      </c>
      <c r="AW107" s="13" t="s">
        <v>37</v>
      </c>
      <c r="AX107" s="13" t="s">
        <v>76</v>
      </c>
      <c r="AY107" s="249" t="s">
        <v>146</v>
      </c>
    </row>
    <row r="108" spans="1:51" s="14" customFormat="1" ht="12">
      <c r="A108" s="14"/>
      <c r="B108" s="250"/>
      <c r="C108" s="251"/>
      <c r="D108" s="241" t="s">
        <v>380</v>
      </c>
      <c r="E108" s="252" t="s">
        <v>19</v>
      </c>
      <c r="F108" s="253" t="s">
        <v>302</v>
      </c>
      <c r="G108" s="251"/>
      <c r="H108" s="254">
        <v>62.604</v>
      </c>
      <c r="I108" s="255"/>
      <c r="J108" s="251"/>
      <c r="K108" s="251"/>
      <c r="L108" s="256"/>
      <c r="M108" s="257"/>
      <c r="N108" s="258"/>
      <c r="O108" s="258"/>
      <c r="P108" s="258"/>
      <c r="Q108" s="258"/>
      <c r="R108" s="258"/>
      <c r="S108" s="258"/>
      <c r="T108" s="259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60" t="s">
        <v>380</v>
      </c>
      <c r="AU108" s="260" t="s">
        <v>86</v>
      </c>
      <c r="AV108" s="14" t="s">
        <v>86</v>
      </c>
      <c r="AW108" s="14" t="s">
        <v>37</v>
      </c>
      <c r="AX108" s="14" t="s">
        <v>84</v>
      </c>
      <c r="AY108" s="260" t="s">
        <v>146</v>
      </c>
    </row>
    <row r="109" spans="1:47" s="2" customFormat="1" ht="12">
      <c r="A109" s="41"/>
      <c r="B109" s="42"/>
      <c r="C109" s="43"/>
      <c r="D109" s="241" t="s">
        <v>383</v>
      </c>
      <c r="E109" s="43"/>
      <c r="F109" s="261" t="s">
        <v>384</v>
      </c>
      <c r="G109" s="43"/>
      <c r="H109" s="43"/>
      <c r="I109" s="43"/>
      <c r="J109" s="43"/>
      <c r="K109" s="43"/>
      <c r="L109" s="47"/>
      <c r="M109" s="231"/>
      <c r="N109" s="232"/>
      <c r="O109" s="87"/>
      <c r="P109" s="87"/>
      <c r="Q109" s="87"/>
      <c r="R109" s="87"/>
      <c r="S109" s="87"/>
      <c r="T109" s="88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U109" s="20" t="s">
        <v>86</v>
      </c>
    </row>
    <row r="110" spans="1:47" s="2" customFormat="1" ht="12">
      <c r="A110" s="41"/>
      <c r="B110" s="42"/>
      <c r="C110" s="43"/>
      <c r="D110" s="241" t="s">
        <v>383</v>
      </c>
      <c r="E110" s="43"/>
      <c r="F110" s="262" t="s">
        <v>385</v>
      </c>
      <c r="G110" s="43"/>
      <c r="H110" s="263">
        <v>62.604</v>
      </c>
      <c r="I110" s="43"/>
      <c r="J110" s="43"/>
      <c r="K110" s="43"/>
      <c r="L110" s="47"/>
      <c r="M110" s="231"/>
      <c r="N110" s="232"/>
      <c r="O110" s="87"/>
      <c r="P110" s="87"/>
      <c r="Q110" s="87"/>
      <c r="R110" s="87"/>
      <c r="S110" s="87"/>
      <c r="T110" s="88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U110" s="20" t="s">
        <v>86</v>
      </c>
    </row>
    <row r="111" spans="1:65" s="2" customFormat="1" ht="37.8" customHeight="1">
      <c r="A111" s="41"/>
      <c r="B111" s="42"/>
      <c r="C111" s="215" t="s">
        <v>86</v>
      </c>
      <c r="D111" s="215" t="s">
        <v>149</v>
      </c>
      <c r="E111" s="216" t="s">
        <v>386</v>
      </c>
      <c r="F111" s="217" t="s">
        <v>387</v>
      </c>
      <c r="G111" s="218" t="s">
        <v>377</v>
      </c>
      <c r="H111" s="219">
        <v>461.939</v>
      </c>
      <c r="I111" s="220"/>
      <c r="J111" s="221">
        <f>ROUND(I111*H111,2)</f>
        <v>0</v>
      </c>
      <c r="K111" s="217" t="s">
        <v>153</v>
      </c>
      <c r="L111" s="47"/>
      <c r="M111" s="222" t="s">
        <v>19</v>
      </c>
      <c r="N111" s="223" t="s">
        <v>47</v>
      </c>
      <c r="O111" s="87"/>
      <c r="P111" s="224">
        <f>O111*H111</f>
        <v>0</v>
      </c>
      <c r="Q111" s="224">
        <v>0</v>
      </c>
      <c r="R111" s="224">
        <f>Q111*H111</f>
        <v>0</v>
      </c>
      <c r="S111" s="224">
        <v>0.17</v>
      </c>
      <c r="T111" s="225">
        <f>S111*H111</f>
        <v>78.52963000000001</v>
      </c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R111" s="226" t="s">
        <v>167</v>
      </c>
      <c r="AT111" s="226" t="s">
        <v>149</v>
      </c>
      <c r="AU111" s="226" t="s">
        <v>86</v>
      </c>
      <c r="AY111" s="20" t="s">
        <v>146</v>
      </c>
      <c r="BE111" s="227">
        <f>IF(N111="základní",J111,0)</f>
        <v>0</v>
      </c>
      <c r="BF111" s="227">
        <f>IF(N111="snížená",J111,0)</f>
        <v>0</v>
      </c>
      <c r="BG111" s="227">
        <f>IF(N111="zákl. přenesená",J111,0)</f>
        <v>0</v>
      </c>
      <c r="BH111" s="227">
        <f>IF(N111="sníž. přenesená",J111,0)</f>
        <v>0</v>
      </c>
      <c r="BI111" s="227">
        <f>IF(N111="nulová",J111,0)</f>
        <v>0</v>
      </c>
      <c r="BJ111" s="20" t="s">
        <v>84</v>
      </c>
      <c r="BK111" s="227">
        <f>ROUND(I111*H111,2)</f>
        <v>0</v>
      </c>
      <c r="BL111" s="20" t="s">
        <v>167</v>
      </c>
      <c r="BM111" s="226" t="s">
        <v>388</v>
      </c>
    </row>
    <row r="112" spans="1:47" s="2" customFormat="1" ht="12">
      <c r="A112" s="41"/>
      <c r="B112" s="42"/>
      <c r="C112" s="43"/>
      <c r="D112" s="228" t="s">
        <v>156</v>
      </c>
      <c r="E112" s="43"/>
      <c r="F112" s="229" t="s">
        <v>389</v>
      </c>
      <c r="G112" s="43"/>
      <c r="H112" s="43"/>
      <c r="I112" s="230"/>
      <c r="J112" s="43"/>
      <c r="K112" s="43"/>
      <c r="L112" s="47"/>
      <c r="M112" s="231"/>
      <c r="N112" s="232"/>
      <c r="O112" s="87"/>
      <c r="P112" s="87"/>
      <c r="Q112" s="87"/>
      <c r="R112" s="87"/>
      <c r="S112" s="87"/>
      <c r="T112" s="88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T112" s="20" t="s">
        <v>156</v>
      </c>
      <c r="AU112" s="20" t="s">
        <v>86</v>
      </c>
    </row>
    <row r="113" spans="1:51" s="13" customFormat="1" ht="12">
      <c r="A113" s="13"/>
      <c r="B113" s="239"/>
      <c r="C113" s="240"/>
      <c r="D113" s="241" t="s">
        <v>380</v>
      </c>
      <c r="E113" s="242" t="s">
        <v>19</v>
      </c>
      <c r="F113" s="243" t="s">
        <v>381</v>
      </c>
      <c r="G113" s="240"/>
      <c r="H113" s="242" t="s">
        <v>19</v>
      </c>
      <c r="I113" s="244"/>
      <c r="J113" s="240"/>
      <c r="K113" s="240"/>
      <c r="L113" s="245"/>
      <c r="M113" s="246"/>
      <c r="N113" s="247"/>
      <c r="O113" s="247"/>
      <c r="P113" s="247"/>
      <c r="Q113" s="247"/>
      <c r="R113" s="247"/>
      <c r="S113" s="247"/>
      <c r="T113" s="248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9" t="s">
        <v>380</v>
      </c>
      <c r="AU113" s="249" t="s">
        <v>86</v>
      </c>
      <c r="AV113" s="13" t="s">
        <v>84</v>
      </c>
      <c r="AW113" s="13" t="s">
        <v>37</v>
      </c>
      <c r="AX113" s="13" t="s">
        <v>76</v>
      </c>
      <c r="AY113" s="249" t="s">
        <v>146</v>
      </c>
    </row>
    <row r="114" spans="1:51" s="13" customFormat="1" ht="12">
      <c r="A114" s="13"/>
      <c r="B114" s="239"/>
      <c r="C114" s="240"/>
      <c r="D114" s="241" t="s">
        <v>380</v>
      </c>
      <c r="E114" s="242" t="s">
        <v>19</v>
      </c>
      <c r="F114" s="243" t="s">
        <v>390</v>
      </c>
      <c r="G114" s="240"/>
      <c r="H114" s="242" t="s">
        <v>19</v>
      </c>
      <c r="I114" s="244"/>
      <c r="J114" s="240"/>
      <c r="K114" s="240"/>
      <c r="L114" s="245"/>
      <c r="M114" s="246"/>
      <c r="N114" s="247"/>
      <c r="O114" s="247"/>
      <c r="P114" s="247"/>
      <c r="Q114" s="247"/>
      <c r="R114" s="247"/>
      <c r="S114" s="247"/>
      <c r="T114" s="248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9" t="s">
        <v>380</v>
      </c>
      <c r="AU114" s="249" t="s">
        <v>86</v>
      </c>
      <c r="AV114" s="13" t="s">
        <v>84</v>
      </c>
      <c r="AW114" s="13" t="s">
        <v>37</v>
      </c>
      <c r="AX114" s="13" t="s">
        <v>76</v>
      </c>
      <c r="AY114" s="249" t="s">
        <v>146</v>
      </c>
    </row>
    <row r="115" spans="1:51" s="13" customFormat="1" ht="12">
      <c r="A115" s="13"/>
      <c r="B115" s="239"/>
      <c r="C115" s="240"/>
      <c r="D115" s="241" t="s">
        <v>380</v>
      </c>
      <c r="E115" s="242" t="s">
        <v>19</v>
      </c>
      <c r="F115" s="243" t="s">
        <v>382</v>
      </c>
      <c r="G115" s="240"/>
      <c r="H115" s="242" t="s">
        <v>19</v>
      </c>
      <c r="I115" s="244"/>
      <c r="J115" s="240"/>
      <c r="K115" s="240"/>
      <c r="L115" s="245"/>
      <c r="M115" s="246"/>
      <c r="N115" s="247"/>
      <c r="O115" s="247"/>
      <c r="P115" s="247"/>
      <c r="Q115" s="247"/>
      <c r="R115" s="247"/>
      <c r="S115" s="247"/>
      <c r="T115" s="248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9" t="s">
        <v>380</v>
      </c>
      <c r="AU115" s="249" t="s">
        <v>86</v>
      </c>
      <c r="AV115" s="13" t="s">
        <v>84</v>
      </c>
      <c r="AW115" s="13" t="s">
        <v>37</v>
      </c>
      <c r="AX115" s="13" t="s">
        <v>76</v>
      </c>
      <c r="AY115" s="249" t="s">
        <v>146</v>
      </c>
    </row>
    <row r="116" spans="1:51" s="14" customFormat="1" ht="12">
      <c r="A116" s="14"/>
      <c r="B116" s="250"/>
      <c r="C116" s="251"/>
      <c r="D116" s="241" t="s">
        <v>380</v>
      </c>
      <c r="E116" s="252" t="s">
        <v>19</v>
      </c>
      <c r="F116" s="253" t="s">
        <v>305</v>
      </c>
      <c r="G116" s="251"/>
      <c r="H116" s="254">
        <v>461.939</v>
      </c>
      <c r="I116" s="255"/>
      <c r="J116" s="251"/>
      <c r="K116" s="251"/>
      <c r="L116" s="256"/>
      <c r="M116" s="257"/>
      <c r="N116" s="258"/>
      <c r="O116" s="258"/>
      <c r="P116" s="258"/>
      <c r="Q116" s="258"/>
      <c r="R116" s="258"/>
      <c r="S116" s="258"/>
      <c r="T116" s="259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60" t="s">
        <v>380</v>
      </c>
      <c r="AU116" s="260" t="s">
        <v>86</v>
      </c>
      <c r="AV116" s="14" t="s">
        <v>86</v>
      </c>
      <c r="AW116" s="14" t="s">
        <v>37</v>
      </c>
      <c r="AX116" s="14" t="s">
        <v>84</v>
      </c>
      <c r="AY116" s="260" t="s">
        <v>146</v>
      </c>
    </row>
    <row r="117" spans="1:47" s="2" customFormat="1" ht="12">
      <c r="A117" s="41"/>
      <c r="B117" s="42"/>
      <c r="C117" s="43"/>
      <c r="D117" s="241" t="s">
        <v>383</v>
      </c>
      <c r="E117" s="43"/>
      <c r="F117" s="261" t="s">
        <v>391</v>
      </c>
      <c r="G117" s="43"/>
      <c r="H117" s="43"/>
      <c r="I117" s="43"/>
      <c r="J117" s="43"/>
      <c r="K117" s="43"/>
      <c r="L117" s="47"/>
      <c r="M117" s="231"/>
      <c r="N117" s="232"/>
      <c r="O117" s="87"/>
      <c r="P117" s="87"/>
      <c r="Q117" s="87"/>
      <c r="R117" s="87"/>
      <c r="S117" s="87"/>
      <c r="T117" s="88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U117" s="20" t="s">
        <v>86</v>
      </c>
    </row>
    <row r="118" spans="1:47" s="2" customFormat="1" ht="12">
      <c r="A118" s="41"/>
      <c r="B118" s="42"/>
      <c r="C118" s="43"/>
      <c r="D118" s="241" t="s">
        <v>383</v>
      </c>
      <c r="E118" s="43"/>
      <c r="F118" s="262" t="s">
        <v>392</v>
      </c>
      <c r="G118" s="43"/>
      <c r="H118" s="263">
        <v>399.335</v>
      </c>
      <c r="I118" s="43"/>
      <c r="J118" s="43"/>
      <c r="K118" s="43"/>
      <c r="L118" s="47"/>
      <c r="M118" s="231"/>
      <c r="N118" s="232"/>
      <c r="O118" s="87"/>
      <c r="P118" s="87"/>
      <c r="Q118" s="87"/>
      <c r="R118" s="87"/>
      <c r="S118" s="87"/>
      <c r="T118" s="88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U118" s="20" t="s">
        <v>86</v>
      </c>
    </row>
    <row r="119" spans="1:47" s="2" customFormat="1" ht="12">
      <c r="A119" s="41"/>
      <c r="B119" s="42"/>
      <c r="C119" s="43"/>
      <c r="D119" s="241" t="s">
        <v>383</v>
      </c>
      <c r="E119" s="43"/>
      <c r="F119" s="261" t="s">
        <v>384</v>
      </c>
      <c r="G119" s="43"/>
      <c r="H119" s="43"/>
      <c r="I119" s="43"/>
      <c r="J119" s="43"/>
      <c r="K119" s="43"/>
      <c r="L119" s="47"/>
      <c r="M119" s="231"/>
      <c r="N119" s="232"/>
      <c r="O119" s="87"/>
      <c r="P119" s="87"/>
      <c r="Q119" s="87"/>
      <c r="R119" s="87"/>
      <c r="S119" s="87"/>
      <c r="T119" s="88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U119" s="20" t="s">
        <v>86</v>
      </c>
    </row>
    <row r="120" spans="1:47" s="2" customFormat="1" ht="12">
      <c r="A120" s="41"/>
      <c r="B120" s="42"/>
      <c r="C120" s="43"/>
      <c r="D120" s="241" t="s">
        <v>383</v>
      </c>
      <c r="E120" s="43"/>
      <c r="F120" s="262" t="s">
        <v>385</v>
      </c>
      <c r="G120" s="43"/>
      <c r="H120" s="263">
        <v>62.604</v>
      </c>
      <c r="I120" s="43"/>
      <c r="J120" s="43"/>
      <c r="K120" s="43"/>
      <c r="L120" s="47"/>
      <c r="M120" s="231"/>
      <c r="N120" s="232"/>
      <c r="O120" s="87"/>
      <c r="P120" s="87"/>
      <c r="Q120" s="87"/>
      <c r="R120" s="87"/>
      <c r="S120" s="87"/>
      <c r="T120" s="88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U120" s="20" t="s">
        <v>86</v>
      </c>
    </row>
    <row r="121" spans="1:65" s="2" customFormat="1" ht="37.8" customHeight="1">
      <c r="A121" s="41"/>
      <c r="B121" s="42"/>
      <c r="C121" s="215" t="s">
        <v>162</v>
      </c>
      <c r="D121" s="215" t="s">
        <v>149</v>
      </c>
      <c r="E121" s="216" t="s">
        <v>393</v>
      </c>
      <c r="F121" s="217" t="s">
        <v>394</v>
      </c>
      <c r="G121" s="218" t="s">
        <v>377</v>
      </c>
      <c r="H121" s="219">
        <v>57.836</v>
      </c>
      <c r="I121" s="220"/>
      <c r="J121" s="221">
        <f>ROUND(I121*H121,2)</f>
        <v>0</v>
      </c>
      <c r="K121" s="217" t="s">
        <v>153</v>
      </c>
      <c r="L121" s="47"/>
      <c r="M121" s="222" t="s">
        <v>19</v>
      </c>
      <c r="N121" s="223" t="s">
        <v>47</v>
      </c>
      <c r="O121" s="87"/>
      <c r="P121" s="224">
        <f>O121*H121</f>
        <v>0</v>
      </c>
      <c r="Q121" s="224">
        <v>0</v>
      </c>
      <c r="R121" s="224">
        <f>Q121*H121</f>
        <v>0</v>
      </c>
      <c r="S121" s="224">
        <v>0.29</v>
      </c>
      <c r="T121" s="225">
        <f>S121*H121</f>
        <v>16.77244</v>
      </c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R121" s="226" t="s">
        <v>167</v>
      </c>
      <c r="AT121" s="226" t="s">
        <v>149</v>
      </c>
      <c r="AU121" s="226" t="s">
        <v>86</v>
      </c>
      <c r="AY121" s="20" t="s">
        <v>146</v>
      </c>
      <c r="BE121" s="227">
        <f>IF(N121="základní",J121,0)</f>
        <v>0</v>
      </c>
      <c r="BF121" s="227">
        <f>IF(N121="snížená",J121,0)</f>
        <v>0</v>
      </c>
      <c r="BG121" s="227">
        <f>IF(N121="zákl. přenesená",J121,0)</f>
        <v>0</v>
      </c>
      <c r="BH121" s="227">
        <f>IF(N121="sníž. přenesená",J121,0)</f>
        <v>0</v>
      </c>
      <c r="BI121" s="227">
        <f>IF(N121="nulová",J121,0)</f>
        <v>0</v>
      </c>
      <c r="BJ121" s="20" t="s">
        <v>84</v>
      </c>
      <c r="BK121" s="227">
        <f>ROUND(I121*H121,2)</f>
        <v>0</v>
      </c>
      <c r="BL121" s="20" t="s">
        <v>167</v>
      </c>
      <c r="BM121" s="226" t="s">
        <v>395</v>
      </c>
    </row>
    <row r="122" spans="1:47" s="2" customFormat="1" ht="12">
      <c r="A122" s="41"/>
      <c r="B122" s="42"/>
      <c r="C122" s="43"/>
      <c r="D122" s="228" t="s">
        <v>156</v>
      </c>
      <c r="E122" s="43"/>
      <c r="F122" s="229" t="s">
        <v>396</v>
      </c>
      <c r="G122" s="43"/>
      <c r="H122" s="43"/>
      <c r="I122" s="230"/>
      <c r="J122" s="43"/>
      <c r="K122" s="43"/>
      <c r="L122" s="47"/>
      <c r="M122" s="231"/>
      <c r="N122" s="232"/>
      <c r="O122" s="87"/>
      <c r="P122" s="87"/>
      <c r="Q122" s="87"/>
      <c r="R122" s="87"/>
      <c r="S122" s="87"/>
      <c r="T122" s="88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T122" s="20" t="s">
        <v>156</v>
      </c>
      <c r="AU122" s="20" t="s">
        <v>86</v>
      </c>
    </row>
    <row r="123" spans="1:51" s="13" customFormat="1" ht="12">
      <c r="A123" s="13"/>
      <c r="B123" s="239"/>
      <c r="C123" s="240"/>
      <c r="D123" s="241" t="s">
        <v>380</v>
      </c>
      <c r="E123" s="242" t="s">
        <v>19</v>
      </c>
      <c r="F123" s="243" t="s">
        <v>381</v>
      </c>
      <c r="G123" s="240"/>
      <c r="H123" s="242" t="s">
        <v>19</v>
      </c>
      <c r="I123" s="244"/>
      <c r="J123" s="240"/>
      <c r="K123" s="240"/>
      <c r="L123" s="245"/>
      <c r="M123" s="246"/>
      <c r="N123" s="247"/>
      <c r="O123" s="247"/>
      <c r="P123" s="247"/>
      <c r="Q123" s="247"/>
      <c r="R123" s="247"/>
      <c r="S123" s="247"/>
      <c r="T123" s="248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9" t="s">
        <v>380</v>
      </c>
      <c r="AU123" s="249" t="s">
        <v>86</v>
      </c>
      <c r="AV123" s="13" t="s">
        <v>84</v>
      </c>
      <c r="AW123" s="13" t="s">
        <v>37</v>
      </c>
      <c r="AX123" s="13" t="s">
        <v>76</v>
      </c>
      <c r="AY123" s="249" t="s">
        <v>146</v>
      </c>
    </row>
    <row r="124" spans="1:51" s="13" customFormat="1" ht="12">
      <c r="A124" s="13"/>
      <c r="B124" s="239"/>
      <c r="C124" s="240"/>
      <c r="D124" s="241" t="s">
        <v>380</v>
      </c>
      <c r="E124" s="242" t="s">
        <v>19</v>
      </c>
      <c r="F124" s="243" t="s">
        <v>397</v>
      </c>
      <c r="G124" s="240"/>
      <c r="H124" s="242" t="s">
        <v>19</v>
      </c>
      <c r="I124" s="244"/>
      <c r="J124" s="240"/>
      <c r="K124" s="240"/>
      <c r="L124" s="245"/>
      <c r="M124" s="246"/>
      <c r="N124" s="247"/>
      <c r="O124" s="247"/>
      <c r="P124" s="247"/>
      <c r="Q124" s="247"/>
      <c r="R124" s="247"/>
      <c r="S124" s="247"/>
      <c r="T124" s="248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9" t="s">
        <v>380</v>
      </c>
      <c r="AU124" s="249" t="s">
        <v>86</v>
      </c>
      <c r="AV124" s="13" t="s">
        <v>84</v>
      </c>
      <c r="AW124" s="13" t="s">
        <v>37</v>
      </c>
      <c r="AX124" s="13" t="s">
        <v>76</v>
      </c>
      <c r="AY124" s="249" t="s">
        <v>146</v>
      </c>
    </row>
    <row r="125" spans="1:51" s="14" customFormat="1" ht="12">
      <c r="A125" s="14"/>
      <c r="B125" s="250"/>
      <c r="C125" s="251"/>
      <c r="D125" s="241" t="s">
        <v>380</v>
      </c>
      <c r="E125" s="252" t="s">
        <v>19</v>
      </c>
      <c r="F125" s="253" t="s">
        <v>308</v>
      </c>
      <c r="G125" s="251"/>
      <c r="H125" s="254">
        <v>57.836</v>
      </c>
      <c r="I125" s="255"/>
      <c r="J125" s="251"/>
      <c r="K125" s="251"/>
      <c r="L125" s="256"/>
      <c r="M125" s="257"/>
      <c r="N125" s="258"/>
      <c r="O125" s="258"/>
      <c r="P125" s="258"/>
      <c r="Q125" s="258"/>
      <c r="R125" s="258"/>
      <c r="S125" s="258"/>
      <c r="T125" s="259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60" t="s">
        <v>380</v>
      </c>
      <c r="AU125" s="260" t="s">
        <v>86</v>
      </c>
      <c r="AV125" s="14" t="s">
        <v>86</v>
      </c>
      <c r="AW125" s="14" t="s">
        <v>37</v>
      </c>
      <c r="AX125" s="14" t="s">
        <v>84</v>
      </c>
      <c r="AY125" s="260" t="s">
        <v>146</v>
      </c>
    </row>
    <row r="126" spans="1:47" s="2" customFormat="1" ht="12">
      <c r="A126" s="41"/>
      <c r="B126" s="42"/>
      <c r="C126" s="43"/>
      <c r="D126" s="241" t="s">
        <v>383</v>
      </c>
      <c r="E126" s="43"/>
      <c r="F126" s="261" t="s">
        <v>398</v>
      </c>
      <c r="G126" s="43"/>
      <c r="H126" s="43"/>
      <c r="I126" s="43"/>
      <c r="J126" s="43"/>
      <c r="K126" s="43"/>
      <c r="L126" s="47"/>
      <c r="M126" s="231"/>
      <c r="N126" s="232"/>
      <c r="O126" s="87"/>
      <c r="P126" s="87"/>
      <c r="Q126" s="87"/>
      <c r="R126" s="87"/>
      <c r="S126" s="87"/>
      <c r="T126" s="88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U126" s="20" t="s">
        <v>86</v>
      </c>
    </row>
    <row r="127" spans="1:47" s="2" customFormat="1" ht="12">
      <c r="A127" s="41"/>
      <c r="B127" s="42"/>
      <c r="C127" s="43"/>
      <c r="D127" s="241" t="s">
        <v>383</v>
      </c>
      <c r="E127" s="43"/>
      <c r="F127" s="262" t="s">
        <v>399</v>
      </c>
      <c r="G127" s="43"/>
      <c r="H127" s="263">
        <v>57.836</v>
      </c>
      <c r="I127" s="43"/>
      <c r="J127" s="43"/>
      <c r="K127" s="43"/>
      <c r="L127" s="47"/>
      <c r="M127" s="231"/>
      <c r="N127" s="232"/>
      <c r="O127" s="87"/>
      <c r="P127" s="87"/>
      <c r="Q127" s="87"/>
      <c r="R127" s="87"/>
      <c r="S127" s="87"/>
      <c r="T127" s="88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U127" s="20" t="s">
        <v>86</v>
      </c>
    </row>
    <row r="128" spans="1:65" s="2" customFormat="1" ht="37.8" customHeight="1">
      <c r="A128" s="41"/>
      <c r="B128" s="42"/>
      <c r="C128" s="215" t="s">
        <v>167</v>
      </c>
      <c r="D128" s="215" t="s">
        <v>149</v>
      </c>
      <c r="E128" s="216" t="s">
        <v>400</v>
      </c>
      <c r="F128" s="217" t="s">
        <v>401</v>
      </c>
      <c r="G128" s="218" t="s">
        <v>377</v>
      </c>
      <c r="H128" s="219">
        <v>43.526</v>
      </c>
      <c r="I128" s="220"/>
      <c r="J128" s="221">
        <f>ROUND(I128*H128,2)</f>
        <v>0</v>
      </c>
      <c r="K128" s="217" t="s">
        <v>153</v>
      </c>
      <c r="L128" s="47"/>
      <c r="M128" s="222" t="s">
        <v>19</v>
      </c>
      <c r="N128" s="223" t="s">
        <v>47</v>
      </c>
      <c r="O128" s="87"/>
      <c r="P128" s="224">
        <f>O128*H128</f>
        <v>0</v>
      </c>
      <c r="Q128" s="224">
        <v>0</v>
      </c>
      <c r="R128" s="224">
        <f>Q128*H128</f>
        <v>0</v>
      </c>
      <c r="S128" s="224">
        <v>0.44</v>
      </c>
      <c r="T128" s="225">
        <f>S128*H128</f>
        <v>19.15144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R128" s="226" t="s">
        <v>167</v>
      </c>
      <c r="AT128" s="226" t="s">
        <v>149</v>
      </c>
      <c r="AU128" s="226" t="s">
        <v>86</v>
      </c>
      <c r="AY128" s="20" t="s">
        <v>146</v>
      </c>
      <c r="BE128" s="227">
        <f>IF(N128="základní",J128,0)</f>
        <v>0</v>
      </c>
      <c r="BF128" s="227">
        <f>IF(N128="snížená",J128,0)</f>
        <v>0</v>
      </c>
      <c r="BG128" s="227">
        <f>IF(N128="zákl. přenesená",J128,0)</f>
        <v>0</v>
      </c>
      <c r="BH128" s="227">
        <f>IF(N128="sníž. přenesená",J128,0)</f>
        <v>0</v>
      </c>
      <c r="BI128" s="227">
        <f>IF(N128="nulová",J128,0)</f>
        <v>0</v>
      </c>
      <c r="BJ128" s="20" t="s">
        <v>84</v>
      </c>
      <c r="BK128" s="227">
        <f>ROUND(I128*H128,2)</f>
        <v>0</v>
      </c>
      <c r="BL128" s="20" t="s">
        <v>167</v>
      </c>
      <c r="BM128" s="226" t="s">
        <v>402</v>
      </c>
    </row>
    <row r="129" spans="1:47" s="2" customFormat="1" ht="12">
      <c r="A129" s="41"/>
      <c r="B129" s="42"/>
      <c r="C129" s="43"/>
      <c r="D129" s="228" t="s">
        <v>156</v>
      </c>
      <c r="E129" s="43"/>
      <c r="F129" s="229" t="s">
        <v>403</v>
      </c>
      <c r="G129" s="43"/>
      <c r="H129" s="43"/>
      <c r="I129" s="230"/>
      <c r="J129" s="43"/>
      <c r="K129" s="43"/>
      <c r="L129" s="47"/>
      <c r="M129" s="231"/>
      <c r="N129" s="232"/>
      <c r="O129" s="87"/>
      <c r="P129" s="87"/>
      <c r="Q129" s="87"/>
      <c r="R129" s="87"/>
      <c r="S129" s="87"/>
      <c r="T129" s="88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T129" s="20" t="s">
        <v>156</v>
      </c>
      <c r="AU129" s="20" t="s">
        <v>86</v>
      </c>
    </row>
    <row r="130" spans="1:51" s="13" customFormat="1" ht="12">
      <c r="A130" s="13"/>
      <c r="B130" s="239"/>
      <c r="C130" s="240"/>
      <c r="D130" s="241" t="s">
        <v>380</v>
      </c>
      <c r="E130" s="242" t="s">
        <v>19</v>
      </c>
      <c r="F130" s="243" t="s">
        <v>381</v>
      </c>
      <c r="G130" s="240"/>
      <c r="H130" s="242" t="s">
        <v>19</v>
      </c>
      <c r="I130" s="244"/>
      <c r="J130" s="240"/>
      <c r="K130" s="240"/>
      <c r="L130" s="245"/>
      <c r="M130" s="246"/>
      <c r="N130" s="247"/>
      <c r="O130" s="247"/>
      <c r="P130" s="247"/>
      <c r="Q130" s="247"/>
      <c r="R130" s="247"/>
      <c r="S130" s="247"/>
      <c r="T130" s="248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9" t="s">
        <v>380</v>
      </c>
      <c r="AU130" s="249" t="s">
        <v>86</v>
      </c>
      <c r="AV130" s="13" t="s">
        <v>84</v>
      </c>
      <c r="AW130" s="13" t="s">
        <v>37</v>
      </c>
      <c r="AX130" s="13" t="s">
        <v>76</v>
      </c>
      <c r="AY130" s="249" t="s">
        <v>146</v>
      </c>
    </row>
    <row r="131" spans="1:51" s="13" customFormat="1" ht="12">
      <c r="A131" s="13"/>
      <c r="B131" s="239"/>
      <c r="C131" s="240"/>
      <c r="D131" s="241" t="s">
        <v>380</v>
      </c>
      <c r="E131" s="242" t="s">
        <v>19</v>
      </c>
      <c r="F131" s="243" t="s">
        <v>404</v>
      </c>
      <c r="G131" s="240"/>
      <c r="H131" s="242" t="s">
        <v>19</v>
      </c>
      <c r="I131" s="244"/>
      <c r="J131" s="240"/>
      <c r="K131" s="240"/>
      <c r="L131" s="245"/>
      <c r="M131" s="246"/>
      <c r="N131" s="247"/>
      <c r="O131" s="247"/>
      <c r="P131" s="247"/>
      <c r="Q131" s="247"/>
      <c r="R131" s="247"/>
      <c r="S131" s="247"/>
      <c r="T131" s="24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9" t="s">
        <v>380</v>
      </c>
      <c r="AU131" s="249" t="s">
        <v>86</v>
      </c>
      <c r="AV131" s="13" t="s">
        <v>84</v>
      </c>
      <c r="AW131" s="13" t="s">
        <v>37</v>
      </c>
      <c r="AX131" s="13" t="s">
        <v>76</v>
      </c>
      <c r="AY131" s="249" t="s">
        <v>146</v>
      </c>
    </row>
    <row r="132" spans="1:51" s="14" customFormat="1" ht="12">
      <c r="A132" s="14"/>
      <c r="B132" s="250"/>
      <c r="C132" s="251"/>
      <c r="D132" s="241" t="s">
        <v>380</v>
      </c>
      <c r="E132" s="252" t="s">
        <v>19</v>
      </c>
      <c r="F132" s="253" t="s">
        <v>314</v>
      </c>
      <c r="G132" s="251"/>
      <c r="H132" s="254">
        <v>43.526</v>
      </c>
      <c r="I132" s="255"/>
      <c r="J132" s="251"/>
      <c r="K132" s="251"/>
      <c r="L132" s="256"/>
      <c r="M132" s="257"/>
      <c r="N132" s="258"/>
      <c r="O132" s="258"/>
      <c r="P132" s="258"/>
      <c r="Q132" s="258"/>
      <c r="R132" s="258"/>
      <c r="S132" s="258"/>
      <c r="T132" s="259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60" t="s">
        <v>380</v>
      </c>
      <c r="AU132" s="260" t="s">
        <v>86</v>
      </c>
      <c r="AV132" s="14" t="s">
        <v>86</v>
      </c>
      <c r="AW132" s="14" t="s">
        <v>37</v>
      </c>
      <c r="AX132" s="14" t="s">
        <v>84</v>
      </c>
      <c r="AY132" s="260" t="s">
        <v>146</v>
      </c>
    </row>
    <row r="133" spans="1:47" s="2" customFormat="1" ht="12">
      <c r="A133" s="41"/>
      <c r="B133" s="42"/>
      <c r="C133" s="43"/>
      <c r="D133" s="241" t="s">
        <v>383</v>
      </c>
      <c r="E133" s="43"/>
      <c r="F133" s="261" t="s">
        <v>405</v>
      </c>
      <c r="G133" s="43"/>
      <c r="H133" s="43"/>
      <c r="I133" s="43"/>
      <c r="J133" s="43"/>
      <c r="K133" s="43"/>
      <c r="L133" s="47"/>
      <c r="M133" s="231"/>
      <c r="N133" s="232"/>
      <c r="O133" s="87"/>
      <c r="P133" s="87"/>
      <c r="Q133" s="87"/>
      <c r="R133" s="87"/>
      <c r="S133" s="87"/>
      <c r="T133" s="88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U133" s="20" t="s">
        <v>86</v>
      </c>
    </row>
    <row r="134" spans="1:47" s="2" customFormat="1" ht="12">
      <c r="A134" s="41"/>
      <c r="B134" s="42"/>
      <c r="C134" s="43"/>
      <c r="D134" s="241" t="s">
        <v>383</v>
      </c>
      <c r="E134" s="43"/>
      <c r="F134" s="262" t="s">
        <v>406</v>
      </c>
      <c r="G134" s="43"/>
      <c r="H134" s="263">
        <v>87.052</v>
      </c>
      <c r="I134" s="43"/>
      <c r="J134" s="43"/>
      <c r="K134" s="43"/>
      <c r="L134" s="47"/>
      <c r="M134" s="231"/>
      <c r="N134" s="232"/>
      <c r="O134" s="87"/>
      <c r="P134" s="87"/>
      <c r="Q134" s="87"/>
      <c r="R134" s="87"/>
      <c r="S134" s="87"/>
      <c r="T134" s="88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U134" s="20" t="s">
        <v>86</v>
      </c>
    </row>
    <row r="135" spans="1:65" s="2" customFormat="1" ht="33" customHeight="1">
      <c r="A135" s="41"/>
      <c r="B135" s="42"/>
      <c r="C135" s="215" t="s">
        <v>145</v>
      </c>
      <c r="D135" s="215" t="s">
        <v>149</v>
      </c>
      <c r="E135" s="216" t="s">
        <v>407</v>
      </c>
      <c r="F135" s="217" t="s">
        <v>408</v>
      </c>
      <c r="G135" s="218" t="s">
        <v>377</v>
      </c>
      <c r="H135" s="219">
        <v>43.526</v>
      </c>
      <c r="I135" s="220"/>
      <c r="J135" s="221">
        <f>ROUND(I135*H135,2)</f>
        <v>0</v>
      </c>
      <c r="K135" s="217" t="s">
        <v>153</v>
      </c>
      <c r="L135" s="47"/>
      <c r="M135" s="222" t="s">
        <v>19</v>
      </c>
      <c r="N135" s="223" t="s">
        <v>47</v>
      </c>
      <c r="O135" s="87"/>
      <c r="P135" s="224">
        <f>O135*H135</f>
        <v>0</v>
      </c>
      <c r="Q135" s="224">
        <v>0</v>
      </c>
      <c r="R135" s="224">
        <f>Q135*H135</f>
        <v>0</v>
      </c>
      <c r="S135" s="224">
        <v>0.24</v>
      </c>
      <c r="T135" s="225">
        <f>S135*H135</f>
        <v>10.446240000000001</v>
      </c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R135" s="226" t="s">
        <v>167</v>
      </c>
      <c r="AT135" s="226" t="s">
        <v>149</v>
      </c>
      <c r="AU135" s="226" t="s">
        <v>86</v>
      </c>
      <c r="AY135" s="20" t="s">
        <v>146</v>
      </c>
      <c r="BE135" s="227">
        <f>IF(N135="základní",J135,0)</f>
        <v>0</v>
      </c>
      <c r="BF135" s="227">
        <f>IF(N135="snížená",J135,0)</f>
        <v>0</v>
      </c>
      <c r="BG135" s="227">
        <f>IF(N135="zákl. přenesená",J135,0)</f>
        <v>0</v>
      </c>
      <c r="BH135" s="227">
        <f>IF(N135="sníž. přenesená",J135,0)</f>
        <v>0</v>
      </c>
      <c r="BI135" s="227">
        <f>IF(N135="nulová",J135,0)</f>
        <v>0</v>
      </c>
      <c r="BJ135" s="20" t="s">
        <v>84</v>
      </c>
      <c r="BK135" s="227">
        <f>ROUND(I135*H135,2)</f>
        <v>0</v>
      </c>
      <c r="BL135" s="20" t="s">
        <v>167</v>
      </c>
      <c r="BM135" s="226" t="s">
        <v>409</v>
      </c>
    </row>
    <row r="136" spans="1:47" s="2" customFormat="1" ht="12">
      <c r="A136" s="41"/>
      <c r="B136" s="42"/>
      <c r="C136" s="43"/>
      <c r="D136" s="228" t="s">
        <v>156</v>
      </c>
      <c r="E136" s="43"/>
      <c r="F136" s="229" t="s">
        <v>410</v>
      </c>
      <c r="G136" s="43"/>
      <c r="H136" s="43"/>
      <c r="I136" s="230"/>
      <c r="J136" s="43"/>
      <c r="K136" s="43"/>
      <c r="L136" s="47"/>
      <c r="M136" s="231"/>
      <c r="N136" s="232"/>
      <c r="O136" s="87"/>
      <c r="P136" s="87"/>
      <c r="Q136" s="87"/>
      <c r="R136" s="87"/>
      <c r="S136" s="87"/>
      <c r="T136" s="88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T136" s="20" t="s">
        <v>156</v>
      </c>
      <c r="AU136" s="20" t="s">
        <v>86</v>
      </c>
    </row>
    <row r="137" spans="1:51" s="13" customFormat="1" ht="12">
      <c r="A137" s="13"/>
      <c r="B137" s="239"/>
      <c r="C137" s="240"/>
      <c r="D137" s="241" t="s">
        <v>380</v>
      </c>
      <c r="E137" s="242" t="s">
        <v>19</v>
      </c>
      <c r="F137" s="243" t="s">
        <v>381</v>
      </c>
      <c r="G137" s="240"/>
      <c r="H137" s="242" t="s">
        <v>19</v>
      </c>
      <c r="I137" s="244"/>
      <c r="J137" s="240"/>
      <c r="K137" s="240"/>
      <c r="L137" s="245"/>
      <c r="M137" s="246"/>
      <c r="N137" s="247"/>
      <c r="O137" s="247"/>
      <c r="P137" s="247"/>
      <c r="Q137" s="247"/>
      <c r="R137" s="247"/>
      <c r="S137" s="247"/>
      <c r="T137" s="24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9" t="s">
        <v>380</v>
      </c>
      <c r="AU137" s="249" t="s">
        <v>86</v>
      </c>
      <c r="AV137" s="13" t="s">
        <v>84</v>
      </c>
      <c r="AW137" s="13" t="s">
        <v>37</v>
      </c>
      <c r="AX137" s="13" t="s">
        <v>76</v>
      </c>
      <c r="AY137" s="249" t="s">
        <v>146</v>
      </c>
    </row>
    <row r="138" spans="1:51" s="13" customFormat="1" ht="12">
      <c r="A138" s="13"/>
      <c r="B138" s="239"/>
      <c r="C138" s="240"/>
      <c r="D138" s="241" t="s">
        <v>380</v>
      </c>
      <c r="E138" s="242" t="s">
        <v>19</v>
      </c>
      <c r="F138" s="243" t="s">
        <v>404</v>
      </c>
      <c r="G138" s="240"/>
      <c r="H138" s="242" t="s">
        <v>19</v>
      </c>
      <c r="I138" s="244"/>
      <c r="J138" s="240"/>
      <c r="K138" s="240"/>
      <c r="L138" s="245"/>
      <c r="M138" s="246"/>
      <c r="N138" s="247"/>
      <c r="O138" s="247"/>
      <c r="P138" s="247"/>
      <c r="Q138" s="247"/>
      <c r="R138" s="247"/>
      <c r="S138" s="247"/>
      <c r="T138" s="24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9" t="s">
        <v>380</v>
      </c>
      <c r="AU138" s="249" t="s">
        <v>86</v>
      </c>
      <c r="AV138" s="13" t="s">
        <v>84</v>
      </c>
      <c r="AW138" s="13" t="s">
        <v>37</v>
      </c>
      <c r="AX138" s="13" t="s">
        <v>76</v>
      </c>
      <c r="AY138" s="249" t="s">
        <v>146</v>
      </c>
    </row>
    <row r="139" spans="1:51" s="14" customFormat="1" ht="12">
      <c r="A139" s="14"/>
      <c r="B139" s="250"/>
      <c r="C139" s="251"/>
      <c r="D139" s="241" t="s">
        <v>380</v>
      </c>
      <c r="E139" s="252" t="s">
        <v>19</v>
      </c>
      <c r="F139" s="253" t="s">
        <v>314</v>
      </c>
      <c r="G139" s="251"/>
      <c r="H139" s="254">
        <v>43.526</v>
      </c>
      <c r="I139" s="255"/>
      <c r="J139" s="251"/>
      <c r="K139" s="251"/>
      <c r="L139" s="256"/>
      <c r="M139" s="257"/>
      <c r="N139" s="258"/>
      <c r="O139" s="258"/>
      <c r="P139" s="258"/>
      <c r="Q139" s="258"/>
      <c r="R139" s="258"/>
      <c r="S139" s="258"/>
      <c r="T139" s="259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60" t="s">
        <v>380</v>
      </c>
      <c r="AU139" s="260" t="s">
        <v>86</v>
      </c>
      <c r="AV139" s="14" t="s">
        <v>86</v>
      </c>
      <c r="AW139" s="14" t="s">
        <v>37</v>
      </c>
      <c r="AX139" s="14" t="s">
        <v>84</v>
      </c>
      <c r="AY139" s="260" t="s">
        <v>146</v>
      </c>
    </row>
    <row r="140" spans="1:47" s="2" customFormat="1" ht="12">
      <c r="A140" s="41"/>
      <c r="B140" s="42"/>
      <c r="C140" s="43"/>
      <c r="D140" s="241" t="s">
        <v>383</v>
      </c>
      <c r="E140" s="43"/>
      <c r="F140" s="261" t="s">
        <v>405</v>
      </c>
      <c r="G140" s="43"/>
      <c r="H140" s="43"/>
      <c r="I140" s="43"/>
      <c r="J140" s="43"/>
      <c r="K140" s="43"/>
      <c r="L140" s="47"/>
      <c r="M140" s="231"/>
      <c r="N140" s="232"/>
      <c r="O140" s="87"/>
      <c r="P140" s="87"/>
      <c r="Q140" s="87"/>
      <c r="R140" s="87"/>
      <c r="S140" s="87"/>
      <c r="T140" s="88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U140" s="20" t="s">
        <v>86</v>
      </c>
    </row>
    <row r="141" spans="1:47" s="2" customFormat="1" ht="12">
      <c r="A141" s="41"/>
      <c r="B141" s="42"/>
      <c r="C141" s="43"/>
      <c r="D141" s="241" t="s">
        <v>383</v>
      </c>
      <c r="E141" s="43"/>
      <c r="F141" s="262" t="s">
        <v>406</v>
      </c>
      <c r="G141" s="43"/>
      <c r="H141" s="263">
        <v>87.052</v>
      </c>
      <c r="I141" s="43"/>
      <c r="J141" s="43"/>
      <c r="K141" s="43"/>
      <c r="L141" s="47"/>
      <c r="M141" s="231"/>
      <c r="N141" s="232"/>
      <c r="O141" s="87"/>
      <c r="P141" s="87"/>
      <c r="Q141" s="87"/>
      <c r="R141" s="87"/>
      <c r="S141" s="87"/>
      <c r="T141" s="88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U141" s="20" t="s">
        <v>86</v>
      </c>
    </row>
    <row r="142" spans="1:65" s="2" customFormat="1" ht="33" customHeight="1">
      <c r="A142" s="41"/>
      <c r="B142" s="42"/>
      <c r="C142" s="215" t="s">
        <v>180</v>
      </c>
      <c r="D142" s="215" t="s">
        <v>149</v>
      </c>
      <c r="E142" s="216" t="s">
        <v>411</v>
      </c>
      <c r="F142" s="217" t="s">
        <v>412</v>
      </c>
      <c r="G142" s="218" t="s">
        <v>377</v>
      </c>
      <c r="H142" s="219">
        <v>461.939</v>
      </c>
      <c r="I142" s="220"/>
      <c r="J142" s="221">
        <f>ROUND(I142*H142,2)</f>
        <v>0</v>
      </c>
      <c r="K142" s="217" t="s">
        <v>153</v>
      </c>
      <c r="L142" s="47"/>
      <c r="M142" s="222" t="s">
        <v>19</v>
      </c>
      <c r="N142" s="223" t="s">
        <v>47</v>
      </c>
      <c r="O142" s="87"/>
      <c r="P142" s="224">
        <f>O142*H142</f>
        <v>0</v>
      </c>
      <c r="Q142" s="224">
        <v>0</v>
      </c>
      <c r="R142" s="224">
        <f>Q142*H142</f>
        <v>0</v>
      </c>
      <c r="S142" s="224">
        <v>0.325</v>
      </c>
      <c r="T142" s="225">
        <f>S142*H142</f>
        <v>150.130175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26" t="s">
        <v>167</v>
      </c>
      <c r="AT142" s="226" t="s">
        <v>149</v>
      </c>
      <c r="AU142" s="226" t="s">
        <v>86</v>
      </c>
      <c r="AY142" s="20" t="s">
        <v>146</v>
      </c>
      <c r="BE142" s="227">
        <f>IF(N142="základní",J142,0)</f>
        <v>0</v>
      </c>
      <c r="BF142" s="227">
        <f>IF(N142="snížená",J142,0)</f>
        <v>0</v>
      </c>
      <c r="BG142" s="227">
        <f>IF(N142="zákl. přenesená",J142,0)</f>
        <v>0</v>
      </c>
      <c r="BH142" s="227">
        <f>IF(N142="sníž. přenesená",J142,0)</f>
        <v>0</v>
      </c>
      <c r="BI142" s="227">
        <f>IF(N142="nulová",J142,0)</f>
        <v>0</v>
      </c>
      <c r="BJ142" s="20" t="s">
        <v>84</v>
      </c>
      <c r="BK142" s="227">
        <f>ROUND(I142*H142,2)</f>
        <v>0</v>
      </c>
      <c r="BL142" s="20" t="s">
        <v>167</v>
      </c>
      <c r="BM142" s="226" t="s">
        <v>413</v>
      </c>
    </row>
    <row r="143" spans="1:47" s="2" customFormat="1" ht="12">
      <c r="A143" s="41"/>
      <c r="B143" s="42"/>
      <c r="C143" s="43"/>
      <c r="D143" s="228" t="s">
        <v>156</v>
      </c>
      <c r="E143" s="43"/>
      <c r="F143" s="229" t="s">
        <v>414</v>
      </c>
      <c r="G143" s="43"/>
      <c r="H143" s="43"/>
      <c r="I143" s="230"/>
      <c r="J143" s="43"/>
      <c r="K143" s="43"/>
      <c r="L143" s="47"/>
      <c r="M143" s="231"/>
      <c r="N143" s="232"/>
      <c r="O143" s="87"/>
      <c r="P143" s="87"/>
      <c r="Q143" s="87"/>
      <c r="R143" s="87"/>
      <c r="S143" s="87"/>
      <c r="T143" s="88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T143" s="20" t="s">
        <v>156</v>
      </c>
      <c r="AU143" s="20" t="s">
        <v>86</v>
      </c>
    </row>
    <row r="144" spans="1:51" s="13" customFormat="1" ht="12">
      <c r="A144" s="13"/>
      <c r="B144" s="239"/>
      <c r="C144" s="240"/>
      <c r="D144" s="241" t="s">
        <v>380</v>
      </c>
      <c r="E144" s="242" t="s">
        <v>19</v>
      </c>
      <c r="F144" s="243" t="s">
        <v>381</v>
      </c>
      <c r="G144" s="240"/>
      <c r="H144" s="242" t="s">
        <v>19</v>
      </c>
      <c r="I144" s="244"/>
      <c r="J144" s="240"/>
      <c r="K144" s="240"/>
      <c r="L144" s="245"/>
      <c r="M144" s="246"/>
      <c r="N144" s="247"/>
      <c r="O144" s="247"/>
      <c r="P144" s="247"/>
      <c r="Q144" s="247"/>
      <c r="R144" s="247"/>
      <c r="S144" s="247"/>
      <c r="T144" s="24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9" t="s">
        <v>380</v>
      </c>
      <c r="AU144" s="249" t="s">
        <v>86</v>
      </c>
      <c r="AV144" s="13" t="s">
        <v>84</v>
      </c>
      <c r="AW144" s="13" t="s">
        <v>37</v>
      </c>
      <c r="AX144" s="13" t="s">
        <v>76</v>
      </c>
      <c r="AY144" s="249" t="s">
        <v>146</v>
      </c>
    </row>
    <row r="145" spans="1:51" s="13" customFormat="1" ht="12">
      <c r="A145" s="13"/>
      <c r="B145" s="239"/>
      <c r="C145" s="240"/>
      <c r="D145" s="241" t="s">
        <v>380</v>
      </c>
      <c r="E145" s="242" t="s">
        <v>19</v>
      </c>
      <c r="F145" s="243" t="s">
        <v>390</v>
      </c>
      <c r="G145" s="240"/>
      <c r="H145" s="242" t="s">
        <v>19</v>
      </c>
      <c r="I145" s="244"/>
      <c r="J145" s="240"/>
      <c r="K145" s="240"/>
      <c r="L145" s="245"/>
      <c r="M145" s="246"/>
      <c r="N145" s="247"/>
      <c r="O145" s="247"/>
      <c r="P145" s="247"/>
      <c r="Q145" s="247"/>
      <c r="R145" s="247"/>
      <c r="S145" s="247"/>
      <c r="T145" s="24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9" t="s">
        <v>380</v>
      </c>
      <c r="AU145" s="249" t="s">
        <v>86</v>
      </c>
      <c r="AV145" s="13" t="s">
        <v>84</v>
      </c>
      <c r="AW145" s="13" t="s">
        <v>37</v>
      </c>
      <c r="AX145" s="13" t="s">
        <v>76</v>
      </c>
      <c r="AY145" s="249" t="s">
        <v>146</v>
      </c>
    </row>
    <row r="146" spans="1:51" s="13" customFormat="1" ht="12">
      <c r="A146" s="13"/>
      <c r="B146" s="239"/>
      <c r="C146" s="240"/>
      <c r="D146" s="241" t="s">
        <v>380</v>
      </c>
      <c r="E146" s="242" t="s">
        <v>19</v>
      </c>
      <c r="F146" s="243" t="s">
        <v>382</v>
      </c>
      <c r="G146" s="240"/>
      <c r="H146" s="242" t="s">
        <v>19</v>
      </c>
      <c r="I146" s="244"/>
      <c r="J146" s="240"/>
      <c r="K146" s="240"/>
      <c r="L146" s="245"/>
      <c r="M146" s="246"/>
      <c r="N146" s="247"/>
      <c r="O146" s="247"/>
      <c r="P146" s="247"/>
      <c r="Q146" s="247"/>
      <c r="R146" s="247"/>
      <c r="S146" s="247"/>
      <c r="T146" s="24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9" t="s">
        <v>380</v>
      </c>
      <c r="AU146" s="249" t="s">
        <v>86</v>
      </c>
      <c r="AV146" s="13" t="s">
        <v>84</v>
      </c>
      <c r="AW146" s="13" t="s">
        <v>37</v>
      </c>
      <c r="AX146" s="13" t="s">
        <v>76</v>
      </c>
      <c r="AY146" s="249" t="s">
        <v>146</v>
      </c>
    </row>
    <row r="147" spans="1:51" s="14" customFormat="1" ht="12">
      <c r="A147" s="14"/>
      <c r="B147" s="250"/>
      <c r="C147" s="251"/>
      <c r="D147" s="241" t="s">
        <v>380</v>
      </c>
      <c r="E147" s="252" t="s">
        <v>19</v>
      </c>
      <c r="F147" s="253" t="s">
        <v>305</v>
      </c>
      <c r="G147" s="251"/>
      <c r="H147" s="254">
        <v>461.939</v>
      </c>
      <c r="I147" s="255"/>
      <c r="J147" s="251"/>
      <c r="K147" s="251"/>
      <c r="L147" s="256"/>
      <c r="M147" s="257"/>
      <c r="N147" s="258"/>
      <c r="O147" s="258"/>
      <c r="P147" s="258"/>
      <c r="Q147" s="258"/>
      <c r="R147" s="258"/>
      <c r="S147" s="258"/>
      <c r="T147" s="259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60" t="s">
        <v>380</v>
      </c>
      <c r="AU147" s="260" t="s">
        <v>86</v>
      </c>
      <c r="AV147" s="14" t="s">
        <v>86</v>
      </c>
      <c r="AW147" s="14" t="s">
        <v>37</v>
      </c>
      <c r="AX147" s="14" t="s">
        <v>84</v>
      </c>
      <c r="AY147" s="260" t="s">
        <v>146</v>
      </c>
    </row>
    <row r="148" spans="1:47" s="2" customFormat="1" ht="12">
      <c r="A148" s="41"/>
      <c r="B148" s="42"/>
      <c r="C148" s="43"/>
      <c r="D148" s="241" t="s">
        <v>383</v>
      </c>
      <c r="E148" s="43"/>
      <c r="F148" s="261" t="s">
        <v>391</v>
      </c>
      <c r="G148" s="43"/>
      <c r="H148" s="43"/>
      <c r="I148" s="43"/>
      <c r="J148" s="43"/>
      <c r="K148" s="43"/>
      <c r="L148" s="47"/>
      <c r="M148" s="231"/>
      <c r="N148" s="232"/>
      <c r="O148" s="87"/>
      <c r="P148" s="87"/>
      <c r="Q148" s="87"/>
      <c r="R148" s="87"/>
      <c r="S148" s="87"/>
      <c r="T148" s="88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U148" s="20" t="s">
        <v>86</v>
      </c>
    </row>
    <row r="149" spans="1:47" s="2" customFormat="1" ht="12">
      <c r="A149" s="41"/>
      <c r="B149" s="42"/>
      <c r="C149" s="43"/>
      <c r="D149" s="241" t="s">
        <v>383</v>
      </c>
      <c r="E149" s="43"/>
      <c r="F149" s="262" t="s">
        <v>392</v>
      </c>
      <c r="G149" s="43"/>
      <c r="H149" s="263">
        <v>399.335</v>
      </c>
      <c r="I149" s="43"/>
      <c r="J149" s="43"/>
      <c r="K149" s="43"/>
      <c r="L149" s="47"/>
      <c r="M149" s="231"/>
      <c r="N149" s="232"/>
      <c r="O149" s="87"/>
      <c r="P149" s="87"/>
      <c r="Q149" s="87"/>
      <c r="R149" s="87"/>
      <c r="S149" s="87"/>
      <c r="T149" s="88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U149" s="20" t="s">
        <v>86</v>
      </c>
    </row>
    <row r="150" spans="1:47" s="2" customFormat="1" ht="12">
      <c r="A150" s="41"/>
      <c r="B150" s="42"/>
      <c r="C150" s="43"/>
      <c r="D150" s="241" t="s">
        <v>383</v>
      </c>
      <c r="E150" s="43"/>
      <c r="F150" s="261" t="s">
        <v>384</v>
      </c>
      <c r="G150" s="43"/>
      <c r="H150" s="43"/>
      <c r="I150" s="43"/>
      <c r="J150" s="43"/>
      <c r="K150" s="43"/>
      <c r="L150" s="47"/>
      <c r="M150" s="231"/>
      <c r="N150" s="232"/>
      <c r="O150" s="87"/>
      <c r="P150" s="87"/>
      <c r="Q150" s="87"/>
      <c r="R150" s="87"/>
      <c r="S150" s="87"/>
      <c r="T150" s="88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U150" s="20" t="s">
        <v>86</v>
      </c>
    </row>
    <row r="151" spans="1:47" s="2" customFormat="1" ht="12">
      <c r="A151" s="41"/>
      <c r="B151" s="42"/>
      <c r="C151" s="43"/>
      <c r="D151" s="241" t="s">
        <v>383</v>
      </c>
      <c r="E151" s="43"/>
      <c r="F151" s="262" t="s">
        <v>385</v>
      </c>
      <c r="G151" s="43"/>
      <c r="H151" s="263">
        <v>62.604</v>
      </c>
      <c r="I151" s="43"/>
      <c r="J151" s="43"/>
      <c r="K151" s="43"/>
      <c r="L151" s="47"/>
      <c r="M151" s="231"/>
      <c r="N151" s="232"/>
      <c r="O151" s="87"/>
      <c r="P151" s="87"/>
      <c r="Q151" s="87"/>
      <c r="R151" s="87"/>
      <c r="S151" s="87"/>
      <c r="T151" s="88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U151" s="20" t="s">
        <v>86</v>
      </c>
    </row>
    <row r="152" spans="1:65" s="2" customFormat="1" ht="33" customHeight="1">
      <c r="A152" s="41"/>
      <c r="B152" s="42"/>
      <c r="C152" s="215" t="s">
        <v>186</v>
      </c>
      <c r="D152" s="215" t="s">
        <v>149</v>
      </c>
      <c r="E152" s="216" t="s">
        <v>415</v>
      </c>
      <c r="F152" s="217" t="s">
        <v>416</v>
      </c>
      <c r="G152" s="218" t="s">
        <v>377</v>
      </c>
      <c r="H152" s="219">
        <v>57.836</v>
      </c>
      <c r="I152" s="220"/>
      <c r="J152" s="221">
        <f>ROUND(I152*H152,2)</f>
        <v>0</v>
      </c>
      <c r="K152" s="217" t="s">
        <v>153</v>
      </c>
      <c r="L152" s="47"/>
      <c r="M152" s="222" t="s">
        <v>19</v>
      </c>
      <c r="N152" s="223" t="s">
        <v>47</v>
      </c>
      <c r="O152" s="87"/>
      <c r="P152" s="224">
        <f>O152*H152</f>
        <v>0</v>
      </c>
      <c r="Q152" s="224">
        <v>0</v>
      </c>
      <c r="R152" s="224">
        <f>Q152*H152</f>
        <v>0</v>
      </c>
      <c r="S152" s="224">
        <v>0.625</v>
      </c>
      <c r="T152" s="225">
        <f>S152*H152</f>
        <v>36.1475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26" t="s">
        <v>167</v>
      </c>
      <c r="AT152" s="226" t="s">
        <v>149</v>
      </c>
      <c r="AU152" s="226" t="s">
        <v>86</v>
      </c>
      <c r="AY152" s="20" t="s">
        <v>146</v>
      </c>
      <c r="BE152" s="227">
        <f>IF(N152="základní",J152,0)</f>
        <v>0</v>
      </c>
      <c r="BF152" s="227">
        <f>IF(N152="snížená",J152,0)</f>
        <v>0</v>
      </c>
      <c r="BG152" s="227">
        <f>IF(N152="zákl. přenesená",J152,0)</f>
        <v>0</v>
      </c>
      <c r="BH152" s="227">
        <f>IF(N152="sníž. přenesená",J152,0)</f>
        <v>0</v>
      </c>
      <c r="BI152" s="227">
        <f>IF(N152="nulová",J152,0)</f>
        <v>0</v>
      </c>
      <c r="BJ152" s="20" t="s">
        <v>84</v>
      </c>
      <c r="BK152" s="227">
        <f>ROUND(I152*H152,2)</f>
        <v>0</v>
      </c>
      <c r="BL152" s="20" t="s">
        <v>167</v>
      </c>
      <c r="BM152" s="226" t="s">
        <v>417</v>
      </c>
    </row>
    <row r="153" spans="1:47" s="2" customFormat="1" ht="12">
      <c r="A153" s="41"/>
      <c r="B153" s="42"/>
      <c r="C153" s="43"/>
      <c r="D153" s="228" t="s">
        <v>156</v>
      </c>
      <c r="E153" s="43"/>
      <c r="F153" s="229" t="s">
        <v>418</v>
      </c>
      <c r="G153" s="43"/>
      <c r="H153" s="43"/>
      <c r="I153" s="230"/>
      <c r="J153" s="43"/>
      <c r="K153" s="43"/>
      <c r="L153" s="47"/>
      <c r="M153" s="231"/>
      <c r="N153" s="232"/>
      <c r="O153" s="87"/>
      <c r="P153" s="87"/>
      <c r="Q153" s="87"/>
      <c r="R153" s="87"/>
      <c r="S153" s="87"/>
      <c r="T153" s="88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T153" s="20" t="s">
        <v>156</v>
      </c>
      <c r="AU153" s="20" t="s">
        <v>86</v>
      </c>
    </row>
    <row r="154" spans="1:51" s="13" customFormat="1" ht="12">
      <c r="A154" s="13"/>
      <c r="B154" s="239"/>
      <c r="C154" s="240"/>
      <c r="D154" s="241" t="s">
        <v>380</v>
      </c>
      <c r="E154" s="242" t="s">
        <v>19</v>
      </c>
      <c r="F154" s="243" t="s">
        <v>381</v>
      </c>
      <c r="G154" s="240"/>
      <c r="H154" s="242" t="s">
        <v>19</v>
      </c>
      <c r="I154" s="244"/>
      <c r="J154" s="240"/>
      <c r="K154" s="240"/>
      <c r="L154" s="245"/>
      <c r="M154" s="246"/>
      <c r="N154" s="247"/>
      <c r="O154" s="247"/>
      <c r="P154" s="247"/>
      <c r="Q154" s="247"/>
      <c r="R154" s="247"/>
      <c r="S154" s="247"/>
      <c r="T154" s="24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9" t="s">
        <v>380</v>
      </c>
      <c r="AU154" s="249" t="s">
        <v>86</v>
      </c>
      <c r="AV154" s="13" t="s">
        <v>84</v>
      </c>
      <c r="AW154" s="13" t="s">
        <v>37</v>
      </c>
      <c r="AX154" s="13" t="s">
        <v>76</v>
      </c>
      <c r="AY154" s="249" t="s">
        <v>146</v>
      </c>
    </row>
    <row r="155" spans="1:51" s="13" customFormat="1" ht="12">
      <c r="A155" s="13"/>
      <c r="B155" s="239"/>
      <c r="C155" s="240"/>
      <c r="D155" s="241" t="s">
        <v>380</v>
      </c>
      <c r="E155" s="242" t="s">
        <v>19</v>
      </c>
      <c r="F155" s="243" t="s">
        <v>397</v>
      </c>
      <c r="G155" s="240"/>
      <c r="H155" s="242" t="s">
        <v>19</v>
      </c>
      <c r="I155" s="244"/>
      <c r="J155" s="240"/>
      <c r="K155" s="240"/>
      <c r="L155" s="245"/>
      <c r="M155" s="246"/>
      <c r="N155" s="247"/>
      <c r="O155" s="247"/>
      <c r="P155" s="247"/>
      <c r="Q155" s="247"/>
      <c r="R155" s="247"/>
      <c r="S155" s="247"/>
      <c r="T155" s="24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9" t="s">
        <v>380</v>
      </c>
      <c r="AU155" s="249" t="s">
        <v>86</v>
      </c>
      <c r="AV155" s="13" t="s">
        <v>84</v>
      </c>
      <c r="AW155" s="13" t="s">
        <v>37</v>
      </c>
      <c r="AX155" s="13" t="s">
        <v>76</v>
      </c>
      <c r="AY155" s="249" t="s">
        <v>146</v>
      </c>
    </row>
    <row r="156" spans="1:51" s="14" customFormat="1" ht="12">
      <c r="A156" s="14"/>
      <c r="B156" s="250"/>
      <c r="C156" s="251"/>
      <c r="D156" s="241" t="s">
        <v>380</v>
      </c>
      <c r="E156" s="252" t="s">
        <v>19</v>
      </c>
      <c r="F156" s="253" t="s">
        <v>308</v>
      </c>
      <c r="G156" s="251"/>
      <c r="H156" s="254">
        <v>57.836</v>
      </c>
      <c r="I156" s="255"/>
      <c r="J156" s="251"/>
      <c r="K156" s="251"/>
      <c r="L156" s="256"/>
      <c r="M156" s="257"/>
      <c r="N156" s="258"/>
      <c r="O156" s="258"/>
      <c r="P156" s="258"/>
      <c r="Q156" s="258"/>
      <c r="R156" s="258"/>
      <c r="S156" s="258"/>
      <c r="T156" s="259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60" t="s">
        <v>380</v>
      </c>
      <c r="AU156" s="260" t="s">
        <v>86</v>
      </c>
      <c r="AV156" s="14" t="s">
        <v>86</v>
      </c>
      <c r="AW156" s="14" t="s">
        <v>37</v>
      </c>
      <c r="AX156" s="14" t="s">
        <v>84</v>
      </c>
      <c r="AY156" s="260" t="s">
        <v>146</v>
      </c>
    </row>
    <row r="157" spans="1:47" s="2" customFormat="1" ht="12">
      <c r="A157" s="41"/>
      <c r="B157" s="42"/>
      <c r="C157" s="43"/>
      <c r="D157" s="241" t="s">
        <v>383</v>
      </c>
      <c r="E157" s="43"/>
      <c r="F157" s="261" t="s">
        <v>398</v>
      </c>
      <c r="G157" s="43"/>
      <c r="H157" s="43"/>
      <c r="I157" s="43"/>
      <c r="J157" s="43"/>
      <c r="K157" s="43"/>
      <c r="L157" s="47"/>
      <c r="M157" s="231"/>
      <c r="N157" s="232"/>
      <c r="O157" s="87"/>
      <c r="P157" s="87"/>
      <c r="Q157" s="87"/>
      <c r="R157" s="87"/>
      <c r="S157" s="87"/>
      <c r="T157" s="88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U157" s="20" t="s">
        <v>86</v>
      </c>
    </row>
    <row r="158" spans="1:47" s="2" customFormat="1" ht="12">
      <c r="A158" s="41"/>
      <c r="B158" s="42"/>
      <c r="C158" s="43"/>
      <c r="D158" s="241" t="s">
        <v>383</v>
      </c>
      <c r="E158" s="43"/>
      <c r="F158" s="262" t="s">
        <v>399</v>
      </c>
      <c r="G158" s="43"/>
      <c r="H158" s="263">
        <v>57.836</v>
      </c>
      <c r="I158" s="43"/>
      <c r="J158" s="43"/>
      <c r="K158" s="43"/>
      <c r="L158" s="47"/>
      <c r="M158" s="231"/>
      <c r="N158" s="232"/>
      <c r="O158" s="87"/>
      <c r="P158" s="87"/>
      <c r="Q158" s="87"/>
      <c r="R158" s="87"/>
      <c r="S158" s="87"/>
      <c r="T158" s="88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U158" s="20" t="s">
        <v>86</v>
      </c>
    </row>
    <row r="159" spans="1:65" s="2" customFormat="1" ht="33" customHeight="1">
      <c r="A159" s="41"/>
      <c r="B159" s="42"/>
      <c r="C159" s="215" t="s">
        <v>193</v>
      </c>
      <c r="D159" s="215" t="s">
        <v>149</v>
      </c>
      <c r="E159" s="216" t="s">
        <v>419</v>
      </c>
      <c r="F159" s="217" t="s">
        <v>420</v>
      </c>
      <c r="G159" s="218" t="s">
        <v>377</v>
      </c>
      <c r="H159" s="219">
        <v>399.335</v>
      </c>
      <c r="I159" s="220"/>
      <c r="J159" s="221">
        <f>ROUND(I159*H159,2)</f>
        <v>0</v>
      </c>
      <c r="K159" s="217" t="s">
        <v>153</v>
      </c>
      <c r="L159" s="47"/>
      <c r="M159" s="222" t="s">
        <v>19</v>
      </c>
      <c r="N159" s="223" t="s">
        <v>47</v>
      </c>
      <c r="O159" s="87"/>
      <c r="P159" s="224">
        <f>O159*H159</f>
        <v>0</v>
      </c>
      <c r="Q159" s="224">
        <v>0</v>
      </c>
      <c r="R159" s="224">
        <f>Q159*H159</f>
        <v>0</v>
      </c>
      <c r="S159" s="224">
        <v>0.098</v>
      </c>
      <c r="T159" s="225">
        <f>S159*H159</f>
        <v>39.13483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26" t="s">
        <v>167</v>
      </c>
      <c r="AT159" s="226" t="s">
        <v>149</v>
      </c>
      <c r="AU159" s="226" t="s">
        <v>86</v>
      </c>
      <c r="AY159" s="20" t="s">
        <v>146</v>
      </c>
      <c r="BE159" s="227">
        <f>IF(N159="základní",J159,0)</f>
        <v>0</v>
      </c>
      <c r="BF159" s="227">
        <f>IF(N159="snížená",J159,0)</f>
        <v>0</v>
      </c>
      <c r="BG159" s="227">
        <f>IF(N159="zákl. přenesená",J159,0)</f>
        <v>0</v>
      </c>
      <c r="BH159" s="227">
        <f>IF(N159="sníž. přenesená",J159,0)</f>
        <v>0</v>
      </c>
      <c r="BI159" s="227">
        <f>IF(N159="nulová",J159,0)</f>
        <v>0</v>
      </c>
      <c r="BJ159" s="20" t="s">
        <v>84</v>
      </c>
      <c r="BK159" s="227">
        <f>ROUND(I159*H159,2)</f>
        <v>0</v>
      </c>
      <c r="BL159" s="20" t="s">
        <v>167</v>
      </c>
      <c r="BM159" s="226" t="s">
        <v>421</v>
      </c>
    </row>
    <row r="160" spans="1:47" s="2" customFormat="1" ht="12">
      <c r="A160" s="41"/>
      <c r="B160" s="42"/>
      <c r="C160" s="43"/>
      <c r="D160" s="228" t="s">
        <v>156</v>
      </c>
      <c r="E160" s="43"/>
      <c r="F160" s="229" t="s">
        <v>422</v>
      </c>
      <c r="G160" s="43"/>
      <c r="H160" s="43"/>
      <c r="I160" s="230"/>
      <c r="J160" s="43"/>
      <c r="K160" s="43"/>
      <c r="L160" s="47"/>
      <c r="M160" s="231"/>
      <c r="N160" s="232"/>
      <c r="O160" s="87"/>
      <c r="P160" s="87"/>
      <c r="Q160" s="87"/>
      <c r="R160" s="87"/>
      <c r="S160" s="87"/>
      <c r="T160" s="88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T160" s="20" t="s">
        <v>156</v>
      </c>
      <c r="AU160" s="20" t="s">
        <v>86</v>
      </c>
    </row>
    <row r="161" spans="1:51" s="13" customFormat="1" ht="12">
      <c r="A161" s="13"/>
      <c r="B161" s="239"/>
      <c r="C161" s="240"/>
      <c r="D161" s="241" t="s">
        <v>380</v>
      </c>
      <c r="E161" s="242" t="s">
        <v>19</v>
      </c>
      <c r="F161" s="243" t="s">
        <v>381</v>
      </c>
      <c r="G161" s="240"/>
      <c r="H161" s="242" t="s">
        <v>19</v>
      </c>
      <c r="I161" s="244"/>
      <c r="J161" s="240"/>
      <c r="K161" s="240"/>
      <c r="L161" s="245"/>
      <c r="M161" s="246"/>
      <c r="N161" s="247"/>
      <c r="O161" s="247"/>
      <c r="P161" s="247"/>
      <c r="Q161" s="247"/>
      <c r="R161" s="247"/>
      <c r="S161" s="247"/>
      <c r="T161" s="248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9" t="s">
        <v>380</v>
      </c>
      <c r="AU161" s="249" t="s">
        <v>86</v>
      </c>
      <c r="AV161" s="13" t="s">
        <v>84</v>
      </c>
      <c r="AW161" s="13" t="s">
        <v>37</v>
      </c>
      <c r="AX161" s="13" t="s">
        <v>76</v>
      </c>
      <c r="AY161" s="249" t="s">
        <v>146</v>
      </c>
    </row>
    <row r="162" spans="1:51" s="13" customFormat="1" ht="12">
      <c r="A162" s="13"/>
      <c r="B162" s="239"/>
      <c r="C162" s="240"/>
      <c r="D162" s="241" t="s">
        <v>380</v>
      </c>
      <c r="E162" s="242" t="s">
        <v>19</v>
      </c>
      <c r="F162" s="243" t="s">
        <v>390</v>
      </c>
      <c r="G162" s="240"/>
      <c r="H162" s="242" t="s">
        <v>19</v>
      </c>
      <c r="I162" s="244"/>
      <c r="J162" s="240"/>
      <c r="K162" s="240"/>
      <c r="L162" s="245"/>
      <c r="M162" s="246"/>
      <c r="N162" s="247"/>
      <c r="O162" s="247"/>
      <c r="P162" s="247"/>
      <c r="Q162" s="247"/>
      <c r="R162" s="247"/>
      <c r="S162" s="247"/>
      <c r="T162" s="24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9" t="s">
        <v>380</v>
      </c>
      <c r="AU162" s="249" t="s">
        <v>86</v>
      </c>
      <c r="AV162" s="13" t="s">
        <v>84</v>
      </c>
      <c r="AW162" s="13" t="s">
        <v>37</v>
      </c>
      <c r="AX162" s="13" t="s">
        <v>76</v>
      </c>
      <c r="AY162" s="249" t="s">
        <v>146</v>
      </c>
    </row>
    <row r="163" spans="1:51" s="14" customFormat="1" ht="12">
      <c r="A163" s="14"/>
      <c r="B163" s="250"/>
      <c r="C163" s="251"/>
      <c r="D163" s="241" t="s">
        <v>380</v>
      </c>
      <c r="E163" s="252" t="s">
        <v>19</v>
      </c>
      <c r="F163" s="253" t="s">
        <v>299</v>
      </c>
      <c r="G163" s="251"/>
      <c r="H163" s="254">
        <v>399.335</v>
      </c>
      <c r="I163" s="255"/>
      <c r="J163" s="251"/>
      <c r="K163" s="251"/>
      <c r="L163" s="256"/>
      <c r="M163" s="257"/>
      <c r="N163" s="258"/>
      <c r="O163" s="258"/>
      <c r="P163" s="258"/>
      <c r="Q163" s="258"/>
      <c r="R163" s="258"/>
      <c r="S163" s="258"/>
      <c r="T163" s="259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60" t="s">
        <v>380</v>
      </c>
      <c r="AU163" s="260" t="s">
        <v>86</v>
      </c>
      <c r="AV163" s="14" t="s">
        <v>86</v>
      </c>
      <c r="AW163" s="14" t="s">
        <v>37</v>
      </c>
      <c r="AX163" s="14" t="s">
        <v>84</v>
      </c>
      <c r="AY163" s="260" t="s">
        <v>146</v>
      </c>
    </row>
    <row r="164" spans="1:47" s="2" customFormat="1" ht="12">
      <c r="A164" s="41"/>
      <c r="B164" s="42"/>
      <c r="C164" s="43"/>
      <c r="D164" s="241" t="s">
        <v>383</v>
      </c>
      <c r="E164" s="43"/>
      <c r="F164" s="261" t="s">
        <v>391</v>
      </c>
      <c r="G164" s="43"/>
      <c r="H164" s="43"/>
      <c r="I164" s="43"/>
      <c r="J164" s="43"/>
      <c r="K164" s="43"/>
      <c r="L164" s="47"/>
      <c r="M164" s="231"/>
      <c r="N164" s="232"/>
      <c r="O164" s="87"/>
      <c r="P164" s="87"/>
      <c r="Q164" s="87"/>
      <c r="R164" s="87"/>
      <c r="S164" s="87"/>
      <c r="T164" s="88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U164" s="20" t="s">
        <v>86</v>
      </c>
    </row>
    <row r="165" spans="1:47" s="2" customFormat="1" ht="12">
      <c r="A165" s="41"/>
      <c r="B165" s="42"/>
      <c r="C165" s="43"/>
      <c r="D165" s="241" t="s">
        <v>383</v>
      </c>
      <c r="E165" s="43"/>
      <c r="F165" s="262" t="s">
        <v>392</v>
      </c>
      <c r="G165" s="43"/>
      <c r="H165" s="263">
        <v>399.335</v>
      </c>
      <c r="I165" s="43"/>
      <c r="J165" s="43"/>
      <c r="K165" s="43"/>
      <c r="L165" s="47"/>
      <c r="M165" s="231"/>
      <c r="N165" s="232"/>
      <c r="O165" s="87"/>
      <c r="P165" s="87"/>
      <c r="Q165" s="87"/>
      <c r="R165" s="87"/>
      <c r="S165" s="87"/>
      <c r="T165" s="88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U165" s="20" t="s">
        <v>86</v>
      </c>
    </row>
    <row r="166" spans="1:65" s="2" customFormat="1" ht="33" customHeight="1">
      <c r="A166" s="41"/>
      <c r="B166" s="42"/>
      <c r="C166" s="215" t="s">
        <v>200</v>
      </c>
      <c r="D166" s="215" t="s">
        <v>149</v>
      </c>
      <c r="E166" s="216" t="s">
        <v>423</v>
      </c>
      <c r="F166" s="217" t="s">
        <v>424</v>
      </c>
      <c r="G166" s="218" t="s">
        <v>377</v>
      </c>
      <c r="H166" s="219">
        <v>43.526</v>
      </c>
      <c r="I166" s="220"/>
      <c r="J166" s="221">
        <f>ROUND(I166*H166,2)</f>
        <v>0</v>
      </c>
      <c r="K166" s="217" t="s">
        <v>153</v>
      </c>
      <c r="L166" s="47"/>
      <c r="M166" s="222" t="s">
        <v>19</v>
      </c>
      <c r="N166" s="223" t="s">
        <v>47</v>
      </c>
      <c r="O166" s="87"/>
      <c r="P166" s="224">
        <f>O166*H166</f>
        <v>0</v>
      </c>
      <c r="Q166" s="224">
        <v>0</v>
      </c>
      <c r="R166" s="224">
        <f>Q166*H166</f>
        <v>0</v>
      </c>
      <c r="S166" s="224">
        <v>0.22</v>
      </c>
      <c r="T166" s="225">
        <f>S166*H166</f>
        <v>9.57572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26" t="s">
        <v>167</v>
      </c>
      <c r="AT166" s="226" t="s">
        <v>149</v>
      </c>
      <c r="AU166" s="226" t="s">
        <v>86</v>
      </c>
      <c r="AY166" s="20" t="s">
        <v>146</v>
      </c>
      <c r="BE166" s="227">
        <f>IF(N166="základní",J166,0)</f>
        <v>0</v>
      </c>
      <c r="BF166" s="227">
        <f>IF(N166="snížená",J166,0)</f>
        <v>0</v>
      </c>
      <c r="BG166" s="227">
        <f>IF(N166="zákl. přenesená",J166,0)</f>
        <v>0</v>
      </c>
      <c r="BH166" s="227">
        <f>IF(N166="sníž. přenesená",J166,0)</f>
        <v>0</v>
      </c>
      <c r="BI166" s="227">
        <f>IF(N166="nulová",J166,0)</f>
        <v>0</v>
      </c>
      <c r="BJ166" s="20" t="s">
        <v>84</v>
      </c>
      <c r="BK166" s="227">
        <f>ROUND(I166*H166,2)</f>
        <v>0</v>
      </c>
      <c r="BL166" s="20" t="s">
        <v>167</v>
      </c>
      <c r="BM166" s="226" t="s">
        <v>425</v>
      </c>
    </row>
    <row r="167" spans="1:47" s="2" customFormat="1" ht="12">
      <c r="A167" s="41"/>
      <c r="B167" s="42"/>
      <c r="C167" s="43"/>
      <c r="D167" s="228" t="s">
        <v>156</v>
      </c>
      <c r="E167" s="43"/>
      <c r="F167" s="229" t="s">
        <v>426</v>
      </c>
      <c r="G167" s="43"/>
      <c r="H167" s="43"/>
      <c r="I167" s="230"/>
      <c r="J167" s="43"/>
      <c r="K167" s="43"/>
      <c r="L167" s="47"/>
      <c r="M167" s="231"/>
      <c r="N167" s="232"/>
      <c r="O167" s="87"/>
      <c r="P167" s="87"/>
      <c r="Q167" s="87"/>
      <c r="R167" s="87"/>
      <c r="S167" s="87"/>
      <c r="T167" s="88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T167" s="20" t="s">
        <v>156</v>
      </c>
      <c r="AU167" s="20" t="s">
        <v>86</v>
      </c>
    </row>
    <row r="168" spans="1:51" s="13" customFormat="1" ht="12">
      <c r="A168" s="13"/>
      <c r="B168" s="239"/>
      <c r="C168" s="240"/>
      <c r="D168" s="241" t="s">
        <v>380</v>
      </c>
      <c r="E168" s="242" t="s">
        <v>19</v>
      </c>
      <c r="F168" s="243" t="s">
        <v>381</v>
      </c>
      <c r="G168" s="240"/>
      <c r="H168" s="242" t="s">
        <v>19</v>
      </c>
      <c r="I168" s="244"/>
      <c r="J168" s="240"/>
      <c r="K168" s="240"/>
      <c r="L168" s="245"/>
      <c r="M168" s="246"/>
      <c r="N168" s="247"/>
      <c r="O168" s="247"/>
      <c r="P168" s="247"/>
      <c r="Q168" s="247"/>
      <c r="R168" s="247"/>
      <c r="S168" s="247"/>
      <c r="T168" s="24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9" t="s">
        <v>380</v>
      </c>
      <c r="AU168" s="249" t="s">
        <v>86</v>
      </c>
      <c r="AV168" s="13" t="s">
        <v>84</v>
      </c>
      <c r="AW168" s="13" t="s">
        <v>37</v>
      </c>
      <c r="AX168" s="13" t="s">
        <v>76</v>
      </c>
      <c r="AY168" s="249" t="s">
        <v>146</v>
      </c>
    </row>
    <row r="169" spans="1:51" s="13" customFormat="1" ht="12">
      <c r="A169" s="13"/>
      <c r="B169" s="239"/>
      <c r="C169" s="240"/>
      <c r="D169" s="241" t="s">
        <v>380</v>
      </c>
      <c r="E169" s="242" t="s">
        <v>19</v>
      </c>
      <c r="F169" s="243" t="s">
        <v>404</v>
      </c>
      <c r="G169" s="240"/>
      <c r="H169" s="242" t="s">
        <v>19</v>
      </c>
      <c r="I169" s="244"/>
      <c r="J169" s="240"/>
      <c r="K169" s="240"/>
      <c r="L169" s="245"/>
      <c r="M169" s="246"/>
      <c r="N169" s="247"/>
      <c r="O169" s="247"/>
      <c r="P169" s="247"/>
      <c r="Q169" s="247"/>
      <c r="R169" s="247"/>
      <c r="S169" s="247"/>
      <c r="T169" s="24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9" t="s">
        <v>380</v>
      </c>
      <c r="AU169" s="249" t="s">
        <v>86</v>
      </c>
      <c r="AV169" s="13" t="s">
        <v>84</v>
      </c>
      <c r="AW169" s="13" t="s">
        <v>37</v>
      </c>
      <c r="AX169" s="13" t="s">
        <v>76</v>
      </c>
      <c r="AY169" s="249" t="s">
        <v>146</v>
      </c>
    </row>
    <row r="170" spans="1:51" s="14" customFormat="1" ht="12">
      <c r="A170" s="14"/>
      <c r="B170" s="250"/>
      <c r="C170" s="251"/>
      <c r="D170" s="241" t="s">
        <v>380</v>
      </c>
      <c r="E170" s="252" t="s">
        <v>19</v>
      </c>
      <c r="F170" s="253" t="s">
        <v>314</v>
      </c>
      <c r="G170" s="251"/>
      <c r="H170" s="254">
        <v>43.526</v>
      </c>
      <c r="I170" s="255"/>
      <c r="J170" s="251"/>
      <c r="K170" s="251"/>
      <c r="L170" s="256"/>
      <c r="M170" s="257"/>
      <c r="N170" s="258"/>
      <c r="O170" s="258"/>
      <c r="P170" s="258"/>
      <c r="Q170" s="258"/>
      <c r="R170" s="258"/>
      <c r="S170" s="258"/>
      <c r="T170" s="259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60" t="s">
        <v>380</v>
      </c>
      <c r="AU170" s="260" t="s">
        <v>86</v>
      </c>
      <c r="AV170" s="14" t="s">
        <v>86</v>
      </c>
      <c r="AW170" s="14" t="s">
        <v>37</v>
      </c>
      <c r="AX170" s="14" t="s">
        <v>84</v>
      </c>
      <c r="AY170" s="260" t="s">
        <v>146</v>
      </c>
    </row>
    <row r="171" spans="1:47" s="2" customFormat="1" ht="12">
      <c r="A171" s="41"/>
      <c r="B171" s="42"/>
      <c r="C171" s="43"/>
      <c r="D171" s="241" t="s">
        <v>383</v>
      </c>
      <c r="E171" s="43"/>
      <c r="F171" s="261" t="s">
        <v>405</v>
      </c>
      <c r="G171" s="43"/>
      <c r="H171" s="43"/>
      <c r="I171" s="43"/>
      <c r="J171" s="43"/>
      <c r="K171" s="43"/>
      <c r="L171" s="47"/>
      <c r="M171" s="231"/>
      <c r="N171" s="232"/>
      <c r="O171" s="87"/>
      <c r="P171" s="87"/>
      <c r="Q171" s="87"/>
      <c r="R171" s="87"/>
      <c r="S171" s="87"/>
      <c r="T171" s="88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U171" s="20" t="s">
        <v>86</v>
      </c>
    </row>
    <row r="172" spans="1:47" s="2" customFormat="1" ht="12">
      <c r="A172" s="41"/>
      <c r="B172" s="42"/>
      <c r="C172" s="43"/>
      <c r="D172" s="241" t="s">
        <v>383</v>
      </c>
      <c r="E172" s="43"/>
      <c r="F172" s="262" t="s">
        <v>406</v>
      </c>
      <c r="G172" s="43"/>
      <c r="H172" s="263">
        <v>87.052</v>
      </c>
      <c r="I172" s="43"/>
      <c r="J172" s="43"/>
      <c r="K172" s="43"/>
      <c r="L172" s="47"/>
      <c r="M172" s="231"/>
      <c r="N172" s="232"/>
      <c r="O172" s="87"/>
      <c r="P172" s="87"/>
      <c r="Q172" s="87"/>
      <c r="R172" s="87"/>
      <c r="S172" s="87"/>
      <c r="T172" s="88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U172" s="20" t="s">
        <v>86</v>
      </c>
    </row>
    <row r="173" spans="1:65" s="2" customFormat="1" ht="24.15" customHeight="1">
      <c r="A173" s="41"/>
      <c r="B173" s="42"/>
      <c r="C173" s="215" t="s">
        <v>207</v>
      </c>
      <c r="D173" s="215" t="s">
        <v>149</v>
      </c>
      <c r="E173" s="216" t="s">
        <v>427</v>
      </c>
      <c r="F173" s="217" t="s">
        <v>428</v>
      </c>
      <c r="G173" s="218" t="s">
        <v>377</v>
      </c>
      <c r="H173" s="219">
        <v>312.872</v>
      </c>
      <c r="I173" s="220"/>
      <c r="J173" s="221">
        <f>ROUND(I173*H173,2)</f>
        <v>0</v>
      </c>
      <c r="K173" s="217" t="s">
        <v>153</v>
      </c>
      <c r="L173" s="47"/>
      <c r="M173" s="222" t="s">
        <v>19</v>
      </c>
      <c r="N173" s="223" t="s">
        <v>47</v>
      </c>
      <c r="O173" s="87"/>
      <c r="P173" s="224">
        <f>O173*H173</f>
        <v>0</v>
      </c>
      <c r="Q173" s="224">
        <v>9E-05</v>
      </c>
      <c r="R173" s="224">
        <f>Q173*H173</f>
        <v>0.028158480000000003</v>
      </c>
      <c r="S173" s="224">
        <v>0.115</v>
      </c>
      <c r="T173" s="225">
        <f>S173*H173</f>
        <v>35.98028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26" t="s">
        <v>167</v>
      </c>
      <c r="AT173" s="226" t="s">
        <v>149</v>
      </c>
      <c r="AU173" s="226" t="s">
        <v>86</v>
      </c>
      <c r="AY173" s="20" t="s">
        <v>146</v>
      </c>
      <c r="BE173" s="227">
        <f>IF(N173="základní",J173,0)</f>
        <v>0</v>
      </c>
      <c r="BF173" s="227">
        <f>IF(N173="snížená",J173,0)</f>
        <v>0</v>
      </c>
      <c r="BG173" s="227">
        <f>IF(N173="zákl. přenesená",J173,0)</f>
        <v>0</v>
      </c>
      <c r="BH173" s="227">
        <f>IF(N173="sníž. přenesená",J173,0)</f>
        <v>0</v>
      </c>
      <c r="BI173" s="227">
        <f>IF(N173="nulová",J173,0)</f>
        <v>0</v>
      </c>
      <c r="BJ173" s="20" t="s">
        <v>84</v>
      </c>
      <c r="BK173" s="227">
        <f>ROUND(I173*H173,2)</f>
        <v>0</v>
      </c>
      <c r="BL173" s="20" t="s">
        <v>167</v>
      </c>
      <c r="BM173" s="226" t="s">
        <v>429</v>
      </c>
    </row>
    <row r="174" spans="1:47" s="2" customFormat="1" ht="12">
      <c r="A174" s="41"/>
      <c r="B174" s="42"/>
      <c r="C174" s="43"/>
      <c r="D174" s="228" t="s">
        <v>156</v>
      </c>
      <c r="E174" s="43"/>
      <c r="F174" s="229" t="s">
        <v>430</v>
      </c>
      <c r="G174" s="43"/>
      <c r="H174" s="43"/>
      <c r="I174" s="230"/>
      <c r="J174" s="43"/>
      <c r="K174" s="43"/>
      <c r="L174" s="47"/>
      <c r="M174" s="231"/>
      <c r="N174" s="232"/>
      <c r="O174" s="87"/>
      <c r="P174" s="87"/>
      <c r="Q174" s="87"/>
      <c r="R174" s="87"/>
      <c r="S174" s="87"/>
      <c r="T174" s="88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T174" s="20" t="s">
        <v>156</v>
      </c>
      <c r="AU174" s="20" t="s">
        <v>86</v>
      </c>
    </row>
    <row r="175" spans="1:51" s="13" customFormat="1" ht="12">
      <c r="A175" s="13"/>
      <c r="B175" s="239"/>
      <c r="C175" s="240"/>
      <c r="D175" s="241" t="s">
        <v>380</v>
      </c>
      <c r="E175" s="242" t="s">
        <v>19</v>
      </c>
      <c r="F175" s="243" t="s">
        <v>381</v>
      </c>
      <c r="G175" s="240"/>
      <c r="H175" s="242" t="s">
        <v>19</v>
      </c>
      <c r="I175" s="244"/>
      <c r="J175" s="240"/>
      <c r="K175" s="240"/>
      <c r="L175" s="245"/>
      <c r="M175" s="246"/>
      <c r="N175" s="247"/>
      <c r="O175" s="247"/>
      <c r="P175" s="247"/>
      <c r="Q175" s="247"/>
      <c r="R175" s="247"/>
      <c r="S175" s="247"/>
      <c r="T175" s="24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9" t="s">
        <v>380</v>
      </c>
      <c r="AU175" s="249" t="s">
        <v>86</v>
      </c>
      <c r="AV175" s="13" t="s">
        <v>84</v>
      </c>
      <c r="AW175" s="13" t="s">
        <v>37</v>
      </c>
      <c r="AX175" s="13" t="s">
        <v>76</v>
      </c>
      <c r="AY175" s="249" t="s">
        <v>146</v>
      </c>
    </row>
    <row r="176" spans="1:51" s="13" customFormat="1" ht="12">
      <c r="A176" s="13"/>
      <c r="B176" s="239"/>
      <c r="C176" s="240"/>
      <c r="D176" s="241" t="s">
        <v>380</v>
      </c>
      <c r="E176" s="242" t="s">
        <v>19</v>
      </c>
      <c r="F176" s="243" t="s">
        <v>431</v>
      </c>
      <c r="G176" s="240"/>
      <c r="H176" s="242" t="s">
        <v>19</v>
      </c>
      <c r="I176" s="244"/>
      <c r="J176" s="240"/>
      <c r="K176" s="240"/>
      <c r="L176" s="245"/>
      <c r="M176" s="246"/>
      <c r="N176" s="247"/>
      <c r="O176" s="247"/>
      <c r="P176" s="247"/>
      <c r="Q176" s="247"/>
      <c r="R176" s="247"/>
      <c r="S176" s="247"/>
      <c r="T176" s="24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9" t="s">
        <v>380</v>
      </c>
      <c r="AU176" s="249" t="s">
        <v>86</v>
      </c>
      <c r="AV176" s="13" t="s">
        <v>84</v>
      </c>
      <c r="AW176" s="13" t="s">
        <v>37</v>
      </c>
      <c r="AX176" s="13" t="s">
        <v>76</v>
      </c>
      <c r="AY176" s="249" t="s">
        <v>146</v>
      </c>
    </row>
    <row r="177" spans="1:51" s="14" customFormat="1" ht="12">
      <c r="A177" s="14"/>
      <c r="B177" s="250"/>
      <c r="C177" s="251"/>
      <c r="D177" s="241" t="s">
        <v>380</v>
      </c>
      <c r="E177" s="252" t="s">
        <v>19</v>
      </c>
      <c r="F177" s="253" t="s">
        <v>272</v>
      </c>
      <c r="G177" s="251"/>
      <c r="H177" s="254">
        <v>625.743</v>
      </c>
      <c r="I177" s="255"/>
      <c r="J177" s="251"/>
      <c r="K177" s="251"/>
      <c r="L177" s="256"/>
      <c r="M177" s="257"/>
      <c r="N177" s="258"/>
      <c r="O177" s="258"/>
      <c r="P177" s="258"/>
      <c r="Q177" s="258"/>
      <c r="R177" s="258"/>
      <c r="S177" s="258"/>
      <c r="T177" s="259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60" t="s">
        <v>380</v>
      </c>
      <c r="AU177" s="260" t="s">
        <v>86</v>
      </c>
      <c r="AV177" s="14" t="s">
        <v>86</v>
      </c>
      <c r="AW177" s="14" t="s">
        <v>37</v>
      </c>
      <c r="AX177" s="14" t="s">
        <v>84</v>
      </c>
      <c r="AY177" s="260" t="s">
        <v>146</v>
      </c>
    </row>
    <row r="178" spans="1:47" s="2" customFormat="1" ht="12">
      <c r="A178" s="41"/>
      <c r="B178" s="42"/>
      <c r="C178" s="43"/>
      <c r="D178" s="241" t="s">
        <v>383</v>
      </c>
      <c r="E178" s="43"/>
      <c r="F178" s="261" t="s">
        <v>432</v>
      </c>
      <c r="G178" s="43"/>
      <c r="H178" s="43"/>
      <c r="I178" s="43"/>
      <c r="J178" s="43"/>
      <c r="K178" s="43"/>
      <c r="L178" s="47"/>
      <c r="M178" s="231"/>
      <c r="N178" s="232"/>
      <c r="O178" s="87"/>
      <c r="P178" s="87"/>
      <c r="Q178" s="87"/>
      <c r="R178" s="87"/>
      <c r="S178" s="87"/>
      <c r="T178" s="88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U178" s="20" t="s">
        <v>86</v>
      </c>
    </row>
    <row r="179" spans="1:47" s="2" customFormat="1" ht="12">
      <c r="A179" s="41"/>
      <c r="B179" s="42"/>
      <c r="C179" s="43"/>
      <c r="D179" s="241" t="s">
        <v>383</v>
      </c>
      <c r="E179" s="43"/>
      <c r="F179" s="262" t="s">
        <v>433</v>
      </c>
      <c r="G179" s="43"/>
      <c r="H179" s="263">
        <v>625.743</v>
      </c>
      <c r="I179" s="43"/>
      <c r="J179" s="43"/>
      <c r="K179" s="43"/>
      <c r="L179" s="47"/>
      <c r="M179" s="231"/>
      <c r="N179" s="232"/>
      <c r="O179" s="87"/>
      <c r="P179" s="87"/>
      <c r="Q179" s="87"/>
      <c r="R179" s="87"/>
      <c r="S179" s="87"/>
      <c r="T179" s="88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U179" s="20" t="s">
        <v>86</v>
      </c>
    </row>
    <row r="180" spans="1:51" s="14" customFormat="1" ht="12">
      <c r="A180" s="14"/>
      <c r="B180" s="250"/>
      <c r="C180" s="251"/>
      <c r="D180" s="241" t="s">
        <v>380</v>
      </c>
      <c r="E180" s="251"/>
      <c r="F180" s="253" t="s">
        <v>434</v>
      </c>
      <c r="G180" s="251"/>
      <c r="H180" s="254">
        <v>312.872</v>
      </c>
      <c r="I180" s="255"/>
      <c r="J180" s="251"/>
      <c r="K180" s="251"/>
      <c r="L180" s="256"/>
      <c r="M180" s="257"/>
      <c r="N180" s="258"/>
      <c r="O180" s="258"/>
      <c r="P180" s="258"/>
      <c r="Q180" s="258"/>
      <c r="R180" s="258"/>
      <c r="S180" s="258"/>
      <c r="T180" s="259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60" t="s">
        <v>380</v>
      </c>
      <c r="AU180" s="260" t="s">
        <v>86</v>
      </c>
      <c r="AV180" s="14" t="s">
        <v>86</v>
      </c>
      <c r="AW180" s="14" t="s">
        <v>4</v>
      </c>
      <c r="AX180" s="14" t="s">
        <v>84</v>
      </c>
      <c r="AY180" s="260" t="s">
        <v>146</v>
      </c>
    </row>
    <row r="181" spans="1:65" s="2" customFormat="1" ht="24.15" customHeight="1">
      <c r="A181" s="41"/>
      <c r="B181" s="42"/>
      <c r="C181" s="215" t="s">
        <v>435</v>
      </c>
      <c r="D181" s="215" t="s">
        <v>149</v>
      </c>
      <c r="E181" s="216" t="s">
        <v>436</v>
      </c>
      <c r="F181" s="217" t="s">
        <v>437</v>
      </c>
      <c r="G181" s="218" t="s">
        <v>377</v>
      </c>
      <c r="H181" s="219">
        <v>312.872</v>
      </c>
      <c r="I181" s="220"/>
      <c r="J181" s="221">
        <f>ROUND(I181*H181,2)</f>
        <v>0</v>
      </c>
      <c r="K181" s="217" t="s">
        <v>153</v>
      </c>
      <c r="L181" s="47"/>
      <c r="M181" s="222" t="s">
        <v>19</v>
      </c>
      <c r="N181" s="223" t="s">
        <v>47</v>
      </c>
      <c r="O181" s="87"/>
      <c r="P181" s="224">
        <f>O181*H181</f>
        <v>0</v>
      </c>
      <c r="Q181" s="224">
        <v>0.00016</v>
      </c>
      <c r="R181" s="224">
        <f>Q181*H181</f>
        <v>0.05005952</v>
      </c>
      <c r="S181" s="224">
        <v>0.23</v>
      </c>
      <c r="T181" s="225">
        <f>S181*H181</f>
        <v>71.96056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26" t="s">
        <v>167</v>
      </c>
      <c r="AT181" s="226" t="s">
        <v>149</v>
      </c>
      <c r="AU181" s="226" t="s">
        <v>86</v>
      </c>
      <c r="AY181" s="20" t="s">
        <v>146</v>
      </c>
      <c r="BE181" s="227">
        <f>IF(N181="základní",J181,0)</f>
        <v>0</v>
      </c>
      <c r="BF181" s="227">
        <f>IF(N181="snížená",J181,0)</f>
        <v>0</v>
      </c>
      <c r="BG181" s="227">
        <f>IF(N181="zákl. přenesená",J181,0)</f>
        <v>0</v>
      </c>
      <c r="BH181" s="227">
        <f>IF(N181="sníž. přenesená",J181,0)</f>
        <v>0</v>
      </c>
      <c r="BI181" s="227">
        <f>IF(N181="nulová",J181,0)</f>
        <v>0</v>
      </c>
      <c r="BJ181" s="20" t="s">
        <v>84</v>
      </c>
      <c r="BK181" s="227">
        <f>ROUND(I181*H181,2)</f>
        <v>0</v>
      </c>
      <c r="BL181" s="20" t="s">
        <v>167</v>
      </c>
      <c r="BM181" s="226" t="s">
        <v>438</v>
      </c>
    </row>
    <row r="182" spans="1:47" s="2" customFormat="1" ht="12">
      <c r="A182" s="41"/>
      <c r="B182" s="42"/>
      <c r="C182" s="43"/>
      <c r="D182" s="228" t="s">
        <v>156</v>
      </c>
      <c r="E182" s="43"/>
      <c r="F182" s="229" t="s">
        <v>439</v>
      </c>
      <c r="G182" s="43"/>
      <c r="H182" s="43"/>
      <c r="I182" s="230"/>
      <c r="J182" s="43"/>
      <c r="K182" s="43"/>
      <c r="L182" s="47"/>
      <c r="M182" s="231"/>
      <c r="N182" s="232"/>
      <c r="O182" s="87"/>
      <c r="P182" s="87"/>
      <c r="Q182" s="87"/>
      <c r="R182" s="87"/>
      <c r="S182" s="87"/>
      <c r="T182" s="88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T182" s="20" t="s">
        <v>156</v>
      </c>
      <c r="AU182" s="20" t="s">
        <v>86</v>
      </c>
    </row>
    <row r="183" spans="1:51" s="13" customFormat="1" ht="12">
      <c r="A183" s="13"/>
      <c r="B183" s="239"/>
      <c r="C183" s="240"/>
      <c r="D183" s="241" t="s">
        <v>380</v>
      </c>
      <c r="E183" s="242" t="s">
        <v>19</v>
      </c>
      <c r="F183" s="243" t="s">
        <v>381</v>
      </c>
      <c r="G183" s="240"/>
      <c r="H183" s="242" t="s">
        <v>19</v>
      </c>
      <c r="I183" s="244"/>
      <c r="J183" s="240"/>
      <c r="K183" s="240"/>
      <c r="L183" s="245"/>
      <c r="M183" s="246"/>
      <c r="N183" s="247"/>
      <c r="O183" s="247"/>
      <c r="P183" s="247"/>
      <c r="Q183" s="247"/>
      <c r="R183" s="247"/>
      <c r="S183" s="247"/>
      <c r="T183" s="248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9" t="s">
        <v>380</v>
      </c>
      <c r="AU183" s="249" t="s">
        <v>86</v>
      </c>
      <c r="AV183" s="13" t="s">
        <v>84</v>
      </c>
      <c r="AW183" s="13" t="s">
        <v>37</v>
      </c>
      <c r="AX183" s="13" t="s">
        <v>76</v>
      </c>
      <c r="AY183" s="249" t="s">
        <v>146</v>
      </c>
    </row>
    <row r="184" spans="1:51" s="13" customFormat="1" ht="12">
      <c r="A184" s="13"/>
      <c r="B184" s="239"/>
      <c r="C184" s="240"/>
      <c r="D184" s="241" t="s">
        <v>380</v>
      </c>
      <c r="E184" s="242" t="s">
        <v>19</v>
      </c>
      <c r="F184" s="243" t="s">
        <v>431</v>
      </c>
      <c r="G184" s="240"/>
      <c r="H184" s="242" t="s">
        <v>19</v>
      </c>
      <c r="I184" s="244"/>
      <c r="J184" s="240"/>
      <c r="K184" s="240"/>
      <c r="L184" s="245"/>
      <c r="M184" s="246"/>
      <c r="N184" s="247"/>
      <c r="O184" s="247"/>
      <c r="P184" s="247"/>
      <c r="Q184" s="247"/>
      <c r="R184" s="247"/>
      <c r="S184" s="247"/>
      <c r="T184" s="24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9" t="s">
        <v>380</v>
      </c>
      <c r="AU184" s="249" t="s">
        <v>86</v>
      </c>
      <c r="AV184" s="13" t="s">
        <v>84</v>
      </c>
      <c r="AW184" s="13" t="s">
        <v>37</v>
      </c>
      <c r="AX184" s="13" t="s">
        <v>76</v>
      </c>
      <c r="AY184" s="249" t="s">
        <v>146</v>
      </c>
    </row>
    <row r="185" spans="1:51" s="14" customFormat="1" ht="12">
      <c r="A185" s="14"/>
      <c r="B185" s="250"/>
      <c r="C185" s="251"/>
      <c r="D185" s="241" t="s">
        <v>380</v>
      </c>
      <c r="E185" s="252" t="s">
        <v>19</v>
      </c>
      <c r="F185" s="253" t="s">
        <v>272</v>
      </c>
      <c r="G185" s="251"/>
      <c r="H185" s="254">
        <v>625.743</v>
      </c>
      <c r="I185" s="255"/>
      <c r="J185" s="251"/>
      <c r="K185" s="251"/>
      <c r="L185" s="256"/>
      <c r="M185" s="257"/>
      <c r="N185" s="258"/>
      <c r="O185" s="258"/>
      <c r="P185" s="258"/>
      <c r="Q185" s="258"/>
      <c r="R185" s="258"/>
      <c r="S185" s="258"/>
      <c r="T185" s="259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60" t="s">
        <v>380</v>
      </c>
      <c r="AU185" s="260" t="s">
        <v>86</v>
      </c>
      <c r="AV185" s="14" t="s">
        <v>86</v>
      </c>
      <c r="AW185" s="14" t="s">
        <v>37</v>
      </c>
      <c r="AX185" s="14" t="s">
        <v>84</v>
      </c>
      <c r="AY185" s="260" t="s">
        <v>146</v>
      </c>
    </row>
    <row r="186" spans="1:47" s="2" customFormat="1" ht="12">
      <c r="A186" s="41"/>
      <c r="B186" s="42"/>
      <c r="C186" s="43"/>
      <c r="D186" s="241" t="s">
        <v>383</v>
      </c>
      <c r="E186" s="43"/>
      <c r="F186" s="261" t="s">
        <v>432</v>
      </c>
      <c r="G186" s="43"/>
      <c r="H186" s="43"/>
      <c r="I186" s="43"/>
      <c r="J186" s="43"/>
      <c r="K186" s="43"/>
      <c r="L186" s="47"/>
      <c r="M186" s="231"/>
      <c r="N186" s="232"/>
      <c r="O186" s="87"/>
      <c r="P186" s="87"/>
      <c r="Q186" s="87"/>
      <c r="R186" s="87"/>
      <c r="S186" s="87"/>
      <c r="T186" s="88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U186" s="20" t="s">
        <v>86</v>
      </c>
    </row>
    <row r="187" spans="1:47" s="2" customFormat="1" ht="12">
      <c r="A187" s="41"/>
      <c r="B187" s="42"/>
      <c r="C187" s="43"/>
      <c r="D187" s="241" t="s">
        <v>383</v>
      </c>
      <c r="E187" s="43"/>
      <c r="F187" s="262" t="s">
        <v>433</v>
      </c>
      <c r="G187" s="43"/>
      <c r="H187" s="263">
        <v>625.743</v>
      </c>
      <c r="I187" s="43"/>
      <c r="J187" s="43"/>
      <c r="K187" s="43"/>
      <c r="L187" s="47"/>
      <c r="M187" s="231"/>
      <c r="N187" s="232"/>
      <c r="O187" s="87"/>
      <c r="P187" s="87"/>
      <c r="Q187" s="87"/>
      <c r="R187" s="87"/>
      <c r="S187" s="87"/>
      <c r="T187" s="88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U187" s="20" t="s">
        <v>86</v>
      </c>
    </row>
    <row r="188" spans="1:51" s="14" customFormat="1" ht="12">
      <c r="A188" s="14"/>
      <c r="B188" s="250"/>
      <c r="C188" s="251"/>
      <c r="D188" s="241" t="s">
        <v>380</v>
      </c>
      <c r="E188" s="251"/>
      <c r="F188" s="253" t="s">
        <v>434</v>
      </c>
      <c r="G188" s="251"/>
      <c r="H188" s="254">
        <v>312.872</v>
      </c>
      <c r="I188" s="255"/>
      <c r="J188" s="251"/>
      <c r="K188" s="251"/>
      <c r="L188" s="256"/>
      <c r="M188" s="257"/>
      <c r="N188" s="258"/>
      <c r="O188" s="258"/>
      <c r="P188" s="258"/>
      <c r="Q188" s="258"/>
      <c r="R188" s="258"/>
      <c r="S188" s="258"/>
      <c r="T188" s="259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60" t="s">
        <v>380</v>
      </c>
      <c r="AU188" s="260" t="s">
        <v>86</v>
      </c>
      <c r="AV188" s="14" t="s">
        <v>86</v>
      </c>
      <c r="AW188" s="14" t="s">
        <v>4</v>
      </c>
      <c r="AX188" s="14" t="s">
        <v>84</v>
      </c>
      <c r="AY188" s="260" t="s">
        <v>146</v>
      </c>
    </row>
    <row r="189" spans="1:65" s="2" customFormat="1" ht="24.15" customHeight="1">
      <c r="A189" s="41"/>
      <c r="B189" s="42"/>
      <c r="C189" s="215" t="s">
        <v>8</v>
      </c>
      <c r="D189" s="215" t="s">
        <v>149</v>
      </c>
      <c r="E189" s="216" t="s">
        <v>440</v>
      </c>
      <c r="F189" s="217" t="s">
        <v>441</v>
      </c>
      <c r="G189" s="218" t="s">
        <v>442</v>
      </c>
      <c r="H189" s="219">
        <v>366.628</v>
      </c>
      <c r="I189" s="220"/>
      <c r="J189" s="221">
        <f>ROUND(I189*H189,2)</f>
        <v>0</v>
      </c>
      <c r="K189" s="217" t="s">
        <v>153</v>
      </c>
      <c r="L189" s="47"/>
      <c r="M189" s="222" t="s">
        <v>19</v>
      </c>
      <c r="N189" s="223" t="s">
        <v>47</v>
      </c>
      <c r="O189" s="87"/>
      <c r="P189" s="224">
        <f>O189*H189</f>
        <v>0</v>
      </c>
      <c r="Q189" s="224">
        <v>0</v>
      </c>
      <c r="R189" s="224">
        <f>Q189*H189</f>
        <v>0</v>
      </c>
      <c r="S189" s="224">
        <v>0.205</v>
      </c>
      <c r="T189" s="225">
        <f>S189*H189</f>
        <v>75.15874</v>
      </c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R189" s="226" t="s">
        <v>167</v>
      </c>
      <c r="AT189" s="226" t="s">
        <v>149</v>
      </c>
      <c r="AU189" s="226" t="s">
        <v>86</v>
      </c>
      <c r="AY189" s="20" t="s">
        <v>146</v>
      </c>
      <c r="BE189" s="227">
        <f>IF(N189="základní",J189,0)</f>
        <v>0</v>
      </c>
      <c r="BF189" s="227">
        <f>IF(N189="snížená",J189,0)</f>
        <v>0</v>
      </c>
      <c r="BG189" s="227">
        <f>IF(N189="zákl. přenesená",J189,0)</f>
        <v>0</v>
      </c>
      <c r="BH189" s="227">
        <f>IF(N189="sníž. přenesená",J189,0)</f>
        <v>0</v>
      </c>
      <c r="BI189" s="227">
        <f>IF(N189="nulová",J189,0)</f>
        <v>0</v>
      </c>
      <c r="BJ189" s="20" t="s">
        <v>84</v>
      </c>
      <c r="BK189" s="227">
        <f>ROUND(I189*H189,2)</f>
        <v>0</v>
      </c>
      <c r="BL189" s="20" t="s">
        <v>167</v>
      </c>
      <c r="BM189" s="226" t="s">
        <v>443</v>
      </c>
    </row>
    <row r="190" spans="1:47" s="2" customFormat="1" ht="12">
      <c r="A190" s="41"/>
      <c r="B190" s="42"/>
      <c r="C190" s="43"/>
      <c r="D190" s="228" t="s">
        <v>156</v>
      </c>
      <c r="E190" s="43"/>
      <c r="F190" s="229" t="s">
        <v>444</v>
      </c>
      <c r="G190" s="43"/>
      <c r="H190" s="43"/>
      <c r="I190" s="230"/>
      <c r="J190" s="43"/>
      <c r="K190" s="43"/>
      <c r="L190" s="47"/>
      <c r="M190" s="231"/>
      <c r="N190" s="232"/>
      <c r="O190" s="87"/>
      <c r="P190" s="87"/>
      <c r="Q190" s="87"/>
      <c r="R190" s="87"/>
      <c r="S190" s="87"/>
      <c r="T190" s="88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T190" s="20" t="s">
        <v>156</v>
      </c>
      <c r="AU190" s="20" t="s">
        <v>86</v>
      </c>
    </row>
    <row r="191" spans="1:51" s="13" customFormat="1" ht="12">
      <c r="A191" s="13"/>
      <c r="B191" s="239"/>
      <c r="C191" s="240"/>
      <c r="D191" s="241" t="s">
        <v>380</v>
      </c>
      <c r="E191" s="242" t="s">
        <v>19</v>
      </c>
      <c r="F191" s="243" t="s">
        <v>381</v>
      </c>
      <c r="G191" s="240"/>
      <c r="H191" s="242" t="s">
        <v>19</v>
      </c>
      <c r="I191" s="244"/>
      <c r="J191" s="240"/>
      <c r="K191" s="240"/>
      <c r="L191" s="245"/>
      <c r="M191" s="246"/>
      <c r="N191" s="247"/>
      <c r="O191" s="247"/>
      <c r="P191" s="247"/>
      <c r="Q191" s="247"/>
      <c r="R191" s="247"/>
      <c r="S191" s="247"/>
      <c r="T191" s="248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9" t="s">
        <v>380</v>
      </c>
      <c r="AU191" s="249" t="s">
        <v>86</v>
      </c>
      <c r="AV191" s="13" t="s">
        <v>84</v>
      </c>
      <c r="AW191" s="13" t="s">
        <v>37</v>
      </c>
      <c r="AX191" s="13" t="s">
        <v>76</v>
      </c>
      <c r="AY191" s="249" t="s">
        <v>146</v>
      </c>
    </row>
    <row r="192" spans="1:51" s="13" customFormat="1" ht="12">
      <c r="A192" s="13"/>
      <c r="B192" s="239"/>
      <c r="C192" s="240"/>
      <c r="D192" s="241" t="s">
        <v>380</v>
      </c>
      <c r="E192" s="242" t="s">
        <v>19</v>
      </c>
      <c r="F192" s="243" t="s">
        <v>445</v>
      </c>
      <c r="G192" s="240"/>
      <c r="H192" s="242" t="s">
        <v>19</v>
      </c>
      <c r="I192" s="244"/>
      <c r="J192" s="240"/>
      <c r="K192" s="240"/>
      <c r="L192" s="245"/>
      <c r="M192" s="246"/>
      <c r="N192" s="247"/>
      <c r="O192" s="247"/>
      <c r="P192" s="247"/>
      <c r="Q192" s="247"/>
      <c r="R192" s="247"/>
      <c r="S192" s="247"/>
      <c r="T192" s="24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9" t="s">
        <v>380</v>
      </c>
      <c r="AU192" s="249" t="s">
        <v>86</v>
      </c>
      <c r="AV192" s="13" t="s">
        <v>84</v>
      </c>
      <c r="AW192" s="13" t="s">
        <v>37</v>
      </c>
      <c r="AX192" s="13" t="s">
        <v>76</v>
      </c>
      <c r="AY192" s="249" t="s">
        <v>146</v>
      </c>
    </row>
    <row r="193" spans="1:51" s="14" customFormat="1" ht="12">
      <c r="A193" s="14"/>
      <c r="B193" s="250"/>
      <c r="C193" s="251"/>
      <c r="D193" s="241" t="s">
        <v>380</v>
      </c>
      <c r="E193" s="252" t="s">
        <v>19</v>
      </c>
      <c r="F193" s="253" t="s">
        <v>293</v>
      </c>
      <c r="G193" s="251"/>
      <c r="H193" s="254">
        <v>366.628</v>
      </c>
      <c r="I193" s="255"/>
      <c r="J193" s="251"/>
      <c r="K193" s="251"/>
      <c r="L193" s="256"/>
      <c r="M193" s="257"/>
      <c r="N193" s="258"/>
      <c r="O193" s="258"/>
      <c r="P193" s="258"/>
      <c r="Q193" s="258"/>
      <c r="R193" s="258"/>
      <c r="S193" s="258"/>
      <c r="T193" s="259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60" t="s">
        <v>380</v>
      </c>
      <c r="AU193" s="260" t="s">
        <v>86</v>
      </c>
      <c r="AV193" s="14" t="s">
        <v>86</v>
      </c>
      <c r="AW193" s="14" t="s">
        <v>37</v>
      </c>
      <c r="AX193" s="14" t="s">
        <v>84</v>
      </c>
      <c r="AY193" s="260" t="s">
        <v>146</v>
      </c>
    </row>
    <row r="194" spans="1:47" s="2" customFormat="1" ht="12">
      <c r="A194" s="41"/>
      <c r="B194" s="42"/>
      <c r="C194" s="43"/>
      <c r="D194" s="241" t="s">
        <v>383</v>
      </c>
      <c r="E194" s="43"/>
      <c r="F194" s="261" t="s">
        <v>446</v>
      </c>
      <c r="G194" s="43"/>
      <c r="H194" s="43"/>
      <c r="I194" s="43"/>
      <c r="J194" s="43"/>
      <c r="K194" s="43"/>
      <c r="L194" s="47"/>
      <c r="M194" s="231"/>
      <c r="N194" s="232"/>
      <c r="O194" s="87"/>
      <c r="P194" s="87"/>
      <c r="Q194" s="87"/>
      <c r="R194" s="87"/>
      <c r="S194" s="87"/>
      <c r="T194" s="88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U194" s="20" t="s">
        <v>86</v>
      </c>
    </row>
    <row r="195" spans="1:47" s="2" customFormat="1" ht="12">
      <c r="A195" s="41"/>
      <c r="B195" s="42"/>
      <c r="C195" s="43"/>
      <c r="D195" s="241" t="s">
        <v>383</v>
      </c>
      <c r="E195" s="43"/>
      <c r="F195" s="262" t="s">
        <v>447</v>
      </c>
      <c r="G195" s="43"/>
      <c r="H195" s="263">
        <v>366.628</v>
      </c>
      <c r="I195" s="43"/>
      <c r="J195" s="43"/>
      <c r="K195" s="43"/>
      <c r="L195" s="47"/>
      <c r="M195" s="231"/>
      <c r="N195" s="232"/>
      <c r="O195" s="87"/>
      <c r="P195" s="87"/>
      <c r="Q195" s="87"/>
      <c r="R195" s="87"/>
      <c r="S195" s="87"/>
      <c r="T195" s="88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U195" s="20" t="s">
        <v>86</v>
      </c>
    </row>
    <row r="196" spans="1:65" s="2" customFormat="1" ht="24.15" customHeight="1">
      <c r="A196" s="41"/>
      <c r="B196" s="42"/>
      <c r="C196" s="215" t="s">
        <v>448</v>
      </c>
      <c r="D196" s="215" t="s">
        <v>149</v>
      </c>
      <c r="E196" s="216" t="s">
        <v>449</v>
      </c>
      <c r="F196" s="217" t="s">
        <v>450</v>
      </c>
      <c r="G196" s="218" t="s">
        <v>442</v>
      </c>
      <c r="H196" s="219">
        <v>286.014</v>
      </c>
      <c r="I196" s="220"/>
      <c r="J196" s="221">
        <f>ROUND(I196*H196,2)</f>
        <v>0</v>
      </c>
      <c r="K196" s="217" t="s">
        <v>153</v>
      </c>
      <c r="L196" s="47"/>
      <c r="M196" s="222" t="s">
        <v>19</v>
      </c>
      <c r="N196" s="223" t="s">
        <v>47</v>
      </c>
      <c r="O196" s="87"/>
      <c r="P196" s="224">
        <f>O196*H196</f>
        <v>0</v>
      </c>
      <c r="Q196" s="224">
        <v>0</v>
      </c>
      <c r="R196" s="224">
        <f>Q196*H196</f>
        <v>0</v>
      </c>
      <c r="S196" s="224">
        <v>0.04</v>
      </c>
      <c r="T196" s="225">
        <f>S196*H196</f>
        <v>11.440560000000001</v>
      </c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R196" s="226" t="s">
        <v>167</v>
      </c>
      <c r="AT196" s="226" t="s">
        <v>149</v>
      </c>
      <c r="AU196" s="226" t="s">
        <v>86</v>
      </c>
      <c r="AY196" s="20" t="s">
        <v>146</v>
      </c>
      <c r="BE196" s="227">
        <f>IF(N196="základní",J196,0)</f>
        <v>0</v>
      </c>
      <c r="BF196" s="227">
        <f>IF(N196="snížená",J196,0)</f>
        <v>0</v>
      </c>
      <c r="BG196" s="227">
        <f>IF(N196="zákl. přenesená",J196,0)</f>
        <v>0</v>
      </c>
      <c r="BH196" s="227">
        <f>IF(N196="sníž. přenesená",J196,0)</f>
        <v>0</v>
      </c>
      <c r="BI196" s="227">
        <f>IF(N196="nulová",J196,0)</f>
        <v>0</v>
      </c>
      <c r="BJ196" s="20" t="s">
        <v>84</v>
      </c>
      <c r="BK196" s="227">
        <f>ROUND(I196*H196,2)</f>
        <v>0</v>
      </c>
      <c r="BL196" s="20" t="s">
        <v>167</v>
      </c>
      <c r="BM196" s="226" t="s">
        <v>451</v>
      </c>
    </row>
    <row r="197" spans="1:47" s="2" customFormat="1" ht="12">
      <c r="A197" s="41"/>
      <c r="B197" s="42"/>
      <c r="C197" s="43"/>
      <c r="D197" s="228" t="s">
        <v>156</v>
      </c>
      <c r="E197" s="43"/>
      <c r="F197" s="229" t="s">
        <v>452</v>
      </c>
      <c r="G197" s="43"/>
      <c r="H197" s="43"/>
      <c r="I197" s="230"/>
      <c r="J197" s="43"/>
      <c r="K197" s="43"/>
      <c r="L197" s="47"/>
      <c r="M197" s="231"/>
      <c r="N197" s="232"/>
      <c r="O197" s="87"/>
      <c r="P197" s="87"/>
      <c r="Q197" s="87"/>
      <c r="R197" s="87"/>
      <c r="S197" s="87"/>
      <c r="T197" s="88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T197" s="20" t="s">
        <v>156</v>
      </c>
      <c r="AU197" s="20" t="s">
        <v>86</v>
      </c>
    </row>
    <row r="198" spans="1:51" s="13" customFormat="1" ht="12">
      <c r="A198" s="13"/>
      <c r="B198" s="239"/>
      <c r="C198" s="240"/>
      <c r="D198" s="241" t="s">
        <v>380</v>
      </c>
      <c r="E198" s="242" t="s">
        <v>19</v>
      </c>
      <c r="F198" s="243" t="s">
        <v>381</v>
      </c>
      <c r="G198" s="240"/>
      <c r="H198" s="242" t="s">
        <v>19</v>
      </c>
      <c r="I198" s="244"/>
      <c r="J198" s="240"/>
      <c r="K198" s="240"/>
      <c r="L198" s="245"/>
      <c r="M198" s="246"/>
      <c r="N198" s="247"/>
      <c r="O198" s="247"/>
      <c r="P198" s="247"/>
      <c r="Q198" s="247"/>
      <c r="R198" s="247"/>
      <c r="S198" s="247"/>
      <c r="T198" s="248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9" t="s">
        <v>380</v>
      </c>
      <c r="AU198" s="249" t="s">
        <v>86</v>
      </c>
      <c r="AV198" s="13" t="s">
        <v>84</v>
      </c>
      <c r="AW198" s="13" t="s">
        <v>37</v>
      </c>
      <c r="AX198" s="13" t="s">
        <v>76</v>
      </c>
      <c r="AY198" s="249" t="s">
        <v>146</v>
      </c>
    </row>
    <row r="199" spans="1:51" s="13" customFormat="1" ht="12">
      <c r="A199" s="13"/>
      <c r="B199" s="239"/>
      <c r="C199" s="240"/>
      <c r="D199" s="241" t="s">
        <v>380</v>
      </c>
      <c r="E199" s="242" t="s">
        <v>19</v>
      </c>
      <c r="F199" s="243" t="s">
        <v>453</v>
      </c>
      <c r="G199" s="240"/>
      <c r="H199" s="242" t="s">
        <v>19</v>
      </c>
      <c r="I199" s="244"/>
      <c r="J199" s="240"/>
      <c r="K199" s="240"/>
      <c r="L199" s="245"/>
      <c r="M199" s="246"/>
      <c r="N199" s="247"/>
      <c r="O199" s="247"/>
      <c r="P199" s="247"/>
      <c r="Q199" s="247"/>
      <c r="R199" s="247"/>
      <c r="S199" s="247"/>
      <c r="T199" s="248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9" t="s">
        <v>380</v>
      </c>
      <c r="AU199" s="249" t="s">
        <v>86</v>
      </c>
      <c r="AV199" s="13" t="s">
        <v>84</v>
      </c>
      <c r="AW199" s="13" t="s">
        <v>37</v>
      </c>
      <c r="AX199" s="13" t="s">
        <v>76</v>
      </c>
      <c r="AY199" s="249" t="s">
        <v>146</v>
      </c>
    </row>
    <row r="200" spans="1:51" s="14" customFormat="1" ht="12">
      <c r="A200" s="14"/>
      <c r="B200" s="250"/>
      <c r="C200" s="251"/>
      <c r="D200" s="241" t="s">
        <v>380</v>
      </c>
      <c r="E200" s="252" t="s">
        <v>19</v>
      </c>
      <c r="F200" s="253" t="s">
        <v>296</v>
      </c>
      <c r="G200" s="251"/>
      <c r="H200" s="254">
        <v>286.014</v>
      </c>
      <c r="I200" s="255"/>
      <c r="J200" s="251"/>
      <c r="K200" s="251"/>
      <c r="L200" s="256"/>
      <c r="M200" s="257"/>
      <c r="N200" s="258"/>
      <c r="O200" s="258"/>
      <c r="P200" s="258"/>
      <c r="Q200" s="258"/>
      <c r="R200" s="258"/>
      <c r="S200" s="258"/>
      <c r="T200" s="259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60" t="s">
        <v>380</v>
      </c>
      <c r="AU200" s="260" t="s">
        <v>86</v>
      </c>
      <c r="AV200" s="14" t="s">
        <v>86</v>
      </c>
      <c r="AW200" s="14" t="s">
        <v>37</v>
      </c>
      <c r="AX200" s="14" t="s">
        <v>84</v>
      </c>
      <c r="AY200" s="260" t="s">
        <v>146</v>
      </c>
    </row>
    <row r="201" spans="1:47" s="2" customFormat="1" ht="12">
      <c r="A201" s="41"/>
      <c r="B201" s="42"/>
      <c r="C201" s="43"/>
      <c r="D201" s="241" t="s">
        <v>383</v>
      </c>
      <c r="E201" s="43"/>
      <c r="F201" s="261" t="s">
        <v>454</v>
      </c>
      <c r="G201" s="43"/>
      <c r="H201" s="43"/>
      <c r="I201" s="43"/>
      <c r="J201" s="43"/>
      <c r="K201" s="43"/>
      <c r="L201" s="47"/>
      <c r="M201" s="231"/>
      <c r="N201" s="232"/>
      <c r="O201" s="87"/>
      <c r="P201" s="87"/>
      <c r="Q201" s="87"/>
      <c r="R201" s="87"/>
      <c r="S201" s="87"/>
      <c r="T201" s="88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U201" s="20" t="s">
        <v>86</v>
      </c>
    </row>
    <row r="202" spans="1:47" s="2" customFormat="1" ht="12">
      <c r="A202" s="41"/>
      <c r="B202" s="42"/>
      <c r="C202" s="43"/>
      <c r="D202" s="241" t="s">
        <v>383</v>
      </c>
      <c r="E202" s="43"/>
      <c r="F202" s="262" t="s">
        <v>455</v>
      </c>
      <c r="G202" s="43"/>
      <c r="H202" s="263">
        <v>286.014</v>
      </c>
      <c r="I202" s="43"/>
      <c r="J202" s="43"/>
      <c r="K202" s="43"/>
      <c r="L202" s="47"/>
      <c r="M202" s="231"/>
      <c r="N202" s="232"/>
      <c r="O202" s="87"/>
      <c r="P202" s="87"/>
      <c r="Q202" s="87"/>
      <c r="R202" s="87"/>
      <c r="S202" s="87"/>
      <c r="T202" s="88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U202" s="20" t="s">
        <v>86</v>
      </c>
    </row>
    <row r="203" spans="1:65" s="2" customFormat="1" ht="16.5" customHeight="1">
      <c r="A203" s="41"/>
      <c r="B203" s="42"/>
      <c r="C203" s="215" t="s">
        <v>456</v>
      </c>
      <c r="D203" s="215" t="s">
        <v>149</v>
      </c>
      <c r="E203" s="216" t="s">
        <v>457</v>
      </c>
      <c r="F203" s="217" t="s">
        <v>458</v>
      </c>
      <c r="G203" s="218" t="s">
        <v>377</v>
      </c>
      <c r="H203" s="219">
        <v>566.476</v>
      </c>
      <c r="I203" s="220"/>
      <c r="J203" s="221">
        <f>ROUND(I203*H203,2)</f>
        <v>0</v>
      </c>
      <c r="K203" s="217" t="s">
        <v>153</v>
      </c>
      <c r="L203" s="47"/>
      <c r="M203" s="222" t="s">
        <v>19</v>
      </c>
      <c r="N203" s="223" t="s">
        <v>47</v>
      </c>
      <c r="O203" s="87"/>
      <c r="P203" s="224">
        <f>O203*H203</f>
        <v>0</v>
      </c>
      <c r="Q203" s="224">
        <v>0</v>
      </c>
      <c r="R203" s="224">
        <f>Q203*H203</f>
        <v>0</v>
      </c>
      <c r="S203" s="224">
        <v>0</v>
      </c>
      <c r="T203" s="225">
        <f>S203*H203</f>
        <v>0</v>
      </c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R203" s="226" t="s">
        <v>167</v>
      </c>
      <c r="AT203" s="226" t="s">
        <v>149</v>
      </c>
      <c r="AU203" s="226" t="s">
        <v>86</v>
      </c>
      <c r="AY203" s="20" t="s">
        <v>146</v>
      </c>
      <c r="BE203" s="227">
        <f>IF(N203="základní",J203,0)</f>
        <v>0</v>
      </c>
      <c r="BF203" s="227">
        <f>IF(N203="snížená",J203,0)</f>
        <v>0</v>
      </c>
      <c r="BG203" s="227">
        <f>IF(N203="zákl. přenesená",J203,0)</f>
        <v>0</v>
      </c>
      <c r="BH203" s="227">
        <f>IF(N203="sníž. přenesená",J203,0)</f>
        <v>0</v>
      </c>
      <c r="BI203" s="227">
        <f>IF(N203="nulová",J203,0)</f>
        <v>0</v>
      </c>
      <c r="BJ203" s="20" t="s">
        <v>84</v>
      </c>
      <c r="BK203" s="227">
        <f>ROUND(I203*H203,2)</f>
        <v>0</v>
      </c>
      <c r="BL203" s="20" t="s">
        <v>167</v>
      </c>
      <c r="BM203" s="226" t="s">
        <v>459</v>
      </c>
    </row>
    <row r="204" spans="1:47" s="2" customFormat="1" ht="12">
      <c r="A204" s="41"/>
      <c r="B204" s="42"/>
      <c r="C204" s="43"/>
      <c r="D204" s="228" t="s">
        <v>156</v>
      </c>
      <c r="E204" s="43"/>
      <c r="F204" s="229" t="s">
        <v>460</v>
      </c>
      <c r="G204" s="43"/>
      <c r="H204" s="43"/>
      <c r="I204" s="230"/>
      <c r="J204" s="43"/>
      <c r="K204" s="43"/>
      <c r="L204" s="47"/>
      <c r="M204" s="231"/>
      <c r="N204" s="232"/>
      <c r="O204" s="87"/>
      <c r="P204" s="87"/>
      <c r="Q204" s="87"/>
      <c r="R204" s="87"/>
      <c r="S204" s="87"/>
      <c r="T204" s="88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T204" s="20" t="s">
        <v>156</v>
      </c>
      <c r="AU204" s="20" t="s">
        <v>86</v>
      </c>
    </row>
    <row r="205" spans="1:51" s="13" customFormat="1" ht="12">
      <c r="A205" s="13"/>
      <c r="B205" s="239"/>
      <c r="C205" s="240"/>
      <c r="D205" s="241" t="s">
        <v>380</v>
      </c>
      <c r="E205" s="242" t="s">
        <v>19</v>
      </c>
      <c r="F205" s="243" t="s">
        <v>381</v>
      </c>
      <c r="G205" s="240"/>
      <c r="H205" s="242" t="s">
        <v>19</v>
      </c>
      <c r="I205" s="244"/>
      <c r="J205" s="240"/>
      <c r="K205" s="240"/>
      <c r="L205" s="245"/>
      <c r="M205" s="246"/>
      <c r="N205" s="247"/>
      <c r="O205" s="247"/>
      <c r="P205" s="247"/>
      <c r="Q205" s="247"/>
      <c r="R205" s="247"/>
      <c r="S205" s="247"/>
      <c r="T205" s="248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9" t="s">
        <v>380</v>
      </c>
      <c r="AU205" s="249" t="s">
        <v>86</v>
      </c>
      <c r="AV205" s="13" t="s">
        <v>84</v>
      </c>
      <c r="AW205" s="13" t="s">
        <v>37</v>
      </c>
      <c r="AX205" s="13" t="s">
        <v>76</v>
      </c>
      <c r="AY205" s="249" t="s">
        <v>146</v>
      </c>
    </row>
    <row r="206" spans="1:51" s="13" customFormat="1" ht="12">
      <c r="A206" s="13"/>
      <c r="B206" s="239"/>
      <c r="C206" s="240"/>
      <c r="D206" s="241" t="s">
        <v>380</v>
      </c>
      <c r="E206" s="242" t="s">
        <v>19</v>
      </c>
      <c r="F206" s="243" t="s">
        <v>461</v>
      </c>
      <c r="G206" s="240"/>
      <c r="H206" s="242" t="s">
        <v>19</v>
      </c>
      <c r="I206" s="244"/>
      <c r="J206" s="240"/>
      <c r="K206" s="240"/>
      <c r="L206" s="245"/>
      <c r="M206" s="246"/>
      <c r="N206" s="247"/>
      <c r="O206" s="247"/>
      <c r="P206" s="247"/>
      <c r="Q206" s="247"/>
      <c r="R206" s="247"/>
      <c r="S206" s="247"/>
      <c r="T206" s="248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9" t="s">
        <v>380</v>
      </c>
      <c r="AU206" s="249" t="s">
        <v>86</v>
      </c>
      <c r="AV206" s="13" t="s">
        <v>84</v>
      </c>
      <c r="AW206" s="13" t="s">
        <v>37</v>
      </c>
      <c r="AX206" s="13" t="s">
        <v>76</v>
      </c>
      <c r="AY206" s="249" t="s">
        <v>146</v>
      </c>
    </row>
    <row r="207" spans="1:51" s="14" customFormat="1" ht="12">
      <c r="A207" s="14"/>
      <c r="B207" s="250"/>
      <c r="C207" s="251"/>
      <c r="D207" s="241" t="s">
        <v>380</v>
      </c>
      <c r="E207" s="252" t="s">
        <v>19</v>
      </c>
      <c r="F207" s="253" t="s">
        <v>311</v>
      </c>
      <c r="G207" s="251"/>
      <c r="H207" s="254">
        <v>566.476</v>
      </c>
      <c r="I207" s="255"/>
      <c r="J207" s="251"/>
      <c r="K207" s="251"/>
      <c r="L207" s="256"/>
      <c r="M207" s="257"/>
      <c r="N207" s="258"/>
      <c r="O207" s="258"/>
      <c r="P207" s="258"/>
      <c r="Q207" s="258"/>
      <c r="R207" s="258"/>
      <c r="S207" s="258"/>
      <c r="T207" s="259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60" t="s">
        <v>380</v>
      </c>
      <c r="AU207" s="260" t="s">
        <v>86</v>
      </c>
      <c r="AV207" s="14" t="s">
        <v>86</v>
      </c>
      <c r="AW207" s="14" t="s">
        <v>37</v>
      </c>
      <c r="AX207" s="14" t="s">
        <v>84</v>
      </c>
      <c r="AY207" s="260" t="s">
        <v>146</v>
      </c>
    </row>
    <row r="208" spans="1:47" s="2" customFormat="1" ht="12">
      <c r="A208" s="41"/>
      <c r="B208" s="42"/>
      <c r="C208" s="43"/>
      <c r="D208" s="241" t="s">
        <v>383</v>
      </c>
      <c r="E208" s="43"/>
      <c r="F208" s="261" t="s">
        <v>462</v>
      </c>
      <c r="G208" s="43"/>
      <c r="H208" s="43"/>
      <c r="I208" s="43"/>
      <c r="J208" s="43"/>
      <c r="K208" s="43"/>
      <c r="L208" s="47"/>
      <c r="M208" s="231"/>
      <c r="N208" s="232"/>
      <c r="O208" s="87"/>
      <c r="P208" s="87"/>
      <c r="Q208" s="87"/>
      <c r="R208" s="87"/>
      <c r="S208" s="87"/>
      <c r="T208" s="88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U208" s="20" t="s">
        <v>86</v>
      </c>
    </row>
    <row r="209" spans="1:47" s="2" customFormat="1" ht="12">
      <c r="A209" s="41"/>
      <c r="B209" s="42"/>
      <c r="C209" s="43"/>
      <c r="D209" s="241" t="s">
        <v>383</v>
      </c>
      <c r="E209" s="43"/>
      <c r="F209" s="262" t="s">
        <v>463</v>
      </c>
      <c r="G209" s="43"/>
      <c r="H209" s="263">
        <v>566.476</v>
      </c>
      <c r="I209" s="43"/>
      <c r="J209" s="43"/>
      <c r="K209" s="43"/>
      <c r="L209" s="47"/>
      <c r="M209" s="231"/>
      <c r="N209" s="232"/>
      <c r="O209" s="87"/>
      <c r="P209" s="87"/>
      <c r="Q209" s="87"/>
      <c r="R209" s="87"/>
      <c r="S209" s="87"/>
      <c r="T209" s="88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U209" s="20" t="s">
        <v>86</v>
      </c>
    </row>
    <row r="210" spans="1:65" s="2" customFormat="1" ht="21.75" customHeight="1">
      <c r="A210" s="41"/>
      <c r="B210" s="42"/>
      <c r="C210" s="215" t="s">
        <v>464</v>
      </c>
      <c r="D210" s="215" t="s">
        <v>149</v>
      </c>
      <c r="E210" s="216" t="s">
        <v>465</v>
      </c>
      <c r="F210" s="217" t="s">
        <v>466</v>
      </c>
      <c r="G210" s="218" t="s">
        <v>467</v>
      </c>
      <c r="H210" s="219">
        <v>278.259</v>
      </c>
      <c r="I210" s="220"/>
      <c r="J210" s="221">
        <f>ROUND(I210*H210,2)</f>
        <v>0</v>
      </c>
      <c r="K210" s="217" t="s">
        <v>153</v>
      </c>
      <c r="L210" s="47"/>
      <c r="M210" s="222" t="s">
        <v>19</v>
      </c>
      <c r="N210" s="223" t="s">
        <v>47</v>
      </c>
      <c r="O210" s="87"/>
      <c r="P210" s="224">
        <f>O210*H210</f>
        <v>0</v>
      </c>
      <c r="Q210" s="224">
        <v>0</v>
      </c>
      <c r="R210" s="224">
        <f>Q210*H210</f>
        <v>0</v>
      </c>
      <c r="S210" s="224">
        <v>0</v>
      </c>
      <c r="T210" s="225">
        <f>S210*H210</f>
        <v>0</v>
      </c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R210" s="226" t="s">
        <v>167</v>
      </c>
      <c r="AT210" s="226" t="s">
        <v>149</v>
      </c>
      <c r="AU210" s="226" t="s">
        <v>86</v>
      </c>
      <c r="AY210" s="20" t="s">
        <v>146</v>
      </c>
      <c r="BE210" s="227">
        <f>IF(N210="základní",J210,0)</f>
        <v>0</v>
      </c>
      <c r="BF210" s="227">
        <f>IF(N210="snížená",J210,0)</f>
        <v>0</v>
      </c>
      <c r="BG210" s="227">
        <f>IF(N210="zákl. přenesená",J210,0)</f>
        <v>0</v>
      </c>
      <c r="BH210" s="227">
        <f>IF(N210="sníž. přenesená",J210,0)</f>
        <v>0</v>
      </c>
      <c r="BI210" s="227">
        <f>IF(N210="nulová",J210,0)</f>
        <v>0</v>
      </c>
      <c r="BJ210" s="20" t="s">
        <v>84</v>
      </c>
      <c r="BK210" s="227">
        <f>ROUND(I210*H210,2)</f>
        <v>0</v>
      </c>
      <c r="BL210" s="20" t="s">
        <v>167</v>
      </c>
      <c r="BM210" s="226" t="s">
        <v>468</v>
      </c>
    </row>
    <row r="211" spans="1:47" s="2" customFormat="1" ht="12">
      <c r="A211" s="41"/>
      <c r="B211" s="42"/>
      <c r="C211" s="43"/>
      <c r="D211" s="228" t="s">
        <v>156</v>
      </c>
      <c r="E211" s="43"/>
      <c r="F211" s="229" t="s">
        <v>469</v>
      </c>
      <c r="G211" s="43"/>
      <c r="H211" s="43"/>
      <c r="I211" s="230"/>
      <c r="J211" s="43"/>
      <c r="K211" s="43"/>
      <c r="L211" s="47"/>
      <c r="M211" s="231"/>
      <c r="N211" s="232"/>
      <c r="O211" s="87"/>
      <c r="P211" s="87"/>
      <c r="Q211" s="87"/>
      <c r="R211" s="87"/>
      <c r="S211" s="87"/>
      <c r="T211" s="88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T211" s="20" t="s">
        <v>156</v>
      </c>
      <c r="AU211" s="20" t="s">
        <v>86</v>
      </c>
    </row>
    <row r="212" spans="1:51" s="13" customFormat="1" ht="12">
      <c r="A212" s="13"/>
      <c r="B212" s="239"/>
      <c r="C212" s="240"/>
      <c r="D212" s="241" t="s">
        <v>380</v>
      </c>
      <c r="E212" s="242" t="s">
        <v>19</v>
      </c>
      <c r="F212" s="243" t="s">
        <v>381</v>
      </c>
      <c r="G212" s="240"/>
      <c r="H212" s="242" t="s">
        <v>19</v>
      </c>
      <c r="I212" s="244"/>
      <c r="J212" s="240"/>
      <c r="K212" s="240"/>
      <c r="L212" s="245"/>
      <c r="M212" s="246"/>
      <c r="N212" s="247"/>
      <c r="O212" s="247"/>
      <c r="P212" s="247"/>
      <c r="Q212" s="247"/>
      <c r="R212" s="247"/>
      <c r="S212" s="247"/>
      <c r="T212" s="248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9" t="s">
        <v>380</v>
      </c>
      <c r="AU212" s="249" t="s">
        <v>86</v>
      </c>
      <c r="AV212" s="13" t="s">
        <v>84</v>
      </c>
      <c r="AW212" s="13" t="s">
        <v>37</v>
      </c>
      <c r="AX212" s="13" t="s">
        <v>76</v>
      </c>
      <c r="AY212" s="249" t="s">
        <v>146</v>
      </c>
    </row>
    <row r="213" spans="1:51" s="13" customFormat="1" ht="12">
      <c r="A213" s="13"/>
      <c r="B213" s="239"/>
      <c r="C213" s="240"/>
      <c r="D213" s="241" t="s">
        <v>380</v>
      </c>
      <c r="E213" s="242" t="s">
        <v>19</v>
      </c>
      <c r="F213" s="243" t="s">
        <v>470</v>
      </c>
      <c r="G213" s="240"/>
      <c r="H213" s="242" t="s">
        <v>19</v>
      </c>
      <c r="I213" s="244"/>
      <c r="J213" s="240"/>
      <c r="K213" s="240"/>
      <c r="L213" s="245"/>
      <c r="M213" s="246"/>
      <c r="N213" s="247"/>
      <c r="O213" s="247"/>
      <c r="P213" s="247"/>
      <c r="Q213" s="247"/>
      <c r="R213" s="247"/>
      <c r="S213" s="247"/>
      <c r="T213" s="24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9" t="s">
        <v>380</v>
      </c>
      <c r="AU213" s="249" t="s">
        <v>86</v>
      </c>
      <c r="AV213" s="13" t="s">
        <v>84</v>
      </c>
      <c r="AW213" s="13" t="s">
        <v>37</v>
      </c>
      <c r="AX213" s="13" t="s">
        <v>76</v>
      </c>
      <c r="AY213" s="249" t="s">
        <v>146</v>
      </c>
    </row>
    <row r="214" spans="1:51" s="14" customFormat="1" ht="12">
      <c r="A214" s="14"/>
      <c r="B214" s="250"/>
      <c r="C214" s="251"/>
      <c r="D214" s="241" t="s">
        <v>380</v>
      </c>
      <c r="E214" s="252" t="s">
        <v>19</v>
      </c>
      <c r="F214" s="253" t="s">
        <v>346</v>
      </c>
      <c r="G214" s="251"/>
      <c r="H214" s="254">
        <v>278.259</v>
      </c>
      <c r="I214" s="255"/>
      <c r="J214" s="251"/>
      <c r="K214" s="251"/>
      <c r="L214" s="256"/>
      <c r="M214" s="257"/>
      <c r="N214" s="258"/>
      <c r="O214" s="258"/>
      <c r="P214" s="258"/>
      <c r="Q214" s="258"/>
      <c r="R214" s="258"/>
      <c r="S214" s="258"/>
      <c r="T214" s="259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60" t="s">
        <v>380</v>
      </c>
      <c r="AU214" s="260" t="s">
        <v>86</v>
      </c>
      <c r="AV214" s="14" t="s">
        <v>86</v>
      </c>
      <c r="AW214" s="14" t="s">
        <v>37</v>
      </c>
      <c r="AX214" s="14" t="s">
        <v>84</v>
      </c>
      <c r="AY214" s="260" t="s">
        <v>146</v>
      </c>
    </row>
    <row r="215" spans="1:65" s="2" customFormat="1" ht="24.15" customHeight="1">
      <c r="A215" s="41"/>
      <c r="B215" s="42"/>
      <c r="C215" s="215" t="s">
        <v>471</v>
      </c>
      <c r="D215" s="215" t="s">
        <v>149</v>
      </c>
      <c r="E215" s="216" t="s">
        <v>472</v>
      </c>
      <c r="F215" s="217" t="s">
        <v>473</v>
      </c>
      <c r="G215" s="218" t="s">
        <v>467</v>
      </c>
      <c r="H215" s="219">
        <v>132.505</v>
      </c>
      <c r="I215" s="220"/>
      <c r="J215" s="221">
        <f>ROUND(I215*H215,2)</f>
        <v>0</v>
      </c>
      <c r="K215" s="217" t="s">
        <v>153</v>
      </c>
      <c r="L215" s="47"/>
      <c r="M215" s="222" t="s">
        <v>19</v>
      </c>
      <c r="N215" s="223" t="s">
        <v>47</v>
      </c>
      <c r="O215" s="87"/>
      <c r="P215" s="224">
        <f>O215*H215</f>
        <v>0</v>
      </c>
      <c r="Q215" s="224">
        <v>0</v>
      </c>
      <c r="R215" s="224">
        <f>Q215*H215</f>
        <v>0</v>
      </c>
      <c r="S215" s="224">
        <v>0</v>
      </c>
      <c r="T215" s="225">
        <f>S215*H215</f>
        <v>0</v>
      </c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R215" s="226" t="s">
        <v>167</v>
      </c>
      <c r="AT215" s="226" t="s">
        <v>149</v>
      </c>
      <c r="AU215" s="226" t="s">
        <v>86</v>
      </c>
      <c r="AY215" s="20" t="s">
        <v>146</v>
      </c>
      <c r="BE215" s="227">
        <f>IF(N215="základní",J215,0)</f>
        <v>0</v>
      </c>
      <c r="BF215" s="227">
        <f>IF(N215="snížená",J215,0)</f>
        <v>0</v>
      </c>
      <c r="BG215" s="227">
        <f>IF(N215="zákl. přenesená",J215,0)</f>
        <v>0</v>
      </c>
      <c r="BH215" s="227">
        <f>IF(N215="sníž. přenesená",J215,0)</f>
        <v>0</v>
      </c>
      <c r="BI215" s="227">
        <f>IF(N215="nulová",J215,0)</f>
        <v>0</v>
      </c>
      <c r="BJ215" s="20" t="s">
        <v>84</v>
      </c>
      <c r="BK215" s="227">
        <f>ROUND(I215*H215,2)</f>
        <v>0</v>
      </c>
      <c r="BL215" s="20" t="s">
        <v>167</v>
      </c>
      <c r="BM215" s="226" t="s">
        <v>474</v>
      </c>
    </row>
    <row r="216" spans="1:47" s="2" customFormat="1" ht="12">
      <c r="A216" s="41"/>
      <c r="B216" s="42"/>
      <c r="C216" s="43"/>
      <c r="D216" s="228" t="s">
        <v>156</v>
      </c>
      <c r="E216" s="43"/>
      <c r="F216" s="229" t="s">
        <v>475</v>
      </c>
      <c r="G216" s="43"/>
      <c r="H216" s="43"/>
      <c r="I216" s="230"/>
      <c r="J216" s="43"/>
      <c r="K216" s="43"/>
      <c r="L216" s="47"/>
      <c r="M216" s="231"/>
      <c r="N216" s="232"/>
      <c r="O216" s="87"/>
      <c r="P216" s="87"/>
      <c r="Q216" s="87"/>
      <c r="R216" s="87"/>
      <c r="S216" s="87"/>
      <c r="T216" s="88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T216" s="20" t="s">
        <v>156</v>
      </c>
      <c r="AU216" s="20" t="s">
        <v>86</v>
      </c>
    </row>
    <row r="217" spans="1:51" s="14" customFormat="1" ht="12">
      <c r="A217" s="14"/>
      <c r="B217" s="250"/>
      <c r="C217" s="251"/>
      <c r="D217" s="241" t="s">
        <v>380</v>
      </c>
      <c r="E217" s="251"/>
      <c r="F217" s="253" t="s">
        <v>476</v>
      </c>
      <c r="G217" s="251"/>
      <c r="H217" s="254">
        <v>132.505</v>
      </c>
      <c r="I217" s="255"/>
      <c r="J217" s="251"/>
      <c r="K217" s="251"/>
      <c r="L217" s="256"/>
      <c r="M217" s="257"/>
      <c r="N217" s="258"/>
      <c r="O217" s="258"/>
      <c r="P217" s="258"/>
      <c r="Q217" s="258"/>
      <c r="R217" s="258"/>
      <c r="S217" s="258"/>
      <c r="T217" s="259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60" t="s">
        <v>380</v>
      </c>
      <c r="AU217" s="260" t="s">
        <v>86</v>
      </c>
      <c r="AV217" s="14" t="s">
        <v>86</v>
      </c>
      <c r="AW217" s="14" t="s">
        <v>4</v>
      </c>
      <c r="AX217" s="14" t="s">
        <v>84</v>
      </c>
      <c r="AY217" s="260" t="s">
        <v>146</v>
      </c>
    </row>
    <row r="218" spans="1:65" s="2" customFormat="1" ht="24.15" customHeight="1">
      <c r="A218" s="41"/>
      <c r="B218" s="42"/>
      <c r="C218" s="215" t="s">
        <v>477</v>
      </c>
      <c r="D218" s="215" t="s">
        <v>149</v>
      </c>
      <c r="E218" s="216" t="s">
        <v>478</v>
      </c>
      <c r="F218" s="217" t="s">
        <v>479</v>
      </c>
      <c r="G218" s="218" t="s">
        <v>467</v>
      </c>
      <c r="H218" s="219">
        <v>1.424</v>
      </c>
      <c r="I218" s="220"/>
      <c r="J218" s="221">
        <f>ROUND(I218*H218,2)</f>
        <v>0</v>
      </c>
      <c r="K218" s="217" t="s">
        <v>153</v>
      </c>
      <c r="L218" s="47"/>
      <c r="M218" s="222" t="s">
        <v>19</v>
      </c>
      <c r="N218" s="223" t="s">
        <v>47</v>
      </c>
      <c r="O218" s="87"/>
      <c r="P218" s="224">
        <f>O218*H218</f>
        <v>0</v>
      </c>
      <c r="Q218" s="224">
        <v>0</v>
      </c>
      <c r="R218" s="224">
        <f>Q218*H218</f>
        <v>0</v>
      </c>
      <c r="S218" s="224">
        <v>0</v>
      </c>
      <c r="T218" s="225">
        <f>S218*H218</f>
        <v>0</v>
      </c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R218" s="226" t="s">
        <v>167</v>
      </c>
      <c r="AT218" s="226" t="s">
        <v>149</v>
      </c>
      <c r="AU218" s="226" t="s">
        <v>86</v>
      </c>
      <c r="AY218" s="20" t="s">
        <v>146</v>
      </c>
      <c r="BE218" s="227">
        <f>IF(N218="základní",J218,0)</f>
        <v>0</v>
      </c>
      <c r="BF218" s="227">
        <f>IF(N218="snížená",J218,0)</f>
        <v>0</v>
      </c>
      <c r="BG218" s="227">
        <f>IF(N218="zákl. přenesená",J218,0)</f>
        <v>0</v>
      </c>
      <c r="BH218" s="227">
        <f>IF(N218="sníž. přenesená",J218,0)</f>
        <v>0</v>
      </c>
      <c r="BI218" s="227">
        <f>IF(N218="nulová",J218,0)</f>
        <v>0</v>
      </c>
      <c r="BJ218" s="20" t="s">
        <v>84</v>
      </c>
      <c r="BK218" s="227">
        <f>ROUND(I218*H218,2)</f>
        <v>0</v>
      </c>
      <c r="BL218" s="20" t="s">
        <v>167</v>
      </c>
      <c r="BM218" s="226" t="s">
        <v>480</v>
      </c>
    </row>
    <row r="219" spans="1:47" s="2" customFormat="1" ht="12">
      <c r="A219" s="41"/>
      <c r="B219" s="42"/>
      <c r="C219" s="43"/>
      <c r="D219" s="228" t="s">
        <v>156</v>
      </c>
      <c r="E219" s="43"/>
      <c r="F219" s="229" t="s">
        <v>481</v>
      </c>
      <c r="G219" s="43"/>
      <c r="H219" s="43"/>
      <c r="I219" s="230"/>
      <c r="J219" s="43"/>
      <c r="K219" s="43"/>
      <c r="L219" s="47"/>
      <c r="M219" s="231"/>
      <c r="N219" s="232"/>
      <c r="O219" s="87"/>
      <c r="P219" s="87"/>
      <c r="Q219" s="87"/>
      <c r="R219" s="87"/>
      <c r="S219" s="87"/>
      <c r="T219" s="88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T219" s="20" t="s">
        <v>156</v>
      </c>
      <c r="AU219" s="20" t="s">
        <v>86</v>
      </c>
    </row>
    <row r="220" spans="1:51" s="13" customFormat="1" ht="12">
      <c r="A220" s="13"/>
      <c r="B220" s="239"/>
      <c r="C220" s="240"/>
      <c r="D220" s="241" t="s">
        <v>380</v>
      </c>
      <c r="E220" s="242" t="s">
        <v>19</v>
      </c>
      <c r="F220" s="243" t="s">
        <v>381</v>
      </c>
      <c r="G220" s="240"/>
      <c r="H220" s="242" t="s">
        <v>19</v>
      </c>
      <c r="I220" s="244"/>
      <c r="J220" s="240"/>
      <c r="K220" s="240"/>
      <c r="L220" s="245"/>
      <c r="M220" s="246"/>
      <c r="N220" s="247"/>
      <c r="O220" s="247"/>
      <c r="P220" s="247"/>
      <c r="Q220" s="247"/>
      <c r="R220" s="247"/>
      <c r="S220" s="247"/>
      <c r="T220" s="248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9" t="s">
        <v>380</v>
      </c>
      <c r="AU220" s="249" t="s">
        <v>86</v>
      </c>
      <c r="AV220" s="13" t="s">
        <v>84</v>
      </c>
      <c r="AW220" s="13" t="s">
        <v>37</v>
      </c>
      <c r="AX220" s="13" t="s">
        <v>76</v>
      </c>
      <c r="AY220" s="249" t="s">
        <v>146</v>
      </c>
    </row>
    <row r="221" spans="1:51" s="13" customFormat="1" ht="12">
      <c r="A221" s="13"/>
      <c r="B221" s="239"/>
      <c r="C221" s="240"/>
      <c r="D221" s="241" t="s">
        <v>380</v>
      </c>
      <c r="E221" s="242" t="s">
        <v>19</v>
      </c>
      <c r="F221" s="243" t="s">
        <v>482</v>
      </c>
      <c r="G221" s="240"/>
      <c r="H221" s="242" t="s">
        <v>19</v>
      </c>
      <c r="I221" s="244"/>
      <c r="J221" s="240"/>
      <c r="K221" s="240"/>
      <c r="L221" s="245"/>
      <c r="M221" s="246"/>
      <c r="N221" s="247"/>
      <c r="O221" s="247"/>
      <c r="P221" s="247"/>
      <c r="Q221" s="247"/>
      <c r="R221" s="247"/>
      <c r="S221" s="247"/>
      <c r="T221" s="248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9" t="s">
        <v>380</v>
      </c>
      <c r="AU221" s="249" t="s">
        <v>86</v>
      </c>
      <c r="AV221" s="13" t="s">
        <v>84</v>
      </c>
      <c r="AW221" s="13" t="s">
        <v>37</v>
      </c>
      <c r="AX221" s="13" t="s">
        <v>76</v>
      </c>
      <c r="AY221" s="249" t="s">
        <v>146</v>
      </c>
    </row>
    <row r="222" spans="1:51" s="13" customFormat="1" ht="12">
      <c r="A222" s="13"/>
      <c r="B222" s="239"/>
      <c r="C222" s="240"/>
      <c r="D222" s="241" t="s">
        <v>380</v>
      </c>
      <c r="E222" s="242" t="s">
        <v>19</v>
      </c>
      <c r="F222" s="243" t="s">
        <v>483</v>
      </c>
      <c r="G222" s="240"/>
      <c r="H222" s="242" t="s">
        <v>19</v>
      </c>
      <c r="I222" s="244"/>
      <c r="J222" s="240"/>
      <c r="K222" s="240"/>
      <c r="L222" s="245"/>
      <c r="M222" s="246"/>
      <c r="N222" s="247"/>
      <c r="O222" s="247"/>
      <c r="P222" s="247"/>
      <c r="Q222" s="247"/>
      <c r="R222" s="247"/>
      <c r="S222" s="247"/>
      <c r="T222" s="248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9" t="s">
        <v>380</v>
      </c>
      <c r="AU222" s="249" t="s">
        <v>86</v>
      </c>
      <c r="AV222" s="13" t="s">
        <v>84</v>
      </c>
      <c r="AW222" s="13" t="s">
        <v>37</v>
      </c>
      <c r="AX222" s="13" t="s">
        <v>76</v>
      </c>
      <c r="AY222" s="249" t="s">
        <v>146</v>
      </c>
    </row>
    <row r="223" spans="1:51" s="13" customFormat="1" ht="12">
      <c r="A223" s="13"/>
      <c r="B223" s="239"/>
      <c r="C223" s="240"/>
      <c r="D223" s="241" t="s">
        <v>380</v>
      </c>
      <c r="E223" s="242" t="s">
        <v>19</v>
      </c>
      <c r="F223" s="243" t="s">
        <v>484</v>
      </c>
      <c r="G223" s="240"/>
      <c r="H223" s="242" t="s">
        <v>19</v>
      </c>
      <c r="I223" s="244"/>
      <c r="J223" s="240"/>
      <c r="K223" s="240"/>
      <c r="L223" s="245"/>
      <c r="M223" s="246"/>
      <c r="N223" s="247"/>
      <c r="O223" s="247"/>
      <c r="P223" s="247"/>
      <c r="Q223" s="247"/>
      <c r="R223" s="247"/>
      <c r="S223" s="247"/>
      <c r="T223" s="248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9" t="s">
        <v>380</v>
      </c>
      <c r="AU223" s="249" t="s">
        <v>86</v>
      </c>
      <c r="AV223" s="13" t="s">
        <v>84</v>
      </c>
      <c r="AW223" s="13" t="s">
        <v>37</v>
      </c>
      <c r="AX223" s="13" t="s">
        <v>76</v>
      </c>
      <c r="AY223" s="249" t="s">
        <v>146</v>
      </c>
    </row>
    <row r="224" spans="1:51" s="14" customFormat="1" ht="12">
      <c r="A224" s="14"/>
      <c r="B224" s="250"/>
      <c r="C224" s="251"/>
      <c r="D224" s="241" t="s">
        <v>380</v>
      </c>
      <c r="E224" s="252" t="s">
        <v>19</v>
      </c>
      <c r="F224" s="253" t="s">
        <v>284</v>
      </c>
      <c r="G224" s="251"/>
      <c r="H224" s="254">
        <v>1.424</v>
      </c>
      <c r="I224" s="255"/>
      <c r="J224" s="251"/>
      <c r="K224" s="251"/>
      <c r="L224" s="256"/>
      <c r="M224" s="257"/>
      <c r="N224" s="258"/>
      <c r="O224" s="258"/>
      <c r="P224" s="258"/>
      <c r="Q224" s="258"/>
      <c r="R224" s="258"/>
      <c r="S224" s="258"/>
      <c r="T224" s="259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60" t="s">
        <v>380</v>
      </c>
      <c r="AU224" s="260" t="s">
        <v>86</v>
      </c>
      <c r="AV224" s="14" t="s">
        <v>86</v>
      </c>
      <c r="AW224" s="14" t="s">
        <v>37</v>
      </c>
      <c r="AX224" s="14" t="s">
        <v>84</v>
      </c>
      <c r="AY224" s="260" t="s">
        <v>146</v>
      </c>
    </row>
    <row r="225" spans="1:47" s="2" customFormat="1" ht="12">
      <c r="A225" s="41"/>
      <c r="B225" s="42"/>
      <c r="C225" s="43"/>
      <c r="D225" s="241" t="s">
        <v>383</v>
      </c>
      <c r="E225" s="43"/>
      <c r="F225" s="261" t="s">
        <v>485</v>
      </c>
      <c r="G225" s="43"/>
      <c r="H225" s="43"/>
      <c r="I225" s="43"/>
      <c r="J225" s="43"/>
      <c r="K225" s="43"/>
      <c r="L225" s="47"/>
      <c r="M225" s="231"/>
      <c r="N225" s="232"/>
      <c r="O225" s="87"/>
      <c r="P225" s="87"/>
      <c r="Q225" s="87"/>
      <c r="R225" s="87"/>
      <c r="S225" s="87"/>
      <c r="T225" s="88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U225" s="20" t="s">
        <v>86</v>
      </c>
    </row>
    <row r="226" spans="1:47" s="2" customFormat="1" ht="12">
      <c r="A226" s="41"/>
      <c r="B226" s="42"/>
      <c r="C226" s="43"/>
      <c r="D226" s="241" t="s">
        <v>383</v>
      </c>
      <c r="E226" s="43"/>
      <c r="F226" s="262" t="s">
        <v>486</v>
      </c>
      <c r="G226" s="43"/>
      <c r="H226" s="263">
        <v>2</v>
      </c>
      <c r="I226" s="43"/>
      <c r="J226" s="43"/>
      <c r="K226" s="43"/>
      <c r="L226" s="47"/>
      <c r="M226" s="231"/>
      <c r="N226" s="232"/>
      <c r="O226" s="87"/>
      <c r="P226" s="87"/>
      <c r="Q226" s="87"/>
      <c r="R226" s="87"/>
      <c r="S226" s="87"/>
      <c r="T226" s="88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U226" s="20" t="s">
        <v>86</v>
      </c>
    </row>
    <row r="227" spans="1:47" s="2" customFormat="1" ht="12">
      <c r="A227" s="41"/>
      <c r="B227" s="42"/>
      <c r="C227" s="43"/>
      <c r="D227" s="241" t="s">
        <v>383</v>
      </c>
      <c r="E227" s="43"/>
      <c r="F227" s="264" t="s">
        <v>487</v>
      </c>
      <c r="G227" s="43"/>
      <c r="H227" s="43"/>
      <c r="I227" s="43"/>
      <c r="J227" s="43"/>
      <c r="K227" s="43"/>
      <c r="L227" s="47"/>
      <c r="M227" s="231"/>
      <c r="N227" s="232"/>
      <c r="O227" s="87"/>
      <c r="P227" s="87"/>
      <c r="Q227" s="87"/>
      <c r="R227" s="87"/>
      <c r="S227" s="87"/>
      <c r="T227" s="88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U227" s="20" t="s">
        <v>86</v>
      </c>
    </row>
    <row r="228" spans="1:47" s="2" customFormat="1" ht="12">
      <c r="A228" s="41"/>
      <c r="B228" s="42"/>
      <c r="C228" s="43"/>
      <c r="D228" s="241" t="s">
        <v>383</v>
      </c>
      <c r="E228" s="43"/>
      <c r="F228" s="265" t="s">
        <v>488</v>
      </c>
      <c r="G228" s="43"/>
      <c r="H228" s="263">
        <v>2</v>
      </c>
      <c r="I228" s="43"/>
      <c r="J228" s="43"/>
      <c r="K228" s="43"/>
      <c r="L228" s="47"/>
      <c r="M228" s="231"/>
      <c r="N228" s="232"/>
      <c r="O228" s="87"/>
      <c r="P228" s="87"/>
      <c r="Q228" s="87"/>
      <c r="R228" s="87"/>
      <c r="S228" s="87"/>
      <c r="T228" s="88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U228" s="20" t="s">
        <v>86</v>
      </c>
    </row>
    <row r="229" spans="1:47" s="2" customFormat="1" ht="12">
      <c r="A229" s="41"/>
      <c r="B229" s="42"/>
      <c r="C229" s="43"/>
      <c r="D229" s="241" t="s">
        <v>383</v>
      </c>
      <c r="E229" s="43"/>
      <c r="F229" s="261" t="s">
        <v>489</v>
      </c>
      <c r="G229" s="43"/>
      <c r="H229" s="43"/>
      <c r="I229" s="43"/>
      <c r="J229" s="43"/>
      <c r="K229" s="43"/>
      <c r="L229" s="47"/>
      <c r="M229" s="231"/>
      <c r="N229" s="232"/>
      <c r="O229" s="87"/>
      <c r="P229" s="87"/>
      <c r="Q229" s="87"/>
      <c r="R229" s="87"/>
      <c r="S229" s="87"/>
      <c r="T229" s="88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U229" s="20" t="s">
        <v>86</v>
      </c>
    </row>
    <row r="230" spans="1:47" s="2" customFormat="1" ht="12">
      <c r="A230" s="41"/>
      <c r="B230" s="42"/>
      <c r="C230" s="43"/>
      <c r="D230" s="241" t="s">
        <v>383</v>
      </c>
      <c r="E230" s="43"/>
      <c r="F230" s="262" t="s">
        <v>488</v>
      </c>
      <c r="G230" s="43"/>
      <c r="H230" s="263">
        <v>2</v>
      </c>
      <c r="I230" s="43"/>
      <c r="J230" s="43"/>
      <c r="K230" s="43"/>
      <c r="L230" s="47"/>
      <c r="M230" s="231"/>
      <c r="N230" s="232"/>
      <c r="O230" s="87"/>
      <c r="P230" s="87"/>
      <c r="Q230" s="87"/>
      <c r="R230" s="87"/>
      <c r="S230" s="87"/>
      <c r="T230" s="88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U230" s="20" t="s">
        <v>86</v>
      </c>
    </row>
    <row r="231" spans="1:47" s="2" customFormat="1" ht="12">
      <c r="A231" s="41"/>
      <c r="B231" s="42"/>
      <c r="C231" s="43"/>
      <c r="D231" s="241" t="s">
        <v>383</v>
      </c>
      <c r="E231" s="43"/>
      <c r="F231" s="261" t="s">
        <v>490</v>
      </c>
      <c r="G231" s="43"/>
      <c r="H231" s="43"/>
      <c r="I231" s="43"/>
      <c r="J231" s="43"/>
      <c r="K231" s="43"/>
      <c r="L231" s="47"/>
      <c r="M231" s="231"/>
      <c r="N231" s="232"/>
      <c r="O231" s="87"/>
      <c r="P231" s="87"/>
      <c r="Q231" s="87"/>
      <c r="R231" s="87"/>
      <c r="S231" s="87"/>
      <c r="T231" s="88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U231" s="20" t="s">
        <v>86</v>
      </c>
    </row>
    <row r="232" spans="1:47" s="2" customFormat="1" ht="12">
      <c r="A232" s="41"/>
      <c r="B232" s="42"/>
      <c r="C232" s="43"/>
      <c r="D232" s="241" t="s">
        <v>383</v>
      </c>
      <c r="E232" s="43"/>
      <c r="F232" s="262" t="s">
        <v>488</v>
      </c>
      <c r="G232" s="43"/>
      <c r="H232" s="263">
        <v>2</v>
      </c>
      <c r="I232" s="43"/>
      <c r="J232" s="43"/>
      <c r="K232" s="43"/>
      <c r="L232" s="47"/>
      <c r="M232" s="231"/>
      <c r="N232" s="232"/>
      <c r="O232" s="87"/>
      <c r="P232" s="87"/>
      <c r="Q232" s="87"/>
      <c r="R232" s="87"/>
      <c r="S232" s="87"/>
      <c r="T232" s="88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U232" s="20" t="s">
        <v>86</v>
      </c>
    </row>
    <row r="233" spans="1:65" s="2" customFormat="1" ht="37.8" customHeight="1">
      <c r="A233" s="41"/>
      <c r="B233" s="42"/>
      <c r="C233" s="215" t="s">
        <v>491</v>
      </c>
      <c r="D233" s="215" t="s">
        <v>149</v>
      </c>
      <c r="E233" s="216" t="s">
        <v>492</v>
      </c>
      <c r="F233" s="217" t="s">
        <v>493</v>
      </c>
      <c r="G233" s="218" t="s">
        <v>467</v>
      </c>
      <c r="H233" s="219">
        <v>246.857</v>
      </c>
      <c r="I233" s="220"/>
      <c r="J233" s="221">
        <f>ROUND(I233*H233,2)</f>
        <v>0</v>
      </c>
      <c r="K233" s="217" t="s">
        <v>153</v>
      </c>
      <c r="L233" s="47"/>
      <c r="M233" s="222" t="s">
        <v>19</v>
      </c>
      <c r="N233" s="223" t="s">
        <v>47</v>
      </c>
      <c r="O233" s="87"/>
      <c r="P233" s="224">
        <f>O233*H233</f>
        <v>0</v>
      </c>
      <c r="Q233" s="224">
        <v>0</v>
      </c>
      <c r="R233" s="224">
        <f>Q233*H233</f>
        <v>0</v>
      </c>
      <c r="S233" s="224">
        <v>0</v>
      </c>
      <c r="T233" s="225">
        <f>S233*H233</f>
        <v>0</v>
      </c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R233" s="226" t="s">
        <v>167</v>
      </c>
      <c r="AT233" s="226" t="s">
        <v>149</v>
      </c>
      <c r="AU233" s="226" t="s">
        <v>86</v>
      </c>
      <c r="AY233" s="20" t="s">
        <v>146</v>
      </c>
      <c r="BE233" s="227">
        <f>IF(N233="základní",J233,0)</f>
        <v>0</v>
      </c>
      <c r="BF233" s="227">
        <f>IF(N233="snížená",J233,0)</f>
        <v>0</v>
      </c>
      <c r="BG233" s="227">
        <f>IF(N233="zákl. přenesená",J233,0)</f>
        <v>0</v>
      </c>
      <c r="BH233" s="227">
        <f>IF(N233="sníž. přenesená",J233,0)</f>
        <v>0</v>
      </c>
      <c r="BI233" s="227">
        <f>IF(N233="nulová",J233,0)</f>
        <v>0</v>
      </c>
      <c r="BJ233" s="20" t="s">
        <v>84</v>
      </c>
      <c r="BK233" s="227">
        <f>ROUND(I233*H233,2)</f>
        <v>0</v>
      </c>
      <c r="BL233" s="20" t="s">
        <v>167</v>
      </c>
      <c r="BM233" s="226" t="s">
        <v>494</v>
      </c>
    </row>
    <row r="234" spans="1:47" s="2" customFormat="1" ht="12">
      <c r="A234" s="41"/>
      <c r="B234" s="42"/>
      <c r="C234" s="43"/>
      <c r="D234" s="228" t="s">
        <v>156</v>
      </c>
      <c r="E234" s="43"/>
      <c r="F234" s="229" t="s">
        <v>495</v>
      </c>
      <c r="G234" s="43"/>
      <c r="H234" s="43"/>
      <c r="I234" s="230"/>
      <c r="J234" s="43"/>
      <c r="K234" s="43"/>
      <c r="L234" s="47"/>
      <c r="M234" s="231"/>
      <c r="N234" s="232"/>
      <c r="O234" s="87"/>
      <c r="P234" s="87"/>
      <c r="Q234" s="87"/>
      <c r="R234" s="87"/>
      <c r="S234" s="87"/>
      <c r="T234" s="88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T234" s="20" t="s">
        <v>156</v>
      </c>
      <c r="AU234" s="20" t="s">
        <v>86</v>
      </c>
    </row>
    <row r="235" spans="1:51" s="14" customFormat="1" ht="12">
      <c r="A235" s="14"/>
      <c r="B235" s="250"/>
      <c r="C235" s="251"/>
      <c r="D235" s="241" t="s">
        <v>380</v>
      </c>
      <c r="E235" s="252" t="s">
        <v>19</v>
      </c>
      <c r="F235" s="253" t="s">
        <v>496</v>
      </c>
      <c r="G235" s="251"/>
      <c r="H235" s="254">
        <v>20.267</v>
      </c>
      <c r="I235" s="255"/>
      <c r="J235" s="251"/>
      <c r="K235" s="251"/>
      <c r="L235" s="256"/>
      <c r="M235" s="257"/>
      <c r="N235" s="258"/>
      <c r="O235" s="258"/>
      <c r="P235" s="258"/>
      <c r="Q235" s="258"/>
      <c r="R235" s="258"/>
      <c r="S235" s="258"/>
      <c r="T235" s="259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60" t="s">
        <v>380</v>
      </c>
      <c r="AU235" s="260" t="s">
        <v>86</v>
      </c>
      <c r="AV235" s="14" t="s">
        <v>86</v>
      </c>
      <c r="AW235" s="14" t="s">
        <v>37</v>
      </c>
      <c r="AX235" s="14" t="s">
        <v>76</v>
      </c>
      <c r="AY235" s="260" t="s">
        <v>146</v>
      </c>
    </row>
    <row r="236" spans="1:51" s="15" customFormat="1" ht="12">
      <c r="A236" s="15"/>
      <c r="B236" s="266"/>
      <c r="C236" s="267"/>
      <c r="D236" s="241" t="s">
        <v>380</v>
      </c>
      <c r="E236" s="268" t="s">
        <v>19</v>
      </c>
      <c r="F236" s="269" t="s">
        <v>497</v>
      </c>
      <c r="G236" s="267"/>
      <c r="H236" s="270">
        <v>20.267</v>
      </c>
      <c r="I236" s="271"/>
      <c r="J236" s="267"/>
      <c r="K236" s="267"/>
      <c r="L236" s="272"/>
      <c r="M236" s="273"/>
      <c r="N236" s="274"/>
      <c r="O236" s="274"/>
      <c r="P236" s="274"/>
      <c r="Q236" s="274"/>
      <c r="R236" s="274"/>
      <c r="S236" s="274"/>
      <c r="T236" s="27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76" t="s">
        <v>380</v>
      </c>
      <c r="AU236" s="276" t="s">
        <v>86</v>
      </c>
      <c r="AV236" s="15" t="s">
        <v>162</v>
      </c>
      <c r="AW236" s="15" t="s">
        <v>37</v>
      </c>
      <c r="AX236" s="15" t="s">
        <v>76</v>
      </c>
      <c r="AY236" s="276" t="s">
        <v>146</v>
      </c>
    </row>
    <row r="237" spans="1:51" s="14" customFormat="1" ht="12">
      <c r="A237" s="14"/>
      <c r="B237" s="250"/>
      <c r="C237" s="251"/>
      <c r="D237" s="241" t="s">
        <v>380</v>
      </c>
      <c r="E237" s="252" t="s">
        <v>19</v>
      </c>
      <c r="F237" s="253" t="s">
        <v>498</v>
      </c>
      <c r="G237" s="251"/>
      <c r="H237" s="254">
        <v>113.295</v>
      </c>
      <c r="I237" s="255"/>
      <c r="J237" s="251"/>
      <c r="K237" s="251"/>
      <c r="L237" s="256"/>
      <c r="M237" s="257"/>
      <c r="N237" s="258"/>
      <c r="O237" s="258"/>
      <c r="P237" s="258"/>
      <c r="Q237" s="258"/>
      <c r="R237" s="258"/>
      <c r="S237" s="258"/>
      <c r="T237" s="259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60" t="s">
        <v>380</v>
      </c>
      <c r="AU237" s="260" t="s">
        <v>86</v>
      </c>
      <c r="AV237" s="14" t="s">
        <v>86</v>
      </c>
      <c r="AW237" s="14" t="s">
        <v>37</v>
      </c>
      <c r="AX237" s="14" t="s">
        <v>76</v>
      </c>
      <c r="AY237" s="260" t="s">
        <v>146</v>
      </c>
    </row>
    <row r="238" spans="1:51" s="14" customFormat="1" ht="12">
      <c r="A238" s="14"/>
      <c r="B238" s="250"/>
      <c r="C238" s="251"/>
      <c r="D238" s="241" t="s">
        <v>380</v>
      </c>
      <c r="E238" s="252" t="s">
        <v>19</v>
      </c>
      <c r="F238" s="253" t="s">
        <v>499</v>
      </c>
      <c r="G238" s="251"/>
      <c r="H238" s="254">
        <v>113.295</v>
      </c>
      <c r="I238" s="255"/>
      <c r="J238" s="251"/>
      <c r="K238" s="251"/>
      <c r="L238" s="256"/>
      <c r="M238" s="257"/>
      <c r="N238" s="258"/>
      <c r="O238" s="258"/>
      <c r="P238" s="258"/>
      <c r="Q238" s="258"/>
      <c r="R238" s="258"/>
      <c r="S238" s="258"/>
      <c r="T238" s="259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60" t="s">
        <v>380</v>
      </c>
      <c r="AU238" s="260" t="s">
        <v>86</v>
      </c>
      <c r="AV238" s="14" t="s">
        <v>86</v>
      </c>
      <c r="AW238" s="14" t="s">
        <v>37</v>
      </c>
      <c r="AX238" s="14" t="s">
        <v>76</v>
      </c>
      <c r="AY238" s="260" t="s">
        <v>146</v>
      </c>
    </row>
    <row r="239" spans="1:51" s="15" customFormat="1" ht="12">
      <c r="A239" s="15"/>
      <c r="B239" s="266"/>
      <c r="C239" s="267"/>
      <c r="D239" s="241" t="s">
        <v>380</v>
      </c>
      <c r="E239" s="268" t="s">
        <v>19</v>
      </c>
      <c r="F239" s="269" t="s">
        <v>500</v>
      </c>
      <c r="G239" s="267"/>
      <c r="H239" s="270">
        <v>226.59</v>
      </c>
      <c r="I239" s="271"/>
      <c r="J239" s="267"/>
      <c r="K239" s="267"/>
      <c r="L239" s="272"/>
      <c r="M239" s="273"/>
      <c r="N239" s="274"/>
      <c r="O239" s="274"/>
      <c r="P239" s="274"/>
      <c r="Q239" s="274"/>
      <c r="R239" s="274"/>
      <c r="S239" s="274"/>
      <c r="T239" s="27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76" t="s">
        <v>380</v>
      </c>
      <c r="AU239" s="276" t="s">
        <v>86</v>
      </c>
      <c r="AV239" s="15" t="s">
        <v>162</v>
      </c>
      <c r="AW239" s="15" t="s">
        <v>37</v>
      </c>
      <c r="AX239" s="15" t="s">
        <v>76</v>
      </c>
      <c r="AY239" s="276" t="s">
        <v>146</v>
      </c>
    </row>
    <row r="240" spans="1:51" s="16" customFormat="1" ht="12">
      <c r="A240" s="16"/>
      <c r="B240" s="277"/>
      <c r="C240" s="278"/>
      <c r="D240" s="241" t="s">
        <v>380</v>
      </c>
      <c r="E240" s="279" t="s">
        <v>19</v>
      </c>
      <c r="F240" s="280" t="s">
        <v>501</v>
      </c>
      <c r="G240" s="278"/>
      <c r="H240" s="281">
        <v>246.857</v>
      </c>
      <c r="I240" s="282"/>
      <c r="J240" s="278"/>
      <c r="K240" s="278"/>
      <c r="L240" s="283"/>
      <c r="M240" s="284"/>
      <c r="N240" s="285"/>
      <c r="O240" s="285"/>
      <c r="P240" s="285"/>
      <c r="Q240" s="285"/>
      <c r="R240" s="285"/>
      <c r="S240" s="285"/>
      <c r="T240" s="28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T240" s="287" t="s">
        <v>380</v>
      </c>
      <c r="AU240" s="287" t="s">
        <v>86</v>
      </c>
      <c r="AV240" s="16" t="s">
        <v>167</v>
      </c>
      <c r="AW240" s="16" t="s">
        <v>37</v>
      </c>
      <c r="AX240" s="16" t="s">
        <v>84</v>
      </c>
      <c r="AY240" s="287" t="s">
        <v>146</v>
      </c>
    </row>
    <row r="241" spans="1:65" s="2" customFormat="1" ht="37.8" customHeight="1">
      <c r="A241" s="41"/>
      <c r="B241" s="42"/>
      <c r="C241" s="215" t="s">
        <v>502</v>
      </c>
      <c r="D241" s="215" t="s">
        <v>149</v>
      </c>
      <c r="E241" s="216" t="s">
        <v>503</v>
      </c>
      <c r="F241" s="217" t="s">
        <v>504</v>
      </c>
      <c r="G241" s="218" t="s">
        <v>467</v>
      </c>
      <c r="H241" s="219">
        <v>259.416</v>
      </c>
      <c r="I241" s="220"/>
      <c r="J241" s="221">
        <f>ROUND(I241*H241,2)</f>
        <v>0</v>
      </c>
      <c r="K241" s="217" t="s">
        <v>153</v>
      </c>
      <c r="L241" s="47"/>
      <c r="M241" s="222" t="s">
        <v>19</v>
      </c>
      <c r="N241" s="223" t="s">
        <v>47</v>
      </c>
      <c r="O241" s="87"/>
      <c r="P241" s="224">
        <f>O241*H241</f>
        <v>0</v>
      </c>
      <c r="Q241" s="224">
        <v>0</v>
      </c>
      <c r="R241" s="224">
        <f>Q241*H241</f>
        <v>0</v>
      </c>
      <c r="S241" s="224">
        <v>0</v>
      </c>
      <c r="T241" s="225">
        <f>S241*H241</f>
        <v>0</v>
      </c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R241" s="226" t="s">
        <v>167</v>
      </c>
      <c r="AT241" s="226" t="s">
        <v>149</v>
      </c>
      <c r="AU241" s="226" t="s">
        <v>86</v>
      </c>
      <c r="AY241" s="20" t="s">
        <v>146</v>
      </c>
      <c r="BE241" s="227">
        <f>IF(N241="základní",J241,0)</f>
        <v>0</v>
      </c>
      <c r="BF241" s="227">
        <f>IF(N241="snížená",J241,0)</f>
        <v>0</v>
      </c>
      <c r="BG241" s="227">
        <f>IF(N241="zákl. přenesená",J241,0)</f>
        <v>0</v>
      </c>
      <c r="BH241" s="227">
        <f>IF(N241="sníž. přenesená",J241,0)</f>
        <v>0</v>
      </c>
      <c r="BI241" s="227">
        <f>IF(N241="nulová",J241,0)</f>
        <v>0</v>
      </c>
      <c r="BJ241" s="20" t="s">
        <v>84</v>
      </c>
      <c r="BK241" s="227">
        <f>ROUND(I241*H241,2)</f>
        <v>0</v>
      </c>
      <c r="BL241" s="20" t="s">
        <v>167</v>
      </c>
      <c r="BM241" s="226" t="s">
        <v>505</v>
      </c>
    </row>
    <row r="242" spans="1:47" s="2" customFormat="1" ht="12">
      <c r="A242" s="41"/>
      <c r="B242" s="42"/>
      <c r="C242" s="43"/>
      <c r="D242" s="228" t="s">
        <v>156</v>
      </c>
      <c r="E242" s="43"/>
      <c r="F242" s="229" t="s">
        <v>506</v>
      </c>
      <c r="G242" s="43"/>
      <c r="H242" s="43"/>
      <c r="I242" s="230"/>
      <c r="J242" s="43"/>
      <c r="K242" s="43"/>
      <c r="L242" s="47"/>
      <c r="M242" s="231"/>
      <c r="N242" s="232"/>
      <c r="O242" s="87"/>
      <c r="P242" s="87"/>
      <c r="Q242" s="87"/>
      <c r="R242" s="87"/>
      <c r="S242" s="87"/>
      <c r="T242" s="88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T242" s="20" t="s">
        <v>156</v>
      </c>
      <c r="AU242" s="20" t="s">
        <v>86</v>
      </c>
    </row>
    <row r="243" spans="1:51" s="14" customFormat="1" ht="12">
      <c r="A243" s="14"/>
      <c r="B243" s="250"/>
      <c r="C243" s="251"/>
      <c r="D243" s="241" t="s">
        <v>380</v>
      </c>
      <c r="E243" s="252" t="s">
        <v>19</v>
      </c>
      <c r="F243" s="253" t="s">
        <v>507</v>
      </c>
      <c r="G243" s="251"/>
      <c r="H243" s="254">
        <v>279.683</v>
      </c>
      <c r="I243" s="255"/>
      <c r="J243" s="251"/>
      <c r="K243" s="251"/>
      <c r="L243" s="256"/>
      <c r="M243" s="257"/>
      <c r="N243" s="258"/>
      <c r="O243" s="258"/>
      <c r="P243" s="258"/>
      <c r="Q243" s="258"/>
      <c r="R243" s="258"/>
      <c r="S243" s="258"/>
      <c r="T243" s="259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60" t="s">
        <v>380</v>
      </c>
      <c r="AU243" s="260" t="s">
        <v>86</v>
      </c>
      <c r="AV243" s="14" t="s">
        <v>86</v>
      </c>
      <c r="AW243" s="14" t="s">
        <v>37</v>
      </c>
      <c r="AX243" s="14" t="s">
        <v>76</v>
      </c>
      <c r="AY243" s="260" t="s">
        <v>146</v>
      </c>
    </row>
    <row r="244" spans="1:51" s="14" customFormat="1" ht="12">
      <c r="A244" s="14"/>
      <c r="B244" s="250"/>
      <c r="C244" s="251"/>
      <c r="D244" s="241" t="s">
        <v>380</v>
      </c>
      <c r="E244" s="252" t="s">
        <v>19</v>
      </c>
      <c r="F244" s="253" t="s">
        <v>508</v>
      </c>
      <c r="G244" s="251"/>
      <c r="H244" s="254">
        <v>-20.267</v>
      </c>
      <c r="I244" s="255"/>
      <c r="J244" s="251"/>
      <c r="K244" s="251"/>
      <c r="L244" s="256"/>
      <c r="M244" s="257"/>
      <c r="N244" s="258"/>
      <c r="O244" s="258"/>
      <c r="P244" s="258"/>
      <c r="Q244" s="258"/>
      <c r="R244" s="258"/>
      <c r="S244" s="258"/>
      <c r="T244" s="259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60" t="s">
        <v>380</v>
      </c>
      <c r="AU244" s="260" t="s">
        <v>86</v>
      </c>
      <c r="AV244" s="14" t="s">
        <v>86</v>
      </c>
      <c r="AW244" s="14" t="s">
        <v>37</v>
      </c>
      <c r="AX244" s="14" t="s">
        <v>76</v>
      </c>
      <c r="AY244" s="260" t="s">
        <v>146</v>
      </c>
    </row>
    <row r="245" spans="1:51" s="16" customFormat="1" ht="12">
      <c r="A245" s="16"/>
      <c r="B245" s="277"/>
      <c r="C245" s="278"/>
      <c r="D245" s="241" t="s">
        <v>380</v>
      </c>
      <c r="E245" s="279" t="s">
        <v>19</v>
      </c>
      <c r="F245" s="280" t="s">
        <v>509</v>
      </c>
      <c r="G245" s="278"/>
      <c r="H245" s="281">
        <v>259.416</v>
      </c>
      <c r="I245" s="282"/>
      <c r="J245" s="278"/>
      <c r="K245" s="278"/>
      <c r="L245" s="283"/>
      <c r="M245" s="284"/>
      <c r="N245" s="285"/>
      <c r="O245" s="285"/>
      <c r="P245" s="285"/>
      <c r="Q245" s="285"/>
      <c r="R245" s="285"/>
      <c r="S245" s="285"/>
      <c r="T245" s="28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T245" s="287" t="s">
        <v>380</v>
      </c>
      <c r="AU245" s="287" t="s">
        <v>86</v>
      </c>
      <c r="AV245" s="16" t="s">
        <v>167</v>
      </c>
      <c r="AW245" s="16" t="s">
        <v>37</v>
      </c>
      <c r="AX245" s="16" t="s">
        <v>84</v>
      </c>
      <c r="AY245" s="287" t="s">
        <v>146</v>
      </c>
    </row>
    <row r="246" spans="1:65" s="2" customFormat="1" ht="24.15" customHeight="1">
      <c r="A246" s="41"/>
      <c r="B246" s="42"/>
      <c r="C246" s="215" t="s">
        <v>510</v>
      </c>
      <c r="D246" s="215" t="s">
        <v>149</v>
      </c>
      <c r="E246" s="216" t="s">
        <v>511</v>
      </c>
      <c r="F246" s="217" t="s">
        <v>512</v>
      </c>
      <c r="G246" s="218" t="s">
        <v>467</v>
      </c>
      <c r="H246" s="219">
        <v>133.562</v>
      </c>
      <c r="I246" s="220"/>
      <c r="J246" s="221">
        <f>ROUND(I246*H246,2)</f>
        <v>0</v>
      </c>
      <c r="K246" s="217" t="s">
        <v>153</v>
      </c>
      <c r="L246" s="47"/>
      <c r="M246" s="222" t="s">
        <v>19</v>
      </c>
      <c r="N246" s="223" t="s">
        <v>47</v>
      </c>
      <c r="O246" s="87"/>
      <c r="P246" s="224">
        <f>O246*H246</f>
        <v>0</v>
      </c>
      <c r="Q246" s="224">
        <v>0</v>
      </c>
      <c r="R246" s="224">
        <f>Q246*H246</f>
        <v>0</v>
      </c>
      <c r="S246" s="224">
        <v>0</v>
      </c>
      <c r="T246" s="225">
        <f>S246*H246</f>
        <v>0</v>
      </c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R246" s="226" t="s">
        <v>167</v>
      </c>
      <c r="AT246" s="226" t="s">
        <v>149</v>
      </c>
      <c r="AU246" s="226" t="s">
        <v>86</v>
      </c>
      <c r="AY246" s="20" t="s">
        <v>146</v>
      </c>
      <c r="BE246" s="227">
        <f>IF(N246="základní",J246,0)</f>
        <v>0</v>
      </c>
      <c r="BF246" s="227">
        <f>IF(N246="snížená",J246,0)</f>
        <v>0</v>
      </c>
      <c r="BG246" s="227">
        <f>IF(N246="zákl. přenesená",J246,0)</f>
        <v>0</v>
      </c>
      <c r="BH246" s="227">
        <f>IF(N246="sníž. přenesená",J246,0)</f>
        <v>0</v>
      </c>
      <c r="BI246" s="227">
        <f>IF(N246="nulová",J246,0)</f>
        <v>0</v>
      </c>
      <c r="BJ246" s="20" t="s">
        <v>84</v>
      </c>
      <c r="BK246" s="227">
        <f>ROUND(I246*H246,2)</f>
        <v>0</v>
      </c>
      <c r="BL246" s="20" t="s">
        <v>167</v>
      </c>
      <c r="BM246" s="226" t="s">
        <v>513</v>
      </c>
    </row>
    <row r="247" spans="1:47" s="2" customFormat="1" ht="12">
      <c r="A247" s="41"/>
      <c r="B247" s="42"/>
      <c r="C247" s="43"/>
      <c r="D247" s="228" t="s">
        <v>156</v>
      </c>
      <c r="E247" s="43"/>
      <c r="F247" s="229" t="s">
        <v>514</v>
      </c>
      <c r="G247" s="43"/>
      <c r="H247" s="43"/>
      <c r="I247" s="230"/>
      <c r="J247" s="43"/>
      <c r="K247" s="43"/>
      <c r="L247" s="47"/>
      <c r="M247" s="231"/>
      <c r="N247" s="232"/>
      <c r="O247" s="87"/>
      <c r="P247" s="87"/>
      <c r="Q247" s="87"/>
      <c r="R247" s="87"/>
      <c r="S247" s="87"/>
      <c r="T247" s="88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T247" s="20" t="s">
        <v>156</v>
      </c>
      <c r="AU247" s="20" t="s">
        <v>86</v>
      </c>
    </row>
    <row r="248" spans="1:51" s="14" customFormat="1" ht="12">
      <c r="A248" s="14"/>
      <c r="B248" s="250"/>
      <c r="C248" s="251"/>
      <c r="D248" s="241" t="s">
        <v>380</v>
      </c>
      <c r="E248" s="252" t="s">
        <v>19</v>
      </c>
      <c r="F248" s="253" t="s">
        <v>515</v>
      </c>
      <c r="G248" s="251"/>
      <c r="H248" s="254">
        <v>20.267</v>
      </c>
      <c r="I248" s="255"/>
      <c r="J248" s="251"/>
      <c r="K248" s="251"/>
      <c r="L248" s="256"/>
      <c r="M248" s="257"/>
      <c r="N248" s="258"/>
      <c r="O248" s="258"/>
      <c r="P248" s="258"/>
      <c r="Q248" s="258"/>
      <c r="R248" s="258"/>
      <c r="S248" s="258"/>
      <c r="T248" s="259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60" t="s">
        <v>380</v>
      </c>
      <c r="AU248" s="260" t="s">
        <v>86</v>
      </c>
      <c r="AV248" s="14" t="s">
        <v>86</v>
      </c>
      <c r="AW248" s="14" t="s">
        <v>37</v>
      </c>
      <c r="AX248" s="14" t="s">
        <v>76</v>
      </c>
      <c r="AY248" s="260" t="s">
        <v>146</v>
      </c>
    </row>
    <row r="249" spans="1:51" s="15" customFormat="1" ht="12">
      <c r="A249" s="15"/>
      <c r="B249" s="266"/>
      <c r="C249" s="267"/>
      <c r="D249" s="241" t="s">
        <v>380</v>
      </c>
      <c r="E249" s="268" t="s">
        <v>19</v>
      </c>
      <c r="F249" s="269" t="s">
        <v>497</v>
      </c>
      <c r="G249" s="267"/>
      <c r="H249" s="270">
        <v>20.267</v>
      </c>
      <c r="I249" s="271"/>
      <c r="J249" s="267"/>
      <c r="K249" s="267"/>
      <c r="L249" s="272"/>
      <c r="M249" s="273"/>
      <c r="N249" s="274"/>
      <c r="O249" s="274"/>
      <c r="P249" s="274"/>
      <c r="Q249" s="274"/>
      <c r="R249" s="274"/>
      <c r="S249" s="274"/>
      <c r="T249" s="27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76" t="s">
        <v>380</v>
      </c>
      <c r="AU249" s="276" t="s">
        <v>86</v>
      </c>
      <c r="AV249" s="15" t="s">
        <v>162</v>
      </c>
      <c r="AW249" s="15" t="s">
        <v>37</v>
      </c>
      <c r="AX249" s="15" t="s">
        <v>76</v>
      </c>
      <c r="AY249" s="276" t="s">
        <v>146</v>
      </c>
    </row>
    <row r="250" spans="1:51" s="14" customFormat="1" ht="12">
      <c r="A250" s="14"/>
      <c r="B250" s="250"/>
      <c r="C250" s="251"/>
      <c r="D250" s="241" t="s">
        <v>380</v>
      </c>
      <c r="E250" s="252" t="s">
        <v>19</v>
      </c>
      <c r="F250" s="253" t="s">
        <v>516</v>
      </c>
      <c r="G250" s="251"/>
      <c r="H250" s="254">
        <v>113.295</v>
      </c>
      <c r="I250" s="255"/>
      <c r="J250" s="251"/>
      <c r="K250" s="251"/>
      <c r="L250" s="256"/>
      <c r="M250" s="257"/>
      <c r="N250" s="258"/>
      <c r="O250" s="258"/>
      <c r="P250" s="258"/>
      <c r="Q250" s="258"/>
      <c r="R250" s="258"/>
      <c r="S250" s="258"/>
      <c r="T250" s="259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60" t="s">
        <v>380</v>
      </c>
      <c r="AU250" s="260" t="s">
        <v>86</v>
      </c>
      <c r="AV250" s="14" t="s">
        <v>86</v>
      </c>
      <c r="AW250" s="14" t="s">
        <v>37</v>
      </c>
      <c r="AX250" s="14" t="s">
        <v>76</v>
      </c>
      <c r="AY250" s="260" t="s">
        <v>146</v>
      </c>
    </row>
    <row r="251" spans="1:51" s="15" customFormat="1" ht="12">
      <c r="A251" s="15"/>
      <c r="B251" s="266"/>
      <c r="C251" s="267"/>
      <c r="D251" s="241" t="s">
        <v>380</v>
      </c>
      <c r="E251" s="268" t="s">
        <v>19</v>
      </c>
      <c r="F251" s="269" t="s">
        <v>500</v>
      </c>
      <c r="G251" s="267"/>
      <c r="H251" s="270">
        <v>113.295</v>
      </c>
      <c r="I251" s="271"/>
      <c r="J251" s="267"/>
      <c r="K251" s="267"/>
      <c r="L251" s="272"/>
      <c r="M251" s="273"/>
      <c r="N251" s="274"/>
      <c r="O251" s="274"/>
      <c r="P251" s="274"/>
      <c r="Q251" s="274"/>
      <c r="R251" s="274"/>
      <c r="S251" s="274"/>
      <c r="T251" s="27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76" t="s">
        <v>380</v>
      </c>
      <c r="AU251" s="276" t="s">
        <v>86</v>
      </c>
      <c r="AV251" s="15" t="s">
        <v>162</v>
      </c>
      <c r="AW251" s="15" t="s">
        <v>37</v>
      </c>
      <c r="AX251" s="15" t="s">
        <v>76</v>
      </c>
      <c r="AY251" s="276" t="s">
        <v>146</v>
      </c>
    </row>
    <row r="252" spans="1:51" s="16" customFormat="1" ht="12">
      <c r="A252" s="16"/>
      <c r="B252" s="277"/>
      <c r="C252" s="278"/>
      <c r="D252" s="241" t="s">
        <v>380</v>
      </c>
      <c r="E252" s="279" t="s">
        <v>19</v>
      </c>
      <c r="F252" s="280" t="s">
        <v>501</v>
      </c>
      <c r="G252" s="278"/>
      <c r="H252" s="281">
        <v>133.562</v>
      </c>
      <c r="I252" s="282"/>
      <c r="J252" s="278"/>
      <c r="K252" s="278"/>
      <c r="L252" s="283"/>
      <c r="M252" s="284"/>
      <c r="N252" s="285"/>
      <c r="O252" s="285"/>
      <c r="P252" s="285"/>
      <c r="Q252" s="285"/>
      <c r="R252" s="285"/>
      <c r="S252" s="285"/>
      <c r="T252" s="28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T252" s="287" t="s">
        <v>380</v>
      </c>
      <c r="AU252" s="287" t="s">
        <v>86</v>
      </c>
      <c r="AV252" s="16" t="s">
        <v>167</v>
      </c>
      <c r="AW252" s="16" t="s">
        <v>37</v>
      </c>
      <c r="AX252" s="16" t="s">
        <v>84</v>
      </c>
      <c r="AY252" s="287" t="s">
        <v>146</v>
      </c>
    </row>
    <row r="253" spans="1:65" s="2" customFormat="1" ht="24.15" customHeight="1">
      <c r="A253" s="41"/>
      <c r="B253" s="42"/>
      <c r="C253" s="215" t="s">
        <v>7</v>
      </c>
      <c r="D253" s="215" t="s">
        <v>149</v>
      </c>
      <c r="E253" s="216" t="s">
        <v>517</v>
      </c>
      <c r="F253" s="217" t="s">
        <v>518</v>
      </c>
      <c r="G253" s="218" t="s">
        <v>467</v>
      </c>
      <c r="H253" s="219">
        <v>25.209</v>
      </c>
      <c r="I253" s="220"/>
      <c r="J253" s="221">
        <f>ROUND(I253*H253,2)</f>
        <v>0</v>
      </c>
      <c r="K253" s="217" t="s">
        <v>153</v>
      </c>
      <c r="L253" s="47"/>
      <c r="M253" s="222" t="s">
        <v>19</v>
      </c>
      <c r="N253" s="223" t="s">
        <v>47</v>
      </c>
      <c r="O253" s="87"/>
      <c r="P253" s="224">
        <f>O253*H253</f>
        <v>0</v>
      </c>
      <c r="Q253" s="224">
        <v>0</v>
      </c>
      <c r="R253" s="224">
        <f>Q253*H253</f>
        <v>0</v>
      </c>
      <c r="S253" s="224">
        <v>0</v>
      </c>
      <c r="T253" s="225">
        <f>S253*H253</f>
        <v>0</v>
      </c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R253" s="226" t="s">
        <v>167</v>
      </c>
      <c r="AT253" s="226" t="s">
        <v>149</v>
      </c>
      <c r="AU253" s="226" t="s">
        <v>86</v>
      </c>
      <c r="AY253" s="20" t="s">
        <v>146</v>
      </c>
      <c r="BE253" s="227">
        <f>IF(N253="základní",J253,0)</f>
        <v>0</v>
      </c>
      <c r="BF253" s="227">
        <f>IF(N253="snížená",J253,0)</f>
        <v>0</v>
      </c>
      <c r="BG253" s="227">
        <f>IF(N253="zákl. přenesená",J253,0)</f>
        <v>0</v>
      </c>
      <c r="BH253" s="227">
        <f>IF(N253="sníž. přenesená",J253,0)</f>
        <v>0</v>
      </c>
      <c r="BI253" s="227">
        <f>IF(N253="nulová",J253,0)</f>
        <v>0</v>
      </c>
      <c r="BJ253" s="20" t="s">
        <v>84</v>
      </c>
      <c r="BK253" s="227">
        <f>ROUND(I253*H253,2)</f>
        <v>0</v>
      </c>
      <c r="BL253" s="20" t="s">
        <v>167</v>
      </c>
      <c r="BM253" s="226" t="s">
        <v>519</v>
      </c>
    </row>
    <row r="254" spans="1:47" s="2" customFormat="1" ht="12">
      <c r="A254" s="41"/>
      <c r="B254" s="42"/>
      <c r="C254" s="43"/>
      <c r="D254" s="228" t="s">
        <v>156</v>
      </c>
      <c r="E254" s="43"/>
      <c r="F254" s="229" t="s">
        <v>520</v>
      </c>
      <c r="G254" s="43"/>
      <c r="H254" s="43"/>
      <c r="I254" s="230"/>
      <c r="J254" s="43"/>
      <c r="K254" s="43"/>
      <c r="L254" s="47"/>
      <c r="M254" s="231"/>
      <c r="N254" s="232"/>
      <c r="O254" s="87"/>
      <c r="P254" s="87"/>
      <c r="Q254" s="87"/>
      <c r="R254" s="87"/>
      <c r="S254" s="87"/>
      <c r="T254" s="88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T254" s="20" t="s">
        <v>156</v>
      </c>
      <c r="AU254" s="20" t="s">
        <v>86</v>
      </c>
    </row>
    <row r="255" spans="1:51" s="13" customFormat="1" ht="12">
      <c r="A255" s="13"/>
      <c r="B255" s="239"/>
      <c r="C255" s="240"/>
      <c r="D255" s="241" t="s">
        <v>380</v>
      </c>
      <c r="E255" s="242" t="s">
        <v>19</v>
      </c>
      <c r="F255" s="243" t="s">
        <v>381</v>
      </c>
      <c r="G255" s="240"/>
      <c r="H255" s="242" t="s">
        <v>19</v>
      </c>
      <c r="I255" s="244"/>
      <c r="J255" s="240"/>
      <c r="K255" s="240"/>
      <c r="L255" s="245"/>
      <c r="M255" s="246"/>
      <c r="N255" s="247"/>
      <c r="O255" s="247"/>
      <c r="P255" s="247"/>
      <c r="Q255" s="247"/>
      <c r="R255" s="247"/>
      <c r="S255" s="247"/>
      <c r="T255" s="248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9" t="s">
        <v>380</v>
      </c>
      <c r="AU255" s="249" t="s">
        <v>86</v>
      </c>
      <c r="AV255" s="13" t="s">
        <v>84</v>
      </c>
      <c r="AW255" s="13" t="s">
        <v>37</v>
      </c>
      <c r="AX255" s="13" t="s">
        <v>76</v>
      </c>
      <c r="AY255" s="249" t="s">
        <v>146</v>
      </c>
    </row>
    <row r="256" spans="1:51" s="13" customFormat="1" ht="12">
      <c r="A256" s="13"/>
      <c r="B256" s="239"/>
      <c r="C256" s="240"/>
      <c r="D256" s="241" t="s">
        <v>380</v>
      </c>
      <c r="E256" s="242" t="s">
        <v>19</v>
      </c>
      <c r="F256" s="243" t="s">
        <v>521</v>
      </c>
      <c r="G256" s="240"/>
      <c r="H256" s="242" t="s">
        <v>19</v>
      </c>
      <c r="I256" s="244"/>
      <c r="J256" s="240"/>
      <c r="K256" s="240"/>
      <c r="L256" s="245"/>
      <c r="M256" s="246"/>
      <c r="N256" s="247"/>
      <c r="O256" s="247"/>
      <c r="P256" s="247"/>
      <c r="Q256" s="247"/>
      <c r="R256" s="247"/>
      <c r="S256" s="247"/>
      <c r="T256" s="248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9" t="s">
        <v>380</v>
      </c>
      <c r="AU256" s="249" t="s">
        <v>86</v>
      </c>
      <c r="AV256" s="13" t="s">
        <v>84</v>
      </c>
      <c r="AW256" s="13" t="s">
        <v>37</v>
      </c>
      <c r="AX256" s="13" t="s">
        <v>76</v>
      </c>
      <c r="AY256" s="249" t="s">
        <v>146</v>
      </c>
    </row>
    <row r="257" spans="1:51" s="14" customFormat="1" ht="12">
      <c r="A257" s="14"/>
      <c r="B257" s="250"/>
      <c r="C257" s="251"/>
      <c r="D257" s="241" t="s">
        <v>380</v>
      </c>
      <c r="E257" s="252" t="s">
        <v>19</v>
      </c>
      <c r="F257" s="253" t="s">
        <v>349</v>
      </c>
      <c r="G257" s="251"/>
      <c r="H257" s="254">
        <v>25.209</v>
      </c>
      <c r="I257" s="255"/>
      <c r="J257" s="251"/>
      <c r="K257" s="251"/>
      <c r="L257" s="256"/>
      <c r="M257" s="257"/>
      <c r="N257" s="258"/>
      <c r="O257" s="258"/>
      <c r="P257" s="258"/>
      <c r="Q257" s="258"/>
      <c r="R257" s="258"/>
      <c r="S257" s="258"/>
      <c r="T257" s="259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60" t="s">
        <v>380</v>
      </c>
      <c r="AU257" s="260" t="s">
        <v>86</v>
      </c>
      <c r="AV257" s="14" t="s">
        <v>86</v>
      </c>
      <c r="AW257" s="14" t="s">
        <v>37</v>
      </c>
      <c r="AX257" s="14" t="s">
        <v>84</v>
      </c>
      <c r="AY257" s="260" t="s">
        <v>146</v>
      </c>
    </row>
    <row r="258" spans="1:65" s="2" customFormat="1" ht="16.5" customHeight="1">
      <c r="A258" s="41"/>
      <c r="B258" s="42"/>
      <c r="C258" s="288" t="s">
        <v>522</v>
      </c>
      <c r="D258" s="288" t="s">
        <v>523</v>
      </c>
      <c r="E258" s="289" t="s">
        <v>524</v>
      </c>
      <c r="F258" s="290" t="s">
        <v>525</v>
      </c>
      <c r="G258" s="291" t="s">
        <v>526</v>
      </c>
      <c r="H258" s="292">
        <v>50.418</v>
      </c>
      <c r="I258" s="293"/>
      <c r="J258" s="294">
        <f>ROUND(I258*H258,2)</f>
        <v>0</v>
      </c>
      <c r="K258" s="290" t="s">
        <v>153</v>
      </c>
      <c r="L258" s="295"/>
      <c r="M258" s="296" t="s">
        <v>19</v>
      </c>
      <c r="N258" s="297" t="s">
        <v>47</v>
      </c>
      <c r="O258" s="87"/>
      <c r="P258" s="224">
        <f>O258*H258</f>
        <v>0</v>
      </c>
      <c r="Q258" s="224">
        <v>1</v>
      </c>
      <c r="R258" s="224">
        <f>Q258*H258</f>
        <v>50.418</v>
      </c>
      <c r="S258" s="224">
        <v>0</v>
      </c>
      <c r="T258" s="225">
        <f>S258*H258</f>
        <v>0</v>
      </c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R258" s="226" t="s">
        <v>193</v>
      </c>
      <c r="AT258" s="226" t="s">
        <v>523</v>
      </c>
      <c r="AU258" s="226" t="s">
        <v>86</v>
      </c>
      <c r="AY258" s="20" t="s">
        <v>146</v>
      </c>
      <c r="BE258" s="227">
        <f>IF(N258="základní",J258,0)</f>
        <v>0</v>
      </c>
      <c r="BF258" s="227">
        <f>IF(N258="snížená",J258,0)</f>
        <v>0</v>
      </c>
      <c r="BG258" s="227">
        <f>IF(N258="zákl. přenesená",J258,0)</f>
        <v>0</v>
      </c>
      <c r="BH258" s="227">
        <f>IF(N258="sníž. přenesená",J258,0)</f>
        <v>0</v>
      </c>
      <c r="BI258" s="227">
        <f>IF(N258="nulová",J258,0)</f>
        <v>0</v>
      </c>
      <c r="BJ258" s="20" t="s">
        <v>84</v>
      </c>
      <c r="BK258" s="227">
        <f>ROUND(I258*H258,2)</f>
        <v>0</v>
      </c>
      <c r="BL258" s="20" t="s">
        <v>167</v>
      </c>
      <c r="BM258" s="226" t="s">
        <v>527</v>
      </c>
    </row>
    <row r="259" spans="1:51" s="14" customFormat="1" ht="12">
      <c r="A259" s="14"/>
      <c r="B259" s="250"/>
      <c r="C259" s="251"/>
      <c r="D259" s="241" t="s">
        <v>380</v>
      </c>
      <c r="E259" s="251"/>
      <c r="F259" s="253" t="s">
        <v>528</v>
      </c>
      <c r="G259" s="251"/>
      <c r="H259" s="254">
        <v>50.418</v>
      </c>
      <c r="I259" s="255"/>
      <c r="J259" s="251"/>
      <c r="K259" s="251"/>
      <c r="L259" s="256"/>
      <c r="M259" s="257"/>
      <c r="N259" s="258"/>
      <c r="O259" s="258"/>
      <c r="P259" s="258"/>
      <c r="Q259" s="258"/>
      <c r="R259" s="258"/>
      <c r="S259" s="258"/>
      <c r="T259" s="259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60" t="s">
        <v>380</v>
      </c>
      <c r="AU259" s="260" t="s">
        <v>86</v>
      </c>
      <c r="AV259" s="14" t="s">
        <v>86</v>
      </c>
      <c r="AW259" s="14" t="s">
        <v>4</v>
      </c>
      <c r="AX259" s="14" t="s">
        <v>84</v>
      </c>
      <c r="AY259" s="260" t="s">
        <v>146</v>
      </c>
    </row>
    <row r="260" spans="1:65" s="2" customFormat="1" ht="24.15" customHeight="1">
      <c r="A260" s="41"/>
      <c r="B260" s="42"/>
      <c r="C260" s="215" t="s">
        <v>529</v>
      </c>
      <c r="D260" s="215" t="s">
        <v>149</v>
      </c>
      <c r="E260" s="216" t="s">
        <v>530</v>
      </c>
      <c r="F260" s="217" t="s">
        <v>531</v>
      </c>
      <c r="G260" s="218" t="s">
        <v>526</v>
      </c>
      <c r="H260" s="219">
        <v>518.832</v>
      </c>
      <c r="I260" s="220"/>
      <c r="J260" s="221">
        <f>ROUND(I260*H260,2)</f>
        <v>0</v>
      </c>
      <c r="K260" s="217" t="s">
        <v>153</v>
      </c>
      <c r="L260" s="47"/>
      <c r="M260" s="222" t="s">
        <v>19</v>
      </c>
      <c r="N260" s="223" t="s">
        <v>47</v>
      </c>
      <c r="O260" s="87"/>
      <c r="P260" s="224">
        <f>O260*H260</f>
        <v>0</v>
      </c>
      <c r="Q260" s="224">
        <v>0</v>
      </c>
      <c r="R260" s="224">
        <f>Q260*H260</f>
        <v>0</v>
      </c>
      <c r="S260" s="224">
        <v>0</v>
      </c>
      <c r="T260" s="225">
        <f>S260*H260</f>
        <v>0</v>
      </c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R260" s="226" t="s">
        <v>167</v>
      </c>
      <c r="AT260" s="226" t="s">
        <v>149</v>
      </c>
      <c r="AU260" s="226" t="s">
        <v>86</v>
      </c>
      <c r="AY260" s="20" t="s">
        <v>146</v>
      </c>
      <c r="BE260" s="227">
        <f>IF(N260="základní",J260,0)</f>
        <v>0</v>
      </c>
      <c r="BF260" s="227">
        <f>IF(N260="snížená",J260,0)</f>
        <v>0</v>
      </c>
      <c r="BG260" s="227">
        <f>IF(N260="zákl. přenesená",J260,0)</f>
        <v>0</v>
      </c>
      <c r="BH260" s="227">
        <f>IF(N260="sníž. přenesená",J260,0)</f>
        <v>0</v>
      </c>
      <c r="BI260" s="227">
        <f>IF(N260="nulová",J260,0)</f>
        <v>0</v>
      </c>
      <c r="BJ260" s="20" t="s">
        <v>84</v>
      </c>
      <c r="BK260" s="227">
        <f>ROUND(I260*H260,2)</f>
        <v>0</v>
      </c>
      <c r="BL260" s="20" t="s">
        <v>167</v>
      </c>
      <c r="BM260" s="226" t="s">
        <v>532</v>
      </c>
    </row>
    <row r="261" spans="1:47" s="2" customFormat="1" ht="12">
      <c r="A261" s="41"/>
      <c r="B261" s="42"/>
      <c r="C261" s="43"/>
      <c r="D261" s="228" t="s">
        <v>156</v>
      </c>
      <c r="E261" s="43"/>
      <c r="F261" s="229" t="s">
        <v>533</v>
      </c>
      <c r="G261" s="43"/>
      <c r="H261" s="43"/>
      <c r="I261" s="230"/>
      <c r="J261" s="43"/>
      <c r="K261" s="43"/>
      <c r="L261" s="47"/>
      <c r="M261" s="231"/>
      <c r="N261" s="232"/>
      <c r="O261" s="87"/>
      <c r="P261" s="87"/>
      <c r="Q261" s="87"/>
      <c r="R261" s="87"/>
      <c r="S261" s="87"/>
      <c r="T261" s="88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T261" s="20" t="s">
        <v>156</v>
      </c>
      <c r="AU261" s="20" t="s">
        <v>86</v>
      </c>
    </row>
    <row r="262" spans="1:51" s="14" customFormat="1" ht="12">
      <c r="A262" s="14"/>
      <c r="B262" s="250"/>
      <c r="C262" s="251"/>
      <c r="D262" s="241" t="s">
        <v>380</v>
      </c>
      <c r="E262" s="251"/>
      <c r="F262" s="253" t="s">
        <v>534</v>
      </c>
      <c r="G262" s="251"/>
      <c r="H262" s="254">
        <v>518.832</v>
      </c>
      <c r="I262" s="255"/>
      <c r="J262" s="251"/>
      <c r="K262" s="251"/>
      <c r="L262" s="256"/>
      <c r="M262" s="257"/>
      <c r="N262" s="258"/>
      <c r="O262" s="258"/>
      <c r="P262" s="258"/>
      <c r="Q262" s="258"/>
      <c r="R262" s="258"/>
      <c r="S262" s="258"/>
      <c r="T262" s="259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60" t="s">
        <v>380</v>
      </c>
      <c r="AU262" s="260" t="s">
        <v>86</v>
      </c>
      <c r="AV262" s="14" t="s">
        <v>86</v>
      </c>
      <c r="AW262" s="14" t="s">
        <v>4</v>
      </c>
      <c r="AX262" s="14" t="s">
        <v>84</v>
      </c>
      <c r="AY262" s="260" t="s">
        <v>146</v>
      </c>
    </row>
    <row r="263" spans="1:65" s="2" customFormat="1" ht="24.15" customHeight="1">
      <c r="A263" s="41"/>
      <c r="B263" s="42"/>
      <c r="C263" s="215" t="s">
        <v>535</v>
      </c>
      <c r="D263" s="215" t="s">
        <v>149</v>
      </c>
      <c r="E263" s="216" t="s">
        <v>536</v>
      </c>
      <c r="F263" s="217" t="s">
        <v>537</v>
      </c>
      <c r="G263" s="218" t="s">
        <v>467</v>
      </c>
      <c r="H263" s="219">
        <v>20.267</v>
      </c>
      <c r="I263" s="220"/>
      <c r="J263" s="221">
        <f>ROUND(I263*H263,2)</f>
        <v>0</v>
      </c>
      <c r="K263" s="217" t="s">
        <v>153</v>
      </c>
      <c r="L263" s="47"/>
      <c r="M263" s="222" t="s">
        <v>19</v>
      </c>
      <c r="N263" s="223" t="s">
        <v>47</v>
      </c>
      <c r="O263" s="87"/>
      <c r="P263" s="224">
        <f>O263*H263</f>
        <v>0</v>
      </c>
      <c r="Q263" s="224">
        <v>0</v>
      </c>
      <c r="R263" s="224">
        <f>Q263*H263</f>
        <v>0</v>
      </c>
      <c r="S263" s="224">
        <v>0</v>
      </c>
      <c r="T263" s="225">
        <f>S263*H263</f>
        <v>0</v>
      </c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R263" s="226" t="s">
        <v>167</v>
      </c>
      <c r="AT263" s="226" t="s">
        <v>149</v>
      </c>
      <c r="AU263" s="226" t="s">
        <v>86</v>
      </c>
      <c r="AY263" s="20" t="s">
        <v>146</v>
      </c>
      <c r="BE263" s="227">
        <f>IF(N263="základní",J263,0)</f>
        <v>0</v>
      </c>
      <c r="BF263" s="227">
        <f>IF(N263="snížená",J263,0)</f>
        <v>0</v>
      </c>
      <c r="BG263" s="227">
        <f>IF(N263="zákl. přenesená",J263,0)</f>
        <v>0</v>
      </c>
      <c r="BH263" s="227">
        <f>IF(N263="sníž. přenesená",J263,0)</f>
        <v>0</v>
      </c>
      <c r="BI263" s="227">
        <f>IF(N263="nulová",J263,0)</f>
        <v>0</v>
      </c>
      <c r="BJ263" s="20" t="s">
        <v>84</v>
      </c>
      <c r="BK263" s="227">
        <f>ROUND(I263*H263,2)</f>
        <v>0</v>
      </c>
      <c r="BL263" s="20" t="s">
        <v>167</v>
      </c>
      <c r="BM263" s="226" t="s">
        <v>538</v>
      </c>
    </row>
    <row r="264" spans="1:47" s="2" customFormat="1" ht="12">
      <c r="A264" s="41"/>
      <c r="B264" s="42"/>
      <c r="C264" s="43"/>
      <c r="D264" s="228" t="s">
        <v>156</v>
      </c>
      <c r="E264" s="43"/>
      <c r="F264" s="229" t="s">
        <v>539</v>
      </c>
      <c r="G264" s="43"/>
      <c r="H264" s="43"/>
      <c r="I264" s="230"/>
      <c r="J264" s="43"/>
      <c r="K264" s="43"/>
      <c r="L264" s="47"/>
      <c r="M264" s="231"/>
      <c r="N264" s="232"/>
      <c r="O264" s="87"/>
      <c r="P264" s="87"/>
      <c r="Q264" s="87"/>
      <c r="R264" s="87"/>
      <c r="S264" s="87"/>
      <c r="T264" s="88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T264" s="20" t="s">
        <v>156</v>
      </c>
      <c r="AU264" s="20" t="s">
        <v>86</v>
      </c>
    </row>
    <row r="265" spans="1:51" s="13" customFormat="1" ht="12">
      <c r="A265" s="13"/>
      <c r="B265" s="239"/>
      <c r="C265" s="240"/>
      <c r="D265" s="241" t="s">
        <v>380</v>
      </c>
      <c r="E265" s="242" t="s">
        <v>19</v>
      </c>
      <c r="F265" s="243" t="s">
        <v>381</v>
      </c>
      <c r="G265" s="240"/>
      <c r="H265" s="242" t="s">
        <v>19</v>
      </c>
      <c r="I265" s="244"/>
      <c r="J265" s="240"/>
      <c r="K265" s="240"/>
      <c r="L265" s="245"/>
      <c r="M265" s="246"/>
      <c r="N265" s="247"/>
      <c r="O265" s="247"/>
      <c r="P265" s="247"/>
      <c r="Q265" s="247"/>
      <c r="R265" s="247"/>
      <c r="S265" s="247"/>
      <c r="T265" s="248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9" t="s">
        <v>380</v>
      </c>
      <c r="AU265" s="249" t="s">
        <v>86</v>
      </c>
      <c r="AV265" s="13" t="s">
        <v>84</v>
      </c>
      <c r="AW265" s="13" t="s">
        <v>37</v>
      </c>
      <c r="AX265" s="13" t="s">
        <v>76</v>
      </c>
      <c r="AY265" s="249" t="s">
        <v>146</v>
      </c>
    </row>
    <row r="266" spans="1:51" s="13" customFormat="1" ht="12">
      <c r="A266" s="13"/>
      <c r="B266" s="239"/>
      <c r="C266" s="240"/>
      <c r="D266" s="241" t="s">
        <v>380</v>
      </c>
      <c r="E266" s="242" t="s">
        <v>19</v>
      </c>
      <c r="F266" s="243" t="s">
        <v>540</v>
      </c>
      <c r="G266" s="240"/>
      <c r="H266" s="242" t="s">
        <v>19</v>
      </c>
      <c r="I266" s="244"/>
      <c r="J266" s="240"/>
      <c r="K266" s="240"/>
      <c r="L266" s="245"/>
      <c r="M266" s="246"/>
      <c r="N266" s="247"/>
      <c r="O266" s="247"/>
      <c r="P266" s="247"/>
      <c r="Q266" s="247"/>
      <c r="R266" s="247"/>
      <c r="S266" s="247"/>
      <c r="T266" s="248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9" t="s">
        <v>380</v>
      </c>
      <c r="AU266" s="249" t="s">
        <v>86</v>
      </c>
      <c r="AV266" s="13" t="s">
        <v>84</v>
      </c>
      <c r="AW266" s="13" t="s">
        <v>37</v>
      </c>
      <c r="AX266" s="13" t="s">
        <v>76</v>
      </c>
      <c r="AY266" s="249" t="s">
        <v>146</v>
      </c>
    </row>
    <row r="267" spans="1:51" s="14" customFormat="1" ht="12">
      <c r="A267" s="14"/>
      <c r="B267" s="250"/>
      <c r="C267" s="251"/>
      <c r="D267" s="241" t="s">
        <v>380</v>
      </c>
      <c r="E267" s="252" t="s">
        <v>19</v>
      </c>
      <c r="F267" s="253" t="s">
        <v>343</v>
      </c>
      <c r="G267" s="251"/>
      <c r="H267" s="254">
        <v>20.267</v>
      </c>
      <c r="I267" s="255"/>
      <c r="J267" s="251"/>
      <c r="K267" s="251"/>
      <c r="L267" s="256"/>
      <c r="M267" s="257"/>
      <c r="N267" s="258"/>
      <c r="O267" s="258"/>
      <c r="P267" s="258"/>
      <c r="Q267" s="258"/>
      <c r="R267" s="258"/>
      <c r="S267" s="258"/>
      <c r="T267" s="259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60" t="s">
        <v>380</v>
      </c>
      <c r="AU267" s="260" t="s">
        <v>86</v>
      </c>
      <c r="AV267" s="14" t="s">
        <v>86</v>
      </c>
      <c r="AW267" s="14" t="s">
        <v>37</v>
      </c>
      <c r="AX267" s="14" t="s">
        <v>84</v>
      </c>
      <c r="AY267" s="260" t="s">
        <v>146</v>
      </c>
    </row>
    <row r="268" spans="1:47" s="2" customFormat="1" ht="12">
      <c r="A268" s="41"/>
      <c r="B268" s="42"/>
      <c r="C268" s="43"/>
      <c r="D268" s="241" t="s">
        <v>383</v>
      </c>
      <c r="E268" s="43"/>
      <c r="F268" s="261" t="s">
        <v>541</v>
      </c>
      <c r="G268" s="43"/>
      <c r="H268" s="43"/>
      <c r="I268" s="43"/>
      <c r="J268" s="43"/>
      <c r="K268" s="43"/>
      <c r="L268" s="47"/>
      <c r="M268" s="231"/>
      <c r="N268" s="232"/>
      <c r="O268" s="87"/>
      <c r="P268" s="87"/>
      <c r="Q268" s="87"/>
      <c r="R268" s="87"/>
      <c r="S268" s="87"/>
      <c r="T268" s="88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U268" s="20" t="s">
        <v>86</v>
      </c>
    </row>
    <row r="269" spans="1:47" s="2" customFormat="1" ht="12">
      <c r="A269" s="41"/>
      <c r="B269" s="42"/>
      <c r="C269" s="43"/>
      <c r="D269" s="241" t="s">
        <v>383</v>
      </c>
      <c r="E269" s="43"/>
      <c r="F269" s="262" t="s">
        <v>542</v>
      </c>
      <c r="G269" s="43"/>
      <c r="H269" s="263">
        <v>67.556</v>
      </c>
      <c r="I269" s="43"/>
      <c r="J269" s="43"/>
      <c r="K269" s="43"/>
      <c r="L269" s="47"/>
      <c r="M269" s="231"/>
      <c r="N269" s="232"/>
      <c r="O269" s="87"/>
      <c r="P269" s="87"/>
      <c r="Q269" s="87"/>
      <c r="R269" s="87"/>
      <c r="S269" s="87"/>
      <c r="T269" s="88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U269" s="20" t="s">
        <v>86</v>
      </c>
    </row>
    <row r="270" spans="1:65" s="2" customFormat="1" ht="24.15" customHeight="1">
      <c r="A270" s="41"/>
      <c r="B270" s="42"/>
      <c r="C270" s="215" t="s">
        <v>543</v>
      </c>
      <c r="D270" s="215" t="s">
        <v>149</v>
      </c>
      <c r="E270" s="216" t="s">
        <v>544</v>
      </c>
      <c r="F270" s="217" t="s">
        <v>545</v>
      </c>
      <c r="G270" s="218" t="s">
        <v>467</v>
      </c>
      <c r="H270" s="219">
        <v>133.562</v>
      </c>
      <c r="I270" s="220"/>
      <c r="J270" s="221">
        <f>ROUND(I270*H270,2)</f>
        <v>0</v>
      </c>
      <c r="K270" s="217" t="s">
        <v>153</v>
      </c>
      <c r="L270" s="47"/>
      <c r="M270" s="222" t="s">
        <v>19</v>
      </c>
      <c r="N270" s="223" t="s">
        <v>47</v>
      </c>
      <c r="O270" s="87"/>
      <c r="P270" s="224">
        <f>O270*H270</f>
        <v>0</v>
      </c>
      <c r="Q270" s="224">
        <v>0</v>
      </c>
      <c r="R270" s="224">
        <f>Q270*H270</f>
        <v>0</v>
      </c>
      <c r="S270" s="224">
        <v>0</v>
      </c>
      <c r="T270" s="225">
        <f>S270*H270</f>
        <v>0</v>
      </c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R270" s="226" t="s">
        <v>167</v>
      </c>
      <c r="AT270" s="226" t="s">
        <v>149</v>
      </c>
      <c r="AU270" s="226" t="s">
        <v>86</v>
      </c>
      <c r="AY270" s="20" t="s">
        <v>146</v>
      </c>
      <c r="BE270" s="227">
        <f>IF(N270="základní",J270,0)</f>
        <v>0</v>
      </c>
      <c r="BF270" s="227">
        <f>IF(N270="snížená",J270,0)</f>
        <v>0</v>
      </c>
      <c r="BG270" s="227">
        <f>IF(N270="zákl. přenesená",J270,0)</f>
        <v>0</v>
      </c>
      <c r="BH270" s="227">
        <f>IF(N270="sníž. přenesená",J270,0)</f>
        <v>0</v>
      </c>
      <c r="BI270" s="227">
        <f>IF(N270="nulová",J270,0)</f>
        <v>0</v>
      </c>
      <c r="BJ270" s="20" t="s">
        <v>84</v>
      </c>
      <c r="BK270" s="227">
        <f>ROUND(I270*H270,2)</f>
        <v>0</v>
      </c>
      <c r="BL270" s="20" t="s">
        <v>167</v>
      </c>
      <c r="BM270" s="226" t="s">
        <v>546</v>
      </c>
    </row>
    <row r="271" spans="1:47" s="2" customFormat="1" ht="12">
      <c r="A271" s="41"/>
      <c r="B271" s="42"/>
      <c r="C271" s="43"/>
      <c r="D271" s="228" t="s">
        <v>156</v>
      </c>
      <c r="E271" s="43"/>
      <c r="F271" s="229" t="s">
        <v>547</v>
      </c>
      <c r="G271" s="43"/>
      <c r="H271" s="43"/>
      <c r="I271" s="230"/>
      <c r="J271" s="43"/>
      <c r="K271" s="43"/>
      <c r="L271" s="47"/>
      <c r="M271" s="231"/>
      <c r="N271" s="232"/>
      <c r="O271" s="87"/>
      <c r="P271" s="87"/>
      <c r="Q271" s="87"/>
      <c r="R271" s="87"/>
      <c r="S271" s="87"/>
      <c r="T271" s="88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T271" s="20" t="s">
        <v>156</v>
      </c>
      <c r="AU271" s="20" t="s">
        <v>86</v>
      </c>
    </row>
    <row r="272" spans="1:51" s="14" customFormat="1" ht="12">
      <c r="A272" s="14"/>
      <c r="B272" s="250"/>
      <c r="C272" s="251"/>
      <c r="D272" s="241" t="s">
        <v>380</v>
      </c>
      <c r="E272" s="252" t="s">
        <v>19</v>
      </c>
      <c r="F272" s="253" t="s">
        <v>548</v>
      </c>
      <c r="G272" s="251"/>
      <c r="H272" s="254">
        <v>20.267</v>
      </c>
      <c r="I272" s="255"/>
      <c r="J272" s="251"/>
      <c r="K272" s="251"/>
      <c r="L272" s="256"/>
      <c r="M272" s="257"/>
      <c r="N272" s="258"/>
      <c r="O272" s="258"/>
      <c r="P272" s="258"/>
      <c r="Q272" s="258"/>
      <c r="R272" s="258"/>
      <c r="S272" s="258"/>
      <c r="T272" s="259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60" t="s">
        <v>380</v>
      </c>
      <c r="AU272" s="260" t="s">
        <v>86</v>
      </c>
      <c r="AV272" s="14" t="s">
        <v>86</v>
      </c>
      <c r="AW272" s="14" t="s">
        <v>37</v>
      </c>
      <c r="AX272" s="14" t="s">
        <v>76</v>
      </c>
      <c r="AY272" s="260" t="s">
        <v>146</v>
      </c>
    </row>
    <row r="273" spans="1:51" s="15" customFormat="1" ht="12">
      <c r="A273" s="15"/>
      <c r="B273" s="266"/>
      <c r="C273" s="267"/>
      <c r="D273" s="241" t="s">
        <v>380</v>
      </c>
      <c r="E273" s="268" t="s">
        <v>19</v>
      </c>
      <c r="F273" s="269" t="s">
        <v>497</v>
      </c>
      <c r="G273" s="267"/>
      <c r="H273" s="270">
        <v>20.267</v>
      </c>
      <c r="I273" s="271"/>
      <c r="J273" s="267"/>
      <c r="K273" s="267"/>
      <c r="L273" s="272"/>
      <c r="M273" s="273"/>
      <c r="N273" s="274"/>
      <c r="O273" s="274"/>
      <c r="P273" s="274"/>
      <c r="Q273" s="274"/>
      <c r="R273" s="274"/>
      <c r="S273" s="274"/>
      <c r="T273" s="27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T273" s="276" t="s">
        <v>380</v>
      </c>
      <c r="AU273" s="276" t="s">
        <v>86</v>
      </c>
      <c r="AV273" s="15" t="s">
        <v>162</v>
      </c>
      <c r="AW273" s="15" t="s">
        <v>37</v>
      </c>
      <c r="AX273" s="15" t="s">
        <v>76</v>
      </c>
      <c r="AY273" s="276" t="s">
        <v>146</v>
      </c>
    </row>
    <row r="274" spans="1:51" s="14" customFormat="1" ht="12">
      <c r="A274" s="14"/>
      <c r="B274" s="250"/>
      <c r="C274" s="251"/>
      <c r="D274" s="241" t="s">
        <v>380</v>
      </c>
      <c r="E274" s="252" t="s">
        <v>19</v>
      </c>
      <c r="F274" s="253" t="s">
        <v>498</v>
      </c>
      <c r="G274" s="251"/>
      <c r="H274" s="254">
        <v>113.295</v>
      </c>
      <c r="I274" s="255"/>
      <c r="J274" s="251"/>
      <c r="K274" s="251"/>
      <c r="L274" s="256"/>
      <c r="M274" s="257"/>
      <c r="N274" s="258"/>
      <c r="O274" s="258"/>
      <c r="P274" s="258"/>
      <c r="Q274" s="258"/>
      <c r="R274" s="258"/>
      <c r="S274" s="258"/>
      <c r="T274" s="259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60" t="s">
        <v>380</v>
      </c>
      <c r="AU274" s="260" t="s">
        <v>86</v>
      </c>
      <c r="AV274" s="14" t="s">
        <v>86</v>
      </c>
      <c r="AW274" s="14" t="s">
        <v>37</v>
      </c>
      <c r="AX274" s="14" t="s">
        <v>76</v>
      </c>
      <c r="AY274" s="260" t="s">
        <v>146</v>
      </c>
    </row>
    <row r="275" spans="1:51" s="15" customFormat="1" ht="12">
      <c r="A275" s="15"/>
      <c r="B275" s="266"/>
      <c r="C275" s="267"/>
      <c r="D275" s="241" t="s">
        <v>380</v>
      </c>
      <c r="E275" s="268" t="s">
        <v>19</v>
      </c>
      <c r="F275" s="269" t="s">
        <v>500</v>
      </c>
      <c r="G275" s="267"/>
      <c r="H275" s="270">
        <v>113.295</v>
      </c>
      <c r="I275" s="271"/>
      <c r="J275" s="267"/>
      <c r="K275" s="267"/>
      <c r="L275" s="272"/>
      <c r="M275" s="273"/>
      <c r="N275" s="274"/>
      <c r="O275" s="274"/>
      <c r="P275" s="274"/>
      <c r="Q275" s="274"/>
      <c r="R275" s="274"/>
      <c r="S275" s="274"/>
      <c r="T275" s="27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T275" s="276" t="s">
        <v>380</v>
      </c>
      <c r="AU275" s="276" t="s">
        <v>86</v>
      </c>
      <c r="AV275" s="15" t="s">
        <v>162</v>
      </c>
      <c r="AW275" s="15" t="s">
        <v>37</v>
      </c>
      <c r="AX275" s="15" t="s">
        <v>76</v>
      </c>
      <c r="AY275" s="276" t="s">
        <v>146</v>
      </c>
    </row>
    <row r="276" spans="1:51" s="16" customFormat="1" ht="12">
      <c r="A276" s="16"/>
      <c r="B276" s="277"/>
      <c r="C276" s="278"/>
      <c r="D276" s="241" t="s">
        <v>380</v>
      </c>
      <c r="E276" s="279" t="s">
        <v>19</v>
      </c>
      <c r="F276" s="280" t="s">
        <v>501</v>
      </c>
      <c r="G276" s="278"/>
      <c r="H276" s="281">
        <v>133.562</v>
      </c>
      <c r="I276" s="282"/>
      <c r="J276" s="278"/>
      <c r="K276" s="278"/>
      <c r="L276" s="283"/>
      <c r="M276" s="284"/>
      <c r="N276" s="285"/>
      <c r="O276" s="285"/>
      <c r="P276" s="285"/>
      <c r="Q276" s="285"/>
      <c r="R276" s="285"/>
      <c r="S276" s="285"/>
      <c r="T276" s="28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T276" s="287" t="s">
        <v>380</v>
      </c>
      <c r="AU276" s="287" t="s">
        <v>86</v>
      </c>
      <c r="AV276" s="16" t="s">
        <v>167</v>
      </c>
      <c r="AW276" s="16" t="s">
        <v>37</v>
      </c>
      <c r="AX276" s="16" t="s">
        <v>84</v>
      </c>
      <c r="AY276" s="287" t="s">
        <v>146</v>
      </c>
    </row>
    <row r="277" spans="1:65" s="2" customFormat="1" ht="16.5" customHeight="1">
      <c r="A277" s="41"/>
      <c r="B277" s="42"/>
      <c r="C277" s="215" t="s">
        <v>549</v>
      </c>
      <c r="D277" s="215" t="s">
        <v>149</v>
      </c>
      <c r="E277" s="216" t="s">
        <v>550</v>
      </c>
      <c r="F277" s="217" t="s">
        <v>551</v>
      </c>
      <c r="G277" s="218" t="s">
        <v>377</v>
      </c>
      <c r="H277" s="219">
        <v>1005.43</v>
      </c>
      <c r="I277" s="220"/>
      <c r="J277" s="221">
        <f>ROUND(I277*H277,2)</f>
        <v>0</v>
      </c>
      <c r="K277" s="217" t="s">
        <v>153</v>
      </c>
      <c r="L277" s="47"/>
      <c r="M277" s="222" t="s">
        <v>19</v>
      </c>
      <c r="N277" s="223" t="s">
        <v>47</v>
      </c>
      <c r="O277" s="87"/>
      <c r="P277" s="224">
        <f>O277*H277</f>
        <v>0</v>
      </c>
      <c r="Q277" s="224">
        <v>0</v>
      </c>
      <c r="R277" s="224">
        <f>Q277*H277</f>
        <v>0</v>
      </c>
      <c r="S277" s="224">
        <v>0</v>
      </c>
      <c r="T277" s="225">
        <f>S277*H277</f>
        <v>0</v>
      </c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R277" s="226" t="s">
        <v>167</v>
      </c>
      <c r="AT277" s="226" t="s">
        <v>149</v>
      </c>
      <c r="AU277" s="226" t="s">
        <v>86</v>
      </c>
      <c r="AY277" s="20" t="s">
        <v>146</v>
      </c>
      <c r="BE277" s="227">
        <f>IF(N277="základní",J277,0)</f>
        <v>0</v>
      </c>
      <c r="BF277" s="227">
        <f>IF(N277="snížená",J277,0)</f>
        <v>0</v>
      </c>
      <c r="BG277" s="227">
        <f>IF(N277="zákl. přenesená",J277,0)</f>
        <v>0</v>
      </c>
      <c r="BH277" s="227">
        <f>IF(N277="sníž. přenesená",J277,0)</f>
        <v>0</v>
      </c>
      <c r="BI277" s="227">
        <f>IF(N277="nulová",J277,0)</f>
        <v>0</v>
      </c>
      <c r="BJ277" s="20" t="s">
        <v>84</v>
      </c>
      <c r="BK277" s="227">
        <f>ROUND(I277*H277,2)</f>
        <v>0</v>
      </c>
      <c r="BL277" s="20" t="s">
        <v>167</v>
      </c>
      <c r="BM277" s="226" t="s">
        <v>552</v>
      </c>
    </row>
    <row r="278" spans="1:47" s="2" customFormat="1" ht="12">
      <c r="A278" s="41"/>
      <c r="B278" s="42"/>
      <c r="C278" s="43"/>
      <c r="D278" s="228" t="s">
        <v>156</v>
      </c>
      <c r="E278" s="43"/>
      <c r="F278" s="229" t="s">
        <v>553</v>
      </c>
      <c r="G278" s="43"/>
      <c r="H278" s="43"/>
      <c r="I278" s="230"/>
      <c r="J278" s="43"/>
      <c r="K278" s="43"/>
      <c r="L278" s="47"/>
      <c r="M278" s="231"/>
      <c r="N278" s="232"/>
      <c r="O278" s="87"/>
      <c r="P278" s="87"/>
      <c r="Q278" s="87"/>
      <c r="R278" s="87"/>
      <c r="S278" s="87"/>
      <c r="T278" s="88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T278" s="20" t="s">
        <v>156</v>
      </c>
      <c r="AU278" s="20" t="s">
        <v>86</v>
      </c>
    </row>
    <row r="279" spans="1:51" s="13" customFormat="1" ht="12">
      <c r="A279" s="13"/>
      <c r="B279" s="239"/>
      <c r="C279" s="240"/>
      <c r="D279" s="241" t="s">
        <v>380</v>
      </c>
      <c r="E279" s="242" t="s">
        <v>19</v>
      </c>
      <c r="F279" s="243" t="s">
        <v>381</v>
      </c>
      <c r="G279" s="240"/>
      <c r="H279" s="242" t="s">
        <v>19</v>
      </c>
      <c r="I279" s="244"/>
      <c r="J279" s="240"/>
      <c r="K279" s="240"/>
      <c r="L279" s="245"/>
      <c r="M279" s="246"/>
      <c r="N279" s="247"/>
      <c r="O279" s="247"/>
      <c r="P279" s="247"/>
      <c r="Q279" s="247"/>
      <c r="R279" s="247"/>
      <c r="S279" s="247"/>
      <c r="T279" s="248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9" t="s">
        <v>380</v>
      </c>
      <c r="AU279" s="249" t="s">
        <v>86</v>
      </c>
      <c r="AV279" s="13" t="s">
        <v>84</v>
      </c>
      <c r="AW279" s="13" t="s">
        <v>37</v>
      </c>
      <c r="AX279" s="13" t="s">
        <v>76</v>
      </c>
      <c r="AY279" s="249" t="s">
        <v>146</v>
      </c>
    </row>
    <row r="280" spans="1:51" s="13" customFormat="1" ht="12">
      <c r="A280" s="13"/>
      <c r="B280" s="239"/>
      <c r="C280" s="240"/>
      <c r="D280" s="241" t="s">
        <v>380</v>
      </c>
      <c r="E280" s="242" t="s">
        <v>19</v>
      </c>
      <c r="F280" s="243" t="s">
        <v>554</v>
      </c>
      <c r="G280" s="240"/>
      <c r="H280" s="242" t="s">
        <v>19</v>
      </c>
      <c r="I280" s="244"/>
      <c r="J280" s="240"/>
      <c r="K280" s="240"/>
      <c r="L280" s="245"/>
      <c r="M280" s="246"/>
      <c r="N280" s="247"/>
      <c r="O280" s="247"/>
      <c r="P280" s="247"/>
      <c r="Q280" s="247"/>
      <c r="R280" s="247"/>
      <c r="S280" s="247"/>
      <c r="T280" s="248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9" t="s">
        <v>380</v>
      </c>
      <c r="AU280" s="249" t="s">
        <v>86</v>
      </c>
      <c r="AV280" s="13" t="s">
        <v>84</v>
      </c>
      <c r="AW280" s="13" t="s">
        <v>37</v>
      </c>
      <c r="AX280" s="13" t="s">
        <v>76</v>
      </c>
      <c r="AY280" s="249" t="s">
        <v>146</v>
      </c>
    </row>
    <row r="281" spans="1:51" s="13" customFormat="1" ht="12">
      <c r="A281" s="13"/>
      <c r="B281" s="239"/>
      <c r="C281" s="240"/>
      <c r="D281" s="241" t="s">
        <v>380</v>
      </c>
      <c r="E281" s="242" t="s">
        <v>19</v>
      </c>
      <c r="F281" s="243" t="s">
        <v>555</v>
      </c>
      <c r="G281" s="240"/>
      <c r="H281" s="242" t="s">
        <v>19</v>
      </c>
      <c r="I281" s="244"/>
      <c r="J281" s="240"/>
      <c r="K281" s="240"/>
      <c r="L281" s="245"/>
      <c r="M281" s="246"/>
      <c r="N281" s="247"/>
      <c r="O281" s="247"/>
      <c r="P281" s="247"/>
      <c r="Q281" s="247"/>
      <c r="R281" s="247"/>
      <c r="S281" s="247"/>
      <c r="T281" s="248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9" t="s">
        <v>380</v>
      </c>
      <c r="AU281" s="249" t="s">
        <v>86</v>
      </c>
      <c r="AV281" s="13" t="s">
        <v>84</v>
      </c>
      <c r="AW281" s="13" t="s">
        <v>37</v>
      </c>
      <c r="AX281" s="13" t="s">
        <v>76</v>
      </c>
      <c r="AY281" s="249" t="s">
        <v>146</v>
      </c>
    </row>
    <row r="282" spans="1:51" s="13" customFormat="1" ht="12">
      <c r="A282" s="13"/>
      <c r="B282" s="239"/>
      <c r="C282" s="240"/>
      <c r="D282" s="241" t="s">
        <v>380</v>
      </c>
      <c r="E282" s="242" t="s">
        <v>19</v>
      </c>
      <c r="F282" s="243" t="s">
        <v>556</v>
      </c>
      <c r="G282" s="240"/>
      <c r="H282" s="242" t="s">
        <v>19</v>
      </c>
      <c r="I282" s="244"/>
      <c r="J282" s="240"/>
      <c r="K282" s="240"/>
      <c r="L282" s="245"/>
      <c r="M282" s="246"/>
      <c r="N282" s="247"/>
      <c r="O282" s="247"/>
      <c r="P282" s="247"/>
      <c r="Q282" s="247"/>
      <c r="R282" s="247"/>
      <c r="S282" s="247"/>
      <c r="T282" s="248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9" t="s">
        <v>380</v>
      </c>
      <c r="AU282" s="249" t="s">
        <v>86</v>
      </c>
      <c r="AV282" s="13" t="s">
        <v>84</v>
      </c>
      <c r="AW282" s="13" t="s">
        <v>37</v>
      </c>
      <c r="AX282" s="13" t="s">
        <v>76</v>
      </c>
      <c r="AY282" s="249" t="s">
        <v>146</v>
      </c>
    </row>
    <row r="283" spans="1:51" s="13" customFormat="1" ht="12">
      <c r="A283" s="13"/>
      <c r="B283" s="239"/>
      <c r="C283" s="240"/>
      <c r="D283" s="241" t="s">
        <v>380</v>
      </c>
      <c r="E283" s="242" t="s">
        <v>19</v>
      </c>
      <c r="F283" s="243" t="s">
        <v>557</v>
      </c>
      <c r="G283" s="240"/>
      <c r="H283" s="242" t="s">
        <v>19</v>
      </c>
      <c r="I283" s="244"/>
      <c r="J283" s="240"/>
      <c r="K283" s="240"/>
      <c r="L283" s="245"/>
      <c r="M283" s="246"/>
      <c r="N283" s="247"/>
      <c r="O283" s="247"/>
      <c r="P283" s="247"/>
      <c r="Q283" s="247"/>
      <c r="R283" s="247"/>
      <c r="S283" s="247"/>
      <c r="T283" s="248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9" t="s">
        <v>380</v>
      </c>
      <c r="AU283" s="249" t="s">
        <v>86</v>
      </c>
      <c r="AV283" s="13" t="s">
        <v>84</v>
      </c>
      <c r="AW283" s="13" t="s">
        <v>37</v>
      </c>
      <c r="AX283" s="13" t="s">
        <v>76</v>
      </c>
      <c r="AY283" s="249" t="s">
        <v>146</v>
      </c>
    </row>
    <row r="284" spans="1:51" s="13" customFormat="1" ht="12">
      <c r="A284" s="13"/>
      <c r="B284" s="239"/>
      <c r="C284" s="240"/>
      <c r="D284" s="241" t="s">
        <v>380</v>
      </c>
      <c r="E284" s="242" t="s">
        <v>19</v>
      </c>
      <c r="F284" s="243" t="s">
        <v>558</v>
      </c>
      <c r="G284" s="240"/>
      <c r="H284" s="242" t="s">
        <v>19</v>
      </c>
      <c r="I284" s="244"/>
      <c r="J284" s="240"/>
      <c r="K284" s="240"/>
      <c r="L284" s="245"/>
      <c r="M284" s="246"/>
      <c r="N284" s="247"/>
      <c r="O284" s="247"/>
      <c r="P284" s="247"/>
      <c r="Q284" s="247"/>
      <c r="R284" s="247"/>
      <c r="S284" s="247"/>
      <c r="T284" s="248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9" t="s">
        <v>380</v>
      </c>
      <c r="AU284" s="249" t="s">
        <v>86</v>
      </c>
      <c r="AV284" s="13" t="s">
        <v>84</v>
      </c>
      <c r="AW284" s="13" t="s">
        <v>37</v>
      </c>
      <c r="AX284" s="13" t="s">
        <v>76</v>
      </c>
      <c r="AY284" s="249" t="s">
        <v>146</v>
      </c>
    </row>
    <row r="285" spans="1:51" s="14" customFormat="1" ht="12">
      <c r="A285" s="14"/>
      <c r="B285" s="250"/>
      <c r="C285" s="251"/>
      <c r="D285" s="241" t="s">
        <v>380</v>
      </c>
      <c r="E285" s="252" t="s">
        <v>19</v>
      </c>
      <c r="F285" s="253" t="s">
        <v>323</v>
      </c>
      <c r="G285" s="251"/>
      <c r="H285" s="254">
        <v>1005.43</v>
      </c>
      <c r="I285" s="255"/>
      <c r="J285" s="251"/>
      <c r="K285" s="251"/>
      <c r="L285" s="256"/>
      <c r="M285" s="257"/>
      <c r="N285" s="258"/>
      <c r="O285" s="258"/>
      <c r="P285" s="258"/>
      <c r="Q285" s="258"/>
      <c r="R285" s="258"/>
      <c r="S285" s="258"/>
      <c r="T285" s="259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60" t="s">
        <v>380</v>
      </c>
      <c r="AU285" s="260" t="s">
        <v>86</v>
      </c>
      <c r="AV285" s="14" t="s">
        <v>86</v>
      </c>
      <c r="AW285" s="14" t="s">
        <v>37</v>
      </c>
      <c r="AX285" s="14" t="s">
        <v>84</v>
      </c>
      <c r="AY285" s="260" t="s">
        <v>146</v>
      </c>
    </row>
    <row r="286" spans="1:47" s="2" customFormat="1" ht="12">
      <c r="A286" s="41"/>
      <c r="B286" s="42"/>
      <c r="C286" s="43"/>
      <c r="D286" s="241" t="s">
        <v>383</v>
      </c>
      <c r="E286" s="43"/>
      <c r="F286" s="261" t="s">
        <v>559</v>
      </c>
      <c r="G286" s="43"/>
      <c r="H286" s="43"/>
      <c r="I286" s="43"/>
      <c r="J286" s="43"/>
      <c r="K286" s="43"/>
      <c r="L286" s="47"/>
      <c r="M286" s="231"/>
      <c r="N286" s="232"/>
      <c r="O286" s="87"/>
      <c r="P286" s="87"/>
      <c r="Q286" s="87"/>
      <c r="R286" s="87"/>
      <c r="S286" s="87"/>
      <c r="T286" s="88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U286" s="20" t="s">
        <v>86</v>
      </c>
    </row>
    <row r="287" spans="1:47" s="2" customFormat="1" ht="12">
      <c r="A287" s="41"/>
      <c r="B287" s="42"/>
      <c r="C287" s="43"/>
      <c r="D287" s="241" t="s">
        <v>383</v>
      </c>
      <c r="E287" s="43"/>
      <c r="F287" s="262" t="s">
        <v>560</v>
      </c>
      <c r="G287" s="43"/>
      <c r="H287" s="263">
        <v>178.43</v>
      </c>
      <c r="I287" s="43"/>
      <c r="J287" s="43"/>
      <c r="K287" s="43"/>
      <c r="L287" s="47"/>
      <c r="M287" s="231"/>
      <c r="N287" s="232"/>
      <c r="O287" s="87"/>
      <c r="P287" s="87"/>
      <c r="Q287" s="87"/>
      <c r="R287" s="87"/>
      <c r="S287" s="87"/>
      <c r="T287" s="88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U287" s="20" t="s">
        <v>86</v>
      </c>
    </row>
    <row r="288" spans="1:47" s="2" customFormat="1" ht="12">
      <c r="A288" s="41"/>
      <c r="B288" s="42"/>
      <c r="C288" s="43"/>
      <c r="D288" s="241" t="s">
        <v>383</v>
      </c>
      <c r="E288" s="43"/>
      <c r="F288" s="262" t="s">
        <v>561</v>
      </c>
      <c r="G288" s="43"/>
      <c r="H288" s="263">
        <v>36.286</v>
      </c>
      <c r="I288" s="43"/>
      <c r="J288" s="43"/>
      <c r="K288" s="43"/>
      <c r="L288" s="47"/>
      <c r="M288" s="231"/>
      <c r="N288" s="232"/>
      <c r="O288" s="87"/>
      <c r="P288" s="87"/>
      <c r="Q288" s="87"/>
      <c r="R288" s="87"/>
      <c r="S288" s="87"/>
      <c r="T288" s="88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U288" s="20" t="s">
        <v>86</v>
      </c>
    </row>
    <row r="289" spans="1:47" s="2" customFormat="1" ht="12">
      <c r="A289" s="41"/>
      <c r="B289" s="42"/>
      <c r="C289" s="43"/>
      <c r="D289" s="241" t="s">
        <v>383</v>
      </c>
      <c r="E289" s="43"/>
      <c r="F289" s="264" t="s">
        <v>562</v>
      </c>
      <c r="G289" s="43"/>
      <c r="H289" s="43"/>
      <c r="I289" s="43"/>
      <c r="J289" s="43"/>
      <c r="K289" s="43"/>
      <c r="L289" s="47"/>
      <c r="M289" s="231"/>
      <c r="N289" s="232"/>
      <c r="O289" s="87"/>
      <c r="P289" s="87"/>
      <c r="Q289" s="87"/>
      <c r="R289" s="87"/>
      <c r="S289" s="87"/>
      <c r="T289" s="88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U289" s="20" t="s">
        <v>86</v>
      </c>
    </row>
    <row r="290" spans="1:47" s="2" customFormat="1" ht="12">
      <c r="A290" s="41"/>
      <c r="B290" s="42"/>
      <c r="C290" s="43"/>
      <c r="D290" s="241" t="s">
        <v>383</v>
      </c>
      <c r="E290" s="43"/>
      <c r="F290" s="265" t="s">
        <v>563</v>
      </c>
      <c r="G290" s="43"/>
      <c r="H290" s="263">
        <v>178.43</v>
      </c>
      <c r="I290" s="43"/>
      <c r="J290" s="43"/>
      <c r="K290" s="43"/>
      <c r="L290" s="47"/>
      <c r="M290" s="231"/>
      <c r="N290" s="232"/>
      <c r="O290" s="87"/>
      <c r="P290" s="87"/>
      <c r="Q290" s="87"/>
      <c r="R290" s="87"/>
      <c r="S290" s="87"/>
      <c r="T290" s="88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U290" s="20" t="s">
        <v>86</v>
      </c>
    </row>
    <row r="291" spans="1:47" s="2" customFormat="1" ht="12">
      <c r="A291" s="41"/>
      <c r="B291" s="42"/>
      <c r="C291" s="43"/>
      <c r="D291" s="241" t="s">
        <v>383</v>
      </c>
      <c r="E291" s="43"/>
      <c r="F291" s="264" t="s">
        <v>564</v>
      </c>
      <c r="G291" s="43"/>
      <c r="H291" s="43"/>
      <c r="I291" s="43"/>
      <c r="J291" s="43"/>
      <c r="K291" s="43"/>
      <c r="L291" s="47"/>
      <c r="M291" s="231"/>
      <c r="N291" s="232"/>
      <c r="O291" s="87"/>
      <c r="P291" s="87"/>
      <c r="Q291" s="87"/>
      <c r="R291" s="87"/>
      <c r="S291" s="87"/>
      <c r="T291" s="88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U291" s="20" t="s">
        <v>86</v>
      </c>
    </row>
    <row r="292" spans="1:47" s="2" customFormat="1" ht="12">
      <c r="A292" s="41"/>
      <c r="B292" s="42"/>
      <c r="C292" s="43"/>
      <c r="D292" s="241" t="s">
        <v>383</v>
      </c>
      <c r="E292" s="43"/>
      <c r="F292" s="265" t="s">
        <v>565</v>
      </c>
      <c r="G292" s="43"/>
      <c r="H292" s="263">
        <v>36.286</v>
      </c>
      <c r="I292" s="43"/>
      <c r="J292" s="43"/>
      <c r="K292" s="43"/>
      <c r="L292" s="47"/>
      <c r="M292" s="231"/>
      <c r="N292" s="232"/>
      <c r="O292" s="87"/>
      <c r="P292" s="87"/>
      <c r="Q292" s="87"/>
      <c r="R292" s="87"/>
      <c r="S292" s="87"/>
      <c r="T292" s="88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U292" s="20" t="s">
        <v>86</v>
      </c>
    </row>
    <row r="293" spans="1:47" s="2" customFormat="1" ht="12">
      <c r="A293" s="41"/>
      <c r="B293" s="42"/>
      <c r="C293" s="43"/>
      <c r="D293" s="241" t="s">
        <v>383</v>
      </c>
      <c r="E293" s="43"/>
      <c r="F293" s="261" t="s">
        <v>566</v>
      </c>
      <c r="G293" s="43"/>
      <c r="H293" s="43"/>
      <c r="I293" s="43"/>
      <c r="J293" s="43"/>
      <c r="K293" s="43"/>
      <c r="L293" s="47"/>
      <c r="M293" s="231"/>
      <c r="N293" s="232"/>
      <c r="O293" s="87"/>
      <c r="P293" s="87"/>
      <c r="Q293" s="87"/>
      <c r="R293" s="87"/>
      <c r="S293" s="87"/>
      <c r="T293" s="88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U293" s="20" t="s">
        <v>86</v>
      </c>
    </row>
    <row r="294" spans="1:47" s="2" customFormat="1" ht="12">
      <c r="A294" s="41"/>
      <c r="B294" s="42"/>
      <c r="C294" s="43"/>
      <c r="D294" s="241" t="s">
        <v>383</v>
      </c>
      <c r="E294" s="43"/>
      <c r="F294" s="262" t="s">
        <v>567</v>
      </c>
      <c r="G294" s="43"/>
      <c r="H294" s="263">
        <v>13.178</v>
      </c>
      <c r="I294" s="43"/>
      <c r="J294" s="43"/>
      <c r="K294" s="43"/>
      <c r="L294" s="47"/>
      <c r="M294" s="231"/>
      <c r="N294" s="232"/>
      <c r="O294" s="87"/>
      <c r="P294" s="87"/>
      <c r="Q294" s="87"/>
      <c r="R294" s="87"/>
      <c r="S294" s="87"/>
      <c r="T294" s="88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U294" s="20" t="s">
        <v>86</v>
      </c>
    </row>
    <row r="295" spans="1:47" s="2" customFormat="1" ht="12">
      <c r="A295" s="41"/>
      <c r="B295" s="42"/>
      <c r="C295" s="43"/>
      <c r="D295" s="241" t="s">
        <v>383</v>
      </c>
      <c r="E295" s="43"/>
      <c r="F295" s="262" t="s">
        <v>568</v>
      </c>
      <c r="G295" s="43"/>
      <c r="H295" s="263">
        <v>8.154</v>
      </c>
      <c r="I295" s="43"/>
      <c r="J295" s="43"/>
      <c r="K295" s="43"/>
      <c r="L295" s="47"/>
      <c r="M295" s="231"/>
      <c r="N295" s="232"/>
      <c r="O295" s="87"/>
      <c r="P295" s="87"/>
      <c r="Q295" s="87"/>
      <c r="R295" s="87"/>
      <c r="S295" s="87"/>
      <c r="T295" s="88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U295" s="20" t="s">
        <v>86</v>
      </c>
    </row>
    <row r="296" spans="1:47" s="2" customFormat="1" ht="12">
      <c r="A296" s="41"/>
      <c r="B296" s="42"/>
      <c r="C296" s="43"/>
      <c r="D296" s="241" t="s">
        <v>383</v>
      </c>
      <c r="E296" s="43"/>
      <c r="F296" s="262" t="s">
        <v>569</v>
      </c>
      <c r="G296" s="43"/>
      <c r="H296" s="263">
        <v>387.39</v>
      </c>
      <c r="I296" s="43"/>
      <c r="J296" s="43"/>
      <c r="K296" s="43"/>
      <c r="L296" s="47"/>
      <c r="M296" s="231"/>
      <c r="N296" s="232"/>
      <c r="O296" s="87"/>
      <c r="P296" s="87"/>
      <c r="Q296" s="87"/>
      <c r="R296" s="87"/>
      <c r="S296" s="87"/>
      <c r="T296" s="88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U296" s="20" t="s">
        <v>86</v>
      </c>
    </row>
    <row r="297" spans="1:47" s="2" customFormat="1" ht="12">
      <c r="A297" s="41"/>
      <c r="B297" s="42"/>
      <c r="C297" s="43"/>
      <c r="D297" s="241" t="s">
        <v>383</v>
      </c>
      <c r="E297" s="43"/>
      <c r="F297" s="262" t="s">
        <v>570</v>
      </c>
      <c r="G297" s="43"/>
      <c r="H297" s="263">
        <v>11.62</v>
      </c>
      <c r="I297" s="43"/>
      <c r="J297" s="43"/>
      <c r="K297" s="43"/>
      <c r="L297" s="47"/>
      <c r="M297" s="231"/>
      <c r="N297" s="232"/>
      <c r="O297" s="87"/>
      <c r="P297" s="87"/>
      <c r="Q297" s="87"/>
      <c r="R297" s="87"/>
      <c r="S297" s="87"/>
      <c r="T297" s="88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U297" s="20" t="s">
        <v>86</v>
      </c>
    </row>
    <row r="298" spans="1:47" s="2" customFormat="1" ht="12">
      <c r="A298" s="41"/>
      <c r="B298" s="42"/>
      <c r="C298" s="43"/>
      <c r="D298" s="241" t="s">
        <v>383</v>
      </c>
      <c r="E298" s="43"/>
      <c r="F298" s="264" t="s">
        <v>571</v>
      </c>
      <c r="G298" s="43"/>
      <c r="H298" s="43"/>
      <c r="I298" s="43"/>
      <c r="J298" s="43"/>
      <c r="K298" s="43"/>
      <c r="L298" s="47"/>
      <c r="M298" s="231"/>
      <c r="N298" s="232"/>
      <c r="O298" s="87"/>
      <c r="P298" s="87"/>
      <c r="Q298" s="87"/>
      <c r="R298" s="87"/>
      <c r="S298" s="87"/>
      <c r="T298" s="88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U298" s="20" t="s">
        <v>86</v>
      </c>
    </row>
    <row r="299" spans="1:47" s="2" customFormat="1" ht="12">
      <c r="A299" s="41"/>
      <c r="B299" s="42"/>
      <c r="C299" s="43"/>
      <c r="D299" s="241" t="s">
        <v>383</v>
      </c>
      <c r="E299" s="43"/>
      <c r="F299" s="265" t="s">
        <v>572</v>
      </c>
      <c r="G299" s="43"/>
      <c r="H299" s="263">
        <v>13.178</v>
      </c>
      <c r="I299" s="43"/>
      <c r="J299" s="43"/>
      <c r="K299" s="43"/>
      <c r="L299" s="47"/>
      <c r="M299" s="231"/>
      <c r="N299" s="232"/>
      <c r="O299" s="87"/>
      <c r="P299" s="87"/>
      <c r="Q299" s="87"/>
      <c r="R299" s="87"/>
      <c r="S299" s="87"/>
      <c r="T299" s="88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U299" s="20" t="s">
        <v>86</v>
      </c>
    </row>
    <row r="300" spans="1:47" s="2" customFormat="1" ht="12">
      <c r="A300" s="41"/>
      <c r="B300" s="42"/>
      <c r="C300" s="43"/>
      <c r="D300" s="241" t="s">
        <v>383</v>
      </c>
      <c r="E300" s="43"/>
      <c r="F300" s="264" t="s">
        <v>573</v>
      </c>
      <c r="G300" s="43"/>
      <c r="H300" s="43"/>
      <c r="I300" s="43"/>
      <c r="J300" s="43"/>
      <c r="K300" s="43"/>
      <c r="L300" s="47"/>
      <c r="M300" s="231"/>
      <c r="N300" s="232"/>
      <c r="O300" s="87"/>
      <c r="P300" s="87"/>
      <c r="Q300" s="87"/>
      <c r="R300" s="87"/>
      <c r="S300" s="87"/>
      <c r="T300" s="88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U300" s="20" t="s">
        <v>86</v>
      </c>
    </row>
    <row r="301" spans="1:47" s="2" customFormat="1" ht="12">
      <c r="A301" s="41"/>
      <c r="B301" s="42"/>
      <c r="C301" s="43"/>
      <c r="D301" s="241" t="s">
        <v>383</v>
      </c>
      <c r="E301" s="43"/>
      <c r="F301" s="265" t="s">
        <v>247</v>
      </c>
      <c r="G301" s="43"/>
      <c r="H301" s="263">
        <v>8.154</v>
      </c>
      <c r="I301" s="43"/>
      <c r="J301" s="43"/>
      <c r="K301" s="43"/>
      <c r="L301" s="47"/>
      <c r="M301" s="231"/>
      <c r="N301" s="232"/>
      <c r="O301" s="87"/>
      <c r="P301" s="87"/>
      <c r="Q301" s="87"/>
      <c r="R301" s="87"/>
      <c r="S301" s="87"/>
      <c r="T301" s="88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U301" s="20" t="s">
        <v>86</v>
      </c>
    </row>
    <row r="302" spans="1:47" s="2" customFormat="1" ht="12">
      <c r="A302" s="41"/>
      <c r="B302" s="42"/>
      <c r="C302" s="43"/>
      <c r="D302" s="241" t="s">
        <v>383</v>
      </c>
      <c r="E302" s="43"/>
      <c r="F302" s="264" t="s">
        <v>574</v>
      </c>
      <c r="G302" s="43"/>
      <c r="H302" s="43"/>
      <c r="I302" s="43"/>
      <c r="J302" s="43"/>
      <c r="K302" s="43"/>
      <c r="L302" s="47"/>
      <c r="M302" s="231"/>
      <c r="N302" s="232"/>
      <c r="O302" s="87"/>
      <c r="P302" s="87"/>
      <c r="Q302" s="87"/>
      <c r="R302" s="87"/>
      <c r="S302" s="87"/>
      <c r="T302" s="88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U302" s="20" t="s">
        <v>86</v>
      </c>
    </row>
    <row r="303" spans="1:47" s="2" customFormat="1" ht="12">
      <c r="A303" s="41"/>
      <c r="B303" s="42"/>
      <c r="C303" s="43"/>
      <c r="D303" s="241" t="s">
        <v>383</v>
      </c>
      <c r="E303" s="43"/>
      <c r="F303" s="265" t="s">
        <v>575</v>
      </c>
      <c r="G303" s="43"/>
      <c r="H303" s="263">
        <v>387.39</v>
      </c>
      <c r="I303" s="43"/>
      <c r="J303" s="43"/>
      <c r="K303" s="43"/>
      <c r="L303" s="47"/>
      <c r="M303" s="231"/>
      <c r="N303" s="232"/>
      <c r="O303" s="87"/>
      <c r="P303" s="87"/>
      <c r="Q303" s="87"/>
      <c r="R303" s="87"/>
      <c r="S303" s="87"/>
      <c r="T303" s="88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U303" s="20" t="s">
        <v>86</v>
      </c>
    </row>
    <row r="304" spans="1:47" s="2" customFormat="1" ht="12">
      <c r="A304" s="41"/>
      <c r="B304" s="42"/>
      <c r="C304" s="43"/>
      <c r="D304" s="241" t="s">
        <v>383</v>
      </c>
      <c r="E304" s="43"/>
      <c r="F304" s="264" t="s">
        <v>576</v>
      </c>
      <c r="G304" s="43"/>
      <c r="H304" s="43"/>
      <c r="I304" s="43"/>
      <c r="J304" s="43"/>
      <c r="K304" s="43"/>
      <c r="L304" s="47"/>
      <c r="M304" s="231"/>
      <c r="N304" s="232"/>
      <c r="O304" s="87"/>
      <c r="P304" s="87"/>
      <c r="Q304" s="87"/>
      <c r="R304" s="87"/>
      <c r="S304" s="87"/>
      <c r="T304" s="88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U304" s="20" t="s">
        <v>86</v>
      </c>
    </row>
    <row r="305" spans="1:47" s="2" customFormat="1" ht="12">
      <c r="A305" s="41"/>
      <c r="B305" s="42"/>
      <c r="C305" s="43"/>
      <c r="D305" s="241" t="s">
        <v>383</v>
      </c>
      <c r="E305" s="43"/>
      <c r="F305" s="265" t="s">
        <v>577</v>
      </c>
      <c r="G305" s="43"/>
      <c r="H305" s="263">
        <v>11.62</v>
      </c>
      <c r="I305" s="43"/>
      <c r="J305" s="43"/>
      <c r="K305" s="43"/>
      <c r="L305" s="47"/>
      <c r="M305" s="231"/>
      <c r="N305" s="232"/>
      <c r="O305" s="87"/>
      <c r="P305" s="87"/>
      <c r="Q305" s="87"/>
      <c r="R305" s="87"/>
      <c r="S305" s="87"/>
      <c r="T305" s="88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U305" s="20" t="s">
        <v>86</v>
      </c>
    </row>
    <row r="306" spans="1:47" s="2" customFormat="1" ht="12">
      <c r="A306" s="41"/>
      <c r="B306" s="42"/>
      <c r="C306" s="43"/>
      <c r="D306" s="241" t="s">
        <v>383</v>
      </c>
      <c r="E306" s="43"/>
      <c r="F306" s="261" t="s">
        <v>578</v>
      </c>
      <c r="G306" s="43"/>
      <c r="H306" s="43"/>
      <c r="I306" s="43"/>
      <c r="J306" s="43"/>
      <c r="K306" s="43"/>
      <c r="L306" s="47"/>
      <c r="M306" s="231"/>
      <c r="N306" s="232"/>
      <c r="O306" s="87"/>
      <c r="P306" s="87"/>
      <c r="Q306" s="87"/>
      <c r="R306" s="87"/>
      <c r="S306" s="87"/>
      <c r="T306" s="88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U306" s="20" t="s">
        <v>86</v>
      </c>
    </row>
    <row r="307" spans="1:47" s="2" customFormat="1" ht="12">
      <c r="A307" s="41"/>
      <c r="B307" s="42"/>
      <c r="C307" s="43"/>
      <c r="D307" s="241" t="s">
        <v>383</v>
      </c>
      <c r="E307" s="43"/>
      <c r="F307" s="262" t="s">
        <v>579</v>
      </c>
      <c r="G307" s="43"/>
      <c r="H307" s="263">
        <v>250.5</v>
      </c>
      <c r="I307" s="43"/>
      <c r="J307" s="43"/>
      <c r="K307" s="43"/>
      <c r="L307" s="47"/>
      <c r="M307" s="231"/>
      <c r="N307" s="232"/>
      <c r="O307" s="87"/>
      <c r="P307" s="87"/>
      <c r="Q307" s="87"/>
      <c r="R307" s="87"/>
      <c r="S307" s="87"/>
      <c r="T307" s="88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U307" s="20" t="s">
        <v>86</v>
      </c>
    </row>
    <row r="308" spans="1:47" s="2" customFormat="1" ht="12">
      <c r="A308" s="41"/>
      <c r="B308" s="42"/>
      <c r="C308" s="43"/>
      <c r="D308" s="241" t="s">
        <v>383</v>
      </c>
      <c r="E308" s="43"/>
      <c r="F308" s="264" t="s">
        <v>580</v>
      </c>
      <c r="G308" s="43"/>
      <c r="H308" s="43"/>
      <c r="I308" s="43"/>
      <c r="J308" s="43"/>
      <c r="K308" s="43"/>
      <c r="L308" s="47"/>
      <c r="M308" s="231"/>
      <c r="N308" s="232"/>
      <c r="O308" s="87"/>
      <c r="P308" s="87"/>
      <c r="Q308" s="87"/>
      <c r="R308" s="87"/>
      <c r="S308" s="87"/>
      <c r="T308" s="88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U308" s="20" t="s">
        <v>86</v>
      </c>
    </row>
    <row r="309" spans="1:47" s="2" customFormat="1" ht="12">
      <c r="A309" s="41"/>
      <c r="B309" s="42"/>
      <c r="C309" s="43"/>
      <c r="D309" s="241" t="s">
        <v>383</v>
      </c>
      <c r="E309" s="43"/>
      <c r="F309" s="265" t="s">
        <v>581</v>
      </c>
      <c r="G309" s="43"/>
      <c r="H309" s="263">
        <v>250.5</v>
      </c>
      <c r="I309" s="43"/>
      <c r="J309" s="43"/>
      <c r="K309" s="43"/>
      <c r="L309" s="47"/>
      <c r="M309" s="231"/>
      <c r="N309" s="232"/>
      <c r="O309" s="87"/>
      <c r="P309" s="87"/>
      <c r="Q309" s="87"/>
      <c r="R309" s="87"/>
      <c r="S309" s="87"/>
      <c r="T309" s="88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U309" s="20" t="s">
        <v>86</v>
      </c>
    </row>
    <row r="310" spans="1:47" s="2" customFormat="1" ht="12">
      <c r="A310" s="41"/>
      <c r="B310" s="42"/>
      <c r="C310" s="43"/>
      <c r="D310" s="241" t="s">
        <v>383</v>
      </c>
      <c r="E310" s="43"/>
      <c r="F310" s="261" t="s">
        <v>582</v>
      </c>
      <c r="G310" s="43"/>
      <c r="H310" s="43"/>
      <c r="I310" s="43"/>
      <c r="J310" s="43"/>
      <c r="K310" s="43"/>
      <c r="L310" s="47"/>
      <c r="M310" s="231"/>
      <c r="N310" s="232"/>
      <c r="O310" s="87"/>
      <c r="P310" s="87"/>
      <c r="Q310" s="87"/>
      <c r="R310" s="87"/>
      <c r="S310" s="87"/>
      <c r="T310" s="88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U310" s="20" t="s">
        <v>86</v>
      </c>
    </row>
    <row r="311" spans="1:47" s="2" customFormat="1" ht="12">
      <c r="A311" s="41"/>
      <c r="B311" s="42"/>
      <c r="C311" s="43"/>
      <c r="D311" s="241" t="s">
        <v>383</v>
      </c>
      <c r="E311" s="43"/>
      <c r="F311" s="262" t="s">
        <v>583</v>
      </c>
      <c r="G311" s="43"/>
      <c r="H311" s="263">
        <v>43.526</v>
      </c>
      <c r="I311" s="43"/>
      <c r="J311" s="43"/>
      <c r="K311" s="43"/>
      <c r="L311" s="47"/>
      <c r="M311" s="231"/>
      <c r="N311" s="232"/>
      <c r="O311" s="87"/>
      <c r="P311" s="87"/>
      <c r="Q311" s="87"/>
      <c r="R311" s="87"/>
      <c r="S311" s="87"/>
      <c r="T311" s="88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U311" s="20" t="s">
        <v>86</v>
      </c>
    </row>
    <row r="312" spans="1:47" s="2" customFormat="1" ht="12">
      <c r="A312" s="41"/>
      <c r="B312" s="42"/>
      <c r="C312" s="43"/>
      <c r="D312" s="241" t="s">
        <v>383</v>
      </c>
      <c r="E312" s="43"/>
      <c r="F312" s="264" t="s">
        <v>405</v>
      </c>
      <c r="G312" s="43"/>
      <c r="H312" s="43"/>
      <c r="I312" s="43"/>
      <c r="J312" s="43"/>
      <c r="K312" s="43"/>
      <c r="L312" s="47"/>
      <c r="M312" s="231"/>
      <c r="N312" s="232"/>
      <c r="O312" s="87"/>
      <c r="P312" s="87"/>
      <c r="Q312" s="87"/>
      <c r="R312" s="87"/>
      <c r="S312" s="87"/>
      <c r="T312" s="88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U312" s="20" t="s">
        <v>86</v>
      </c>
    </row>
    <row r="313" spans="1:47" s="2" customFormat="1" ht="12">
      <c r="A313" s="41"/>
      <c r="B313" s="42"/>
      <c r="C313" s="43"/>
      <c r="D313" s="241" t="s">
        <v>383</v>
      </c>
      <c r="E313" s="43"/>
      <c r="F313" s="265" t="s">
        <v>406</v>
      </c>
      <c r="G313" s="43"/>
      <c r="H313" s="263">
        <v>87.052</v>
      </c>
      <c r="I313" s="43"/>
      <c r="J313" s="43"/>
      <c r="K313" s="43"/>
      <c r="L313" s="47"/>
      <c r="M313" s="231"/>
      <c r="N313" s="232"/>
      <c r="O313" s="87"/>
      <c r="P313" s="87"/>
      <c r="Q313" s="87"/>
      <c r="R313" s="87"/>
      <c r="S313" s="87"/>
      <c r="T313" s="88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U313" s="20" t="s">
        <v>86</v>
      </c>
    </row>
    <row r="314" spans="1:47" s="2" customFormat="1" ht="12">
      <c r="A314" s="41"/>
      <c r="B314" s="42"/>
      <c r="C314" s="43"/>
      <c r="D314" s="241" t="s">
        <v>383</v>
      </c>
      <c r="E314" s="43"/>
      <c r="F314" s="261" t="s">
        <v>584</v>
      </c>
      <c r="G314" s="43"/>
      <c r="H314" s="43"/>
      <c r="I314" s="43"/>
      <c r="J314" s="43"/>
      <c r="K314" s="43"/>
      <c r="L314" s="47"/>
      <c r="M314" s="231"/>
      <c r="N314" s="232"/>
      <c r="O314" s="87"/>
      <c r="P314" s="87"/>
      <c r="Q314" s="87"/>
      <c r="R314" s="87"/>
      <c r="S314" s="87"/>
      <c r="T314" s="88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U314" s="20" t="s">
        <v>86</v>
      </c>
    </row>
    <row r="315" spans="1:47" s="2" customFormat="1" ht="12">
      <c r="A315" s="41"/>
      <c r="B315" s="42"/>
      <c r="C315" s="43"/>
      <c r="D315" s="241" t="s">
        <v>383</v>
      </c>
      <c r="E315" s="43"/>
      <c r="F315" s="262" t="s">
        <v>585</v>
      </c>
      <c r="G315" s="43"/>
      <c r="H315" s="263">
        <v>13.223</v>
      </c>
      <c r="I315" s="43"/>
      <c r="J315" s="43"/>
      <c r="K315" s="43"/>
      <c r="L315" s="47"/>
      <c r="M315" s="231"/>
      <c r="N315" s="232"/>
      <c r="O315" s="87"/>
      <c r="P315" s="87"/>
      <c r="Q315" s="87"/>
      <c r="R315" s="87"/>
      <c r="S315" s="87"/>
      <c r="T315" s="88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U315" s="20" t="s">
        <v>86</v>
      </c>
    </row>
    <row r="316" spans="1:47" s="2" customFormat="1" ht="12">
      <c r="A316" s="41"/>
      <c r="B316" s="42"/>
      <c r="C316" s="43"/>
      <c r="D316" s="241" t="s">
        <v>383</v>
      </c>
      <c r="E316" s="43"/>
      <c r="F316" s="262" t="s">
        <v>586</v>
      </c>
      <c r="G316" s="43"/>
      <c r="H316" s="263">
        <v>6.278</v>
      </c>
      <c r="I316" s="43"/>
      <c r="J316" s="43"/>
      <c r="K316" s="43"/>
      <c r="L316" s="47"/>
      <c r="M316" s="231"/>
      <c r="N316" s="232"/>
      <c r="O316" s="87"/>
      <c r="P316" s="87"/>
      <c r="Q316" s="87"/>
      <c r="R316" s="87"/>
      <c r="S316" s="87"/>
      <c r="T316" s="88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U316" s="20" t="s">
        <v>86</v>
      </c>
    </row>
    <row r="317" spans="1:47" s="2" customFormat="1" ht="12">
      <c r="A317" s="41"/>
      <c r="B317" s="42"/>
      <c r="C317" s="43"/>
      <c r="D317" s="241" t="s">
        <v>383</v>
      </c>
      <c r="E317" s="43"/>
      <c r="F317" s="262" t="s">
        <v>587</v>
      </c>
      <c r="G317" s="43"/>
      <c r="H317" s="263">
        <v>56.845</v>
      </c>
      <c r="I317" s="43"/>
      <c r="J317" s="43"/>
      <c r="K317" s="43"/>
      <c r="L317" s="47"/>
      <c r="M317" s="231"/>
      <c r="N317" s="232"/>
      <c r="O317" s="87"/>
      <c r="P317" s="87"/>
      <c r="Q317" s="87"/>
      <c r="R317" s="87"/>
      <c r="S317" s="87"/>
      <c r="T317" s="88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U317" s="20" t="s">
        <v>86</v>
      </c>
    </row>
    <row r="318" spans="1:47" s="2" customFormat="1" ht="12">
      <c r="A318" s="41"/>
      <c r="B318" s="42"/>
      <c r="C318" s="43"/>
      <c r="D318" s="241" t="s">
        <v>383</v>
      </c>
      <c r="E318" s="43"/>
      <c r="F318" s="264" t="s">
        <v>588</v>
      </c>
      <c r="G318" s="43"/>
      <c r="H318" s="43"/>
      <c r="I318" s="43"/>
      <c r="J318" s="43"/>
      <c r="K318" s="43"/>
      <c r="L318" s="47"/>
      <c r="M318" s="231"/>
      <c r="N318" s="232"/>
      <c r="O318" s="87"/>
      <c r="P318" s="87"/>
      <c r="Q318" s="87"/>
      <c r="R318" s="87"/>
      <c r="S318" s="87"/>
      <c r="T318" s="88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U318" s="20" t="s">
        <v>86</v>
      </c>
    </row>
    <row r="319" spans="1:47" s="2" customFormat="1" ht="12">
      <c r="A319" s="41"/>
      <c r="B319" s="42"/>
      <c r="C319" s="43"/>
      <c r="D319" s="241" t="s">
        <v>383</v>
      </c>
      <c r="E319" s="43"/>
      <c r="F319" s="265" t="s">
        <v>589</v>
      </c>
      <c r="G319" s="43"/>
      <c r="H319" s="263">
        <v>264.452</v>
      </c>
      <c r="I319" s="43"/>
      <c r="J319" s="43"/>
      <c r="K319" s="43"/>
      <c r="L319" s="47"/>
      <c r="M319" s="231"/>
      <c r="N319" s="232"/>
      <c r="O319" s="87"/>
      <c r="P319" s="87"/>
      <c r="Q319" s="87"/>
      <c r="R319" s="87"/>
      <c r="S319" s="87"/>
      <c r="T319" s="88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U319" s="20" t="s">
        <v>86</v>
      </c>
    </row>
    <row r="320" spans="1:47" s="2" customFormat="1" ht="12">
      <c r="A320" s="41"/>
      <c r="B320" s="42"/>
      <c r="C320" s="43"/>
      <c r="D320" s="241" t="s">
        <v>383</v>
      </c>
      <c r="E320" s="43"/>
      <c r="F320" s="264" t="s">
        <v>590</v>
      </c>
      <c r="G320" s="43"/>
      <c r="H320" s="43"/>
      <c r="I320" s="43"/>
      <c r="J320" s="43"/>
      <c r="K320" s="43"/>
      <c r="L320" s="47"/>
      <c r="M320" s="231"/>
      <c r="N320" s="232"/>
      <c r="O320" s="87"/>
      <c r="P320" s="87"/>
      <c r="Q320" s="87"/>
      <c r="R320" s="87"/>
      <c r="S320" s="87"/>
      <c r="T320" s="88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U320" s="20" t="s">
        <v>86</v>
      </c>
    </row>
    <row r="321" spans="1:47" s="2" customFormat="1" ht="12">
      <c r="A321" s="41"/>
      <c r="B321" s="42"/>
      <c r="C321" s="43"/>
      <c r="D321" s="241" t="s">
        <v>383</v>
      </c>
      <c r="E321" s="43"/>
      <c r="F321" s="265" t="s">
        <v>591</v>
      </c>
      <c r="G321" s="43"/>
      <c r="H321" s="263">
        <v>62.779</v>
      </c>
      <c r="I321" s="43"/>
      <c r="J321" s="43"/>
      <c r="K321" s="43"/>
      <c r="L321" s="47"/>
      <c r="M321" s="231"/>
      <c r="N321" s="232"/>
      <c r="O321" s="87"/>
      <c r="P321" s="87"/>
      <c r="Q321" s="87"/>
      <c r="R321" s="87"/>
      <c r="S321" s="87"/>
      <c r="T321" s="88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U321" s="20" t="s">
        <v>86</v>
      </c>
    </row>
    <row r="322" spans="1:47" s="2" customFormat="1" ht="12">
      <c r="A322" s="41"/>
      <c r="B322" s="42"/>
      <c r="C322" s="43"/>
      <c r="D322" s="241" t="s">
        <v>383</v>
      </c>
      <c r="E322" s="43"/>
      <c r="F322" s="264" t="s">
        <v>592</v>
      </c>
      <c r="G322" s="43"/>
      <c r="H322" s="43"/>
      <c r="I322" s="43"/>
      <c r="J322" s="43"/>
      <c r="K322" s="43"/>
      <c r="L322" s="47"/>
      <c r="M322" s="231"/>
      <c r="N322" s="232"/>
      <c r="O322" s="87"/>
      <c r="P322" s="87"/>
      <c r="Q322" s="87"/>
      <c r="R322" s="87"/>
      <c r="S322" s="87"/>
      <c r="T322" s="88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U322" s="20" t="s">
        <v>86</v>
      </c>
    </row>
    <row r="323" spans="1:47" s="2" customFormat="1" ht="12">
      <c r="A323" s="41"/>
      <c r="B323" s="42"/>
      <c r="C323" s="43"/>
      <c r="D323" s="241" t="s">
        <v>383</v>
      </c>
      <c r="E323" s="43"/>
      <c r="F323" s="265" t="s">
        <v>593</v>
      </c>
      <c r="G323" s="43"/>
      <c r="H323" s="263">
        <v>378.969</v>
      </c>
      <c r="I323" s="43"/>
      <c r="J323" s="43"/>
      <c r="K323" s="43"/>
      <c r="L323" s="47"/>
      <c r="M323" s="231"/>
      <c r="N323" s="232"/>
      <c r="O323" s="87"/>
      <c r="P323" s="87"/>
      <c r="Q323" s="87"/>
      <c r="R323" s="87"/>
      <c r="S323" s="87"/>
      <c r="T323" s="88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U323" s="20" t="s">
        <v>86</v>
      </c>
    </row>
    <row r="324" spans="1:65" s="2" customFormat="1" ht="24.15" customHeight="1">
      <c r="A324" s="41"/>
      <c r="B324" s="42"/>
      <c r="C324" s="215" t="s">
        <v>594</v>
      </c>
      <c r="D324" s="215" t="s">
        <v>149</v>
      </c>
      <c r="E324" s="216" t="s">
        <v>595</v>
      </c>
      <c r="F324" s="217" t="s">
        <v>596</v>
      </c>
      <c r="G324" s="218" t="s">
        <v>377</v>
      </c>
      <c r="H324" s="219">
        <v>566.476</v>
      </c>
      <c r="I324" s="220"/>
      <c r="J324" s="221">
        <f>ROUND(I324*H324,2)</f>
        <v>0</v>
      </c>
      <c r="K324" s="217" t="s">
        <v>153</v>
      </c>
      <c r="L324" s="47"/>
      <c r="M324" s="222" t="s">
        <v>19</v>
      </c>
      <c r="N324" s="223" t="s">
        <v>47</v>
      </c>
      <c r="O324" s="87"/>
      <c r="P324" s="224">
        <f>O324*H324</f>
        <v>0</v>
      </c>
      <c r="Q324" s="224">
        <v>0</v>
      </c>
      <c r="R324" s="224">
        <f>Q324*H324</f>
        <v>0</v>
      </c>
      <c r="S324" s="224">
        <v>0</v>
      </c>
      <c r="T324" s="225">
        <f>S324*H324</f>
        <v>0</v>
      </c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R324" s="226" t="s">
        <v>167</v>
      </c>
      <c r="AT324" s="226" t="s">
        <v>149</v>
      </c>
      <c r="AU324" s="226" t="s">
        <v>86</v>
      </c>
      <c r="AY324" s="20" t="s">
        <v>146</v>
      </c>
      <c r="BE324" s="227">
        <f>IF(N324="základní",J324,0)</f>
        <v>0</v>
      </c>
      <c r="BF324" s="227">
        <f>IF(N324="snížená",J324,0)</f>
        <v>0</v>
      </c>
      <c r="BG324" s="227">
        <f>IF(N324="zákl. přenesená",J324,0)</f>
        <v>0</v>
      </c>
      <c r="BH324" s="227">
        <f>IF(N324="sníž. přenesená",J324,0)</f>
        <v>0</v>
      </c>
      <c r="BI324" s="227">
        <f>IF(N324="nulová",J324,0)</f>
        <v>0</v>
      </c>
      <c r="BJ324" s="20" t="s">
        <v>84</v>
      </c>
      <c r="BK324" s="227">
        <f>ROUND(I324*H324,2)</f>
        <v>0</v>
      </c>
      <c r="BL324" s="20" t="s">
        <v>167</v>
      </c>
      <c r="BM324" s="226" t="s">
        <v>597</v>
      </c>
    </row>
    <row r="325" spans="1:47" s="2" customFormat="1" ht="12">
      <c r="A325" s="41"/>
      <c r="B325" s="42"/>
      <c r="C325" s="43"/>
      <c r="D325" s="228" t="s">
        <v>156</v>
      </c>
      <c r="E325" s="43"/>
      <c r="F325" s="229" t="s">
        <v>598</v>
      </c>
      <c r="G325" s="43"/>
      <c r="H325" s="43"/>
      <c r="I325" s="230"/>
      <c r="J325" s="43"/>
      <c r="K325" s="43"/>
      <c r="L325" s="47"/>
      <c r="M325" s="231"/>
      <c r="N325" s="232"/>
      <c r="O325" s="87"/>
      <c r="P325" s="87"/>
      <c r="Q325" s="87"/>
      <c r="R325" s="87"/>
      <c r="S325" s="87"/>
      <c r="T325" s="88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T325" s="20" t="s">
        <v>156</v>
      </c>
      <c r="AU325" s="20" t="s">
        <v>86</v>
      </c>
    </row>
    <row r="326" spans="1:51" s="13" customFormat="1" ht="12">
      <c r="A326" s="13"/>
      <c r="B326" s="239"/>
      <c r="C326" s="240"/>
      <c r="D326" s="241" t="s">
        <v>380</v>
      </c>
      <c r="E326" s="242" t="s">
        <v>19</v>
      </c>
      <c r="F326" s="243" t="s">
        <v>381</v>
      </c>
      <c r="G326" s="240"/>
      <c r="H326" s="242" t="s">
        <v>19</v>
      </c>
      <c r="I326" s="244"/>
      <c r="J326" s="240"/>
      <c r="K326" s="240"/>
      <c r="L326" s="245"/>
      <c r="M326" s="246"/>
      <c r="N326" s="247"/>
      <c r="O326" s="247"/>
      <c r="P326" s="247"/>
      <c r="Q326" s="247"/>
      <c r="R326" s="247"/>
      <c r="S326" s="247"/>
      <c r="T326" s="248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9" t="s">
        <v>380</v>
      </c>
      <c r="AU326" s="249" t="s">
        <v>86</v>
      </c>
      <c r="AV326" s="13" t="s">
        <v>84</v>
      </c>
      <c r="AW326" s="13" t="s">
        <v>37</v>
      </c>
      <c r="AX326" s="13" t="s">
        <v>76</v>
      </c>
      <c r="AY326" s="249" t="s">
        <v>146</v>
      </c>
    </row>
    <row r="327" spans="1:51" s="13" customFormat="1" ht="12">
      <c r="A327" s="13"/>
      <c r="B327" s="239"/>
      <c r="C327" s="240"/>
      <c r="D327" s="241" t="s">
        <v>380</v>
      </c>
      <c r="E327" s="242" t="s">
        <v>19</v>
      </c>
      <c r="F327" s="243" t="s">
        <v>461</v>
      </c>
      <c r="G327" s="240"/>
      <c r="H327" s="242" t="s">
        <v>19</v>
      </c>
      <c r="I327" s="244"/>
      <c r="J327" s="240"/>
      <c r="K327" s="240"/>
      <c r="L327" s="245"/>
      <c r="M327" s="246"/>
      <c r="N327" s="247"/>
      <c r="O327" s="247"/>
      <c r="P327" s="247"/>
      <c r="Q327" s="247"/>
      <c r="R327" s="247"/>
      <c r="S327" s="247"/>
      <c r="T327" s="248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9" t="s">
        <v>380</v>
      </c>
      <c r="AU327" s="249" t="s">
        <v>86</v>
      </c>
      <c r="AV327" s="13" t="s">
        <v>84</v>
      </c>
      <c r="AW327" s="13" t="s">
        <v>37</v>
      </c>
      <c r="AX327" s="13" t="s">
        <v>76</v>
      </c>
      <c r="AY327" s="249" t="s">
        <v>146</v>
      </c>
    </row>
    <row r="328" spans="1:51" s="14" customFormat="1" ht="12">
      <c r="A328" s="14"/>
      <c r="B328" s="250"/>
      <c r="C328" s="251"/>
      <c r="D328" s="241" t="s">
        <v>380</v>
      </c>
      <c r="E328" s="252" t="s">
        <v>19</v>
      </c>
      <c r="F328" s="253" t="s">
        <v>311</v>
      </c>
      <c r="G328" s="251"/>
      <c r="H328" s="254">
        <v>566.476</v>
      </c>
      <c r="I328" s="255"/>
      <c r="J328" s="251"/>
      <c r="K328" s="251"/>
      <c r="L328" s="256"/>
      <c r="M328" s="257"/>
      <c r="N328" s="258"/>
      <c r="O328" s="258"/>
      <c r="P328" s="258"/>
      <c r="Q328" s="258"/>
      <c r="R328" s="258"/>
      <c r="S328" s="258"/>
      <c r="T328" s="259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60" t="s">
        <v>380</v>
      </c>
      <c r="AU328" s="260" t="s">
        <v>86</v>
      </c>
      <c r="AV328" s="14" t="s">
        <v>86</v>
      </c>
      <c r="AW328" s="14" t="s">
        <v>37</v>
      </c>
      <c r="AX328" s="14" t="s">
        <v>84</v>
      </c>
      <c r="AY328" s="260" t="s">
        <v>146</v>
      </c>
    </row>
    <row r="329" spans="1:47" s="2" customFormat="1" ht="12">
      <c r="A329" s="41"/>
      <c r="B329" s="42"/>
      <c r="C329" s="43"/>
      <c r="D329" s="241" t="s">
        <v>383</v>
      </c>
      <c r="E329" s="43"/>
      <c r="F329" s="261" t="s">
        <v>462</v>
      </c>
      <c r="G329" s="43"/>
      <c r="H329" s="43"/>
      <c r="I329" s="43"/>
      <c r="J329" s="43"/>
      <c r="K329" s="43"/>
      <c r="L329" s="47"/>
      <c r="M329" s="231"/>
      <c r="N329" s="232"/>
      <c r="O329" s="87"/>
      <c r="P329" s="87"/>
      <c r="Q329" s="87"/>
      <c r="R329" s="87"/>
      <c r="S329" s="87"/>
      <c r="T329" s="88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U329" s="20" t="s">
        <v>86</v>
      </c>
    </row>
    <row r="330" spans="1:47" s="2" customFormat="1" ht="12">
      <c r="A330" s="41"/>
      <c r="B330" s="42"/>
      <c r="C330" s="43"/>
      <c r="D330" s="241" t="s">
        <v>383</v>
      </c>
      <c r="E330" s="43"/>
      <c r="F330" s="262" t="s">
        <v>463</v>
      </c>
      <c r="G330" s="43"/>
      <c r="H330" s="263">
        <v>566.476</v>
      </c>
      <c r="I330" s="43"/>
      <c r="J330" s="43"/>
      <c r="K330" s="43"/>
      <c r="L330" s="47"/>
      <c r="M330" s="231"/>
      <c r="N330" s="232"/>
      <c r="O330" s="87"/>
      <c r="P330" s="87"/>
      <c r="Q330" s="87"/>
      <c r="R330" s="87"/>
      <c r="S330" s="87"/>
      <c r="T330" s="88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U330" s="20" t="s">
        <v>86</v>
      </c>
    </row>
    <row r="331" spans="1:65" s="2" customFormat="1" ht="24.15" customHeight="1">
      <c r="A331" s="41"/>
      <c r="B331" s="42"/>
      <c r="C331" s="215" t="s">
        <v>599</v>
      </c>
      <c r="D331" s="215" t="s">
        <v>149</v>
      </c>
      <c r="E331" s="216" t="s">
        <v>600</v>
      </c>
      <c r="F331" s="217" t="s">
        <v>601</v>
      </c>
      <c r="G331" s="218" t="s">
        <v>377</v>
      </c>
      <c r="H331" s="219">
        <v>143.51</v>
      </c>
      <c r="I331" s="220"/>
      <c r="J331" s="221">
        <f>ROUND(I331*H331,2)</f>
        <v>0</v>
      </c>
      <c r="K331" s="217" t="s">
        <v>153</v>
      </c>
      <c r="L331" s="47"/>
      <c r="M331" s="222" t="s">
        <v>19</v>
      </c>
      <c r="N331" s="223" t="s">
        <v>47</v>
      </c>
      <c r="O331" s="87"/>
      <c r="P331" s="224">
        <f>O331*H331</f>
        <v>0</v>
      </c>
      <c r="Q331" s="224">
        <v>0</v>
      </c>
      <c r="R331" s="224">
        <f>Q331*H331</f>
        <v>0</v>
      </c>
      <c r="S331" s="224">
        <v>0</v>
      </c>
      <c r="T331" s="225">
        <f>S331*H331</f>
        <v>0</v>
      </c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R331" s="226" t="s">
        <v>167</v>
      </c>
      <c r="AT331" s="226" t="s">
        <v>149</v>
      </c>
      <c r="AU331" s="226" t="s">
        <v>86</v>
      </c>
      <c r="AY331" s="20" t="s">
        <v>146</v>
      </c>
      <c r="BE331" s="227">
        <f>IF(N331="základní",J331,0)</f>
        <v>0</v>
      </c>
      <c r="BF331" s="227">
        <f>IF(N331="snížená",J331,0)</f>
        <v>0</v>
      </c>
      <c r="BG331" s="227">
        <f>IF(N331="zákl. přenesená",J331,0)</f>
        <v>0</v>
      </c>
      <c r="BH331" s="227">
        <f>IF(N331="sníž. přenesená",J331,0)</f>
        <v>0</v>
      </c>
      <c r="BI331" s="227">
        <f>IF(N331="nulová",J331,0)</f>
        <v>0</v>
      </c>
      <c r="BJ331" s="20" t="s">
        <v>84</v>
      </c>
      <c r="BK331" s="227">
        <f>ROUND(I331*H331,2)</f>
        <v>0</v>
      </c>
      <c r="BL331" s="20" t="s">
        <v>167</v>
      </c>
      <c r="BM331" s="226" t="s">
        <v>602</v>
      </c>
    </row>
    <row r="332" spans="1:47" s="2" customFormat="1" ht="12">
      <c r="A332" s="41"/>
      <c r="B332" s="42"/>
      <c r="C332" s="43"/>
      <c r="D332" s="228" t="s">
        <v>156</v>
      </c>
      <c r="E332" s="43"/>
      <c r="F332" s="229" t="s">
        <v>603</v>
      </c>
      <c r="G332" s="43"/>
      <c r="H332" s="43"/>
      <c r="I332" s="230"/>
      <c r="J332" s="43"/>
      <c r="K332" s="43"/>
      <c r="L332" s="47"/>
      <c r="M332" s="231"/>
      <c r="N332" s="232"/>
      <c r="O332" s="87"/>
      <c r="P332" s="87"/>
      <c r="Q332" s="87"/>
      <c r="R332" s="87"/>
      <c r="S332" s="87"/>
      <c r="T332" s="88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T332" s="20" t="s">
        <v>156</v>
      </c>
      <c r="AU332" s="20" t="s">
        <v>86</v>
      </c>
    </row>
    <row r="333" spans="1:51" s="13" customFormat="1" ht="12">
      <c r="A333" s="13"/>
      <c r="B333" s="239"/>
      <c r="C333" s="240"/>
      <c r="D333" s="241" t="s">
        <v>380</v>
      </c>
      <c r="E333" s="242" t="s">
        <v>19</v>
      </c>
      <c r="F333" s="243" t="s">
        <v>381</v>
      </c>
      <c r="G333" s="240"/>
      <c r="H333" s="242" t="s">
        <v>19</v>
      </c>
      <c r="I333" s="244"/>
      <c r="J333" s="240"/>
      <c r="K333" s="240"/>
      <c r="L333" s="245"/>
      <c r="M333" s="246"/>
      <c r="N333" s="247"/>
      <c r="O333" s="247"/>
      <c r="P333" s="247"/>
      <c r="Q333" s="247"/>
      <c r="R333" s="247"/>
      <c r="S333" s="247"/>
      <c r="T333" s="248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9" t="s">
        <v>380</v>
      </c>
      <c r="AU333" s="249" t="s">
        <v>86</v>
      </c>
      <c r="AV333" s="13" t="s">
        <v>84</v>
      </c>
      <c r="AW333" s="13" t="s">
        <v>37</v>
      </c>
      <c r="AX333" s="13" t="s">
        <v>76</v>
      </c>
      <c r="AY333" s="249" t="s">
        <v>146</v>
      </c>
    </row>
    <row r="334" spans="1:51" s="13" customFormat="1" ht="12">
      <c r="A334" s="13"/>
      <c r="B334" s="239"/>
      <c r="C334" s="240"/>
      <c r="D334" s="241" t="s">
        <v>380</v>
      </c>
      <c r="E334" s="242" t="s">
        <v>19</v>
      </c>
      <c r="F334" s="243" t="s">
        <v>604</v>
      </c>
      <c r="G334" s="240"/>
      <c r="H334" s="242" t="s">
        <v>19</v>
      </c>
      <c r="I334" s="244"/>
      <c r="J334" s="240"/>
      <c r="K334" s="240"/>
      <c r="L334" s="245"/>
      <c r="M334" s="246"/>
      <c r="N334" s="247"/>
      <c r="O334" s="247"/>
      <c r="P334" s="247"/>
      <c r="Q334" s="247"/>
      <c r="R334" s="247"/>
      <c r="S334" s="247"/>
      <c r="T334" s="248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9" t="s">
        <v>380</v>
      </c>
      <c r="AU334" s="249" t="s">
        <v>86</v>
      </c>
      <c r="AV334" s="13" t="s">
        <v>84</v>
      </c>
      <c r="AW334" s="13" t="s">
        <v>37</v>
      </c>
      <c r="AX334" s="13" t="s">
        <v>76</v>
      </c>
      <c r="AY334" s="249" t="s">
        <v>146</v>
      </c>
    </row>
    <row r="335" spans="1:51" s="14" customFormat="1" ht="12">
      <c r="A335" s="14"/>
      <c r="B335" s="250"/>
      <c r="C335" s="251"/>
      <c r="D335" s="241" t="s">
        <v>380</v>
      </c>
      <c r="E335" s="252" t="s">
        <v>19</v>
      </c>
      <c r="F335" s="253" t="s">
        <v>334</v>
      </c>
      <c r="G335" s="251"/>
      <c r="H335" s="254">
        <v>143.51</v>
      </c>
      <c r="I335" s="255"/>
      <c r="J335" s="251"/>
      <c r="K335" s="251"/>
      <c r="L335" s="256"/>
      <c r="M335" s="257"/>
      <c r="N335" s="258"/>
      <c r="O335" s="258"/>
      <c r="P335" s="258"/>
      <c r="Q335" s="258"/>
      <c r="R335" s="258"/>
      <c r="S335" s="258"/>
      <c r="T335" s="259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60" t="s">
        <v>380</v>
      </c>
      <c r="AU335" s="260" t="s">
        <v>86</v>
      </c>
      <c r="AV335" s="14" t="s">
        <v>86</v>
      </c>
      <c r="AW335" s="14" t="s">
        <v>37</v>
      </c>
      <c r="AX335" s="14" t="s">
        <v>84</v>
      </c>
      <c r="AY335" s="260" t="s">
        <v>146</v>
      </c>
    </row>
    <row r="336" spans="1:47" s="2" customFormat="1" ht="12">
      <c r="A336" s="41"/>
      <c r="B336" s="42"/>
      <c r="C336" s="43"/>
      <c r="D336" s="241" t="s">
        <v>383</v>
      </c>
      <c r="E336" s="43"/>
      <c r="F336" s="261" t="s">
        <v>605</v>
      </c>
      <c r="G336" s="43"/>
      <c r="H336" s="43"/>
      <c r="I336" s="43"/>
      <c r="J336" s="43"/>
      <c r="K336" s="43"/>
      <c r="L336" s="47"/>
      <c r="M336" s="231"/>
      <c r="N336" s="232"/>
      <c r="O336" s="87"/>
      <c r="P336" s="87"/>
      <c r="Q336" s="87"/>
      <c r="R336" s="87"/>
      <c r="S336" s="87"/>
      <c r="T336" s="88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U336" s="20" t="s">
        <v>86</v>
      </c>
    </row>
    <row r="337" spans="1:47" s="2" customFormat="1" ht="12">
      <c r="A337" s="41"/>
      <c r="B337" s="42"/>
      <c r="C337" s="43"/>
      <c r="D337" s="241" t="s">
        <v>383</v>
      </c>
      <c r="E337" s="43"/>
      <c r="F337" s="262" t="s">
        <v>606</v>
      </c>
      <c r="G337" s="43"/>
      <c r="H337" s="263">
        <v>143.51</v>
      </c>
      <c r="I337" s="43"/>
      <c r="J337" s="43"/>
      <c r="K337" s="43"/>
      <c r="L337" s="47"/>
      <c r="M337" s="231"/>
      <c r="N337" s="232"/>
      <c r="O337" s="87"/>
      <c r="P337" s="87"/>
      <c r="Q337" s="87"/>
      <c r="R337" s="87"/>
      <c r="S337" s="87"/>
      <c r="T337" s="88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U337" s="20" t="s">
        <v>86</v>
      </c>
    </row>
    <row r="338" spans="1:65" s="2" customFormat="1" ht="24.15" customHeight="1">
      <c r="A338" s="41"/>
      <c r="B338" s="42"/>
      <c r="C338" s="215" t="s">
        <v>607</v>
      </c>
      <c r="D338" s="215" t="s">
        <v>149</v>
      </c>
      <c r="E338" s="216" t="s">
        <v>608</v>
      </c>
      <c r="F338" s="217" t="s">
        <v>609</v>
      </c>
      <c r="G338" s="218" t="s">
        <v>377</v>
      </c>
      <c r="H338" s="219">
        <v>43.26</v>
      </c>
      <c r="I338" s="220"/>
      <c r="J338" s="221">
        <f>ROUND(I338*H338,2)</f>
        <v>0</v>
      </c>
      <c r="K338" s="217" t="s">
        <v>153</v>
      </c>
      <c r="L338" s="47"/>
      <c r="M338" s="222" t="s">
        <v>19</v>
      </c>
      <c r="N338" s="223" t="s">
        <v>47</v>
      </c>
      <c r="O338" s="87"/>
      <c r="P338" s="224">
        <f>O338*H338</f>
        <v>0</v>
      </c>
      <c r="Q338" s="224">
        <v>0</v>
      </c>
      <c r="R338" s="224">
        <f>Q338*H338</f>
        <v>0</v>
      </c>
      <c r="S338" s="224">
        <v>0</v>
      </c>
      <c r="T338" s="225">
        <f>S338*H338</f>
        <v>0</v>
      </c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R338" s="226" t="s">
        <v>167</v>
      </c>
      <c r="AT338" s="226" t="s">
        <v>149</v>
      </c>
      <c r="AU338" s="226" t="s">
        <v>86</v>
      </c>
      <c r="AY338" s="20" t="s">
        <v>146</v>
      </c>
      <c r="BE338" s="227">
        <f>IF(N338="základní",J338,0)</f>
        <v>0</v>
      </c>
      <c r="BF338" s="227">
        <f>IF(N338="snížená",J338,0)</f>
        <v>0</v>
      </c>
      <c r="BG338" s="227">
        <f>IF(N338="zákl. přenesená",J338,0)</f>
        <v>0</v>
      </c>
      <c r="BH338" s="227">
        <f>IF(N338="sníž. přenesená",J338,0)</f>
        <v>0</v>
      </c>
      <c r="BI338" s="227">
        <f>IF(N338="nulová",J338,0)</f>
        <v>0</v>
      </c>
      <c r="BJ338" s="20" t="s">
        <v>84</v>
      </c>
      <c r="BK338" s="227">
        <f>ROUND(I338*H338,2)</f>
        <v>0</v>
      </c>
      <c r="BL338" s="20" t="s">
        <v>167</v>
      </c>
      <c r="BM338" s="226" t="s">
        <v>610</v>
      </c>
    </row>
    <row r="339" spans="1:47" s="2" customFormat="1" ht="12">
      <c r="A339" s="41"/>
      <c r="B339" s="42"/>
      <c r="C339" s="43"/>
      <c r="D339" s="228" t="s">
        <v>156</v>
      </c>
      <c r="E339" s="43"/>
      <c r="F339" s="229" t="s">
        <v>611</v>
      </c>
      <c r="G339" s="43"/>
      <c r="H339" s="43"/>
      <c r="I339" s="230"/>
      <c r="J339" s="43"/>
      <c r="K339" s="43"/>
      <c r="L339" s="47"/>
      <c r="M339" s="231"/>
      <c r="N339" s="232"/>
      <c r="O339" s="87"/>
      <c r="P339" s="87"/>
      <c r="Q339" s="87"/>
      <c r="R339" s="87"/>
      <c r="S339" s="87"/>
      <c r="T339" s="88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T339" s="20" t="s">
        <v>156</v>
      </c>
      <c r="AU339" s="20" t="s">
        <v>86</v>
      </c>
    </row>
    <row r="340" spans="1:51" s="13" customFormat="1" ht="12">
      <c r="A340" s="13"/>
      <c r="B340" s="239"/>
      <c r="C340" s="240"/>
      <c r="D340" s="241" t="s">
        <v>380</v>
      </c>
      <c r="E340" s="242" t="s">
        <v>19</v>
      </c>
      <c r="F340" s="243" t="s">
        <v>381</v>
      </c>
      <c r="G340" s="240"/>
      <c r="H340" s="242" t="s">
        <v>19</v>
      </c>
      <c r="I340" s="244"/>
      <c r="J340" s="240"/>
      <c r="K340" s="240"/>
      <c r="L340" s="245"/>
      <c r="M340" s="246"/>
      <c r="N340" s="247"/>
      <c r="O340" s="247"/>
      <c r="P340" s="247"/>
      <c r="Q340" s="247"/>
      <c r="R340" s="247"/>
      <c r="S340" s="247"/>
      <c r="T340" s="248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9" t="s">
        <v>380</v>
      </c>
      <c r="AU340" s="249" t="s">
        <v>86</v>
      </c>
      <c r="AV340" s="13" t="s">
        <v>84</v>
      </c>
      <c r="AW340" s="13" t="s">
        <v>37</v>
      </c>
      <c r="AX340" s="13" t="s">
        <v>76</v>
      </c>
      <c r="AY340" s="249" t="s">
        <v>146</v>
      </c>
    </row>
    <row r="341" spans="1:51" s="13" customFormat="1" ht="12">
      <c r="A341" s="13"/>
      <c r="B341" s="239"/>
      <c r="C341" s="240"/>
      <c r="D341" s="241" t="s">
        <v>380</v>
      </c>
      <c r="E341" s="242" t="s">
        <v>19</v>
      </c>
      <c r="F341" s="243" t="s">
        <v>612</v>
      </c>
      <c r="G341" s="240"/>
      <c r="H341" s="242" t="s">
        <v>19</v>
      </c>
      <c r="I341" s="244"/>
      <c r="J341" s="240"/>
      <c r="K341" s="240"/>
      <c r="L341" s="245"/>
      <c r="M341" s="246"/>
      <c r="N341" s="247"/>
      <c r="O341" s="247"/>
      <c r="P341" s="247"/>
      <c r="Q341" s="247"/>
      <c r="R341" s="247"/>
      <c r="S341" s="247"/>
      <c r="T341" s="248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9" t="s">
        <v>380</v>
      </c>
      <c r="AU341" s="249" t="s">
        <v>86</v>
      </c>
      <c r="AV341" s="13" t="s">
        <v>84</v>
      </c>
      <c r="AW341" s="13" t="s">
        <v>37</v>
      </c>
      <c r="AX341" s="13" t="s">
        <v>76</v>
      </c>
      <c r="AY341" s="249" t="s">
        <v>146</v>
      </c>
    </row>
    <row r="342" spans="1:51" s="14" customFormat="1" ht="12">
      <c r="A342" s="14"/>
      <c r="B342" s="250"/>
      <c r="C342" s="251"/>
      <c r="D342" s="241" t="s">
        <v>380</v>
      </c>
      <c r="E342" s="252" t="s">
        <v>19</v>
      </c>
      <c r="F342" s="253" t="s">
        <v>337</v>
      </c>
      <c r="G342" s="251"/>
      <c r="H342" s="254">
        <v>43.26</v>
      </c>
      <c r="I342" s="255"/>
      <c r="J342" s="251"/>
      <c r="K342" s="251"/>
      <c r="L342" s="256"/>
      <c r="M342" s="257"/>
      <c r="N342" s="258"/>
      <c r="O342" s="258"/>
      <c r="P342" s="258"/>
      <c r="Q342" s="258"/>
      <c r="R342" s="258"/>
      <c r="S342" s="258"/>
      <c r="T342" s="259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60" t="s">
        <v>380</v>
      </c>
      <c r="AU342" s="260" t="s">
        <v>86</v>
      </c>
      <c r="AV342" s="14" t="s">
        <v>86</v>
      </c>
      <c r="AW342" s="14" t="s">
        <v>37</v>
      </c>
      <c r="AX342" s="14" t="s">
        <v>84</v>
      </c>
      <c r="AY342" s="260" t="s">
        <v>146</v>
      </c>
    </row>
    <row r="343" spans="1:47" s="2" customFormat="1" ht="12">
      <c r="A343" s="41"/>
      <c r="B343" s="42"/>
      <c r="C343" s="43"/>
      <c r="D343" s="241" t="s">
        <v>383</v>
      </c>
      <c r="E343" s="43"/>
      <c r="F343" s="261" t="s">
        <v>613</v>
      </c>
      <c r="G343" s="43"/>
      <c r="H343" s="43"/>
      <c r="I343" s="43"/>
      <c r="J343" s="43"/>
      <c r="K343" s="43"/>
      <c r="L343" s="47"/>
      <c r="M343" s="231"/>
      <c r="N343" s="232"/>
      <c r="O343" s="87"/>
      <c r="P343" s="87"/>
      <c r="Q343" s="87"/>
      <c r="R343" s="87"/>
      <c r="S343" s="87"/>
      <c r="T343" s="88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U343" s="20" t="s">
        <v>86</v>
      </c>
    </row>
    <row r="344" spans="1:47" s="2" customFormat="1" ht="12">
      <c r="A344" s="41"/>
      <c r="B344" s="42"/>
      <c r="C344" s="43"/>
      <c r="D344" s="241" t="s">
        <v>383</v>
      </c>
      <c r="E344" s="43"/>
      <c r="F344" s="262" t="s">
        <v>614</v>
      </c>
      <c r="G344" s="43"/>
      <c r="H344" s="263">
        <v>43.26</v>
      </c>
      <c r="I344" s="43"/>
      <c r="J344" s="43"/>
      <c r="K344" s="43"/>
      <c r="L344" s="47"/>
      <c r="M344" s="231"/>
      <c r="N344" s="232"/>
      <c r="O344" s="87"/>
      <c r="P344" s="87"/>
      <c r="Q344" s="87"/>
      <c r="R344" s="87"/>
      <c r="S344" s="87"/>
      <c r="T344" s="88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U344" s="20" t="s">
        <v>86</v>
      </c>
    </row>
    <row r="345" spans="1:65" s="2" customFormat="1" ht="24.15" customHeight="1">
      <c r="A345" s="41"/>
      <c r="B345" s="42"/>
      <c r="C345" s="215" t="s">
        <v>615</v>
      </c>
      <c r="D345" s="215" t="s">
        <v>149</v>
      </c>
      <c r="E345" s="216" t="s">
        <v>616</v>
      </c>
      <c r="F345" s="217" t="s">
        <v>617</v>
      </c>
      <c r="G345" s="218" t="s">
        <v>377</v>
      </c>
      <c r="H345" s="219">
        <v>178.43</v>
      </c>
      <c r="I345" s="220"/>
      <c r="J345" s="221">
        <f>ROUND(I345*H345,2)</f>
        <v>0</v>
      </c>
      <c r="K345" s="217" t="s">
        <v>153</v>
      </c>
      <c r="L345" s="47"/>
      <c r="M345" s="222" t="s">
        <v>19</v>
      </c>
      <c r="N345" s="223" t="s">
        <v>47</v>
      </c>
      <c r="O345" s="87"/>
      <c r="P345" s="224">
        <f>O345*H345</f>
        <v>0</v>
      </c>
      <c r="Q345" s="224">
        <v>0</v>
      </c>
      <c r="R345" s="224">
        <f>Q345*H345</f>
        <v>0</v>
      </c>
      <c r="S345" s="224">
        <v>0</v>
      </c>
      <c r="T345" s="225">
        <f>S345*H345</f>
        <v>0</v>
      </c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R345" s="226" t="s">
        <v>167</v>
      </c>
      <c r="AT345" s="226" t="s">
        <v>149</v>
      </c>
      <c r="AU345" s="226" t="s">
        <v>86</v>
      </c>
      <c r="AY345" s="20" t="s">
        <v>146</v>
      </c>
      <c r="BE345" s="227">
        <f>IF(N345="základní",J345,0)</f>
        <v>0</v>
      </c>
      <c r="BF345" s="227">
        <f>IF(N345="snížená",J345,0)</f>
        <v>0</v>
      </c>
      <c r="BG345" s="227">
        <f>IF(N345="zákl. přenesená",J345,0)</f>
        <v>0</v>
      </c>
      <c r="BH345" s="227">
        <f>IF(N345="sníž. přenesená",J345,0)</f>
        <v>0</v>
      </c>
      <c r="BI345" s="227">
        <f>IF(N345="nulová",J345,0)</f>
        <v>0</v>
      </c>
      <c r="BJ345" s="20" t="s">
        <v>84</v>
      </c>
      <c r="BK345" s="227">
        <f>ROUND(I345*H345,2)</f>
        <v>0</v>
      </c>
      <c r="BL345" s="20" t="s">
        <v>167</v>
      </c>
      <c r="BM345" s="226" t="s">
        <v>618</v>
      </c>
    </row>
    <row r="346" spans="1:47" s="2" customFormat="1" ht="12">
      <c r="A346" s="41"/>
      <c r="B346" s="42"/>
      <c r="C346" s="43"/>
      <c r="D346" s="228" t="s">
        <v>156</v>
      </c>
      <c r="E346" s="43"/>
      <c r="F346" s="229" t="s">
        <v>619</v>
      </c>
      <c r="G346" s="43"/>
      <c r="H346" s="43"/>
      <c r="I346" s="230"/>
      <c r="J346" s="43"/>
      <c r="K346" s="43"/>
      <c r="L346" s="47"/>
      <c r="M346" s="231"/>
      <c r="N346" s="232"/>
      <c r="O346" s="87"/>
      <c r="P346" s="87"/>
      <c r="Q346" s="87"/>
      <c r="R346" s="87"/>
      <c r="S346" s="87"/>
      <c r="T346" s="88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T346" s="20" t="s">
        <v>156</v>
      </c>
      <c r="AU346" s="20" t="s">
        <v>86</v>
      </c>
    </row>
    <row r="347" spans="1:51" s="13" customFormat="1" ht="12">
      <c r="A347" s="13"/>
      <c r="B347" s="239"/>
      <c r="C347" s="240"/>
      <c r="D347" s="241" t="s">
        <v>380</v>
      </c>
      <c r="E347" s="242" t="s">
        <v>19</v>
      </c>
      <c r="F347" s="243" t="s">
        <v>381</v>
      </c>
      <c r="G347" s="240"/>
      <c r="H347" s="242" t="s">
        <v>19</v>
      </c>
      <c r="I347" s="244"/>
      <c r="J347" s="240"/>
      <c r="K347" s="240"/>
      <c r="L347" s="245"/>
      <c r="M347" s="246"/>
      <c r="N347" s="247"/>
      <c r="O347" s="247"/>
      <c r="P347" s="247"/>
      <c r="Q347" s="247"/>
      <c r="R347" s="247"/>
      <c r="S347" s="247"/>
      <c r="T347" s="248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9" t="s">
        <v>380</v>
      </c>
      <c r="AU347" s="249" t="s">
        <v>86</v>
      </c>
      <c r="AV347" s="13" t="s">
        <v>84</v>
      </c>
      <c r="AW347" s="13" t="s">
        <v>37</v>
      </c>
      <c r="AX347" s="13" t="s">
        <v>76</v>
      </c>
      <c r="AY347" s="249" t="s">
        <v>146</v>
      </c>
    </row>
    <row r="348" spans="1:51" s="13" customFormat="1" ht="12">
      <c r="A348" s="13"/>
      <c r="B348" s="239"/>
      <c r="C348" s="240"/>
      <c r="D348" s="241" t="s">
        <v>380</v>
      </c>
      <c r="E348" s="242" t="s">
        <v>19</v>
      </c>
      <c r="F348" s="243" t="s">
        <v>620</v>
      </c>
      <c r="G348" s="240"/>
      <c r="H348" s="242" t="s">
        <v>19</v>
      </c>
      <c r="I348" s="244"/>
      <c r="J348" s="240"/>
      <c r="K348" s="240"/>
      <c r="L348" s="245"/>
      <c r="M348" s="246"/>
      <c r="N348" s="247"/>
      <c r="O348" s="247"/>
      <c r="P348" s="247"/>
      <c r="Q348" s="247"/>
      <c r="R348" s="247"/>
      <c r="S348" s="247"/>
      <c r="T348" s="248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9" t="s">
        <v>380</v>
      </c>
      <c r="AU348" s="249" t="s">
        <v>86</v>
      </c>
      <c r="AV348" s="13" t="s">
        <v>84</v>
      </c>
      <c r="AW348" s="13" t="s">
        <v>37</v>
      </c>
      <c r="AX348" s="13" t="s">
        <v>76</v>
      </c>
      <c r="AY348" s="249" t="s">
        <v>146</v>
      </c>
    </row>
    <row r="349" spans="1:51" s="14" customFormat="1" ht="12">
      <c r="A349" s="14"/>
      <c r="B349" s="250"/>
      <c r="C349" s="251"/>
      <c r="D349" s="241" t="s">
        <v>380</v>
      </c>
      <c r="E349" s="252" t="s">
        <v>19</v>
      </c>
      <c r="F349" s="253" t="s">
        <v>326</v>
      </c>
      <c r="G349" s="251"/>
      <c r="H349" s="254">
        <v>178.43</v>
      </c>
      <c r="I349" s="255"/>
      <c r="J349" s="251"/>
      <c r="K349" s="251"/>
      <c r="L349" s="256"/>
      <c r="M349" s="257"/>
      <c r="N349" s="258"/>
      <c r="O349" s="258"/>
      <c r="P349" s="258"/>
      <c r="Q349" s="258"/>
      <c r="R349" s="258"/>
      <c r="S349" s="258"/>
      <c r="T349" s="259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60" t="s">
        <v>380</v>
      </c>
      <c r="AU349" s="260" t="s">
        <v>86</v>
      </c>
      <c r="AV349" s="14" t="s">
        <v>86</v>
      </c>
      <c r="AW349" s="14" t="s">
        <v>37</v>
      </c>
      <c r="AX349" s="14" t="s">
        <v>84</v>
      </c>
      <c r="AY349" s="260" t="s">
        <v>146</v>
      </c>
    </row>
    <row r="350" spans="1:47" s="2" customFormat="1" ht="12">
      <c r="A350" s="41"/>
      <c r="B350" s="42"/>
      <c r="C350" s="43"/>
      <c r="D350" s="241" t="s">
        <v>383</v>
      </c>
      <c r="E350" s="43"/>
      <c r="F350" s="261" t="s">
        <v>562</v>
      </c>
      <c r="G350" s="43"/>
      <c r="H350" s="43"/>
      <c r="I350" s="43"/>
      <c r="J350" s="43"/>
      <c r="K350" s="43"/>
      <c r="L350" s="47"/>
      <c r="M350" s="231"/>
      <c r="N350" s="232"/>
      <c r="O350" s="87"/>
      <c r="P350" s="87"/>
      <c r="Q350" s="87"/>
      <c r="R350" s="87"/>
      <c r="S350" s="87"/>
      <c r="T350" s="88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U350" s="20" t="s">
        <v>86</v>
      </c>
    </row>
    <row r="351" spans="1:47" s="2" customFormat="1" ht="12">
      <c r="A351" s="41"/>
      <c r="B351" s="42"/>
      <c r="C351" s="43"/>
      <c r="D351" s="241" t="s">
        <v>383</v>
      </c>
      <c r="E351" s="43"/>
      <c r="F351" s="262" t="s">
        <v>563</v>
      </c>
      <c r="G351" s="43"/>
      <c r="H351" s="263">
        <v>178.43</v>
      </c>
      <c r="I351" s="43"/>
      <c r="J351" s="43"/>
      <c r="K351" s="43"/>
      <c r="L351" s="47"/>
      <c r="M351" s="231"/>
      <c r="N351" s="232"/>
      <c r="O351" s="87"/>
      <c r="P351" s="87"/>
      <c r="Q351" s="87"/>
      <c r="R351" s="87"/>
      <c r="S351" s="87"/>
      <c r="T351" s="88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U351" s="20" t="s">
        <v>86</v>
      </c>
    </row>
    <row r="352" spans="1:65" s="2" customFormat="1" ht="16.5" customHeight="1">
      <c r="A352" s="41"/>
      <c r="B352" s="42"/>
      <c r="C352" s="288" t="s">
        <v>621</v>
      </c>
      <c r="D352" s="288" t="s">
        <v>523</v>
      </c>
      <c r="E352" s="289" t="s">
        <v>622</v>
      </c>
      <c r="F352" s="290" t="s">
        <v>623</v>
      </c>
      <c r="G352" s="291" t="s">
        <v>526</v>
      </c>
      <c r="H352" s="292">
        <v>8.564</v>
      </c>
      <c r="I352" s="293"/>
      <c r="J352" s="294">
        <f>ROUND(I352*H352,2)</f>
        <v>0</v>
      </c>
      <c r="K352" s="290" t="s">
        <v>153</v>
      </c>
      <c r="L352" s="295"/>
      <c r="M352" s="296" t="s">
        <v>19</v>
      </c>
      <c r="N352" s="297" t="s">
        <v>47</v>
      </c>
      <c r="O352" s="87"/>
      <c r="P352" s="224">
        <f>O352*H352</f>
        <v>0</v>
      </c>
      <c r="Q352" s="224">
        <v>1</v>
      </c>
      <c r="R352" s="224">
        <f>Q352*H352</f>
        <v>8.564</v>
      </c>
      <c r="S352" s="224">
        <v>0</v>
      </c>
      <c r="T352" s="225">
        <f>S352*H352</f>
        <v>0</v>
      </c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R352" s="226" t="s">
        <v>193</v>
      </c>
      <c r="AT352" s="226" t="s">
        <v>523</v>
      </c>
      <c r="AU352" s="226" t="s">
        <v>86</v>
      </c>
      <c r="AY352" s="20" t="s">
        <v>146</v>
      </c>
      <c r="BE352" s="227">
        <f>IF(N352="základní",J352,0)</f>
        <v>0</v>
      </c>
      <c r="BF352" s="227">
        <f>IF(N352="snížená",J352,0)</f>
        <v>0</v>
      </c>
      <c r="BG352" s="227">
        <f>IF(N352="zákl. přenesená",J352,0)</f>
        <v>0</v>
      </c>
      <c r="BH352" s="227">
        <f>IF(N352="sníž. přenesená",J352,0)</f>
        <v>0</v>
      </c>
      <c r="BI352" s="227">
        <f>IF(N352="nulová",J352,0)</f>
        <v>0</v>
      </c>
      <c r="BJ352" s="20" t="s">
        <v>84</v>
      </c>
      <c r="BK352" s="227">
        <f>ROUND(I352*H352,2)</f>
        <v>0</v>
      </c>
      <c r="BL352" s="20" t="s">
        <v>167</v>
      </c>
      <c r="BM352" s="226" t="s">
        <v>624</v>
      </c>
    </row>
    <row r="353" spans="1:51" s="14" customFormat="1" ht="12">
      <c r="A353" s="14"/>
      <c r="B353" s="250"/>
      <c r="C353" s="251"/>
      <c r="D353" s="241" t="s">
        <v>380</v>
      </c>
      <c r="E353" s="252" t="s">
        <v>19</v>
      </c>
      <c r="F353" s="253" t="s">
        <v>625</v>
      </c>
      <c r="G353" s="251"/>
      <c r="H353" s="254">
        <v>4.282</v>
      </c>
      <c r="I353" s="255"/>
      <c r="J353" s="251"/>
      <c r="K353" s="251"/>
      <c r="L353" s="256"/>
      <c r="M353" s="257"/>
      <c r="N353" s="258"/>
      <c r="O353" s="258"/>
      <c r="P353" s="258"/>
      <c r="Q353" s="258"/>
      <c r="R353" s="258"/>
      <c r="S353" s="258"/>
      <c r="T353" s="259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60" t="s">
        <v>380</v>
      </c>
      <c r="AU353" s="260" t="s">
        <v>86</v>
      </c>
      <c r="AV353" s="14" t="s">
        <v>86</v>
      </c>
      <c r="AW353" s="14" t="s">
        <v>37</v>
      </c>
      <c r="AX353" s="14" t="s">
        <v>84</v>
      </c>
      <c r="AY353" s="260" t="s">
        <v>146</v>
      </c>
    </row>
    <row r="354" spans="1:51" s="14" customFormat="1" ht="12">
      <c r="A354" s="14"/>
      <c r="B354" s="250"/>
      <c r="C354" s="251"/>
      <c r="D354" s="241" t="s">
        <v>380</v>
      </c>
      <c r="E354" s="251"/>
      <c r="F354" s="253" t="s">
        <v>626</v>
      </c>
      <c r="G354" s="251"/>
      <c r="H354" s="254">
        <v>8.564</v>
      </c>
      <c r="I354" s="255"/>
      <c r="J354" s="251"/>
      <c r="K354" s="251"/>
      <c r="L354" s="256"/>
      <c r="M354" s="257"/>
      <c r="N354" s="258"/>
      <c r="O354" s="258"/>
      <c r="P354" s="258"/>
      <c r="Q354" s="258"/>
      <c r="R354" s="258"/>
      <c r="S354" s="258"/>
      <c r="T354" s="259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60" t="s">
        <v>380</v>
      </c>
      <c r="AU354" s="260" t="s">
        <v>86</v>
      </c>
      <c r="AV354" s="14" t="s">
        <v>86</v>
      </c>
      <c r="AW354" s="14" t="s">
        <v>4</v>
      </c>
      <c r="AX354" s="14" t="s">
        <v>84</v>
      </c>
      <c r="AY354" s="260" t="s">
        <v>146</v>
      </c>
    </row>
    <row r="355" spans="1:63" s="12" customFormat="1" ht="22.8" customHeight="1">
      <c r="A355" s="12"/>
      <c r="B355" s="199"/>
      <c r="C355" s="200"/>
      <c r="D355" s="201" t="s">
        <v>75</v>
      </c>
      <c r="E355" s="213" t="s">
        <v>86</v>
      </c>
      <c r="F355" s="213" t="s">
        <v>627</v>
      </c>
      <c r="G355" s="200"/>
      <c r="H355" s="200"/>
      <c r="I355" s="203"/>
      <c r="J355" s="214">
        <f>BK355</f>
        <v>0</v>
      </c>
      <c r="K355" s="200"/>
      <c r="L355" s="205"/>
      <c r="M355" s="206"/>
      <c r="N355" s="207"/>
      <c r="O355" s="207"/>
      <c r="P355" s="208">
        <f>SUM(P356:P370)</f>
        <v>0</v>
      </c>
      <c r="Q355" s="207"/>
      <c r="R355" s="208">
        <f>SUM(R356:R370)</f>
        <v>3.5626628799999995</v>
      </c>
      <c r="S355" s="207"/>
      <c r="T355" s="209">
        <f>SUM(T356:T370)</f>
        <v>0</v>
      </c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R355" s="210" t="s">
        <v>84</v>
      </c>
      <c r="AT355" s="211" t="s">
        <v>75</v>
      </c>
      <c r="AU355" s="211" t="s">
        <v>84</v>
      </c>
      <c r="AY355" s="210" t="s">
        <v>146</v>
      </c>
      <c r="BK355" s="212">
        <f>SUM(BK356:BK370)</f>
        <v>0</v>
      </c>
    </row>
    <row r="356" spans="1:65" s="2" customFormat="1" ht="16.5" customHeight="1">
      <c r="A356" s="41"/>
      <c r="B356" s="42"/>
      <c r="C356" s="215" t="s">
        <v>628</v>
      </c>
      <c r="D356" s="215" t="s">
        <v>149</v>
      </c>
      <c r="E356" s="216" t="s">
        <v>629</v>
      </c>
      <c r="F356" s="217" t="s">
        <v>630</v>
      </c>
      <c r="G356" s="218" t="s">
        <v>467</v>
      </c>
      <c r="H356" s="219">
        <v>1.424</v>
      </c>
      <c r="I356" s="220"/>
      <c r="J356" s="221">
        <f>ROUND(I356*H356,2)</f>
        <v>0</v>
      </c>
      <c r="K356" s="217" t="s">
        <v>153</v>
      </c>
      <c r="L356" s="47"/>
      <c r="M356" s="222" t="s">
        <v>19</v>
      </c>
      <c r="N356" s="223" t="s">
        <v>47</v>
      </c>
      <c r="O356" s="87"/>
      <c r="P356" s="224">
        <f>O356*H356</f>
        <v>0</v>
      </c>
      <c r="Q356" s="224">
        <v>2.50187</v>
      </c>
      <c r="R356" s="224">
        <f>Q356*H356</f>
        <v>3.5626628799999995</v>
      </c>
      <c r="S356" s="224">
        <v>0</v>
      </c>
      <c r="T356" s="225">
        <f>S356*H356</f>
        <v>0</v>
      </c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R356" s="226" t="s">
        <v>167</v>
      </c>
      <c r="AT356" s="226" t="s">
        <v>149</v>
      </c>
      <c r="AU356" s="226" t="s">
        <v>86</v>
      </c>
      <c r="AY356" s="20" t="s">
        <v>146</v>
      </c>
      <c r="BE356" s="227">
        <f>IF(N356="základní",J356,0)</f>
        <v>0</v>
      </c>
      <c r="BF356" s="227">
        <f>IF(N356="snížená",J356,0)</f>
        <v>0</v>
      </c>
      <c r="BG356" s="227">
        <f>IF(N356="zákl. přenesená",J356,0)</f>
        <v>0</v>
      </c>
      <c r="BH356" s="227">
        <f>IF(N356="sníž. přenesená",J356,0)</f>
        <v>0</v>
      </c>
      <c r="BI356" s="227">
        <f>IF(N356="nulová",J356,0)</f>
        <v>0</v>
      </c>
      <c r="BJ356" s="20" t="s">
        <v>84</v>
      </c>
      <c r="BK356" s="227">
        <f>ROUND(I356*H356,2)</f>
        <v>0</v>
      </c>
      <c r="BL356" s="20" t="s">
        <v>167</v>
      </c>
      <c r="BM356" s="226" t="s">
        <v>631</v>
      </c>
    </row>
    <row r="357" spans="1:47" s="2" customFormat="1" ht="12">
      <c r="A357" s="41"/>
      <c r="B357" s="42"/>
      <c r="C357" s="43"/>
      <c r="D357" s="228" t="s">
        <v>156</v>
      </c>
      <c r="E357" s="43"/>
      <c r="F357" s="229" t="s">
        <v>632</v>
      </c>
      <c r="G357" s="43"/>
      <c r="H357" s="43"/>
      <c r="I357" s="230"/>
      <c r="J357" s="43"/>
      <c r="K357" s="43"/>
      <c r="L357" s="47"/>
      <c r="M357" s="231"/>
      <c r="N357" s="232"/>
      <c r="O357" s="87"/>
      <c r="P357" s="87"/>
      <c r="Q357" s="87"/>
      <c r="R357" s="87"/>
      <c r="S357" s="87"/>
      <c r="T357" s="88"/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T357" s="20" t="s">
        <v>156</v>
      </c>
      <c r="AU357" s="20" t="s">
        <v>86</v>
      </c>
    </row>
    <row r="358" spans="1:51" s="13" customFormat="1" ht="12">
      <c r="A358" s="13"/>
      <c r="B358" s="239"/>
      <c r="C358" s="240"/>
      <c r="D358" s="241" t="s">
        <v>380</v>
      </c>
      <c r="E358" s="242" t="s">
        <v>19</v>
      </c>
      <c r="F358" s="243" t="s">
        <v>381</v>
      </c>
      <c r="G358" s="240"/>
      <c r="H358" s="242" t="s">
        <v>19</v>
      </c>
      <c r="I358" s="244"/>
      <c r="J358" s="240"/>
      <c r="K358" s="240"/>
      <c r="L358" s="245"/>
      <c r="M358" s="246"/>
      <c r="N358" s="247"/>
      <c r="O358" s="247"/>
      <c r="P358" s="247"/>
      <c r="Q358" s="247"/>
      <c r="R358" s="247"/>
      <c r="S358" s="247"/>
      <c r="T358" s="248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49" t="s">
        <v>380</v>
      </c>
      <c r="AU358" s="249" t="s">
        <v>86</v>
      </c>
      <c r="AV358" s="13" t="s">
        <v>84</v>
      </c>
      <c r="AW358" s="13" t="s">
        <v>37</v>
      </c>
      <c r="AX358" s="13" t="s">
        <v>76</v>
      </c>
      <c r="AY358" s="249" t="s">
        <v>146</v>
      </c>
    </row>
    <row r="359" spans="1:51" s="13" customFormat="1" ht="12">
      <c r="A359" s="13"/>
      <c r="B359" s="239"/>
      <c r="C359" s="240"/>
      <c r="D359" s="241" t="s">
        <v>380</v>
      </c>
      <c r="E359" s="242" t="s">
        <v>19</v>
      </c>
      <c r="F359" s="243" t="s">
        <v>482</v>
      </c>
      <c r="G359" s="240"/>
      <c r="H359" s="242" t="s">
        <v>19</v>
      </c>
      <c r="I359" s="244"/>
      <c r="J359" s="240"/>
      <c r="K359" s="240"/>
      <c r="L359" s="245"/>
      <c r="M359" s="246"/>
      <c r="N359" s="247"/>
      <c r="O359" s="247"/>
      <c r="P359" s="247"/>
      <c r="Q359" s="247"/>
      <c r="R359" s="247"/>
      <c r="S359" s="247"/>
      <c r="T359" s="248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49" t="s">
        <v>380</v>
      </c>
      <c r="AU359" s="249" t="s">
        <v>86</v>
      </c>
      <c r="AV359" s="13" t="s">
        <v>84</v>
      </c>
      <c r="AW359" s="13" t="s">
        <v>37</v>
      </c>
      <c r="AX359" s="13" t="s">
        <v>76</v>
      </c>
      <c r="AY359" s="249" t="s">
        <v>146</v>
      </c>
    </row>
    <row r="360" spans="1:51" s="13" customFormat="1" ht="12">
      <c r="A360" s="13"/>
      <c r="B360" s="239"/>
      <c r="C360" s="240"/>
      <c r="D360" s="241" t="s">
        <v>380</v>
      </c>
      <c r="E360" s="242" t="s">
        <v>19</v>
      </c>
      <c r="F360" s="243" t="s">
        <v>483</v>
      </c>
      <c r="G360" s="240"/>
      <c r="H360" s="242" t="s">
        <v>19</v>
      </c>
      <c r="I360" s="244"/>
      <c r="J360" s="240"/>
      <c r="K360" s="240"/>
      <c r="L360" s="245"/>
      <c r="M360" s="246"/>
      <c r="N360" s="247"/>
      <c r="O360" s="247"/>
      <c r="P360" s="247"/>
      <c r="Q360" s="247"/>
      <c r="R360" s="247"/>
      <c r="S360" s="247"/>
      <c r="T360" s="248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9" t="s">
        <v>380</v>
      </c>
      <c r="AU360" s="249" t="s">
        <v>86</v>
      </c>
      <c r="AV360" s="13" t="s">
        <v>84</v>
      </c>
      <c r="AW360" s="13" t="s">
        <v>37</v>
      </c>
      <c r="AX360" s="13" t="s">
        <v>76</v>
      </c>
      <c r="AY360" s="249" t="s">
        <v>146</v>
      </c>
    </row>
    <row r="361" spans="1:51" s="13" customFormat="1" ht="12">
      <c r="A361" s="13"/>
      <c r="B361" s="239"/>
      <c r="C361" s="240"/>
      <c r="D361" s="241" t="s">
        <v>380</v>
      </c>
      <c r="E361" s="242" t="s">
        <v>19</v>
      </c>
      <c r="F361" s="243" t="s">
        <v>484</v>
      </c>
      <c r="G361" s="240"/>
      <c r="H361" s="242" t="s">
        <v>19</v>
      </c>
      <c r="I361" s="244"/>
      <c r="J361" s="240"/>
      <c r="K361" s="240"/>
      <c r="L361" s="245"/>
      <c r="M361" s="246"/>
      <c r="N361" s="247"/>
      <c r="O361" s="247"/>
      <c r="P361" s="247"/>
      <c r="Q361" s="247"/>
      <c r="R361" s="247"/>
      <c r="S361" s="247"/>
      <c r="T361" s="248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9" t="s">
        <v>380</v>
      </c>
      <c r="AU361" s="249" t="s">
        <v>86</v>
      </c>
      <c r="AV361" s="13" t="s">
        <v>84</v>
      </c>
      <c r="AW361" s="13" t="s">
        <v>37</v>
      </c>
      <c r="AX361" s="13" t="s">
        <v>76</v>
      </c>
      <c r="AY361" s="249" t="s">
        <v>146</v>
      </c>
    </row>
    <row r="362" spans="1:51" s="14" customFormat="1" ht="12">
      <c r="A362" s="14"/>
      <c r="B362" s="250"/>
      <c r="C362" s="251"/>
      <c r="D362" s="241" t="s">
        <v>380</v>
      </c>
      <c r="E362" s="252" t="s">
        <v>19</v>
      </c>
      <c r="F362" s="253" t="s">
        <v>284</v>
      </c>
      <c r="G362" s="251"/>
      <c r="H362" s="254">
        <v>1.424</v>
      </c>
      <c r="I362" s="255"/>
      <c r="J362" s="251"/>
      <c r="K362" s="251"/>
      <c r="L362" s="256"/>
      <c r="M362" s="257"/>
      <c r="N362" s="258"/>
      <c r="O362" s="258"/>
      <c r="P362" s="258"/>
      <c r="Q362" s="258"/>
      <c r="R362" s="258"/>
      <c r="S362" s="258"/>
      <c r="T362" s="259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60" t="s">
        <v>380</v>
      </c>
      <c r="AU362" s="260" t="s">
        <v>86</v>
      </c>
      <c r="AV362" s="14" t="s">
        <v>86</v>
      </c>
      <c r="AW362" s="14" t="s">
        <v>37</v>
      </c>
      <c r="AX362" s="14" t="s">
        <v>84</v>
      </c>
      <c r="AY362" s="260" t="s">
        <v>146</v>
      </c>
    </row>
    <row r="363" spans="1:47" s="2" customFormat="1" ht="12">
      <c r="A363" s="41"/>
      <c r="B363" s="42"/>
      <c r="C363" s="43"/>
      <c r="D363" s="241" t="s">
        <v>383</v>
      </c>
      <c r="E363" s="43"/>
      <c r="F363" s="261" t="s">
        <v>485</v>
      </c>
      <c r="G363" s="43"/>
      <c r="H363" s="43"/>
      <c r="I363" s="43"/>
      <c r="J363" s="43"/>
      <c r="K363" s="43"/>
      <c r="L363" s="47"/>
      <c r="M363" s="231"/>
      <c r="N363" s="232"/>
      <c r="O363" s="87"/>
      <c r="P363" s="87"/>
      <c r="Q363" s="87"/>
      <c r="R363" s="87"/>
      <c r="S363" s="87"/>
      <c r="T363" s="88"/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U363" s="20" t="s">
        <v>86</v>
      </c>
    </row>
    <row r="364" spans="1:47" s="2" customFormat="1" ht="12">
      <c r="A364" s="41"/>
      <c r="B364" s="42"/>
      <c r="C364" s="43"/>
      <c r="D364" s="241" t="s">
        <v>383</v>
      </c>
      <c r="E364" s="43"/>
      <c r="F364" s="262" t="s">
        <v>486</v>
      </c>
      <c r="G364" s="43"/>
      <c r="H364" s="263">
        <v>2</v>
      </c>
      <c r="I364" s="43"/>
      <c r="J364" s="43"/>
      <c r="K364" s="43"/>
      <c r="L364" s="47"/>
      <c r="M364" s="231"/>
      <c r="N364" s="232"/>
      <c r="O364" s="87"/>
      <c r="P364" s="87"/>
      <c r="Q364" s="87"/>
      <c r="R364" s="87"/>
      <c r="S364" s="87"/>
      <c r="T364" s="88"/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U364" s="20" t="s">
        <v>86</v>
      </c>
    </row>
    <row r="365" spans="1:47" s="2" customFormat="1" ht="12">
      <c r="A365" s="41"/>
      <c r="B365" s="42"/>
      <c r="C365" s="43"/>
      <c r="D365" s="241" t="s">
        <v>383</v>
      </c>
      <c r="E365" s="43"/>
      <c r="F365" s="264" t="s">
        <v>487</v>
      </c>
      <c r="G365" s="43"/>
      <c r="H365" s="43"/>
      <c r="I365" s="43"/>
      <c r="J365" s="43"/>
      <c r="K365" s="43"/>
      <c r="L365" s="47"/>
      <c r="M365" s="231"/>
      <c r="N365" s="232"/>
      <c r="O365" s="87"/>
      <c r="P365" s="87"/>
      <c r="Q365" s="87"/>
      <c r="R365" s="87"/>
      <c r="S365" s="87"/>
      <c r="T365" s="88"/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U365" s="20" t="s">
        <v>86</v>
      </c>
    </row>
    <row r="366" spans="1:47" s="2" customFormat="1" ht="12">
      <c r="A366" s="41"/>
      <c r="B366" s="42"/>
      <c r="C366" s="43"/>
      <c r="D366" s="241" t="s">
        <v>383</v>
      </c>
      <c r="E366" s="43"/>
      <c r="F366" s="265" t="s">
        <v>488</v>
      </c>
      <c r="G366" s="43"/>
      <c r="H366" s="263">
        <v>2</v>
      </c>
      <c r="I366" s="43"/>
      <c r="J366" s="43"/>
      <c r="K366" s="43"/>
      <c r="L366" s="47"/>
      <c r="M366" s="231"/>
      <c r="N366" s="232"/>
      <c r="O366" s="87"/>
      <c r="P366" s="87"/>
      <c r="Q366" s="87"/>
      <c r="R366" s="87"/>
      <c r="S366" s="87"/>
      <c r="T366" s="88"/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U366" s="20" t="s">
        <v>86</v>
      </c>
    </row>
    <row r="367" spans="1:47" s="2" customFormat="1" ht="12">
      <c r="A367" s="41"/>
      <c r="B367" s="42"/>
      <c r="C367" s="43"/>
      <c r="D367" s="241" t="s">
        <v>383</v>
      </c>
      <c r="E367" s="43"/>
      <c r="F367" s="261" t="s">
        <v>489</v>
      </c>
      <c r="G367" s="43"/>
      <c r="H367" s="43"/>
      <c r="I367" s="43"/>
      <c r="J367" s="43"/>
      <c r="K367" s="43"/>
      <c r="L367" s="47"/>
      <c r="M367" s="231"/>
      <c r="N367" s="232"/>
      <c r="O367" s="87"/>
      <c r="P367" s="87"/>
      <c r="Q367" s="87"/>
      <c r="R367" s="87"/>
      <c r="S367" s="87"/>
      <c r="T367" s="88"/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U367" s="20" t="s">
        <v>86</v>
      </c>
    </row>
    <row r="368" spans="1:47" s="2" customFormat="1" ht="12">
      <c r="A368" s="41"/>
      <c r="B368" s="42"/>
      <c r="C368" s="43"/>
      <c r="D368" s="241" t="s">
        <v>383</v>
      </c>
      <c r="E368" s="43"/>
      <c r="F368" s="262" t="s">
        <v>488</v>
      </c>
      <c r="G368" s="43"/>
      <c r="H368" s="263">
        <v>2</v>
      </c>
      <c r="I368" s="43"/>
      <c r="J368" s="43"/>
      <c r="K368" s="43"/>
      <c r="L368" s="47"/>
      <c r="M368" s="231"/>
      <c r="N368" s="232"/>
      <c r="O368" s="87"/>
      <c r="P368" s="87"/>
      <c r="Q368" s="87"/>
      <c r="R368" s="87"/>
      <c r="S368" s="87"/>
      <c r="T368" s="88"/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U368" s="20" t="s">
        <v>86</v>
      </c>
    </row>
    <row r="369" spans="1:47" s="2" customFormat="1" ht="12">
      <c r="A369" s="41"/>
      <c r="B369" s="42"/>
      <c r="C369" s="43"/>
      <c r="D369" s="241" t="s">
        <v>383</v>
      </c>
      <c r="E369" s="43"/>
      <c r="F369" s="261" t="s">
        <v>490</v>
      </c>
      <c r="G369" s="43"/>
      <c r="H369" s="43"/>
      <c r="I369" s="43"/>
      <c r="J369" s="43"/>
      <c r="K369" s="43"/>
      <c r="L369" s="47"/>
      <c r="M369" s="231"/>
      <c r="N369" s="232"/>
      <c r="O369" s="87"/>
      <c r="P369" s="87"/>
      <c r="Q369" s="87"/>
      <c r="R369" s="87"/>
      <c r="S369" s="87"/>
      <c r="T369" s="88"/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U369" s="20" t="s">
        <v>86</v>
      </c>
    </row>
    <row r="370" spans="1:47" s="2" customFormat="1" ht="12">
      <c r="A370" s="41"/>
      <c r="B370" s="42"/>
      <c r="C370" s="43"/>
      <c r="D370" s="241" t="s">
        <v>383</v>
      </c>
      <c r="E370" s="43"/>
      <c r="F370" s="262" t="s">
        <v>488</v>
      </c>
      <c r="G370" s="43"/>
      <c r="H370" s="263">
        <v>2</v>
      </c>
      <c r="I370" s="43"/>
      <c r="J370" s="43"/>
      <c r="K370" s="43"/>
      <c r="L370" s="47"/>
      <c r="M370" s="231"/>
      <c r="N370" s="232"/>
      <c r="O370" s="87"/>
      <c r="P370" s="87"/>
      <c r="Q370" s="87"/>
      <c r="R370" s="87"/>
      <c r="S370" s="87"/>
      <c r="T370" s="88"/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U370" s="20" t="s">
        <v>86</v>
      </c>
    </row>
    <row r="371" spans="1:63" s="12" customFormat="1" ht="22.8" customHeight="1">
      <c r="A371" s="12"/>
      <c r="B371" s="199"/>
      <c r="C371" s="200"/>
      <c r="D371" s="201" t="s">
        <v>75</v>
      </c>
      <c r="E371" s="213" t="s">
        <v>162</v>
      </c>
      <c r="F371" s="213" t="s">
        <v>633</v>
      </c>
      <c r="G371" s="200"/>
      <c r="H371" s="200"/>
      <c r="I371" s="203"/>
      <c r="J371" s="214">
        <f>BK371</f>
        <v>0</v>
      </c>
      <c r="K371" s="200"/>
      <c r="L371" s="205"/>
      <c r="M371" s="206"/>
      <c r="N371" s="207"/>
      <c r="O371" s="207"/>
      <c r="P371" s="208">
        <f>SUM(P372:P381)</f>
        <v>0</v>
      </c>
      <c r="Q371" s="207"/>
      <c r="R371" s="208">
        <f>SUM(R372:R381)</f>
        <v>6.3659532500000005</v>
      </c>
      <c r="S371" s="207"/>
      <c r="T371" s="209">
        <f>SUM(T372:T381)</f>
        <v>0</v>
      </c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R371" s="210" t="s">
        <v>84</v>
      </c>
      <c r="AT371" s="211" t="s">
        <v>75</v>
      </c>
      <c r="AU371" s="211" t="s">
        <v>84</v>
      </c>
      <c r="AY371" s="210" t="s">
        <v>146</v>
      </c>
      <c r="BK371" s="212">
        <f>SUM(BK372:BK381)</f>
        <v>0</v>
      </c>
    </row>
    <row r="372" spans="1:65" s="2" customFormat="1" ht="16.5" customHeight="1">
      <c r="A372" s="41"/>
      <c r="B372" s="42"/>
      <c r="C372" s="215" t="s">
        <v>634</v>
      </c>
      <c r="D372" s="215" t="s">
        <v>149</v>
      </c>
      <c r="E372" s="216" t="s">
        <v>635</v>
      </c>
      <c r="F372" s="217" t="s">
        <v>636</v>
      </c>
      <c r="G372" s="218" t="s">
        <v>442</v>
      </c>
      <c r="H372" s="219">
        <v>10.175</v>
      </c>
      <c r="I372" s="220"/>
      <c r="J372" s="221">
        <f>ROUND(I372*H372,2)</f>
        <v>0</v>
      </c>
      <c r="K372" s="217" t="s">
        <v>153</v>
      </c>
      <c r="L372" s="47"/>
      <c r="M372" s="222" t="s">
        <v>19</v>
      </c>
      <c r="N372" s="223" t="s">
        <v>47</v>
      </c>
      <c r="O372" s="87"/>
      <c r="P372" s="224">
        <f>O372*H372</f>
        <v>0</v>
      </c>
      <c r="Q372" s="224">
        <v>0.24127</v>
      </c>
      <c r="R372" s="224">
        <f>Q372*H372</f>
        <v>2.45492225</v>
      </c>
      <c r="S372" s="224">
        <v>0</v>
      </c>
      <c r="T372" s="225">
        <f>S372*H372</f>
        <v>0</v>
      </c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R372" s="226" t="s">
        <v>167</v>
      </c>
      <c r="AT372" s="226" t="s">
        <v>149</v>
      </c>
      <c r="AU372" s="226" t="s">
        <v>86</v>
      </c>
      <c r="AY372" s="20" t="s">
        <v>146</v>
      </c>
      <c r="BE372" s="227">
        <f>IF(N372="základní",J372,0)</f>
        <v>0</v>
      </c>
      <c r="BF372" s="227">
        <f>IF(N372="snížená",J372,0)</f>
        <v>0</v>
      </c>
      <c r="BG372" s="227">
        <f>IF(N372="zákl. přenesená",J372,0)</f>
        <v>0</v>
      </c>
      <c r="BH372" s="227">
        <f>IF(N372="sníž. přenesená",J372,0)</f>
        <v>0</v>
      </c>
      <c r="BI372" s="227">
        <f>IF(N372="nulová",J372,0)</f>
        <v>0</v>
      </c>
      <c r="BJ372" s="20" t="s">
        <v>84</v>
      </c>
      <c r="BK372" s="227">
        <f>ROUND(I372*H372,2)</f>
        <v>0</v>
      </c>
      <c r="BL372" s="20" t="s">
        <v>167</v>
      </c>
      <c r="BM372" s="226" t="s">
        <v>637</v>
      </c>
    </row>
    <row r="373" spans="1:47" s="2" customFormat="1" ht="12">
      <c r="A373" s="41"/>
      <c r="B373" s="42"/>
      <c r="C373" s="43"/>
      <c r="D373" s="228" t="s">
        <v>156</v>
      </c>
      <c r="E373" s="43"/>
      <c r="F373" s="229" t="s">
        <v>638</v>
      </c>
      <c r="G373" s="43"/>
      <c r="H373" s="43"/>
      <c r="I373" s="230"/>
      <c r="J373" s="43"/>
      <c r="K373" s="43"/>
      <c r="L373" s="47"/>
      <c r="M373" s="231"/>
      <c r="N373" s="232"/>
      <c r="O373" s="87"/>
      <c r="P373" s="87"/>
      <c r="Q373" s="87"/>
      <c r="R373" s="87"/>
      <c r="S373" s="87"/>
      <c r="T373" s="88"/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T373" s="20" t="s">
        <v>156</v>
      </c>
      <c r="AU373" s="20" t="s">
        <v>86</v>
      </c>
    </row>
    <row r="374" spans="1:51" s="13" customFormat="1" ht="12">
      <c r="A374" s="13"/>
      <c r="B374" s="239"/>
      <c r="C374" s="240"/>
      <c r="D374" s="241" t="s">
        <v>380</v>
      </c>
      <c r="E374" s="242" t="s">
        <v>19</v>
      </c>
      <c r="F374" s="243" t="s">
        <v>381</v>
      </c>
      <c r="G374" s="240"/>
      <c r="H374" s="242" t="s">
        <v>19</v>
      </c>
      <c r="I374" s="244"/>
      <c r="J374" s="240"/>
      <c r="K374" s="240"/>
      <c r="L374" s="245"/>
      <c r="M374" s="246"/>
      <c r="N374" s="247"/>
      <c r="O374" s="247"/>
      <c r="P374" s="247"/>
      <c r="Q374" s="247"/>
      <c r="R374" s="247"/>
      <c r="S374" s="247"/>
      <c r="T374" s="248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9" t="s">
        <v>380</v>
      </c>
      <c r="AU374" s="249" t="s">
        <v>86</v>
      </c>
      <c r="AV374" s="13" t="s">
        <v>84</v>
      </c>
      <c r="AW374" s="13" t="s">
        <v>37</v>
      </c>
      <c r="AX374" s="13" t="s">
        <v>76</v>
      </c>
      <c r="AY374" s="249" t="s">
        <v>146</v>
      </c>
    </row>
    <row r="375" spans="1:51" s="13" customFormat="1" ht="12">
      <c r="A375" s="13"/>
      <c r="B375" s="239"/>
      <c r="C375" s="240"/>
      <c r="D375" s="241" t="s">
        <v>380</v>
      </c>
      <c r="E375" s="242" t="s">
        <v>19</v>
      </c>
      <c r="F375" s="243" t="s">
        <v>639</v>
      </c>
      <c r="G375" s="240"/>
      <c r="H375" s="242" t="s">
        <v>19</v>
      </c>
      <c r="I375" s="244"/>
      <c r="J375" s="240"/>
      <c r="K375" s="240"/>
      <c r="L375" s="245"/>
      <c r="M375" s="246"/>
      <c r="N375" s="247"/>
      <c r="O375" s="247"/>
      <c r="P375" s="247"/>
      <c r="Q375" s="247"/>
      <c r="R375" s="247"/>
      <c r="S375" s="247"/>
      <c r="T375" s="248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49" t="s">
        <v>380</v>
      </c>
      <c r="AU375" s="249" t="s">
        <v>86</v>
      </c>
      <c r="AV375" s="13" t="s">
        <v>84</v>
      </c>
      <c r="AW375" s="13" t="s">
        <v>37</v>
      </c>
      <c r="AX375" s="13" t="s">
        <v>76</v>
      </c>
      <c r="AY375" s="249" t="s">
        <v>146</v>
      </c>
    </row>
    <row r="376" spans="1:51" s="14" customFormat="1" ht="12">
      <c r="A376" s="14"/>
      <c r="B376" s="250"/>
      <c r="C376" s="251"/>
      <c r="D376" s="241" t="s">
        <v>380</v>
      </c>
      <c r="E376" s="252" t="s">
        <v>19</v>
      </c>
      <c r="F376" s="253" t="s">
        <v>230</v>
      </c>
      <c r="G376" s="251"/>
      <c r="H376" s="254">
        <v>10.175</v>
      </c>
      <c r="I376" s="255"/>
      <c r="J376" s="251"/>
      <c r="K376" s="251"/>
      <c r="L376" s="256"/>
      <c r="M376" s="257"/>
      <c r="N376" s="258"/>
      <c r="O376" s="258"/>
      <c r="P376" s="258"/>
      <c r="Q376" s="258"/>
      <c r="R376" s="258"/>
      <c r="S376" s="258"/>
      <c r="T376" s="259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60" t="s">
        <v>380</v>
      </c>
      <c r="AU376" s="260" t="s">
        <v>86</v>
      </c>
      <c r="AV376" s="14" t="s">
        <v>86</v>
      </c>
      <c r="AW376" s="14" t="s">
        <v>37</v>
      </c>
      <c r="AX376" s="14" t="s">
        <v>84</v>
      </c>
      <c r="AY376" s="260" t="s">
        <v>146</v>
      </c>
    </row>
    <row r="377" spans="1:47" s="2" customFormat="1" ht="12">
      <c r="A377" s="41"/>
      <c r="B377" s="42"/>
      <c r="C377" s="43"/>
      <c r="D377" s="241" t="s">
        <v>383</v>
      </c>
      <c r="E377" s="43"/>
      <c r="F377" s="261" t="s">
        <v>640</v>
      </c>
      <c r="G377" s="43"/>
      <c r="H377" s="43"/>
      <c r="I377" s="43"/>
      <c r="J377" s="43"/>
      <c r="K377" s="43"/>
      <c r="L377" s="47"/>
      <c r="M377" s="231"/>
      <c r="N377" s="232"/>
      <c r="O377" s="87"/>
      <c r="P377" s="87"/>
      <c r="Q377" s="87"/>
      <c r="R377" s="87"/>
      <c r="S377" s="87"/>
      <c r="T377" s="88"/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U377" s="20" t="s">
        <v>86</v>
      </c>
    </row>
    <row r="378" spans="1:47" s="2" customFormat="1" ht="12">
      <c r="A378" s="41"/>
      <c r="B378" s="42"/>
      <c r="C378" s="43"/>
      <c r="D378" s="241" t="s">
        <v>383</v>
      </c>
      <c r="E378" s="43"/>
      <c r="F378" s="262" t="s">
        <v>232</v>
      </c>
      <c r="G378" s="43"/>
      <c r="H378" s="263">
        <v>10.175</v>
      </c>
      <c r="I378" s="43"/>
      <c r="J378" s="43"/>
      <c r="K378" s="43"/>
      <c r="L378" s="47"/>
      <c r="M378" s="231"/>
      <c r="N378" s="232"/>
      <c r="O378" s="87"/>
      <c r="P378" s="87"/>
      <c r="Q378" s="87"/>
      <c r="R378" s="87"/>
      <c r="S378" s="87"/>
      <c r="T378" s="88"/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  <c r="AE378" s="41"/>
      <c r="AU378" s="20" t="s">
        <v>86</v>
      </c>
    </row>
    <row r="379" spans="1:65" s="2" customFormat="1" ht="16.5" customHeight="1">
      <c r="A379" s="41"/>
      <c r="B379" s="42"/>
      <c r="C379" s="288" t="s">
        <v>641</v>
      </c>
      <c r="D379" s="288" t="s">
        <v>523</v>
      </c>
      <c r="E379" s="289" t="s">
        <v>642</v>
      </c>
      <c r="F379" s="290" t="s">
        <v>643</v>
      </c>
      <c r="G379" s="291" t="s">
        <v>644</v>
      </c>
      <c r="H379" s="292">
        <v>63.594</v>
      </c>
      <c r="I379" s="293"/>
      <c r="J379" s="294">
        <f>ROUND(I379*H379,2)</f>
        <v>0</v>
      </c>
      <c r="K379" s="290" t="s">
        <v>19</v>
      </c>
      <c r="L379" s="295"/>
      <c r="M379" s="296" t="s">
        <v>19</v>
      </c>
      <c r="N379" s="297" t="s">
        <v>47</v>
      </c>
      <c r="O379" s="87"/>
      <c r="P379" s="224">
        <f>O379*H379</f>
        <v>0</v>
      </c>
      <c r="Q379" s="224">
        <v>0.0615</v>
      </c>
      <c r="R379" s="224">
        <f>Q379*H379</f>
        <v>3.911031</v>
      </c>
      <c r="S379" s="224">
        <v>0</v>
      </c>
      <c r="T379" s="225">
        <f>S379*H379</f>
        <v>0</v>
      </c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R379" s="226" t="s">
        <v>193</v>
      </c>
      <c r="AT379" s="226" t="s">
        <v>523</v>
      </c>
      <c r="AU379" s="226" t="s">
        <v>86</v>
      </c>
      <c r="AY379" s="20" t="s">
        <v>146</v>
      </c>
      <c r="BE379" s="227">
        <f>IF(N379="základní",J379,0)</f>
        <v>0</v>
      </c>
      <c r="BF379" s="227">
        <f>IF(N379="snížená",J379,0)</f>
        <v>0</v>
      </c>
      <c r="BG379" s="227">
        <f>IF(N379="zákl. přenesená",J379,0)</f>
        <v>0</v>
      </c>
      <c r="BH379" s="227">
        <f>IF(N379="sníž. přenesená",J379,0)</f>
        <v>0</v>
      </c>
      <c r="BI379" s="227">
        <f>IF(N379="nulová",J379,0)</f>
        <v>0</v>
      </c>
      <c r="BJ379" s="20" t="s">
        <v>84</v>
      </c>
      <c r="BK379" s="227">
        <f>ROUND(I379*H379,2)</f>
        <v>0</v>
      </c>
      <c r="BL379" s="20" t="s">
        <v>167</v>
      </c>
      <c r="BM379" s="226" t="s">
        <v>645</v>
      </c>
    </row>
    <row r="380" spans="1:47" s="2" customFormat="1" ht="12">
      <c r="A380" s="41"/>
      <c r="B380" s="42"/>
      <c r="C380" s="43"/>
      <c r="D380" s="241" t="s">
        <v>646</v>
      </c>
      <c r="E380" s="43"/>
      <c r="F380" s="298" t="s">
        <v>647</v>
      </c>
      <c r="G380" s="43"/>
      <c r="H380" s="43"/>
      <c r="I380" s="230"/>
      <c r="J380" s="43"/>
      <c r="K380" s="43"/>
      <c r="L380" s="47"/>
      <c r="M380" s="231"/>
      <c r="N380" s="232"/>
      <c r="O380" s="87"/>
      <c r="P380" s="87"/>
      <c r="Q380" s="87"/>
      <c r="R380" s="87"/>
      <c r="S380" s="87"/>
      <c r="T380" s="88"/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T380" s="20" t="s">
        <v>646</v>
      </c>
      <c r="AU380" s="20" t="s">
        <v>86</v>
      </c>
    </row>
    <row r="381" spans="1:51" s="14" customFormat="1" ht="12">
      <c r="A381" s="14"/>
      <c r="B381" s="250"/>
      <c r="C381" s="251"/>
      <c r="D381" s="241" t="s">
        <v>380</v>
      </c>
      <c r="E381" s="251"/>
      <c r="F381" s="253" t="s">
        <v>648</v>
      </c>
      <c r="G381" s="251"/>
      <c r="H381" s="254">
        <v>63.594</v>
      </c>
      <c r="I381" s="255"/>
      <c r="J381" s="251"/>
      <c r="K381" s="251"/>
      <c r="L381" s="256"/>
      <c r="M381" s="257"/>
      <c r="N381" s="258"/>
      <c r="O381" s="258"/>
      <c r="P381" s="258"/>
      <c r="Q381" s="258"/>
      <c r="R381" s="258"/>
      <c r="S381" s="258"/>
      <c r="T381" s="259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60" t="s">
        <v>380</v>
      </c>
      <c r="AU381" s="260" t="s">
        <v>86</v>
      </c>
      <c r="AV381" s="14" t="s">
        <v>86</v>
      </c>
      <c r="AW381" s="14" t="s">
        <v>4</v>
      </c>
      <c r="AX381" s="14" t="s">
        <v>84</v>
      </c>
      <c r="AY381" s="260" t="s">
        <v>146</v>
      </c>
    </row>
    <row r="382" spans="1:63" s="12" customFormat="1" ht="22.8" customHeight="1">
      <c r="A382" s="12"/>
      <c r="B382" s="199"/>
      <c r="C382" s="200"/>
      <c r="D382" s="201" t="s">
        <v>75</v>
      </c>
      <c r="E382" s="213" t="s">
        <v>145</v>
      </c>
      <c r="F382" s="213" t="s">
        <v>649</v>
      </c>
      <c r="G382" s="200"/>
      <c r="H382" s="200"/>
      <c r="I382" s="203"/>
      <c r="J382" s="214">
        <f>BK382</f>
        <v>0</v>
      </c>
      <c r="K382" s="200"/>
      <c r="L382" s="205"/>
      <c r="M382" s="206"/>
      <c r="N382" s="207"/>
      <c r="O382" s="207"/>
      <c r="P382" s="208">
        <f>SUM(P383:P583)</f>
        <v>0</v>
      </c>
      <c r="Q382" s="207"/>
      <c r="R382" s="208">
        <f>SUM(R383:R583)</f>
        <v>212.48617117999999</v>
      </c>
      <c r="S382" s="207"/>
      <c r="T382" s="209">
        <f>SUM(T383:T583)</f>
        <v>0</v>
      </c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R382" s="210" t="s">
        <v>84</v>
      </c>
      <c r="AT382" s="211" t="s">
        <v>75</v>
      </c>
      <c r="AU382" s="211" t="s">
        <v>84</v>
      </c>
      <c r="AY382" s="210" t="s">
        <v>146</v>
      </c>
      <c r="BK382" s="212">
        <f>SUM(BK383:BK583)</f>
        <v>0</v>
      </c>
    </row>
    <row r="383" spans="1:65" s="2" customFormat="1" ht="21.75" customHeight="1">
      <c r="A383" s="41"/>
      <c r="B383" s="42"/>
      <c r="C383" s="215" t="s">
        <v>650</v>
      </c>
      <c r="D383" s="215" t="s">
        <v>149</v>
      </c>
      <c r="E383" s="216" t="s">
        <v>651</v>
      </c>
      <c r="F383" s="217" t="s">
        <v>652</v>
      </c>
      <c r="G383" s="218" t="s">
        <v>377</v>
      </c>
      <c r="H383" s="219">
        <v>214.716</v>
      </c>
      <c r="I383" s="220"/>
      <c r="J383" s="221">
        <f>ROUND(I383*H383,2)</f>
        <v>0</v>
      </c>
      <c r="K383" s="217" t="s">
        <v>153</v>
      </c>
      <c r="L383" s="47"/>
      <c r="M383" s="222" t="s">
        <v>19</v>
      </c>
      <c r="N383" s="223" t="s">
        <v>47</v>
      </c>
      <c r="O383" s="87"/>
      <c r="P383" s="224">
        <f>O383*H383</f>
        <v>0</v>
      </c>
      <c r="Q383" s="224">
        <v>0</v>
      </c>
      <c r="R383" s="224">
        <f>Q383*H383</f>
        <v>0</v>
      </c>
      <c r="S383" s="224">
        <v>0</v>
      </c>
      <c r="T383" s="225">
        <f>S383*H383</f>
        <v>0</v>
      </c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  <c r="AE383" s="41"/>
      <c r="AR383" s="226" t="s">
        <v>167</v>
      </c>
      <c r="AT383" s="226" t="s">
        <v>149</v>
      </c>
      <c r="AU383" s="226" t="s">
        <v>86</v>
      </c>
      <c r="AY383" s="20" t="s">
        <v>146</v>
      </c>
      <c r="BE383" s="227">
        <f>IF(N383="základní",J383,0)</f>
        <v>0</v>
      </c>
      <c r="BF383" s="227">
        <f>IF(N383="snížená",J383,0)</f>
        <v>0</v>
      </c>
      <c r="BG383" s="227">
        <f>IF(N383="zákl. přenesená",J383,0)</f>
        <v>0</v>
      </c>
      <c r="BH383" s="227">
        <f>IF(N383="sníž. přenesená",J383,0)</f>
        <v>0</v>
      </c>
      <c r="BI383" s="227">
        <f>IF(N383="nulová",J383,0)</f>
        <v>0</v>
      </c>
      <c r="BJ383" s="20" t="s">
        <v>84</v>
      </c>
      <c r="BK383" s="227">
        <f>ROUND(I383*H383,2)</f>
        <v>0</v>
      </c>
      <c r="BL383" s="20" t="s">
        <v>167</v>
      </c>
      <c r="BM383" s="226" t="s">
        <v>653</v>
      </c>
    </row>
    <row r="384" spans="1:47" s="2" customFormat="1" ht="12">
      <c r="A384" s="41"/>
      <c r="B384" s="42"/>
      <c r="C384" s="43"/>
      <c r="D384" s="228" t="s">
        <v>156</v>
      </c>
      <c r="E384" s="43"/>
      <c r="F384" s="229" t="s">
        <v>654</v>
      </c>
      <c r="G384" s="43"/>
      <c r="H384" s="43"/>
      <c r="I384" s="230"/>
      <c r="J384" s="43"/>
      <c r="K384" s="43"/>
      <c r="L384" s="47"/>
      <c r="M384" s="231"/>
      <c r="N384" s="232"/>
      <c r="O384" s="87"/>
      <c r="P384" s="87"/>
      <c r="Q384" s="87"/>
      <c r="R384" s="87"/>
      <c r="S384" s="87"/>
      <c r="T384" s="88"/>
      <c r="U384" s="41"/>
      <c r="V384" s="41"/>
      <c r="W384" s="41"/>
      <c r="X384" s="41"/>
      <c r="Y384" s="41"/>
      <c r="Z384" s="41"/>
      <c r="AA384" s="41"/>
      <c r="AB384" s="41"/>
      <c r="AC384" s="41"/>
      <c r="AD384" s="41"/>
      <c r="AE384" s="41"/>
      <c r="AT384" s="20" t="s">
        <v>156</v>
      </c>
      <c r="AU384" s="20" t="s">
        <v>86</v>
      </c>
    </row>
    <row r="385" spans="1:51" s="13" customFormat="1" ht="12">
      <c r="A385" s="13"/>
      <c r="B385" s="239"/>
      <c r="C385" s="240"/>
      <c r="D385" s="241" t="s">
        <v>380</v>
      </c>
      <c r="E385" s="242" t="s">
        <v>19</v>
      </c>
      <c r="F385" s="243" t="s">
        <v>381</v>
      </c>
      <c r="G385" s="240"/>
      <c r="H385" s="242" t="s">
        <v>19</v>
      </c>
      <c r="I385" s="244"/>
      <c r="J385" s="240"/>
      <c r="K385" s="240"/>
      <c r="L385" s="245"/>
      <c r="M385" s="246"/>
      <c r="N385" s="247"/>
      <c r="O385" s="247"/>
      <c r="P385" s="247"/>
      <c r="Q385" s="247"/>
      <c r="R385" s="247"/>
      <c r="S385" s="247"/>
      <c r="T385" s="248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9" t="s">
        <v>380</v>
      </c>
      <c r="AU385" s="249" t="s">
        <v>86</v>
      </c>
      <c r="AV385" s="13" t="s">
        <v>84</v>
      </c>
      <c r="AW385" s="13" t="s">
        <v>37</v>
      </c>
      <c r="AX385" s="13" t="s">
        <v>76</v>
      </c>
      <c r="AY385" s="249" t="s">
        <v>146</v>
      </c>
    </row>
    <row r="386" spans="1:51" s="13" customFormat="1" ht="12">
      <c r="A386" s="13"/>
      <c r="B386" s="239"/>
      <c r="C386" s="240"/>
      <c r="D386" s="241" t="s">
        <v>380</v>
      </c>
      <c r="E386" s="242" t="s">
        <v>19</v>
      </c>
      <c r="F386" s="243" t="s">
        <v>620</v>
      </c>
      <c r="G386" s="240"/>
      <c r="H386" s="242" t="s">
        <v>19</v>
      </c>
      <c r="I386" s="244"/>
      <c r="J386" s="240"/>
      <c r="K386" s="240"/>
      <c r="L386" s="245"/>
      <c r="M386" s="246"/>
      <c r="N386" s="247"/>
      <c r="O386" s="247"/>
      <c r="P386" s="247"/>
      <c r="Q386" s="247"/>
      <c r="R386" s="247"/>
      <c r="S386" s="247"/>
      <c r="T386" s="248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9" t="s">
        <v>380</v>
      </c>
      <c r="AU386" s="249" t="s">
        <v>86</v>
      </c>
      <c r="AV386" s="13" t="s">
        <v>84</v>
      </c>
      <c r="AW386" s="13" t="s">
        <v>37</v>
      </c>
      <c r="AX386" s="13" t="s">
        <v>76</v>
      </c>
      <c r="AY386" s="249" t="s">
        <v>146</v>
      </c>
    </row>
    <row r="387" spans="1:51" s="13" customFormat="1" ht="12">
      <c r="A387" s="13"/>
      <c r="B387" s="239"/>
      <c r="C387" s="240"/>
      <c r="D387" s="241" t="s">
        <v>380</v>
      </c>
      <c r="E387" s="242" t="s">
        <v>19</v>
      </c>
      <c r="F387" s="243" t="s">
        <v>655</v>
      </c>
      <c r="G387" s="240"/>
      <c r="H387" s="242" t="s">
        <v>19</v>
      </c>
      <c r="I387" s="244"/>
      <c r="J387" s="240"/>
      <c r="K387" s="240"/>
      <c r="L387" s="245"/>
      <c r="M387" s="246"/>
      <c r="N387" s="247"/>
      <c r="O387" s="247"/>
      <c r="P387" s="247"/>
      <c r="Q387" s="247"/>
      <c r="R387" s="247"/>
      <c r="S387" s="247"/>
      <c r="T387" s="248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49" t="s">
        <v>380</v>
      </c>
      <c r="AU387" s="249" t="s">
        <v>86</v>
      </c>
      <c r="AV387" s="13" t="s">
        <v>84</v>
      </c>
      <c r="AW387" s="13" t="s">
        <v>37</v>
      </c>
      <c r="AX387" s="13" t="s">
        <v>76</v>
      </c>
      <c r="AY387" s="249" t="s">
        <v>146</v>
      </c>
    </row>
    <row r="388" spans="1:51" s="14" customFormat="1" ht="12">
      <c r="A388" s="14"/>
      <c r="B388" s="250"/>
      <c r="C388" s="251"/>
      <c r="D388" s="241" t="s">
        <v>380</v>
      </c>
      <c r="E388" s="252" t="s">
        <v>19</v>
      </c>
      <c r="F388" s="253" t="s">
        <v>263</v>
      </c>
      <c r="G388" s="251"/>
      <c r="H388" s="254">
        <v>214.716</v>
      </c>
      <c r="I388" s="255"/>
      <c r="J388" s="251"/>
      <c r="K388" s="251"/>
      <c r="L388" s="256"/>
      <c r="M388" s="257"/>
      <c r="N388" s="258"/>
      <c r="O388" s="258"/>
      <c r="P388" s="258"/>
      <c r="Q388" s="258"/>
      <c r="R388" s="258"/>
      <c r="S388" s="258"/>
      <c r="T388" s="259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60" t="s">
        <v>380</v>
      </c>
      <c r="AU388" s="260" t="s">
        <v>86</v>
      </c>
      <c r="AV388" s="14" t="s">
        <v>86</v>
      </c>
      <c r="AW388" s="14" t="s">
        <v>37</v>
      </c>
      <c r="AX388" s="14" t="s">
        <v>84</v>
      </c>
      <c r="AY388" s="260" t="s">
        <v>146</v>
      </c>
    </row>
    <row r="389" spans="1:47" s="2" customFormat="1" ht="12">
      <c r="A389" s="41"/>
      <c r="B389" s="42"/>
      <c r="C389" s="43"/>
      <c r="D389" s="241" t="s">
        <v>383</v>
      </c>
      <c r="E389" s="43"/>
      <c r="F389" s="261" t="s">
        <v>562</v>
      </c>
      <c r="G389" s="43"/>
      <c r="H389" s="43"/>
      <c r="I389" s="43"/>
      <c r="J389" s="43"/>
      <c r="K389" s="43"/>
      <c r="L389" s="47"/>
      <c r="M389" s="231"/>
      <c r="N389" s="232"/>
      <c r="O389" s="87"/>
      <c r="P389" s="87"/>
      <c r="Q389" s="87"/>
      <c r="R389" s="87"/>
      <c r="S389" s="87"/>
      <c r="T389" s="88"/>
      <c r="U389" s="41"/>
      <c r="V389" s="41"/>
      <c r="W389" s="41"/>
      <c r="X389" s="41"/>
      <c r="Y389" s="41"/>
      <c r="Z389" s="41"/>
      <c r="AA389" s="41"/>
      <c r="AB389" s="41"/>
      <c r="AC389" s="41"/>
      <c r="AD389" s="41"/>
      <c r="AE389" s="41"/>
      <c r="AU389" s="20" t="s">
        <v>86</v>
      </c>
    </row>
    <row r="390" spans="1:47" s="2" customFormat="1" ht="12">
      <c r="A390" s="41"/>
      <c r="B390" s="42"/>
      <c r="C390" s="43"/>
      <c r="D390" s="241" t="s">
        <v>383</v>
      </c>
      <c r="E390" s="43"/>
      <c r="F390" s="262" t="s">
        <v>563</v>
      </c>
      <c r="G390" s="43"/>
      <c r="H390" s="263">
        <v>178.43</v>
      </c>
      <c r="I390" s="43"/>
      <c r="J390" s="43"/>
      <c r="K390" s="43"/>
      <c r="L390" s="47"/>
      <c r="M390" s="231"/>
      <c r="N390" s="232"/>
      <c r="O390" s="87"/>
      <c r="P390" s="87"/>
      <c r="Q390" s="87"/>
      <c r="R390" s="87"/>
      <c r="S390" s="87"/>
      <c r="T390" s="88"/>
      <c r="U390" s="41"/>
      <c r="V390" s="41"/>
      <c r="W390" s="41"/>
      <c r="X390" s="41"/>
      <c r="Y390" s="41"/>
      <c r="Z390" s="41"/>
      <c r="AA390" s="41"/>
      <c r="AB390" s="41"/>
      <c r="AC390" s="41"/>
      <c r="AD390" s="41"/>
      <c r="AE390" s="41"/>
      <c r="AU390" s="20" t="s">
        <v>86</v>
      </c>
    </row>
    <row r="391" spans="1:47" s="2" customFormat="1" ht="12">
      <c r="A391" s="41"/>
      <c r="B391" s="42"/>
      <c r="C391" s="43"/>
      <c r="D391" s="241" t="s">
        <v>383</v>
      </c>
      <c r="E391" s="43"/>
      <c r="F391" s="261" t="s">
        <v>564</v>
      </c>
      <c r="G391" s="43"/>
      <c r="H391" s="43"/>
      <c r="I391" s="43"/>
      <c r="J391" s="43"/>
      <c r="K391" s="43"/>
      <c r="L391" s="47"/>
      <c r="M391" s="231"/>
      <c r="N391" s="232"/>
      <c r="O391" s="87"/>
      <c r="P391" s="87"/>
      <c r="Q391" s="87"/>
      <c r="R391" s="87"/>
      <c r="S391" s="87"/>
      <c r="T391" s="88"/>
      <c r="U391" s="41"/>
      <c r="V391" s="41"/>
      <c r="W391" s="41"/>
      <c r="X391" s="41"/>
      <c r="Y391" s="41"/>
      <c r="Z391" s="41"/>
      <c r="AA391" s="41"/>
      <c r="AB391" s="41"/>
      <c r="AC391" s="41"/>
      <c r="AD391" s="41"/>
      <c r="AE391" s="41"/>
      <c r="AU391" s="20" t="s">
        <v>86</v>
      </c>
    </row>
    <row r="392" spans="1:47" s="2" customFormat="1" ht="12">
      <c r="A392" s="41"/>
      <c r="B392" s="42"/>
      <c r="C392" s="43"/>
      <c r="D392" s="241" t="s">
        <v>383</v>
      </c>
      <c r="E392" s="43"/>
      <c r="F392" s="262" t="s">
        <v>565</v>
      </c>
      <c r="G392" s="43"/>
      <c r="H392" s="263">
        <v>36.286</v>
      </c>
      <c r="I392" s="43"/>
      <c r="J392" s="43"/>
      <c r="K392" s="43"/>
      <c r="L392" s="47"/>
      <c r="M392" s="231"/>
      <c r="N392" s="232"/>
      <c r="O392" s="87"/>
      <c r="P392" s="87"/>
      <c r="Q392" s="87"/>
      <c r="R392" s="87"/>
      <c r="S392" s="87"/>
      <c r="T392" s="88"/>
      <c r="U392" s="41"/>
      <c r="V392" s="41"/>
      <c r="W392" s="41"/>
      <c r="X392" s="41"/>
      <c r="Y392" s="41"/>
      <c r="Z392" s="41"/>
      <c r="AA392" s="41"/>
      <c r="AB392" s="41"/>
      <c r="AC392" s="41"/>
      <c r="AD392" s="41"/>
      <c r="AE392" s="41"/>
      <c r="AU392" s="20" t="s">
        <v>86</v>
      </c>
    </row>
    <row r="393" spans="1:65" s="2" customFormat="1" ht="21.75" customHeight="1">
      <c r="A393" s="41"/>
      <c r="B393" s="42"/>
      <c r="C393" s="215" t="s">
        <v>656</v>
      </c>
      <c r="D393" s="215" t="s">
        <v>149</v>
      </c>
      <c r="E393" s="216" t="s">
        <v>657</v>
      </c>
      <c r="F393" s="217" t="s">
        <v>658</v>
      </c>
      <c r="G393" s="218" t="s">
        <v>377</v>
      </c>
      <c r="H393" s="219">
        <v>635.058</v>
      </c>
      <c r="I393" s="220"/>
      <c r="J393" s="221">
        <f>ROUND(I393*H393,2)</f>
        <v>0</v>
      </c>
      <c r="K393" s="217" t="s">
        <v>153</v>
      </c>
      <c r="L393" s="47"/>
      <c r="M393" s="222" t="s">
        <v>19</v>
      </c>
      <c r="N393" s="223" t="s">
        <v>47</v>
      </c>
      <c r="O393" s="87"/>
      <c r="P393" s="224">
        <f>O393*H393</f>
        <v>0</v>
      </c>
      <c r="Q393" s="224">
        <v>0</v>
      </c>
      <c r="R393" s="224">
        <f>Q393*H393</f>
        <v>0</v>
      </c>
      <c r="S393" s="224">
        <v>0</v>
      </c>
      <c r="T393" s="225">
        <f>S393*H393</f>
        <v>0</v>
      </c>
      <c r="U393" s="41"/>
      <c r="V393" s="41"/>
      <c r="W393" s="41"/>
      <c r="X393" s="41"/>
      <c r="Y393" s="41"/>
      <c r="Z393" s="41"/>
      <c r="AA393" s="41"/>
      <c r="AB393" s="41"/>
      <c r="AC393" s="41"/>
      <c r="AD393" s="41"/>
      <c r="AE393" s="41"/>
      <c r="AR393" s="226" t="s">
        <v>167</v>
      </c>
      <c r="AT393" s="226" t="s">
        <v>149</v>
      </c>
      <c r="AU393" s="226" t="s">
        <v>86</v>
      </c>
      <c r="AY393" s="20" t="s">
        <v>146</v>
      </c>
      <c r="BE393" s="227">
        <f>IF(N393="základní",J393,0)</f>
        <v>0</v>
      </c>
      <c r="BF393" s="227">
        <f>IF(N393="snížená",J393,0)</f>
        <v>0</v>
      </c>
      <c r="BG393" s="227">
        <f>IF(N393="zákl. přenesená",J393,0)</f>
        <v>0</v>
      </c>
      <c r="BH393" s="227">
        <f>IF(N393="sníž. přenesená",J393,0)</f>
        <v>0</v>
      </c>
      <c r="BI393" s="227">
        <f>IF(N393="nulová",J393,0)</f>
        <v>0</v>
      </c>
      <c r="BJ393" s="20" t="s">
        <v>84</v>
      </c>
      <c r="BK393" s="227">
        <f>ROUND(I393*H393,2)</f>
        <v>0</v>
      </c>
      <c r="BL393" s="20" t="s">
        <v>167</v>
      </c>
      <c r="BM393" s="226" t="s">
        <v>659</v>
      </c>
    </row>
    <row r="394" spans="1:47" s="2" customFormat="1" ht="12">
      <c r="A394" s="41"/>
      <c r="B394" s="42"/>
      <c r="C394" s="43"/>
      <c r="D394" s="228" t="s">
        <v>156</v>
      </c>
      <c r="E394" s="43"/>
      <c r="F394" s="229" t="s">
        <v>660</v>
      </c>
      <c r="G394" s="43"/>
      <c r="H394" s="43"/>
      <c r="I394" s="230"/>
      <c r="J394" s="43"/>
      <c r="K394" s="43"/>
      <c r="L394" s="47"/>
      <c r="M394" s="231"/>
      <c r="N394" s="232"/>
      <c r="O394" s="87"/>
      <c r="P394" s="87"/>
      <c r="Q394" s="87"/>
      <c r="R394" s="87"/>
      <c r="S394" s="87"/>
      <c r="T394" s="88"/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  <c r="AE394" s="41"/>
      <c r="AT394" s="20" t="s">
        <v>156</v>
      </c>
      <c r="AU394" s="20" t="s">
        <v>86</v>
      </c>
    </row>
    <row r="395" spans="1:51" s="13" customFormat="1" ht="12">
      <c r="A395" s="13"/>
      <c r="B395" s="239"/>
      <c r="C395" s="240"/>
      <c r="D395" s="241" t="s">
        <v>380</v>
      </c>
      <c r="E395" s="242" t="s">
        <v>19</v>
      </c>
      <c r="F395" s="243" t="s">
        <v>381</v>
      </c>
      <c r="G395" s="240"/>
      <c r="H395" s="242" t="s">
        <v>19</v>
      </c>
      <c r="I395" s="244"/>
      <c r="J395" s="240"/>
      <c r="K395" s="240"/>
      <c r="L395" s="245"/>
      <c r="M395" s="246"/>
      <c r="N395" s="247"/>
      <c r="O395" s="247"/>
      <c r="P395" s="247"/>
      <c r="Q395" s="247"/>
      <c r="R395" s="247"/>
      <c r="S395" s="247"/>
      <c r="T395" s="248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49" t="s">
        <v>380</v>
      </c>
      <c r="AU395" s="249" t="s">
        <v>86</v>
      </c>
      <c r="AV395" s="13" t="s">
        <v>84</v>
      </c>
      <c r="AW395" s="13" t="s">
        <v>37</v>
      </c>
      <c r="AX395" s="13" t="s">
        <v>76</v>
      </c>
      <c r="AY395" s="249" t="s">
        <v>146</v>
      </c>
    </row>
    <row r="396" spans="1:51" s="13" customFormat="1" ht="12">
      <c r="A396" s="13"/>
      <c r="B396" s="239"/>
      <c r="C396" s="240"/>
      <c r="D396" s="241" t="s">
        <v>380</v>
      </c>
      <c r="E396" s="242" t="s">
        <v>19</v>
      </c>
      <c r="F396" s="243" t="s">
        <v>661</v>
      </c>
      <c r="G396" s="240"/>
      <c r="H396" s="242" t="s">
        <v>19</v>
      </c>
      <c r="I396" s="244"/>
      <c r="J396" s="240"/>
      <c r="K396" s="240"/>
      <c r="L396" s="245"/>
      <c r="M396" s="246"/>
      <c r="N396" s="247"/>
      <c r="O396" s="247"/>
      <c r="P396" s="247"/>
      <c r="Q396" s="247"/>
      <c r="R396" s="247"/>
      <c r="S396" s="247"/>
      <c r="T396" s="248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9" t="s">
        <v>380</v>
      </c>
      <c r="AU396" s="249" t="s">
        <v>86</v>
      </c>
      <c r="AV396" s="13" t="s">
        <v>84</v>
      </c>
      <c r="AW396" s="13" t="s">
        <v>37</v>
      </c>
      <c r="AX396" s="13" t="s">
        <v>76</v>
      </c>
      <c r="AY396" s="249" t="s">
        <v>146</v>
      </c>
    </row>
    <row r="397" spans="1:51" s="13" customFormat="1" ht="12">
      <c r="A397" s="13"/>
      <c r="B397" s="239"/>
      <c r="C397" s="240"/>
      <c r="D397" s="241" t="s">
        <v>380</v>
      </c>
      <c r="E397" s="242" t="s">
        <v>19</v>
      </c>
      <c r="F397" s="243" t="s">
        <v>662</v>
      </c>
      <c r="G397" s="240"/>
      <c r="H397" s="242" t="s">
        <v>19</v>
      </c>
      <c r="I397" s="244"/>
      <c r="J397" s="240"/>
      <c r="K397" s="240"/>
      <c r="L397" s="245"/>
      <c r="M397" s="246"/>
      <c r="N397" s="247"/>
      <c r="O397" s="247"/>
      <c r="P397" s="247"/>
      <c r="Q397" s="247"/>
      <c r="R397" s="247"/>
      <c r="S397" s="247"/>
      <c r="T397" s="248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9" t="s">
        <v>380</v>
      </c>
      <c r="AU397" s="249" t="s">
        <v>86</v>
      </c>
      <c r="AV397" s="13" t="s">
        <v>84</v>
      </c>
      <c r="AW397" s="13" t="s">
        <v>37</v>
      </c>
      <c r="AX397" s="13" t="s">
        <v>76</v>
      </c>
      <c r="AY397" s="249" t="s">
        <v>146</v>
      </c>
    </row>
    <row r="398" spans="1:51" s="14" customFormat="1" ht="12">
      <c r="A398" s="14"/>
      <c r="B398" s="250"/>
      <c r="C398" s="251"/>
      <c r="D398" s="241" t="s">
        <v>380</v>
      </c>
      <c r="E398" s="252" t="s">
        <v>19</v>
      </c>
      <c r="F398" s="253" t="s">
        <v>266</v>
      </c>
      <c r="G398" s="251"/>
      <c r="H398" s="254">
        <v>635.058</v>
      </c>
      <c r="I398" s="255"/>
      <c r="J398" s="251"/>
      <c r="K398" s="251"/>
      <c r="L398" s="256"/>
      <c r="M398" s="257"/>
      <c r="N398" s="258"/>
      <c r="O398" s="258"/>
      <c r="P398" s="258"/>
      <c r="Q398" s="258"/>
      <c r="R398" s="258"/>
      <c r="S398" s="258"/>
      <c r="T398" s="259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60" t="s">
        <v>380</v>
      </c>
      <c r="AU398" s="260" t="s">
        <v>86</v>
      </c>
      <c r="AV398" s="14" t="s">
        <v>86</v>
      </c>
      <c r="AW398" s="14" t="s">
        <v>37</v>
      </c>
      <c r="AX398" s="14" t="s">
        <v>84</v>
      </c>
      <c r="AY398" s="260" t="s">
        <v>146</v>
      </c>
    </row>
    <row r="399" spans="1:47" s="2" customFormat="1" ht="12">
      <c r="A399" s="41"/>
      <c r="B399" s="42"/>
      <c r="C399" s="43"/>
      <c r="D399" s="241" t="s">
        <v>383</v>
      </c>
      <c r="E399" s="43"/>
      <c r="F399" s="261" t="s">
        <v>663</v>
      </c>
      <c r="G399" s="43"/>
      <c r="H399" s="43"/>
      <c r="I399" s="43"/>
      <c r="J399" s="43"/>
      <c r="K399" s="43"/>
      <c r="L399" s="47"/>
      <c r="M399" s="231"/>
      <c r="N399" s="232"/>
      <c r="O399" s="87"/>
      <c r="P399" s="87"/>
      <c r="Q399" s="87"/>
      <c r="R399" s="87"/>
      <c r="S399" s="87"/>
      <c r="T399" s="88"/>
      <c r="U399" s="41"/>
      <c r="V399" s="41"/>
      <c r="W399" s="41"/>
      <c r="X399" s="41"/>
      <c r="Y399" s="41"/>
      <c r="Z399" s="41"/>
      <c r="AA399" s="41"/>
      <c r="AB399" s="41"/>
      <c r="AC399" s="41"/>
      <c r="AD399" s="41"/>
      <c r="AE399" s="41"/>
      <c r="AU399" s="20" t="s">
        <v>86</v>
      </c>
    </row>
    <row r="400" spans="1:47" s="2" customFormat="1" ht="12">
      <c r="A400" s="41"/>
      <c r="B400" s="42"/>
      <c r="C400" s="43"/>
      <c r="D400" s="241" t="s">
        <v>383</v>
      </c>
      <c r="E400" s="43"/>
      <c r="F400" s="262" t="s">
        <v>560</v>
      </c>
      <c r="G400" s="43"/>
      <c r="H400" s="263">
        <v>178.43</v>
      </c>
      <c r="I400" s="43"/>
      <c r="J400" s="43"/>
      <c r="K400" s="43"/>
      <c r="L400" s="47"/>
      <c r="M400" s="231"/>
      <c r="N400" s="232"/>
      <c r="O400" s="87"/>
      <c r="P400" s="87"/>
      <c r="Q400" s="87"/>
      <c r="R400" s="87"/>
      <c r="S400" s="87"/>
      <c r="T400" s="88"/>
      <c r="U400" s="41"/>
      <c r="V400" s="41"/>
      <c r="W400" s="41"/>
      <c r="X400" s="41"/>
      <c r="Y400" s="41"/>
      <c r="Z400" s="41"/>
      <c r="AA400" s="41"/>
      <c r="AB400" s="41"/>
      <c r="AC400" s="41"/>
      <c r="AD400" s="41"/>
      <c r="AE400" s="41"/>
      <c r="AU400" s="20" t="s">
        <v>86</v>
      </c>
    </row>
    <row r="401" spans="1:47" s="2" customFormat="1" ht="12">
      <c r="A401" s="41"/>
      <c r="B401" s="42"/>
      <c r="C401" s="43"/>
      <c r="D401" s="241" t="s">
        <v>383</v>
      </c>
      <c r="E401" s="43"/>
      <c r="F401" s="262" t="s">
        <v>561</v>
      </c>
      <c r="G401" s="43"/>
      <c r="H401" s="263">
        <v>36.286</v>
      </c>
      <c r="I401" s="43"/>
      <c r="J401" s="43"/>
      <c r="K401" s="43"/>
      <c r="L401" s="47"/>
      <c r="M401" s="231"/>
      <c r="N401" s="232"/>
      <c r="O401" s="87"/>
      <c r="P401" s="87"/>
      <c r="Q401" s="87"/>
      <c r="R401" s="87"/>
      <c r="S401" s="87"/>
      <c r="T401" s="88"/>
      <c r="U401" s="41"/>
      <c r="V401" s="41"/>
      <c r="W401" s="41"/>
      <c r="X401" s="41"/>
      <c r="Y401" s="41"/>
      <c r="Z401" s="41"/>
      <c r="AA401" s="41"/>
      <c r="AB401" s="41"/>
      <c r="AC401" s="41"/>
      <c r="AD401" s="41"/>
      <c r="AE401" s="41"/>
      <c r="AU401" s="20" t="s">
        <v>86</v>
      </c>
    </row>
    <row r="402" spans="1:47" s="2" customFormat="1" ht="12">
      <c r="A402" s="41"/>
      <c r="B402" s="42"/>
      <c r="C402" s="43"/>
      <c r="D402" s="241" t="s">
        <v>383</v>
      </c>
      <c r="E402" s="43"/>
      <c r="F402" s="264" t="s">
        <v>562</v>
      </c>
      <c r="G402" s="43"/>
      <c r="H402" s="43"/>
      <c r="I402" s="43"/>
      <c r="J402" s="43"/>
      <c r="K402" s="43"/>
      <c r="L402" s="47"/>
      <c r="M402" s="231"/>
      <c r="N402" s="232"/>
      <c r="O402" s="87"/>
      <c r="P402" s="87"/>
      <c r="Q402" s="87"/>
      <c r="R402" s="87"/>
      <c r="S402" s="87"/>
      <c r="T402" s="88"/>
      <c r="U402" s="41"/>
      <c r="V402" s="41"/>
      <c r="W402" s="41"/>
      <c r="X402" s="41"/>
      <c r="Y402" s="41"/>
      <c r="Z402" s="41"/>
      <c r="AA402" s="41"/>
      <c r="AB402" s="41"/>
      <c r="AC402" s="41"/>
      <c r="AD402" s="41"/>
      <c r="AE402" s="41"/>
      <c r="AU402" s="20" t="s">
        <v>86</v>
      </c>
    </row>
    <row r="403" spans="1:47" s="2" customFormat="1" ht="12">
      <c r="A403" s="41"/>
      <c r="B403" s="42"/>
      <c r="C403" s="43"/>
      <c r="D403" s="241" t="s">
        <v>383</v>
      </c>
      <c r="E403" s="43"/>
      <c r="F403" s="265" t="s">
        <v>563</v>
      </c>
      <c r="G403" s="43"/>
      <c r="H403" s="263">
        <v>178.43</v>
      </c>
      <c r="I403" s="43"/>
      <c r="J403" s="43"/>
      <c r="K403" s="43"/>
      <c r="L403" s="47"/>
      <c r="M403" s="231"/>
      <c r="N403" s="232"/>
      <c r="O403" s="87"/>
      <c r="P403" s="87"/>
      <c r="Q403" s="87"/>
      <c r="R403" s="87"/>
      <c r="S403" s="87"/>
      <c r="T403" s="88"/>
      <c r="U403" s="41"/>
      <c r="V403" s="41"/>
      <c r="W403" s="41"/>
      <c r="X403" s="41"/>
      <c r="Y403" s="41"/>
      <c r="Z403" s="41"/>
      <c r="AA403" s="41"/>
      <c r="AB403" s="41"/>
      <c r="AC403" s="41"/>
      <c r="AD403" s="41"/>
      <c r="AE403" s="41"/>
      <c r="AU403" s="20" t="s">
        <v>86</v>
      </c>
    </row>
    <row r="404" spans="1:47" s="2" customFormat="1" ht="12">
      <c r="A404" s="41"/>
      <c r="B404" s="42"/>
      <c r="C404" s="43"/>
      <c r="D404" s="241" t="s">
        <v>383</v>
      </c>
      <c r="E404" s="43"/>
      <c r="F404" s="264" t="s">
        <v>564</v>
      </c>
      <c r="G404" s="43"/>
      <c r="H404" s="43"/>
      <c r="I404" s="43"/>
      <c r="J404" s="43"/>
      <c r="K404" s="43"/>
      <c r="L404" s="47"/>
      <c r="M404" s="231"/>
      <c r="N404" s="232"/>
      <c r="O404" s="87"/>
      <c r="P404" s="87"/>
      <c r="Q404" s="87"/>
      <c r="R404" s="87"/>
      <c r="S404" s="87"/>
      <c r="T404" s="88"/>
      <c r="U404" s="41"/>
      <c r="V404" s="41"/>
      <c r="W404" s="41"/>
      <c r="X404" s="41"/>
      <c r="Y404" s="41"/>
      <c r="Z404" s="41"/>
      <c r="AA404" s="41"/>
      <c r="AB404" s="41"/>
      <c r="AC404" s="41"/>
      <c r="AD404" s="41"/>
      <c r="AE404" s="41"/>
      <c r="AU404" s="20" t="s">
        <v>86</v>
      </c>
    </row>
    <row r="405" spans="1:47" s="2" customFormat="1" ht="12">
      <c r="A405" s="41"/>
      <c r="B405" s="42"/>
      <c r="C405" s="43"/>
      <c r="D405" s="241" t="s">
        <v>383</v>
      </c>
      <c r="E405" s="43"/>
      <c r="F405" s="265" t="s">
        <v>565</v>
      </c>
      <c r="G405" s="43"/>
      <c r="H405" s="263">
        <v>36.286</v>
      </c>
      <c r="I405" s="43"/>
      <c r="J405" s="43"/>
      <c r="K405" s="43"/>
      <c r="L405" s="47"/>
      <c r="M405" s="231"/>
      <c r="N405" s="232"/>
      <c r="O405" s="87"/>
      <c r="P405" s="87"/>
      <c r="Q405" s="87"/>
      <c r="R405" s="87"/>
      <c r="S405" s="87"/>
      <c r="T405" s="88"/>
      <c r="U405" s="41"/>
      <c r="V405" s="41"/>
      <c r="W405" s="41"/>
      <c r="X405" s="41"/>
      <c r="Y405" s="41"/>
      <c r="Z405" s="41"/>
      <c r="AA405" s="41"/>
      <c r="AB405" s="41"/>
      <c r="AC405" s="41"/>
      <c r="AD405" s="41"/>
      <c r="AE405" s="41"/>
      <c r="AU405" s="20" t="s">
        <v>86</v>
      </c>
    </row>
    <row r="406" spans="1:47" s="2" customFormat="1" ht="12">
      <c r="A406" s="41"/>
      <c r="B406" s="42"/>
      <c r="C406" s="43"/>
      <c r="D406" s="241" t="s">
        <v>383</v>
      </c>
      <c r="E406" s="43"/>
      <c r="F406" s="261" t="s">
        <v>664</v>
      </c>
      <c r="G406" s="43"/>
      <c r="H406" s="43"/>
      <c r="I406" s="43"/>
      <c r="J406" s="43"/>
      <c r="K406" s="43"/>
      <c r="L406" s="47"/>
      <c r="M406" s="231"/>
      <c r="N406" s="232"/>
      <c r="O406" s="87"/>
      <c r="P406" s="87"/>
      <c r="Q406" s="87"/>
      <c r="R406" s="87"/>
      <c r="S406" s="87"/>
      <c r="T406" s="88"/>
      <c r="U406" s="41"/>
      <c r="V406" s="41"/>
      <c r="W406" s="41"/>
      <c r="X406" s="41"/>
      <c r="Y406" s="41"/>
      <c r="Z406" s="41"/>
      <c r="AA406" s="41"/>
      <c r="AB406" s="41"/>
      <c r="AC406" s="41"/>
      <c r="AD406" s="41"/>
      <c r="AE406" s="41"/>
      <c r="AU406" s="20" t="s">
        <v>86</v>
      </c>
    </row>
    <row r="407" spans="1:47" s="2" customFormat="1" ht="12">
      <c r="A407" s="41"/>
      <c r="B407" s="42"/>
      <c r="C407" s="43"/>
      <c r="D407" s="241" t="s">
        <v>383</v>
      </c>
      <c r="E407" s="43"/>
      <c r="F407" s="262" t="s">
        <v>567</v>
      </c>
      <c r="G407" s="43"/>
      <c r="H407" s="263">
        <v>13.178</v>
      </c>
      <c r="I407" s="43"/>
      <c r="J407" s="43"/>
      <c r="K407" s="43"/>
      <c r="L407" s="47"/>
      <c r="M407" s="231"/>
      <c r="N407" s="232"/>
      <c r="O407" s="87"/>
      <c r="P407" s="87"/>
      <c r="Q407" s="87"/>
      <c r="R407" s="87"/>
      <c r="S407" s="87"/>
      <c r="T407" s="88"/>
      <c r="U407" s="41"/>
      <c r="V407" s="41"/>
      <c r="W407" s="41"/>
      <c r="X407" s="41"/>
      <c r="Y407" s="41"/>
      <c r="Z407" s="41"/>
      <c r="AA407" s="41"/>
      <c r="AB407" s="41"/>
      <c r="AC407" s="41"/>
      <c r="AD407" s="41"/>
      <c r="AE407" s="41"/>
      <c r="AU407" s="20" t="s">
        <v>86</v>
      </c>
    </row>
    <row r="408" spans="1:47" s="2" customFormat="1" ht="12">
      <c r="A408" s="41"/>
      <c r="B408" s="42"/>
      <c r="C408" s="43"/>
      <c r="D408" s="241" t="s">
        <v>383</v>
      </c>
      <c r="E408" s="43"/>
      <c r="F408" s="262" t="s">
        <v>570</v>
      </c>
      <c r="G408" s="43"/>
      <c r="H408" s="263">
        <v>11.62</v>
      </c>
      <c r="I408" s="43"/>
      <c r="J408" s="43"/>
      <c r="K408" s="43"/>
      <c r="L408" s="47"/>
      <c r="M408" s="231"/>
      <c r="N408" s="232"/>
      <c r="O408" s="87"/>
      <c r="P408" s="87"/>
      <c r="Q408" s="87"/>
      <c r="R408" s="87"/>
      <c r="S408" s="87"/>
      <c r="T408" s="88"/>
      <c r="U408" s="41"/>
      <c r="V408" s="41"/>
      <c r="W408" s="41"/>
      <c r="X408" s="41"/>
      <c r="Y408" s="41"/>
      <c r="Z408" s="41"/>
      <c r="AA408" s="41"/>
      <c r="AB408" s="41"/>
      <c r="AC408" s="41"/>
      <c r="AD408" s="41"/>
      <c r="AE408" s="41"/>
      <c r="AU408" s="20" t="s">
        <v>86</v>
      </c>
    </row>
    <row r="409" spans="1:47" s="2" customFormat="1" ht="12">
      <c r="A409" s="41"/>
      <c r="B409" s="42"/>
      <c r="C409" s="43"/>
      <c r="D409" s="241" t="s">
        <v>383</v>
      </c>
      <c r="E409" s="43"/>
      <c r="F409" s="262" t="s">
        <v>569</v>
      </c>
      <c r="G409" s="43"/>
      <c r="H409" s="263">
        <v>387.39</v>
      </c>
      <c r="I409" s="43"/>
      <c r="J409" s="43"/>
      <c r="K409" s="43"/>
      <c r="L409" s="47"/>
      <c r="M409" s="231"/>
      <c r="N409" s="232"/>
      <c r="O409" s="87"/>
      <c r="P409" s="87"/>
      <c r="Q409" s="87"/>
      <c r="R409" s="87"/>
      <c r="S409" s="87"/>
      <c r="T409" s="88"/>
      <c r="U409" s="41"/>
      <c r="V409" s="41"/>
      <c r="W409" s="41"/>
      <c r="X409" s="41"/>
      <c r="Y409" s="41"/>
      <c r="Z409" s="41"/>
      <c r="AA409" s="41"/>
      <c r="AB409" s="41"/>
      <c r="AC409" s="41"/>
      <c r="AD409" s="41"/>
      <c r="AE409" s="41"/>
      <c r="AU409" s="20" t="s">
        <v>86</v>
      </c>
    </row>
    <row r="410" spans="1:47" s="2" customFormat="1" ht="12">
      <c r="A410" s="41"/>
      <c r="B410" s="42"/>
      <c r="C410" s="43"/>
      <c r="D410" s="241" t="s">
        <v>383</v>
      </c>
      <c r="E410" s="43"/>
      <c r="F410" s="262" t="s">
        <v>568</v>
      </c>
      <c r="G410" s="43"/>
      <c r="H410" s="263">
        <v>8.154</v>
      </c>
      <c r="I410" s="43"/>
      <c r="J410" s="43"/>
      <c r="K410" s="43"/>
      <c r="L410" s="47"/>
      <c r="M410" s="231"/>
      <c r="N410" s="232"/>
      <c r="O410" s="87"/>
      <c r="P410" s="87"/>
      <c r="Q410" s="87"/>
      <c r="R410" s="87"/>
      <c r="S410" s="87"/>
      <c r="T410" s="88"/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  <c r="AE410" s="41"/>
      <c r="AU410" s="20" t="s">
        <v>86</v>
      </c>
    </row>
    <row r="411" spans="1:47" s="2" customFormat="1" ht="12">
      <c r="A411" s="41"/>
      <c r="B411" s="42"/>
      <c r="C411" s="43"/>
      <c r="D411" s="241" t="s">
        <v>383</v>
      </c>
      <c r="E411" s="43"/>
      <c r="F411" s="264" t="s">
        <v>571</v>
      </c>
      <c r="G411" s="43"/>
      <c r="H411" s="43"/>
      <c r="I411" s="43"/>
      <c r="J411" s="43"/>
      <c r="K411" s="43"/>
      <c r="L411" s="47"/>
      <c r="M411" s="231"/>
      <c r="N411" s="232"/>
      <c r="O411" s="87"/>
      <c r="P411" s="87"/>
      <c r="Q411" s="87"/>
      <c r="R411" s="87"/>
      <c r="S411" s="87"/>
      <c r="T411" s="88"/>
      <c r="U411" s="41"/>
      <c r="V411" s="41"/>
      <c r="W411" s="41"/>
      <c r="X411" s="41"/>
      <c r="Y411" s="41"/>
      <c r="Z411" s="41"/>
      <c r="AA411" s="41"/>
      <c r="AB411" s="41"/>
      <c r="AC411" s="41"/>
      <c r="AD411" s="41"/>
      <c r="AE411" s="41"/>
      <c r="AU411" s="20" t="s">
        <v>86</v>
      </c>
    </row>
    <row r="412" spans="1:47" s="2" customFormat="1" ht="12">
      <c r="A412" s="41"/>
      <c r="B412" s="42"/>
      <c r="C412" s="43"/>
      <c r="D412" s="241" t="s">
        <v>383</v>
      </c>
      <c r="E412" s="43"/>
      <c r="F412" s="265" t="s">
        <v>572</v>
      </c>
      <c r="G412" s="43"/>
      <c r="H412" s="263">
        <v>13.178</v>
      </c>
      <c r="I412" s="43"/>
      <c r="J412" s="43"/>
      <c r="K412" s="43"/>
      <c r="L412" s="47"/>
      <c r="M412" s="231"/>
      <c r="N412" s="232"/>
      <c r="O412" s="87"/>
      <c r="P412" s="87"/>
      <c r="Q412" s="87"/>
      <c r="R412" s="87"/>
      <c r="S412" s="87"/>
      <c r="T412" s="88"/>
      <c r="U412" s="41"/>
      <c r="V412" s="41"/>
      <c r="W412" s="41"/>
      <c r="X412" s="41"/>
      <c r="Y412" s="41"/>
      <c r="Z412" s="41"/>
      <c r="AA412" s="41"/>
      <c r="AB412" s="41"/>
      <c r="AC412" s="41"/>
      <c r="AD412" s="41"/>
      <c r="AE412" s="41"/>
      <c r="AU412" s="20" t="s">
        <v>86</v>
      </c>
    </row>
    <row r="413" spans="1:47" s="2" customFormat="1" ht="12">
      <c r="A413" s="41"/>
      <c r="B413" s="42"/>
      <c r="C413" s="43"/>
      <c r="D413" s="241" t="s">
        <v>383</v>
      </c>
      <c r="E413" s="43"/>
      <c r="F413" s="264" t="s">
        <v>576</v>
      </c>
      <c r="G413" s="43"/>
      <c r="H413" s="43"/>
      <c r="I413" s="43"/>
      <c r="J413" s="43"/>
      <c r="K413" s="43"/>
      <c r="L413" s="47"/>
      <c r="M413" s="231"/>
      <c r="N413" s="232"/>
      <c r="O413" s="87"/>
      <c r="P413" s="87"/>
      <c r="Q413" s="87"/>
      <c r="R413" s="87"/>
      <c r="S413" s="87"/>
      <c r="T413" s="88"/>
      <c r="U413" s="41"/>
      <c r="V413" s="41"/>
      <c r="W413" s="41"/>
      <c r="X413" s="41"/>
      <c r="Y413" s="41"/>
      <c r="Z413" s="41"/>
      <c r="AA413" s="41"/>
      <c r="AB413" s="41"/>
      <c r="AC413" s="41"/>
      <c r="AD413" s="41"/>
      <c r="AE413" s="41"/>
      <c r="AU413" s="20" t="s">
        <v>86</v>
      </c>
    </row>
    <row r="414" spans="1:47" s="2" customFormat="1" ht="12">
      <c r="A414" s="41"/>
      <c r="B414" s="42"/>
      <c r="C414" s="43"/>
      <c r="D414" s="241" t="s">
        <v>383</v>
      </c>
      <c r="E414" s="43"/>
      <c r="F414" s="265" t="s">
        <v>577</v>
      </c>
      <c r="G414" s="43"/>
      <c r="H414" s="263">
        <v>11.62</v>
      </c>
      <c r="I414" s="43"/>
      <c r="J414" s="43"/>
      <c r="K414" s="43"/>
      <c r="L414" s="47"/>
      <c r="M414" s="231"/>
      <c r="N414" s="232"/>
      <c r="O414" s="87"/>
      <c r="P414" s="87"/>
      <c r="Q414" s="87"/>
      <c r="R414" s="87"/>
      <c r="S414" s="87"/>
      <c r="T414" s="88"/>
      <c r="U414" s="41"/>
      <c r="V414" s="41"/>
      <c r="W414" s="41"/>
      <c r="X414" s="41"/>
      <c r="Y414" s="41"/>
      <c r="Z414" s="41"/>
      <c r="AA414" s="41"/>
      <c r="AB414" s="41"/>
      <c r="AC414" s="41"/>
      <c r="AD414" s="41"/>
      <c r="AE414" s="41"/>
      <c r="AU414" s="20" t="s">
        <v>86</v>
      </c>
    </row>
    <row r="415" spans="1:47" s="2" customFormat="1" ht="12">
      <c r="A415" s="41"/>
      <c r="B415" s="42"/>
      <c r="C415" s="43"/>
      <c r="D415" s="241" t="s">
        <v>383</v>
      </c>
      <c r="E415" s="43"/>
      <c r="F415" s="264" t="s">
        <v>574</v>
      </c>
      <c r="G415" s="43"/>
      <c r="H415" s="43"/>
      <c r="I415" s="43"/>
      <c r="J415" s="43"/>
      <c r="K415" s="43"/>
      <c r="L415" s="47"/>
      <c r="M415" s="231"/>
      <c r="N415" s="232"/>
      <c r="O415" s="87"/>
      <c r="P415" s="87"/>
      <c r="Q415" s="87"/>
      <c r="R415" s="87"/>
      <c r="S415" s="87"/>
      <c r="T415" s="88"/>
      <c r="U415" s="41"/>
      <c r="V415" s="41"/>
      <c r="W415" s="41"/>
      <c r="X415" s="41"/>
      <c r="Y415" s="41"/>
      <c r="Z415" s="41"/>
      <c r="AA415" s="41"/>
      <c r="AB415" s="41"/>
      <c r="AC415" s="41"/>
      <c r="AD415" s="41"/>
      <c r="AE415" s="41"/>
      <c r="AU415" s="20" t="s">
        <v>86</v>
      </c>
    </row>
    <row r="416" spans="1:47" s="2" customFormat="1" ht="12">
      <c r="A416" s="41"/>
      <c r="B416" s="42"/>
      <c r="C416" s="43"/>
      <c r="D416" s="241" t="s">
        <v>383</v>
      </c>
      <c r="E416" s="43"/>
      <c r="F416" s="265" t="s">
        <v>575</v>
      </c>
      <c r="G416" s="43"/>
      <c r="H416" s="263">
        <v>387.39</v>
      </c>
      <c r="I416" s="43"/>
      <c r="J416" s="43"/>
      <c r="K416" s="43"/>
      <c r="L416" s="47"/>
      <c r="M416" s="231"/>
      <c r="N416" s="232"/>
      <c r="O416" s="87"/>
      <c r="P416" s="87"/>
      <c r="Q416" s="87"/>
      <c r="R416" s="87"/>
      <c r="S416" s="87"/>
      <c r="T416" s="88"/>
      <c r="U416" s="41"/>
      <c r="V416" s="41"/>
      <c r="W416" s="41"/>
      <c r="X416" s="41"/>
      <c r="Y416" s="41"/>
      <c r="Z416" s="41"/>
      <c r="AA416" s="41"/>
      <c r="AB416" s="41"/>
      <c r="AC416" s="41"/>
      <c r="AD416" s="41"/>
      <c r="AE416" s="41"/>
      <c r="AU416" s="20" t="s">
        <v>86</v>
      </c>
    </row>
    <row r="417" spans="1:47" s="2" customFormat="1" ht="12">
      <c r="A417" s="41"/>
      <c r="B417" s="42"/>
      <c r="C417" s="43"/>
      <c r="D417" s="241" t="s">
        <v>383</v>
      </c>
      <c r="E417" s="43"/>
      <c r="F417" s="264" t="s">
        <v>573</v>
      </c>
      <c r="G417" s="43"/>
      <c r="H417" s="43"/>
      <c r="I417" s="43"/>
      <c r="J417" s="43"/>
      <c r="K417" s="43"/>
      <c r="L417" s="47"/>
      <c r="M417" s="231"/>
      <c r="N417" s="232"/>
      <c r="O417" s="87"/>
      <c r="P417" s="87"/>
      <c r="Q417" s="87"/>
      <c r="R417" s="87"/>
      <c r="S417" s="87"/>
      <c r="T417" s="88"/>
      <c r="U417" s="41"/>
      <c r="V417" s="41"/>
      <c r="W417" s="41"/>
      <c r="X417" s="41"/>
      <c r="Y417" s="41"/>
      <c r="Z417" s="41"/>
      <c r="AA417" s="41"/>
      <c r="AB417" s="41"/>
      <c r="AC417" s="41"/>
      <c r="AD417" s="41"/>
      <c r="AE417" s="41"/>
      <c r="AU417" s="20" t="s">
        <v>86</v>
      </c>
    </row>
    <row r="418" spans="1:47" s="2" customFormat="1" ht="12">
      <c r="A418" s="41"/>
      <c r="B418" s="42"/>
      <c r="C418" s="43"/>
      <c r="D418" s="241" t="s">
        <v>383</v>
      </c>
      <c r="E418" s="43"/>
      <c r="F418" s="265" t="s">
        <v>247</v>
      </c>
      <c r="G418" s="43"/>
      <c r="H418" s="263">
        <v>8.154</v>
      </c>
      <c r="I418" s="43"/>
      <c r="J418" s="43"/>
      <c r="K418" s="43"/>
      <c r="L418" s="47"/>
      <c r="M418" s="231"/>
      <c r="N418" s="232"/>
      <c r="O418" s="87"/>
      <c r="P418" s="87"/>
      <c r="Q418" s="87"/>
      <c r="R418" s="87"/>
      <c r="S418" s="87"/>
      <c r="T418" s="88"/>
      <c r="U418" s="41"/>
      <c r="V418" s="41"/>
      <c r="W418" s="41"/>
      <c r="X418" s="41"/>
      <c r="Y418" s="41"/>
      <c r="Z418" s="41"/>
      <c r="AA418" s="41"/>
      <c r="AB418" s="41"/>
      <c r="AC418" s="41"/>
      <c r="AD418" s="41"/>
      <c r="AE418" s="41"/>
      <c r="AU418" s="20" t="s">
        <v>86</v>
      </c>
    </row>
    <row r="419" spans="1:65" s="2" customFormat="1" ht="21.75" customHeight="1">
      <c r="A419" s="41"/>
      <c r="B419" s="42"/>
      <c r="C419" s="215" t="s">
        <v>665</v>
      </c>
      <c r="D419" s="215" t="s">
        <v>149</v>
      </c>
      <c r="E419" s="216" t="s">
        <v>666</v>
      </c>
      <c r="F419" s="217" t="s">
        <v>667</v>
      </c>
      <c r="G419" s="218" t="s">
        <v>377</v>
      </c>
      <c r="H419" s="219">
        <v>294.026</v>
      </c>
      <c r="I419" s="220"/>
      <c r="J419" s="221">
        <f>ROUND(I419*H419,2)</f>
        <v>0</v>
      </c>
      <c r="K419" s="217" t="s">
        <v>153</v>
      </c>
      <c r="L419" s="47"/>
      <c r="M419" s="222" t="s">
        <v>19</v>
      </c>
      <c r="N419" s="223" t="s">
        <v>47</v>
      </c>
      <c r="O419" s="87"/>
      <c r="P419" s="224">
        <f>O419*H419</f>
        <v>0</v>
      </c>
      <c r="Q419" s="224">
        <v>0</v>
      </c>
      <c r="R419" s="224">
        <f>Q419*H419</f>
        <v>0</v>
      </c>
      <c r="S419" s="224">
        <v>0</v>
      </c>
      <c r="T419" s="225">
        <f>S419*H419</f>
        <v>0</v>
      </c>
      <c r="U419" s="41"/>
      <c r="V419" s="41"/>
      <c r="W419" s="41"/>
      <c r="X419" s="41"/>
      <c r="Y419" s="41"/>
      <c r="Z419" s="41"/>
      <c r="AA419" s="41"/>
      <c r="AB419" s="41"/>
      <c r="AC419" s="41"/>
      <c r="AD419" s="41"/>
      <c r="AE419" s="41"/>
      <c r="AR419" s="226" t="s">
        <v>167</v>
      </c>
      <c r="AT419" s="226" t="s">
        <v>149</v>
      </c>
      <c r="AU419" s="226" t="s">
        <v>86</v>
      </c>
      <c r="AY419" s="20" t="s">
        <v>146</v>
      </c>
      <c r="BE419" s="227">
        <f>IF(N419="základní",J419,0)</f>
        <v>0</v>
      </c>
      <c r="BF419" s="227">
        <f>IF(N419="snížená",J419,0)</f>
        <v>0</v>
      </c>
      <c r="BG419" s="227">
        <f>IF(N419="zákl. přenesená",J419,0)</f>
        <v>0</v>
      </c>
      <c r="BH419" s="227">
        <f>IF(N419="sníž. přenesená",J419,0)</f>
        <v>0</v>
      </c>
      <c r="BI419" s="227">
        <f>IF(N419="nulová",J419,0)</f>
        <v>0</v>
      </c>
      <c r="BJ419" s="20" t="s">
        <v>84</v>
      </c>
      <c r="BK419" s="227">
        <f>ROUND(I419*H419,2)</f>
        <v>0</v>
      </c>
      <c r="BL419" s="20" t="s">
        <v>167</v>
      </c>
      <c r="BM419" s="226" t="s">
        <v>668</v>
      </c>
    </row>
    <row r="420" spans="1:47" s="2" customFormat="1" ht="12">
      <c r="A420" s="41"/>
      <c r="B420" s="42"/>
      <c r="C420" s="43"/>
      <c r="D420" s="228" t="s">
        <v>156</v>
      </c>
      <c r="E420" s="43"/>
      <c r="F420" s="229" t="s">
        <v>669</v>
      </c>
      <c r="G420" s="43"/>
      <c r="H420" s="43"/>
      <c r="I420" s="230"/>
      <c r="J420" s="43"/>
      <c r="K420" s="43"/>
      <c r="L420" s="47"/>
      <c r="M420" s="231"/>
      <c r="N420" s="232"/>
      <c r="O420" s="87"/>
      <c r="P420" s="87"/>
      <c r="Q420" s="87"/>
      <c r="R420" s="87"/>
      <c r="S420" s="87"/>
      <c r="T420" s="88"/>
      <c r="U420" s="41"/>
      <c r="V420" s="41"/>
      <c r="W420" s="41"/>
      <c r="X420" s="41"/>
      <c r="Y420" s="41"/>
      <c r="Z420" s="41"/>
      <c r="AA420" s="41"/>
      <c r="AB420" s="41"/>
      <c r="AC420" s="41"/>
      <c r="AD420" s="41"/>
      <c r="AE420" s="41"/>
      <c r="AT420" s="20" t="s">
        <v>156</v>
      </c>
      <c r="AU420" s="20" t="s">
        <v>86</v>
      </c>
    </row>
    <row r="421" spans="1:51" s="13" customFormat="1" ht="12">
      <c r="A421" s="13"/>
      <c r="B421" s="239"/>
      <c r="C421" s="240"/>
      <c r="D421" s="241" t="s">
        <v>380</v>
      </c>
      <c r="E421" s="242" t="s">
        <v>19</v>
      </c>
      <c r="F421" s="243" t="s">
        <v>381</v>
      </c>
      <c r="G421" s="240"/>
      <c r="H421" s="242" t="s">
        <v>19</v>
      </c>
      <c r="I421" s="244"/>
      <c r="J421" s="240"/>
      <c r="K421" s="240"/>
      <c r="L421" s="245"/>
      <c r="M421" s="246"/>
      <c r="N421" s="247"/>
      <c r="O421" s="247"/>
      <c r="P421" s="247"/>
      <c r="Q421" s="247"/>
      <c r="R421" s="247"/>
      <c r="S421" s="247"/>
      <c r="T421" s="248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49" t="s">
        <v>380</v>
      </c>
      <c r="AU421" s="249" t="s">
        <v>86</v>
      </c>
      <c r="AV421" s="13" t="s">
        <v>84</v>
      </c>
      <c r="AW421" s="13" t="s">
        <v>37</v>
      </c>
      <c r="AX421" s="13" t="s">
        <v>76</v>
      </c>
      <c r="AY421" s="249" t="s">
        <v>146</v>
      </c>
    </row>
    <row r="422" spans="1:51" s="13" customFormat="1" ht="12">
      <c r="A422" s="13"/>
      <c r="B422" s="239"/>
      <c r="C422" s="240"/>
      <c r="D422" s="241" t="s">
        <v>380</v>
      </c>
      <c r="E422" s="242" t="s">
        <v>19</v>
      </c>
      <c r="F422" s="243" t="s">
        <v>670</v>
      </c>
      <c r="G422" s="240"/>
      <c r="H422" s="242" t="s">
        <v>19</v>
      </c>
      <c r="I422" s="244"/>
      <c r="J422" s="240"/>
      <c r="K422" s="240"/>
      <c r="L422" s="245"/>
      <c r="M422" s="246"/>
      <c r="N422" s="247"/>
      <c r="O422" s="247"/>
      <c r="P422" s="247"/>
      <c r="Q422" s="247"/>
      <c r="R422" s="247"/>
      <c r="S422" s="247"/>
      <c r="T422" s="248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49" t="s">
        <v>380</v>
      </c>
      <c r="AU422" s="249" t="s">
        <v>86</v>
      </c>
      <c r="AV422" s="13" t="s">
        <v>84</v>
      </c>
      <c r="AW422" s="13" t="s">
        <v>37</v>
      </c>
      <c r="AX422" s="13" t="s">
        <v>76</v>
      </c>
      <c r="AY422" s="249" t="s">
        <v>146</v>
      </c>
    </row>
    <row r="423" spans="1:51" s="13" customFormat="1" ht="12">
      <c r="A423" s="13"/>
      <c r="B423" s="239"/>
      <c r="C423" s="240"/>
      <c r="D423" s="241" t="s">
        <v>380</v>
      </c>
      <c r="E423" s="242" t="s">
        <v>19</v>
      </c>
      <c r="F423" s="243" t="s">
        <v>557</v>
      </c>
      <c r="G423" s="240"/>
      <c r="H423" s="242" t="s">
        <v>19</v>
      </c>
      <c r="I423" s="244"/>
      <c r="J423" s="240"/>
      <c r="K423" s="240"/>
      <c r="L423" s="245"/>
      <c r="M423" s="246"/>
      <c r="N423" s="247"/>
      <c r="O423" s="247"/>
      <c r="P423" s="247"/>
      <c r="Q423" s="247"/>
      <c r="R423" s="247"/>
      <c r="S423" s="247"/>
      <c r="T423" s="248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49" t="s">
        <v>380</v>
      </c>
      <c r="AU423" s="249" t="s">
        <v>86</v>
      </c>
      <c r="AV423" s="13" t="s">
        <v>84</v>
      </c>
      <c r="AW423" s="13" t="s">
        <v>37</v>
      </c>
      <c r="AX423" s="13" t="s">
        <v>76</v>
      </c>
      <c r="AY423" s="249" t="s">
        <v>146</v>
      </c>
    </row>
    <row r="424" spans="1:51" s="14" customFormat="1" ht="12">
      <c r="A424" s="14"/>
      <c r="B424" s="250"/>
      <c r="C424" s="251"/>
      <c r="D424" s="241" t="s">
        <v>380</v>
      </c>
      <c r="E424" s="252" t="s">
        <v>19</v>
      </c>
      <c r="F424" s="253" t="s">
        <v>331</v>
      </c>
      <c r="G424" s="251"/>
      <c r="H424" s="254">
        <v>294.026</v>
      </c>
      <c r="I424" s="255"/>
      <c r="J424" s="251"/>
      <c r="K424" s="251"/>
      <c r="L424" s="256"/>
      <c r="M424" s="257"/>
      <c r="N424" s="258"/>
      <c r="O424" s="258"/>
      <c r="P424" s="258"/>
      <c r="Q424" s="258"/>
      <c r="R424" s="258"/>
      <c r="S424" s="258"/>
      <c r="T424" s="259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60" t="s">
        <v>380</v>
      </c>
      <c r="AU424" s="260" t="s">
        <v>86</v>
      </c>
      <c r="AV424" s="14" t="s">
        <v>86</v>
      </c>
      <c r="AW424" s="14" t="s">
        <v>37</v>
      </c>
      <c r="AX424" s="14" t="s">
        <v>84</v>
      </c>
      <c r="AY424" s="260" t="s">
        <v>146</v>
      </c>
    </row>
    <row r="425" spans="1:47" s="2" customFormat="1" ht="12">
      <c r="A425" s="41"/>
      <c r="B425" s="42"/>
      <c r="C425" s="43"/>
      <c r="D425" s="241" t="s">
        <v>383</v>
      </c>
      <c r="E425" s="43"/>
      <c r="F425" s="261" t="s">
        <v>580</v>
      </c>
      <c r="G425" s="43"/>
      <c r="H425" s="43"/>
      <c r="I425" s="43"/>
      <c r="J425" s="43"/>
      <c r="K425" s="43"/>
      <c r="L425" s="47"/>
      <c r="M425" s="231"/>
      <c r="N425" s="232"/>
      <c r="O425" s="87"/>
      <c r="P425" s="87"/>
      <c r="Q425" s="87"/>
      <c r="R425" s="87"/>
      <c r="S425" s="87"/>
      <c r="T425" s="88"/>
      <c r="U425" s="41"/>
      <c r="V425" s="41"/>
      <c r="W425" s="41"/>
      <c r="X425" s="41"/>
      <c r="Y425" s="41"/>
      <c r="Z425" s="41"/>
      <c r="AA425" s="41"/>
      <c r="AB425" s="41"/>
      <c r="AC425" s="41"/>
      <c r="AD425" s="41"/>
      <c r="AE425" s="41"/>
      <c r="AU425" s="20" t="s">
        <v>86</v>
      </c>
    </row>
    <row r="426" spans="1:47" s="2" customFormat="1" ht="12">
      <c r="A426" s="41"/>
      <c r="B426" s="42"/>
      <c r="C426" s="43"/>
      <c r="D426" s="241" t="s">
        <v>383</v>
      </c>
      <c r="E426" s="43"/>
      <c r="F426" s="262" t="s">
        <v>581</v>
      </c>
      <c r="G426" s="43"/>
      <c r="H426" s="263">
        <v>250.5</v>
      </c>
      <c r="I426" s="43"/>
      <c r="J426" s="43"/>
      <c r="K426" s="43"/>
      <c r="L426" s="47"/>
      <c r="M426" s="231"/>
      <c r="N426" s="232"/>
      <c r="O426" s="87"/>
      <c r="P426" s="87"/>
      <c r="Q426" s="87"/>
      <c r="R426" s="87"/>
      <c r="S426" s="87"/>
      <c r="T426" s="88"/>
      <c r="U426" s="41"/>
      <c r="V426" s="41"/>
      <c r="W426" s="41"/>
      <c r="X426" s="41"/>
      <c r="Y426" s="41"/>
      <c r="Z426" s="41"/>
      <c r="AA426" s="41"/>
      <c r="AB426" s="41"/>
      <c r="AC426" s="41"/>
      <c r="AD426" s="41"/>
      <c r="AE426" s="41"/>
      <c r="AU426" s="20" t="s">
        <v>86</v>
      </c>
    </row>
    <row r="427" spans="1:47" s="2" customFormat="1" ht="12">
      <c r="A427" s="41"/>
      <c r="B427" s="42"/>
      <c r="C427" s="43"/>
      <c r="D427" s="241" t="s">
        <v>383</v>
      </c>
      <c r="E427" s="43"/>
      <c r="F427" s="261" t="s">
        <v>582</v>
      </c>
      <c r="G427" s="43"/>
      <c r="H427" s="43"/>
      <c r="I427" s="43"/>
      <c r="J427" s="43"/>
      <c r="K427" s="43"/>
      <c r="L427" s="47"/>
      <c r="M427" s="231"/>
      <c r="N427" s="232"/>
      <c r="O427" s="87"/>
      <c r="P427" s="87"/>
      <c r="Q427" s="87"/>
      <c r="R427" s="87"/>
      <c r="S427" s="87"/>
      <c r="T427" s="88"/>
      <c r="U427" s="41"/>
      <c r="V427" s="41"/>
      <c r="W427" s="41"/>
      <c r="X427" s="41"/>
      <c r="Y427" s="41"/>
      <c r="Z427" s="41"/>
      <c r="AA427" s="41"/>
      <c r="AB427" s="41"/>
      <c r="AC427" s="41"/>
      <c r="AD427" s="41"/>
      <c r="AE427" s="41"/>
      <c r="AU427" s="20" t="s">
        <v>86</v>
      </c>
    </row>
    <row r="428" spans="1:47" s="2" customFormat="1" ht="12">
      <c r="A428" s="41"/>
      <c r="B428" s="42"/>
      <c r="C428" s="43"/>
      <c r="D428" s="241" t="s">
        <v>383</v>
      </c>
      <c r="E428" s="43"/>
      <c r="F428" s="262" t="s">
        <v>583</v>
      </c>
      <c r="G428" s="43"/>
      <c r="H428" s="263">
        <v>43.526</v>
      </c>
      <c r="I428" s="43"/>
      <c r="J428" s="43"/>
      <c r="K428" s="43"/>
      <c r="L428" s="47"/>
      <c r="M428" s="231"/>
      <c r="N428" s="232"/>
      <c r="O428" s="87"/>
      <c r="P428" s="87"/>
      <c r="Q428" s="87"/>
      <c r="R428" s="87"/>
      <c r="S428" s="87"/>
      <c r="T428" s="88"/>
      <c r="U428" s="41"/>
      <c r="V428" s="41"/>
      <c r="W428" s="41"/>
      <c r="X428" s="41"/>
      <c r="Y428" s="41"/>
      <c r="Z428" s="41"/>
      <c r="AA428" s="41"/>
      <c r="AB428" s="41"/>
      <c r="AC428" s="41"/>
      <c r="AD428" s="41"/>
      <c r="AE428" s="41"/>
      <c r="AU428" s="20" t="s">
        <v>86</v>
      </c>
    </row>
    <row r="429" spans="1:47" s="2" customFormat="1" ht="12">
      <c r="A429" s="41"/>
      <c r="B429" s="42"/>
      <c r="C429" s="43"/>
      <c r="D429" s="241" t="s">
        <v>383</v>
      </c>
      <c r="E429" s="43"/>
      <c r="F429" s="264" t="s">
        <v>405</v>
      </c>
      <c r="G429" s="43"/>
      <c r="H429" s="43"/>
      <c r="I429" s="43"/>
      <c r="J429" s="43"/>
      <c r="K429" s="43"/>
      <c r="L429" s="47"/>
      <c r="M429" s="231"/>
      <c r="N429" s="232"/>
      <c r="O429" s="87"/>
      <c r="P429" s="87"/>
      <c r="Q429" s="87"/>
      <c r="R429" s="87"/>
      <c r="S429" s="87"/>
      <c r="T429" s="88"/>
      <c r="U429" s="41"/>
      <c r="V429" s="41"/>
      <c r="W429" s="41"/>
      <c r="X429" s="41"/>
      <c r="Y429" s="41"/>
      <c r="Z429" s="41"/>
      <c r="AA429" s="41"/>
      <c r="AB429" s="41"/>
      <c r="AC429" s="41"/>
      <c r="AD429" s="41"/>
      <c r="AE429" s="41"/>
      <c r="AU429" s="20" t="s">
        <v>86</v>
      </c>
    </row>
    <row r="430" spans="1:47" s="2" customFormat="1" ht="12">
      <c r="A430" s="41"/>
      <c r="B430" s="42"/>
      <c r="C430" s="43"/>
      <c r="D430" s="241" t="s">
        <v>383</v>
      </c>
      <c r="E430" s="43"/>
      <c r="F430" s="265" t="s">
        <v>406</v>
      </c>
      <c r="G430" s="43"/>
      <c r="H430" s="263">
        <v>87.052</v>
      </c>
      <c r="I430" s="43"/>
      <c r="J430" s="43"/>
      <c r="K430" s="43"/>
      <c r="L430" s="47"/>
      <c r="M430" s="231"/>
      <c r="N430" s="232"/>
      <c r="O430" s="87"/>
      <c r="P430" s="87"/>
      <c r="Q430" s="87"/>
      <c r="R430" s="87"/>
      <c r="S430" s="87"/>
      <c r="T430" s="88"/>
      <c r="U430" s="41"/>
      <c r="V430" s="41"/>
      <c r="W430" s="41"/>
      <c r="X430" s="41"/>
      <c r="Y430" s="41"/>
      <c r="Z430" s="41"/>
      <c r="AA430" s="41"/>
      <c r="AB430" s="41"/>
      <c r="AC430" s="41"/>
      <c r="AD430" s="41"/>
      <c r="AE430" s="41"/>
      <c r="AU430" s="20" t="s">
        <v>86</v>
      </c>
    </row>
    <row r="431" spans="1:65" s="2" customFormat="1" ht="24.15" customHeight="1">
      <c r="A431" s="41"/>
      <c r="B431" s="42"/>
      <c r="C431" s="215" t="s">
        <v>671</v>
      </c>
      <c r="D431" s="215" t="s">
        <v>149</v>
      </c>
      <c r="E431" s="216" t="s">
        <v>672</v>
      </c>
      <c r="F431" s="217" t="s">
        <v>673</v>
      </c>
      <c r="G431" s="218" t="s">
        <v>377</v>
      </c>
      <c r="H431" s="219">
        <v>294.026</v>
      </c>
      <c r="I431" s="220"/>
      <c r="J431" s="221">
        <f>ROUND(I431*H431,2)</f>
        <v>0</v>
      </c>
      <c r="K431" s="217" t="s">
        <v>153</v>
      </c>
      <c r="L431" s="47"/>
      <c r="M431" s="222" t="s">
        <v>19</v>
      </c>
      <c r="N431" s="223" t="s">
        <v>47</v>
      </c>
      <c r="O431" s="87"/>
      <c r="P431" s="224">
        <f>O431*H431</f>
        <v>0</v>
      </c>
      <c r="Q431" s="224">
        <v>0</v>
      </c>
      <c r="R431" s="224">
        <f>Q431*H431</f>
        <v>0</v>
      </c>
      <c r="S431" s="224">
        <v>0</v>
      </c>
      <c r="T431" s="225">
        <f>S431*H431</f>
        <v>0</v>
      </c>
      <c r="U431" s="41"/>
      <c r="V431" s="41"/>
      <c r="W431" s="41"/>
      <c r="X431" s="41"/>
      <c r="Y431" s="41"/>
      <c r="Z431" s="41"/>
      <c r="AA431" s="41"/>
      <c r="AB431" s="41"/>
      <c r="AC431" s="41"/>
      <c r="AD431" s="41"/>
      <c r="AE431" s="41"/>
      <c r="AR431" s="226" t="s">
        <v>167</v>
      </c>
      <c r="AT431" s="226" t="s">
        <v>149</v>
      </c>
      <c r="AU431" s="226" t="s">
        <v>86</v>
      </c>
      <c r="AY431" s="20" t="s">
        <v>146</v>
      </c>
      <c r="BE431" s="227">
        <f>IF(N431="základní",J431,0)</f>
        <v>0</v>
      </c>
      <c r="BF431" s="227">
        <f>IF(N431="snížená",J431,0)</f>
        <v>0</v>
      </c>
      <c r="BG431" s="227">
        <f>IF(N431="zákl. přenesená",J431,0)</f>
        <v>0</v>
      </c>
      <c r="BH431" s="227">
        <f>IF(N431="sníž. přenesená",J431,0)</f>
        <v>0</v>
      </c>
      <c r="BI431" s="227">
        <f>IF(N431="nulová",J431,0)</f>
        <v>0</v>
      </c>
      <c r="BJ431" s="20" t="s">
        <v>84</v>
      </c>
      <c r="BK431" s="227">
        <f>ROUND(I431*H431,2)</f>
        <v>0</v>
      </c>
      <c r="BL431" s="20" t="s">
        <v>167</v>
      </c>
      <c r="BM431" s="226" t="s">
        <v>674</v>
      </c>
    </row>
    <row r="432" spans="1:47" s="2" customFormat="1" ht="12">
      <c r="A432" s="41"/>
      <c r="B432" s="42"/>
      <c r="C432" s="43"/>
      <c r="D432" s="228" t="s">
        <v>156</v>
      </c>
      <c r="E432" s="43"/>
      <c r="F432" s="229" t="s">
        <v>675</v>
      </c>
      <c r="G432" s="43"/>
      <c r="H432" s="43"/>
      <c r="I432" s="230"/>
      <c r="J432" s="43"/>
      <c r="K432" s="43"/>
      <c r="L432" s="47"/>
      <c r="M432" s="231"/>
      <c r="N432" s="232"/>
      <c r="O432" s="87"/>
      <c r="P432" s="87"/>
      <c r="Q432" s="87"/>
      <c r="R432" s="87"/>
      <c r="S432" s="87"/>
      <c r="T432" s="88"/>
      <c r="U432" s="41"/>
      <c r="V432" s="41"/>
      <c r="W432" s="41"/>
      <c r="X432" s="41"/>
      <c r="Y432" s="41"/>
      <c r="Z432" s="41"/>
      <c r="AA432" s="41"/>
      <c r="AB432" s="41"/>
      <c r="AC432" s="41"/>
      <c r="AD432" s="41"/>
      <c r="AE432" s="41"/>
      <c r="AT432" s="20" t="s">
        <v>156</v>
      </c>
      <c r="AU432" s="20" t="s">
        <v>86</v>
      </c>
    </row>
    <row r="433" spans="1:51" s="13" customFormat="1" ht="12">
      <c r="A433" s="13"/>
      <c r="B433" s="239"/>
      <c r="C433" s="240"/>
      <c r="D433" s="241" t="s">
        <v>380</v>
      </c>
      <c r="E433" s="242" t="s">
        <v>19</v>
      </c>
      <c r="F433" s="243" t="s">
        <v>381</v>
      </c>
      <c r="G433" s="240"/>
      <c r="H433" s="242" t="s">
        <v>19</v>
      </c>
      <c r="I433" s="244"/>
      <c r="J433" s="240"/>
      <c r="K433" s="240"/>
      <c r="L433" s="245"/>
      <c r="M433" s="246"/>
      <c r="N433" s="247"/>
      <c r="O433" s="247"/>
      <c r="P433" s="247"/>
      <c r="Q433" s="247"/>
      <c r="R433" s="247"/>
      <c r="S433" s="247"/>
      <c r="T433" s="248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49" t="s">
        <v>380</v>
      </c>
      <c r="AU433" s="249" t="s">
        <v>86</v>
      </c>
      <c r="AV433" s="13" t="s">
        <v>84</v>
      </c>
      <c r="AW433" s="13" t="s">
        <v>37</v>
      </c>
      <c r="AX433" s="13" t="s">
        <v>76</v>
      </c>
      <c r="AY433" s="249" t="s">
        <v>146</v>
      </c>
    </row>
    <row r="434" spans="1:51" s="13" customFormat="1" ht="12">
      <c r="A434" s="13"/>
      <c r="B434" s="239"/>
      <c r="C434" s="240"/>
      <c r="D434" s="241" t="s">
        <v>380</v>
      </c>
      <c r="E434" s="242" t="s">
        <v>19</v>
      </c>
      <c r="F434" s="243" t="s">
        <v>670</v>
      </c>
      <c r="G434" s="240"/>
      <c r="H434" s="242" t="s">
        <v>19</v>
      </c>
      <c r="I434" s="244"/>
      <c r="J434" s="240"/>
      <c r="K434" s="240"/>
      <c r="L434" s="245"/>
      <c r="M434" s="246"/>
      <c r="N434" s="247"/>
      <c r="O434" s="247"/>
      <c r="P434" s="247"/>
      <c r="Q434" s="247"/>
      <c r="R434" s="247"/>
      <c r="S434" s="247"/>
      <c r="T434" s="248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49" t="s">
        <v>380</v>
      </c>
      <c r="AU434" s="249" t="s">
        <v>86</v>
      </c>
      <c r="AV434" s="13" t="s">
        <v>84</v>
      </c>
      <c r="AW434" s="13" t="s">
        <v>37</v>
      </c>
      <c r="AX434" s="13" t="s">
        <v>76</v>
      </c>
      <c r="AY434" s="249" t="s">
        <v>146</v>
      </c>
    </row>
    <row r="435" spans="1:51" s="13" customFormat="1" ht="12">
      <c r="A435" s="13"/>
      <c r="B435" s="239"/>
      <c r="C435" s="240"/>
      <c r="D435" s="241" t="s">
        <v>380</v>
      </c>
      <c r="E435" s="242" t="s">
        <v>19</v>
      </c>
      <c r="F435" s="243" t="s">
        <v>557</v>
      </c>
      <c r="G435" s="240"/>
      <c r="H435" s="242" t="s">
        <v>19</v>
      </c>
      <c r="I435" s="244"/>
      <c r="J435" s="240"/>
      <c r="K435" s="240"/>
      <c r="L435" s="245"/>
      <c r="M435" s="246"/>
      <c r="N435" s="247"/>
      <c r="O435" s="247"/>
      <c r="P435" s="247"/>
      <c r="Q435" s="247"/>
      <c r="R435" s="247"/>
      <c r="S435" s="247"/>
      <c r="T435" s="248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49" t="s">
        <v>380</v>
      </c>
      <c r="AU435" s="249" t="s">
        <v>86</v>
      </c>
      <c r="AV435" s="13" t="s">
        <v>84</v>
      </c>
      <c r="AW435" s="13" t="s">
        <v>37</v>
      </c>
      <c r="AX435" s="13" t="s">
        <v>76</v>
      </c>
      <c r="AY435" s="249" t="s">
        <v>146</v>
      </c>
    </row>
    <row r="436" spans="1:51" s="14" customFormat="1" ht="12">
      <c r="A436" s="14"/>
      <c r="B436" s="250"/>
      <c r="C436" s="251"/>
      <c r="D436" s="241" t="s">
        <v>380</v>
      </c>
      <c r="E436" s="252" t="s">
        <v>19</v>
      </c>
      <c r="F436" s="253" t="s">
        <v>331</v>
      </c>
      <c r="G436" s="251"/>
      <c r="H436" s="254">
        <v>294.026</v>
      </c>
      <c r="I436" s="255"/>
      <c r="J436" s="251"/>
      <c r="K436" s="251"/>
      <c r="L436" s="256"/>
      <c r="M436" s="257"/>
      <c r="N436" s="258"/>
      <c r="O436" s="258"/>
      <c r="P436" s="258"/>
      <c r="Q436" s="258"/>
      <c r="R436" s="258"/>
      <c r="S436" s="258"/>
      <c r="T436" s="259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60" t="s">
        <v>380</v>
      </c>
      <c r="AU436" s="260" t="s">
        <v>86</v>
      </c>
      <c r="AV436" s="14" t="s">
        <v>86</v>
      </c>
      <c r="AW436" s="14" t="s">
        <v>37</v>
      </c>
      <c r="AX436" s="14" t="s">
        <v>84</v>
      </c>
      <c r="AY436" s="260" t="s">
        <v>146</v>
      </c>
    </row>
    <row r="437" spans="1:47" s="2" customFormat="1" ht="12">
      <c r="A437" s="41"/>
      <c r="B437" s="42"/>
      <c r="C437" s="43"/>
      <c r="D437" s="241" t="s">
        <v>383</v>
      </c>
      <c r="E437" s="43"/>
      <c r="F437" s="261" t="s">
        <v>580</v>
      </c>
      <c r="G437" s="43"/>
      <c r="H437" s="43"/>
      <c r="I437" s="43"/>
      <c r="J437" s="43"/>
      <c r="K437" s="43"/>
      <c r="L437" s="47"/>
      <c r="M437" s="231"/>
      <c r="N437" s="232"/>
      <c r="O437" s="87"/>
      <c r="P437" s="87"/>
      <c r="Q437" s="87"/>
      <c r="R437" s="87"/>
      <c r="S437" s="87"/>
      <c r="T437" s="88"/>
      <c r="U437" s="41"/>
      <c r="V437" s="41"/>
      <c r="W437" s="41"/>
      <c r="X437" s="41"/>
      <c r="Y437" s="41"/>
      <c r="Z437" s="41"/>
      <c r="AA437" s="41"/>
      <c r="AB437" s="41"/>
      <c r="AC437" s="41"/>
      <c r="AD437" s="41"/>
      <c r="AE437" s="41"/>
      <c r="AU437" s="20" t="s">
        <v>86</v>
      </c>
    </row>
    <row r="438" spans="1:47" s="2" customFormat="1" ht="12">
      <c r="A438" s="41"/>
      <c r="B438" s="42"/>
      <c r="C438" s="43"/>
      <c r="D438" s="241" t="s">
        <v>383</v>
      </c>
      <c r="E438" s="43"/>
      <c r="F438" s="262" t="s">
        <v>581</v>
      </c>
      <c r="G438" s="43"/>
      <c r="H438" s="263">
        <v>250.5</v>
      </c>
      <c r="I438" s="43"/>
      <c r="J438" s="43"/>
      <c r="K438" s="43"/>
      <c r="L438" s="47"/>
      <c r="M438" s="231"/>
      <c r="N438" s="232"/>
      <c r="O438" s="87"/>
      <c r="P438" s="87"/>
      <c r="Q438" s="87"/>
      <c r="R438" s="87"/>
      <c r="S438" s="87"/>
      <c r="T438" s="88"/>
      <c r="U438" s="41"/>
      <c r="V438" s="41"/>
      <c r="W438" s="41"/>
      <c r="X438" s="41"/>
      <c r="Y438" s="41"/>
      <c r="Z438" s="41"/>
      <c r="AA438" s="41"/>
      <c r="AB438" s="41"/>
      <c r="AC438" s="41"/>
      <c r="AD438" s="41"/>
      <c r="AE438" s="41"/>
      <c r="AU438" s="20" t="s">
        <v>86</v>
      </c>
    </row>
    <row r="439" spans="1:47" s="2" customFormat="1" ht="12">
      <c r="A439" s="41"/>
      <c r="B439" s="42"/>
      <c r="C439" s="43"/>
      <c r="D439" s="241" t="s">
        <v>383</v>
      </c>
      <c r="E439" s="43"/>
      <c r="F439" s="261" t="s">
        <v>582</v>
      </c>
      <c r="G439" s="43"/>
      <c r="H439" s="43"/>
      <c r="I439" s="43"/>
      <c r="J439" s="43"/>
      <c r="K439" s="43"/>
      <c r="L439" s="47"/>
      <c r="M439" s="231"/>
      <c r="N439" s="232"/>
      <c r="O439" s="87"/>
      <c r="P439" s="87"/>
      <c r="Q439" s="87"/>
      <c r="R439" s="87"/>
      <c r="S439" s="87"/>
      <c r="T439" s="88"/>
      <c r="U439" s="41"/>
      <c r="V439" s="41"/>
      <c r="W439" s="41"/>
      <c r="X439" s="41"/>
      <c r="Y439" s="41"/>
      <c r="Z439" s="41"/>
      <c r="AA439" s="41"/>
      <c r="AB439" s="41"/>
      <c r="AC439" s="41"/>
      <c r="AD439" s="41"/>
      <c r="AE439" s="41"/>
      <c r="AU439" s="20" t="s">
        <v>86</v>
      </c>
    </row>
    <row r="440" spans="1:47" s="2" customFormat="1" ht="12">
      <c r="A440" s="41"/>
      <c r="B440" s="42"/>
      <c r="C440" s="43"/>
      <c r="D440" s="241" t="s">
        <v>383</v>
      </c>
      <c r="E440" s="43"/>
      <c r="F440" s="262" t="s">
        <v>583</v>
      </c>
      <c r="G440" s="43"/>
      <c r="H440" s="263">
        <v>43.526</v>
      </c>
      <c r="I440" s="43"/>
      <c r="J440" s="43"/>
      <c r="K440" s="43"/>
      <c r="L440" s="47"/>
      <c r="M440" s="231"/>
      <c r="N440" s="232"/>
      <c r="O440" s="87"/>
      <c r="P440" s="87"/>
      <c r="Q440" s="87"/>
      <c r="R440" s="87"/>
      <c r="S440" s="87"/>
      <c r="T440" s="88"/>
      <c r="U440" s="41"/>
      <c r="V440" s="41"/>
      <c r="W440" s="41"/>
      <c r="X440" s="41"/>
      <c r="Y440" s="41"/>
      <c r="Z440" s="41"/>
      <c r="AA440" s="41"/>
      <c r="AB440" s="41"/>
      <c r="AC440" s="41"/>
      <c r="AD440" s="41"/>
      <c r="AE440" s="41"/>
      <c r="AU440" s="20" t="s">
        <v>86</v>
      </c>
    </row>
    <row r="441" spans="1:47" s="2" customFormat="1" ht="12">
      <c r="A441" s="41"/>
      <c r="B441" s="42"/>
      <c r="C441" s="43"/>
      <c r="D441" s="241" t="s">
        <v>383</v>
      </c>
      <c r="E441" s="43"/>
      <c r="F441" s="264" t="s">
        <v>405</v>
      </c>
      <c r="G441" s="43"/>
      <c r="H441" s="43"/>
      <c r="I441" s="43"/>
      <c r="J441" s="43"/>
      <c r="K441" s="43"/>
      <c r="L441" s="47"/>
      <c r="M441" s="231"/>
      <c r="N441" s="232"/>
      <c r="O441" s="87"/>
      <c r="P441" s="87"/>
      <c r="Q441" s="87"/>
      <c r="R441" s="87"/>
      <c r="S441" s="87"/>
      <c r="T441" s="88"/>
      <c r="U441" s="41"/>
      <c r="V441" s="41"/>
      <c r="W441" s="41"/>
      <c r="X441" s="41"/>
      <c r="Y441" s="41"/>
      <c r="Z441" s="41"/>
      <c r="AA441" s="41"/>
      <c r="AB441" s="41"/>
      <c r="AC441" s="41"/>
      <c r="AD441" s="41"/>
      <c r="AE441" s="41"/>
      <c r="AU441" s="20" t="s">
        <v>86</v>
      </c>
    </row>
    <row r="442" spans="1:47" s="2" customFormat="1" ht="12">
      <c r="A442" s="41"/>
      <c r="B442" s="42"/>
      <c r="C442" s="43"/>
      <c r="D442" s="241" t="s">
        <v>383</v>
      </c>
      <c r="E442" s="43"/>
      <c r="F442" s="265" t="s">
        <v>406</v>
      </c>
      <c r="G442" s="43"/>
      <c r="H442" s="263">
        <v>87.052</v>
      </c>
      <c r="I442" s="43"/>
      <c r="J442" s="43"/>
      <c r="K442" s="43"/>
      <c r="L442" s="47"/>
      <c r="M442" s="231"/>
      <c r="N442" s="232"/>
      <c r="O442" s="87"/>
      <c r="P442" s="87"/>
      <c r="Q442" s="87"/>
      <c r="R442" s="87"/>
      <c r="S442" s="87"/>
      <c r="T442" s="88"/>
      <c r="U442" s="41"/>
      <c r="V442" s="41"/>
      <c r="W442" s="41"/>
      <c r="X442" s="41"/>
      <c r="Y442" s="41"/>
      <c r="Z442" s="41"/>
      <c r="AA442" s="41"/>
      <c r="AB442" s="41"/>
      <c r="AC442" s="41"/>
      <c r="AD442" s="41"/>
      <c r="AE442" s="41"/>
      <c r="AU442" s="20" t="s">
        <v>86</v>
      </c>
    </row>
    <row r="443" spans="1:65" s="2" customFormat="1" ht="24.15" customHeight="1">
      <c r="A443" s="41"/>
      <c r="B443" s="42"/>
      <c r="C443" s="215" t="s">
        <v>676</v>
      </c>
      <c r="D443" s="215" t="s">
        <v>149</v>
      </c>
      <c r="E443" s="216" t="s">
        <v>677</v>
      </c>
      <c r="F443" s="217" t="s">
        <v>678</v>
      </c>
      <c r="G443" s="218" t="s">
        <v>377</v>
      </c>
      <c r="H443" s="219">
        <v>625.743</v>
      </c>
      <c r="I443" s="220"/>
      <c r="J443" s="221">
        <f>ROUND(I443*H443,2)</f>
        <v>0</v>
      </c>
      <c r="K443" s="217" t="s">
        <v>153</v>
      </c>
      <c r="L443" s="47"/>
      <c r="M443" s="222" t="s">
        <v>19</v>
      </c>
      <c r="N443" s="223" t="s">
        <v>47</v>
      </c>
      <c r="O443" s="87"/>
      <c r="P443" s="224">
        <f>O443*H443</f>
        <v>0</v>
      </c>
      <c r="Q443" s="224">
        <v>0.10434</v>
      </c>
      <c r="R443" s="224">
        <f>Q443*H443</f>
        <v>65.29002462000001</v>
      </c>
      <c r="S443" s="224">
        <v>0</v>
      </c>
      <c r="T443" s="225">
        <f>S443*H443</f>
        <v>0</v>
      </c>
      <c r="U443" s="41"/>
      <c r="V443" s="41"/>
      <c r="W443" s="41"/>
      <c r="X443" s="41"/>
      <c r="Y443" s="41"/>
      <c r="Z443" s="41"/>
      <c r="AA443" s="41"/>
      <c r="AB443" s="41"/>
      <c r="AC443" s="41"/>
      <c r="AD443" s="41"/>
      <c r="AE443" s="41"/>
      <c r="AR443" s="226" t="s">
        <v>167</v>
      </c>
      <c r="AT443" s="226" t="s">
        <v>149</v>
      </c>
      <c r="AU443" s="226" t="s">
        <v>86</v>
      </c>
      <c r="AY443" s="20" t="s">
        <v>146</v>
      </c>
      <c r="BE443" s="227">
        <f>IF(N443="základní",J443,0)</f>
        <v>0</v>
      </c>
      <c r="BF443" s="227">
        <f>IF(N443="snížená",J443,0)</f>
        <v>0</v>
      </c>
      <c r="BG443" s="227">
        <f>IF(N443="zákl. přenesená",J443,0)</f>
        <v>0</v>
      </c>
      <c r="BH443" s="227">
        <f>IF(N443="sníž. přenesená",J443,0)</f>
        <v>0</v>
      </c>
      <c r="BI443" s="227">
        <f>IF(N443="nulová",J443,0)</f>
        <v>0</v>
      </c>
      <c r="BJ443" s="20" t="s">
        <v>84</v>
      </c>
      <c r="BK443" s="227">
        <f>ROUND(I443*H443,2)</f>
        <v>0</v>
      </c>
      <c r="BL443" s="20" t="s">
        <v>167</v>
      </c>
      <c r="BM443" s="226" t="s">
        <v>679</v>
      </c>
    </row>
    <row r="444" spans="1:47" s="2" customFormat="1" ht="12">
      <c r="A444" s="41"/>
      <c r="B444" s="42"/>
      <c r="C444" s="43"/>
      <c r="D444" s="228" t="s">
        <v>156</v>
      </c>
      <c r="E444" s="43"/>
      <c r="F444" s="229" t="s">
        <v>680</v>
      </c>
      <c r="G444" s="43"/>
      <c r="H444" s="43"/>
      <c r="I444" s="230"/>
      <c r="J444" s="43"/>
      <c r="K444" s="43"/>
      <c r="L444" s="47"/>
      <c r="M444" s="231"/>
      <c r="N444" s="232"/>
      <c r="O444" s="87"/>
      <c r="P444" s="87"/>
      <c r="Q444" s="87"/>
      <c r="R444" s="87"/>
      <c r="S444" s="87"/>
      <c r="T444" s="88"/>
      <c r="U444" s="41"/>
      <c r="V444" s="41"/>
      <c r="W444" s="41"/>
      <c r="X444" s="41"/>
      <c r="Y444" s="41"/>
      <c r="Z444" s="41"/>
      <c r="AA444" s="41"/>
      <c r="AB444" s="41"/>
      <c r="AC444" s="41"/>
      <c r="AD444" s="41"/>
      <c r="AE444" s="41"/>
      <c r="AT444" s="20" t="s">
        <v>156</v>
      </c>
      <c r="AU444" s="20" t="s">
        <v>86</v>
      </c>
    </row>
    <row r="445" spans="1:47" s="2" customFormat="1" ht="12">
      <c r="A445" s="41"/>
      <c r="B445" s="42"/>
      <c r="C445" s="43"/>
      <c r="D445" s="241" t="s">
        <v>646</v>
      </c>
      <c r="E445" s="43"/>
      <c r="F445" s="298" t="s">
        <v>681</v>
      </c>
      <c r="G445" s="43"/>
      <c r="H445" s="43"/>
      <c r="I445" s="230"/>
      <c r="J445" s="43"/>
      <c r="K445" s="43"/>
      <c r="L445" s="47"/>
      <c r="M445" s="231"/>
      <c r="N445" s="232"/>
      <c r="O445" s="87"/>
      <c r="P445" s="87"/>
      <c r="Q445" s="87"/>
      <c r="R445" s="87"/>
      <c r="S445" s="87"/>
      <c r="T445" s="88"/>
      <c r="U445" s="41"/>
      <c r="V445" s="41"/>
      <c r="W445" s="41"/>
      <c r="X445" s="41"/>
      <c r="Y445" s="41"/>
      <c r="Z445" s="41"/>
      <c r="AA445" s="41"/>
      <c r="AB445" s="41"/>
      <c r="AC445" s="41"/>
      <c r="AD445" s="41"/>
      <c r="AE445" s="41"/>
      <c r="AT445" s="20" t="s">
        <v>646</v>
      </c>
      <c r="AU445" s="20" t="s">
        <v>86</v>
      </c>
    </row>
    <row r="446" spans="1:51" s="13" customFormat="1" ht="12">
      <c r="A446" s="13"/>
      <c r="B446" s="239"/>
      <c r="C446" s="240"/>
      <c r="D446" s="241" t="s">
        <v>380</v>
      </c>
      <c r="E446" s="242" t="s">
        <v>19</v>
      </c>
      <c r="F446" s="243" t="s">
        <v>381</v>
      </c>
      <c r="G446" s="240"/>
      <c r="H446" s="242" t="s">
        <v>19</v>
      </c>
      <c r="I446" s="244"/>
      <c r="J446" s="240"/>
      <c r="K446" s="240"/>
      <c r="L446" s="245"/>
      <c r="M446" s="246"/>
      <c r="N446" s="247"/>
      <c r="O446" s="247"/>
      <c r="P446" s="247"/>
      <c r="Q446" s="247"/>
      <c r="R446" s="247"/>
      <c r="S446" s="247"/>
      <c r="T446" s="248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49" t="s">
        <v>380</v>
      </c>
      <c r="AU446" s="249" t="s">
        <v>86</v>
      </c>
      <c r="AV446" s="13" t="s">
        <v>84</v>
      </c>
      <c r="AW446" s="13" t="s">
        <v>37</v>
      </c>
      <c r="AX446" s="13" t="s">
        <v>76</v>
      </c>
      <c r="AY446" s="249" t="s">
        <v>146</v>
      </c>
    </row>
    <row r="447" spans="1:51" s="13" customFormat="1" ht="12">
      <c r="A447" s="13"/>
      <c r="B447" s="239"/>
      <c r="C447" s="240"/>
      <c r="D447" s="241" t="s">
        <v>380</v>
      </c>
      <c r="E447" s="242" t="s">
        <v>19</v>
      </c>
      <c r="F447" s="243" t="s">
        <v>431</v>
      </c>
      <c r="G447" s="240"/>
      <c r="H447" s="242" t="s">
        <v>19</v>
      </c>
      <c r="I447" s="244"/>
      <c r="J447" s="240"/>
      <c r="K447" s="240"/>
      <c r="L447" s="245"/>
      <c r="M447" s="246"/>
      <c r="N447" s="247"/>
      <c r="O447" s="247"/>
      <c r="P447" s="247"/>
      <c r="Q447" s="247"/>
      <c r="R447" s="247"/>
      <c r="S447" s="247"/>
      <c r="T447" s="248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49" t="s">
        <v>380</v>
      </c>
      <c r="AU447" s="249" t="s">
        <v>86</v>
      </c>
      <c r="AV447" s="13" t="s">
        <v>84</v>
      </c>
      <c r="AW447" s="13" t="s">
        <v>37</v>
      </c>
      <c r="AX447" s="13" t="s">
        <v>76</v>
      </c>
      <c r="AY447" s="249" t="s">
        <v>146</v>
      </c>
    </row>
    <row r="448" spans="1:51" s="14" customFormat="1" ht="12">
      <c r="A448" s="14"/>
      <c r="B448" s="250"/>
      <c r="C448" s="251"/>
      <c r="D448" s="241" t="s">
        <v>380</v>
      </c>
      <c r="E448" s="252" t="s">
        <v>19</v>
      </c>
      <c r="F448" s="253" t="s">
        <v>272</v>
      </c>
      <c r="G448" s="251"/>
      <c r="H448" s="254">
        <v>625.743</v>
      </c>
      <c r="I448" s="255"/>
      <c r="J448" s="251"/>
      <c r="K448" s="251"/>
      <c r="L448" s="256"/>
      <c r="M448" s="257"/>
      <c r="N448" s="258"/>
      <c r="O448" s="258"/>
      <c r="P448" s="258"/>
      <c r="Q448" s="258"/>
      <c r="R448" s="258"/>
      <c r="S448" s="258"/>
      <c r="T448" s="259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60" t="s">
        <v>380</v>
      </c>
      <c r="AU448" s="260" t="s">
        <v>86</v>
      </c>
      <c r="AV448" s="14" t="s">
        <v>86</v>
      </c>
      <c r="AW448" s="14" t="s">
        <v>37</v>
      </c>
      <c r="AX448" s="14" t="s">
        <v>84</v>
      </c>
      <c r="AY448" s="260" t="s">
        <v>146</v>
      </c>
    </row>
    <row r="449" spans="1:47" s="2" customFormat="1" ht="12">
      <c r="A449" s="41"/>
      <c r="B449" s="42"/>
      <c r="C449" s="43"/>
      <c r="D449" s="241" t="s">
        <v>383</v>
      </c>
      <c r="E449" s="43"/>
      <c r="F449" s="261" t="s">
        <v>432</v>
      </c>
      <c r="G449" s="43"/>
      <c r="H449" s="43"/>
      <c r="I449" s="43"/>
      <c r="J449" s="43"/>
      <c r="K449" s="43"/>
      <c r="L449" s="47"/>
      <c r="M449" s="231"/>
      <c r="N449" s="232"/>
      <c r="O449" s="87"/>
      <c r="P449" s="87"/>
      <c r="Q449" s="87"/>
      <c r="R449" s="87"/>
      <c r="S449" s="87"/>
      <c r="T449" s="88"/>
      <c r="U449" s="41"/>
      <c r="V449" s="41"/>
      <c r="W449" s="41"/>
      <c r="X449" s="41"/>
      <c r="Y449" s="41"/>
      <c r="Z449" s="41"/>
      <c r="AA449" s="41"/>
      <c r="AB449" s="41"/>
      <c r="AC449" s="41"/>
      <c r="AD449" s="41"/>
      <c r="AE449" s="41"/>
      <c r="AU449" s="20" t="s">
        <v>86</v>
      </c>
    </row>
    <row r="450" spans="1:47" s="2" customFormat="1" ht="12">
      <c r="A450" s="41"/>
      <c r="B450" s="42"/>
      <c r="C450" s="43"/>
      <c r="D450" s="241" t="s">
        <v>383</v>
      </c>
      <c r="E450" s="43"/>
      <c r="F450" s="262" t="s">
        <v>433</v>
      </c>
      <c r="G450" s="43"/>
      <c r="H450" s="263">
        <v>625.743</v>
      </c>
      <c r="I450" s="43"/>
      <c r="J450" s="43"/>
      <c r="K450" s="43"/>
      <c r="L450" s="47"/>
      <c r="M450" s="231"/>
      <c r="N450" s="232"/>
      <c r="O450" s="87"/>
      <c r="P450" s="87"/>
      <c r="Q450" s="87"/>
      <c r="R450" s="87"/>
      <c r="S450" s="87"/>
      <c r="T450" s="88"/>
      <c r="U450" s="41"/>
      <c r="V450" s="41"/>
      <c r="W450" s="41"/>
      <c r="X450" s="41"/>
      <c r="Y450" s="41"/>
      <c r="Z450" s="41"/>
      <c r="AA450" s="41"/>
      <c r="AB450" s="41"/>
      <c r="AC450" s="41"/>
      <c r="AD450" s="41"/>
      <c r="AE450" s="41"/>
      <c r="AU450" s="20" t="s">
        <v>86</v>
      </c>
    </row>
    <row r="451" spans="1:65" s="2" customFormat="1" ht="16.5" customHeight="1">
      <c r="A451" s="41"/>
      <c r="B451" s="42"/>
      <c r="C451" s="215" t="s">
        <v>682</v>
      </c>
      <c r="D451" s="215" t="s">
        <v>149</v>
      </c>
      <c r="E451" s="216" t="s">
        <v>683</v>
      </c>
      <c r="F451" s="217" t="s">
        <v>684</v>
      </c>
      <c r="G451" s="218" t="s">
        <v>377</v>
      </c>
      <c r="H451" s="219">
        <v>294.026</v>
      </c>
      <c r="I451" s="220"/>
      <c r="J451" s="221">
        <f>ROUND(I451*H451,2)</f>
        <v>0</v>
      </c>
      <c r="K451" s="217" t="s">
        <v>153</v>
      </c>
      <c r="L451" s="47"/>
      <c r="M451" s="222" t="s">
        <v>19</v>
      </c>
      <c r="N451" s="223" t="s">
        <v>47</v>
      </c>
      <c r="O451" s="87"/>
      <c r="P451" s="224">
        <f>O451*H451</f>
        <v>0</v>
      </c>
      <c r="Q451" s="224">
        <v>0</v>
      </c>
      <c r="R451" s="224">
        <f>Q451*H451</f>
        <v>0</v>
      </c>
      <c r="S451" s="224">
        <v>0</v>
      </c>
      <c r="T451" s="225">
        <f>S451*H451</f>
        <v>0</v>
      </c>
      <c r="U451" s="41"/>
      <c r="V451" s="41"/>
      <c r="W451" s="41"/>
      <c r="X451" s="41"/>
      <c r="Y451" s="41"/>
      <c r="Z451" s="41"/>
      <c r="AA451" s="41"/>
      <c r="AB451" s="41"/>
      <c r="AC451" s="41"/>
      <c r="AD451" s="41"/>
      <c r="AE451" s="41"/>
      <c r="AR451" s="226" t="s">
        <v>167</v>
      </c>
      <c r="AT451" s="226" t="s">
        <v>149</v>
      </c>
      <c r="AU451" s="226" t="s">
        <v>86</v>
      </c>
      <c r="AY451" s="20" t="s">
        <v>146</v>
      </c>
      <c r="BE451" s="227">
        <f>IF(N451="základní",J451,0)</f>
        <v>0</v>
      </c>
      <c r="BF451" s="227">
        <f>IF(N451="snížená",J451,0)</f>
        <v>0</v>
      </c>
      <c r="BG451" s="227">
        <f>IF(N451="zákl. přenesená",J451,0)</f>
        <v>0</v>
      </c>
      <c r="BH451" s="227">
        <f>IF(N451="sníž. přenesená",J451,0)</f>
        <v>0</v>
      </c>
      <c r="BI451" s="227">
        <f>IF(N451="nulová",J451,0)</f>
        <v>0</v>
      </c>
      <c r="BJ451" s="20" t="s">
        <v>84</v>
      </c>
      <c r="BK451" s="227">
        <f>ROUND(I451*H451,2)</f>
        <v>0</v>
      </c>
      <c r="BL451" s="20" t="s">
        <v>167</v>
      </c>
      <c r="BM451" s="226" t="s">
        <v>685</v>
      </c>
    </row>
    <row r="452" spans="1:47" s="2" customFormat="1" ht="12">
      <c r="A452" s="41"/>
      <c r="B452" s="42"/>
      <c r="C452" s="43"/>
      <c r="D452" s="228" t="s">
        <v>156</v>
      </c>
      <c r="E452" s="43"/>
      <c r="F452" s="229" t="s">
        <v>686</v>
      </c>
      <c r="G452" s="43"/>
      <c r="H452" s="43"/>
      <c r="I452" s="230"/>
      <c r="J452" s="43"/>
      <c r="K452" s="43"/>
      <c r="L452" s="47"/>
      <c r="M452" s="231"/>
      <c r="N452" s="232"/>
      <c r="O452" s="87"/>
      <c r="P452" s="87"/>
      <c r="Q452" s="87"/>
      <c r="R452" s="87"/>
      <c r="S452" s="87"/>
      <c r="T452" s="88"/>
      <c r="U452" s="41"/>
      <c r="V452" s="41"/>
      <c r="W452" s="41"/>
      <c r="X452" s="41"/>
      <c r="Y452" s="41"/>
      <c r="Z452" s="41"/>
      <c r="AA452" s="41"/>
      <c r="AB452" s="41"/>
      <c r="AC452" s="41"/>
      <c r="AD452" s="41"/>
      <c r="AE452" s="41"/>
      <c r="AT452" s="20" t="s">
        <v>156</v>
      </c>
      <c r="AU452" s="20" t="s">
        <v>86</v>
      </c>
    </row>
    <row r="453" spans="1:51" s="13" customFormat="1" ht="12">
      <c r="A453" s="13"/>
      <c r="B453" s="239"/>
      <c r="C453" s="240"/>
      <c r="D453" s="241" t="s">
        <v>380</v>
      </c>
      <c r="E453" s="242" t="s">
        <v>19</v>
      </c>
      <c r="F453" s="243" t="s">
        <v>381</v>
      </c>
      <c r="G453" s="240"/>
      <c r="H453" s="242" t="s">
        <v>19</v>
      </c>
      <c r="I453" s="244"/>
      <c r="J453" s="240"/>
      <c r="K453" s="240"/>
      <c r="L453" s="245"/>
      <c r="M453" s="246"/>
      <c r="N453" s="247"/>
      <c r="O453" s="247"/>
      <c r="P453" s="247"/>
      <c r="Q453" s="247"/>
      <c r="R453" s="247"/>
      <c r="S453" s="247"/>
      <c r="T453" s="248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49" t="s">
        <v>380</v>
      </c>
      <c r="AU453" s="249" t="s">
        <v>86</v>
      </c>
      <c r="AV453" s="13" t="s">
        <v>84</v>
      </c>
      <c r="AW453" s="13" t="s">
        <v>37</v>
      </c>
      <c r="AX453" s="13" t="s">
        <v>76</v>
      </c>
      <c r="AY453" s="249" t="s">
        <v>146</v>
      </c>
    </row>
    <row r="454" spans="1:51" s="13" customFormat="1" ht="12">
      <c r="A454" s="13"/>
      <c r="B454" s="239"/>
      <c r="C454" s="240"/>
      <c r="D454" s="241" t="s">
        <v>380</v>
      </c>
      <c r="E454" s="242" t="s">
        <v>19</v>
      </c>
      <c r="F454" s="243" t="s">
        <v>670</v>
      </c>
      <c r="G454" s="240"/>
      <c r="H454" s="242" t="s">
        <v>19</v>
      </c>
      <c r="I454" s="244"/>
      <c r="J454" s="240"/>
      <c r="K454" s="240"/>
      <c r="L454" s="245"/>
      <c r="M454" s="246"/>
      <c r="N454" s="247"/>
      <c r="O454" s="247"/>
      <c r="P454" s="247"/>
      <c r="Q454" s="247"/>
      <c r="R454" s="247"/>
      <c r="S454" s="247"/>
      <c r="T454" s="248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49" t="s">
        <v>380</v>
      </c>
      <c r="AU454" s="249" t="s">
        <v>86</v>
      </c>
      <c r="AV454" s="13" t="s">
        <v>84</v>
      </c>
      <c r="AW454" s="13" t="s">
        <v>37</v>
      </c>
      <c r="AX454" s="13" t="s">
        <v>76</v>
      </c>
      <c r="AY454" s="249" t="s">
        <v>146</v>
      </c>
    </row>
    <row r="455" spans="1:51" s="13" customFormat="1" ht="12">
      <c r="A455" s="13"/>
      <c r="B455" s="239"/>
      <c r="C455" s="240"/>
      <c r="D455" s="241" t="s">
        <v>380</v>
      </c>
      <c r="E455" s="242" t="s">
        <v>19</v>
      </c>
      <c r="F455" s="243" t="s">
        <v>557</v>
      </c>
      <c r="G455" s="240"/>
      <c r="H455" s="242" t="s">
        <v>19</v>
      </c>
      <c r="I455" s="244"/>
      <c r="J455" s="240"/>
      <c r="K455" s="240"/>
      <c r="L455" s="245"/>
      <c r="M455" s="246"/>
      <c r="N455" s="247"/>
      <c r="O455" s="247"/>
      <c r="P455" s="247"/>
      <c r="Q455" s="247"/>
      <c r="R455" s="247"/>
      <c r="S455" s="247"/>
      <c r="T455" s="248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49" t="s">
        <v>380</v>
      </c>
      <c r="AU455" s="249" t="s">
        <v>86</v>
      </c>
      <c r="AV455" s="13" t="s">
        <v>84</v>
      </c>
      <c r="AW455" s="13" t="s">
        <v>37</v>
      </c>
      <c r="AX455" s="13" t="s">
        <v>76</v>
      </c>
      <c r="AY455" s="249" t="s">
        <v>146</v>
      </c>
    </row>
    <row r="456" spans="1:51" s="14" customFormat="1" ht="12">
      <c r="A456" s="14"/>
      <c r="B456" s="250"/>
      <c r="C456" s="251"/>
      <c r="D456" s="241" t="s">
        <v>380</v>
      </c>
      <c r="E456" s="252" t="s">
        <v>19</v>
      </c>
      <c r="F456" s="253" t="s">
        <v>331</v>
      </c>
      <c r="G456" s="251"/>
      <c r="H456" s="254">
        <v>294.026</v>
      </c>
      <c r="I456" s="255"/>
      <c r="J456" s="251"/>
      <c r="K456" s="251"/>
      <c r="L456" s="256"/>
      <c r="M456" s="257"/>
      <c r="N456" s="258"/>
      <c r="O456" s="258"/>
      <c r="P456" s="258"/>
      <c r="Q456" s="258"/>
      <c r="R456" s="258"/>
      <c r="S456" s="258"/>
      <c r="T456" s="259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60" t="s">
        <v>380</v>
      </c>
      <c r="AU456" s="260" t="s">
        <v>86</v>
      </c>
      <c r="AV456" s="14" t="s">
        <v>86</v>
      </c>
      <c r="AW456" s="14" t="s">
        <v>37</v>
      </c>
      <c r="AX456" s="14" t="s">
        <v>84</v>
      </c>
      <c r="AY456" s="260" t="s">
        <v>146</v>
      </c>
    </row>
    <row r="457" spans="1:47" s="2" customFormat="1" ht="12">
      <c r="A457" s="41"/>
      <c r="B457" s="42"/>
      <c r="C457" s="43"/>
      <c r="D457" s="241" t="s">
        <v>383</v>
      </c>
      <c r="E457" s="43"/>
      <c r="F457" s="261" t="s">
        <v>580</v>
      </c>
      <c r="G457" s="43"/>
      <c r="H457" s="43"/>
      <c r="I457" s="43"/>
      <c r="J457" s="43"/>
      <c r="K457" s="43"/>
      <c r="L457" s="47"/>
      <c r="M457" s="231"/>
      <c r="N457" s="232"/>
      <c r="O457" s="87"/>
      <c r="P457" s="87"/>
      <c r="Q457" s="87"/>
      <c r="R457" s="87"/>
      <c r="S457" s="87"/>
      <c r="T457" s="88"/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  <c r="AE457" s="41"/>
      <c r="AU457" s="20" t="s">
        <v>86</v>
      </c>
    </row>
    <row r="458" spans="1:47" s="2" customFormat="1" ht="12">
      <c r="A458" s="41"/>
      <c r="B458" s="42"/>
      <c r="C458" s="43"/>
      <c r="D458" s="241" t="s">
        <v>383</v>
      </c>
      <c r="E458" s="43"/>
      <c r="F458" s="262" t="s">
        <v>581</v>
      </c>
      <c r="G458" s="43"/>
      <c r="H458" s="263">
        <v>250.5</v>
      </c>
      <c r="I458" s="43"/>
      <c r="J458" s="43"/>
      <c r="K458" s="43"/>
      <c r="L458" s="47"/>
      <c r="M458" s="231"/>
      <c r="N458" s="232"/>
      <c r="O458" s="87"/>
      <c r="P458" s="87"/>
      <c r="Q458" s="87"/>
      <c r="R458" s="87"/>
      <c r="S458" s="87"/>
      <c r="T458" s="88"/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  <c r="AE458" s="41"/>
      <c r="AU458" s="20" t="s">
        <v>86</v>
      </c>
    </row>
    <row r="459" spans="1:47" s="2" customFormat="1" ht="12">
      <c r="A459" s="41"/>
      <c r="B459" s="42"/>
      <c r="C459" s="43"/>
      <c r="D459" s="241" t="s">
        <v>383</v>
      </c>
      <c r="E459" s="43"/>
      <c r="F459" s="261" t="s">
        <v>582</v>
      </c>
      <c r="G459" s="43"/>
      <c r="H459" s="43"/>
      <c r="I459" s="43"/>
      <c r="J459" s="43"/>
      <c r="K459" s="43"/>
      <c r="L459" s="47"/>
      <c r="M459" s="231"/>
      <c r="N459" s="232"/>
      <c r="O459" s="87"/>
      <c r="P459" s="87"/>
      <c r="Q459" s="87"/>
      <c r="R459" s="87"/>
      <c r="S459" s="87"/>
      <c r="T459" s="88"/>
      <c r="U459" s="41"/>
      <c r="V459" s="41"/>
      <c r="W459" s="41"/>
      <c r="X459" s="41"/>
      <c r="Y459" s="41"/>
      <c r="Z459" s="41"/>
      <c r="AA459" s="41"/>
      <c r="AB459" s="41"/>
      <c r="AC459" s="41"/>
      <c r="AD459" s="41"/>
      <c r="AE459" s="41"/>
      <c r="AU459" s="20" t="s">
        <v>86</v>
      </c>
    </row>
    <row r="460" spans="1:47" s="2" customFormat="1" ht="12">
      <c r="A460" s="41"/>
      <c r="B460" s="42"/>
      <c r="C460" s="43"/>
      <c r="D460" s="241" t="s">
        <v>383</v>
      </c>
      <c r="E460" s="43"/>
      <c r="F460" s="262" t="s">
        <v>583</v>
      </c>
      <c r="G460" s="43"/>
      <c r="H460" s="263">
        <v>43.526</v>
      </c>
      <c r="I460" s="43"/>
      <c r="J460" s="43"/>
      <c r="K460" s="43"/>
      <c r="L460" s="47"/>
      <c r="M460" s="231"/>
      <c r="N460" s="232"/>
      <c r="O460" s="87"/>
      <c r="P460" s="87"/>
      <c r="Q460" s="87"/>
      <c r="R460" s="87"/>
      <c r="S460" s="87"/>
      <c r="T460" s="88"/>
      <c r="U460" s="41"/>
      <c r="V460" s="41"/>
      <c r="W460" s="41"/>
      <c r="X460" s="41"/>
      <c r="Y460" s="41"/>
      <c r="Z460" s="41"/>
      <c r="AA460" s="41"/>
      <c r="AB460" s="41"/>
      <c r="AC460" s="41"/>
      <c r="AD460" s="41"/>
      <c r="AE460" s="41"/>
      <c r="AU460" s="20" t="s">
        <v>86</v>
      </c>
    </row>
    <row r="461" spans="1:47" s="2" customFormat="1" ht="12">
      <c r="A461" s="41"/>
      <c r="B461" s="42"/>
      <c r="C461" s="43"/>
      <c r="D461" s="241" t="s">
        <v>383</v>
      </c>
      <c r="E461" s="43"/>
      <c r="F461" s="264" t="s">
        <v>405</v>
      </c>
      <c r="G461" s="43"/>
      <c r="H461" s="43"/>
      <c r="I461" s="43"/>
      <c r="J461" s="43"/>
      <c r="K461" s="43"/>
      <c r="L461" s="47"/>
      <c r="M461" s="231"/>
      <c r="N461" s="232"/>
      <c r="O461" s="87"/>
      <c r="P461" s="87"/>
      <c r="Q461" s="87"/>
      <c r="R461" s="87"/>
      <c r="S461" s="87"/>
      <c r="T461" s="88"/>
      <c r="U461" s="41"/>
      <c r="V461" s="41"/>
      <c r="W461" s="41"/>
      <c r="X461" s="41"/>
      <c r="Y461" s="41"/>
      <c r="Z461" s="41"/>
      <c r="AA461" s="41"/>
      <c r="AB461" s="41"/>
      <c r="AC461" s="41"/>
      <c r="AD461" s="41"/>
      <c r="AE461" s="41"/>
      <c r="AU461" s="20" t="s">
        <v>86</v>
      </c>
    </row>
    <row r="462" spans="1:47" s="2" customFormat="1" ht="12">
      <c r="A462" s="41"/>
      <c r="B462" s="42"/>
      <c r="C462" s="43"/>
      <c r="D462" s="241" t="s">
        <v>383</v>
      </c>
      <c r="E462" s="43"/>
      <c r="F462" s="265" t="s">
        <v>406</v>
      </c>
      <c r="G462" s="43"/>
      <c r="H462" s="263">
        <v>87.052</v>
      </c>
      <c r="I462" s="43"/>
      <c r="J462" s="43"/>
      <c r="K462" s="43"/>
      <c r="L462" s="47"/>
      <c r="M462" s="231"/>
      <c r="N462" s="232"/>
      <c r="O462" s="87"/>
      <c r="P462" s="87"/>
      <c r="Q462" s="87"/>
      <c r="R462" s="87"/>
      <c r="S462" s="87"/>
      <c r="T462" s="88"/>
      <c r="U462" s="41"/>
      <c r="V462" s="41"/>
      <c r="W462" s="41"/>
      <c r="X462" s="41"/>
      <c r="Y462" s="41"/>
      <c r="Z462" s="41"/>
      <c r="AA462" s="41"/>
      <c r="AB462" s="41"/>
      <c r="AC462" s="41"/>
      <c r="AD462" s="41"/>
      <c r="AE462" s="41"/>
      <c r="AU462" s="20" t="s">
        <v>86</v>
      </c>
    </row>
    <row r="463" spans="1:65" s="2" customFormat="1" ht="16.5" customHeight="1">
      <c r="A463" s="41"/>
      <c r="B463" s="42"/>
      <c r="C463" s="215" t="s">
        <v>687</v>
      </c>
      <c r="D463" s="215" t="s">
        <v>149</v>
      </c>
      <c r="E463" s="216" t="s">
        <v>688</v>
      </c>
      <c r="F463" s="217" t="s">
        <v>689</v>
      </c>
      <c r="G463" s="218" t="s">
        <v>377</v>
      </c>
      <c r="H463" s="219">
        <v>876.243</v>
      </c>
      <c r="I463" s="220"/>
      <c r="J463" s="221">
        <f>ROUND(I463*H463,2)</f>
        <v>0</v>
      </c>
      <c r="K463" s="217" t="s">
        <v>153</v>
      </c>
      <c r="L463" s="47"/>
      <c r="M463" s="222" t="s">
        <v>19</v>
      </c>
      <c r="N463" s="223" t="s">
        <v>47</v>
      </c>
      <c r="O463" s="87"/>
      <c r="P463" s="224">
        <f>O463*H463</f>
        <v>0</v>
      </c>
      <c r="Q463" s="224">
        <v>0</v>
      </c>
      <c r="R463" s="224">
        <f>Q463*H463</f>
        <v>0</v>
      </c>
      <c r="S463" s="224">
        <v>0</v>
      </c>
      <c r="T463" s="225">
        <f>S463*H463</f>
        <v>0</v>
      </c>
      <c r="U463" s="41"/>
      <c r="V463" s="41"/>
      <c r="W463" s="41"/>
      <c r="X463" s="41"/>
      <c r="Y463" s="41"/>
      <c r="Z463" s="41"/>
      <c r="AA463" s="41"/>
      <c r="AB463" s="41"/>
      <c r="AC463" s="41"/>
      <c r="AD463" s="41"/>
      <c r="AE463" s="41"/>
      <c r="AR463" s="226" t="s">
        <v>167</v>
      </c>
      <c r="AT463" s="226" t="s">
        <v>149</v>
      </c>
      <c r="AU463" s="226" t="s">
        <v>86</v>
      </c>
      <c r="AY463" s="20" t="s">
        <v>146</v>
      </c>
      <c r="BE463" s="227">
        <f>IF(N463="základní",J463,0)</f>
        <v>0</v>
      </c>
      <c r="BF463" s="227">
        <f>IF(N463="snížená",J463,0)</f>
        <v>0</v>
      </c>
      <c r="BG463" s="227">
        <f>IF(N463="zákl. přenesená",J463,0)</f>
        <v>0</v>
      </c>
      <c r="BH463" s="227">
        <f>IF(N463="sníž. přenesená",J463,0)</f>
        <v>0</v>
      </c>
      <c r="BI463" s="227">
        <f>IF(N463="nulová",J463,0)</f>
        <v>0</v>
      </c>
      <c r="BJ463" s="20" t="s">
        <v>84</v>
      </c>
      <c r="BK463" s="227">
        <f>ROUND(I463*H463,2)</f>
        <v>0</v>
      </c>
      <c r="BL463" s="20" t="s">
        <v>167</v>
      </c>
      <c r="BM463" s="226" t="s">
        <v>690</v>
      </c>
    </row>
    <row r="464" spans="1:47" s="2" customFormat="1" ht="12">
      <c r="A464" s="41"/>
      <c r="B464" s="42"/>
      <c r="C464" s="43"/>
      <c r="D464" s="228" t="s">
        <v>156</v>
      </c>
      <c r="E464" s="43"/>
      <c r="F464" s="229" t="s">
        <v>691</v>
      </c>
      <c r="G464" s="43"/>
      <c r="H464" s="43"/>
      <c r="I464" s="230"/>
      <c r="J464" s="43"/>
      <c r="K464" s="43"/>
      <c r="L464" s="47"/>
      <c r="M464" s="231"/>
      <c r="N464" s="232"/>
      <c r="O464" s="87"/>
      <c r="P464" s="87"/>
      <c r="Q464" s="87"/>
      <c r="R464" s="87"/>
      <c r="S464" s="87"/>
      <c r="T464" s="88"/>
      <c r="U464" s="41"/>
      <c r="V464" s="41"/>
      <c r="W464" s="41"/>
      <c r="X464" s="41"/>
      <c r="Y464" s="41"/>
      <c r="Z464" s="41"/>
      <c r="AA464" s="41"/>
      <c r="AB464" s="41"/>
      <c r="AC464" s="41"/>
      <c r="AD464" s="41"/>
      <c r="AE464" s="41"/>
      <c r="AT464" s="20" t="s">
        <v>156</v>
      </c>
      <c r="AU464" s="20" t="s">
        <v>86</v>
      </c>
    </row>
    <row r="465" spans="1:51" s="13" customFormat="1" ht="12">
      <c r="A465" s="13"/>
      <c r="B465" s="239"/>
      <c r="C465" s="240"/>
      <c r="D465" s="241" t="s">
        <v>380</v>
      </c>
      <c r="E465" s="242" t="s">
        <v>19</v>
      </c>
      <c r="F465" s="243" t="s">
        <v>381</v>
      </c>
      <c r="G465" s="240"/>
      <c r="H465" s="242" t="s">
        <v>19</v>
      </c>
      <c r="I465" s="244"/>
      <c r="J465" s="240"/>
      <c r="K465" s="240"/>
      <c r="L465" s="245"/>
      <c r="M465" s="246"/>
      <c r="N465" s="247"/>
      <c r="O465" s="247"/>
      <c r="P465" s="247"/>
      <c r="Q465" s="247"/>
      <c r="R465" s="247"/>
      <c r="S465" s="247"/>
      <c r="T465" s="248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49" t="s">
        <v>380</v>
      </c>
      <c r="AU465" s="249" t="s">
        <v>86</v>
      </c>
      <c r="AV465" s="13" t="s">
        <v>84</v>
      </c>
      <c r="AW465" s="13" t="s">
        <v>37</v>
      </c>
      <c r="AX465" s="13" t="s">
        <v>76</v>
      </c>
      <c r="AY465" s="249" t="s">
        <v>146</v>
      </c>
    </row>
    <row r="466" spans="1:51" s="13" customFormat="1" ht="12">
      <c r="A466" s="13"/>
      <c r="B466" s="239"/>
      <c r="C466" s="240"/>
      <c r="D466" s="241" t="s">
        <v>380</v>
      </c>
      <c r="E466" s="242" t="s">
        <v>19</v>
      </c>
      <c r="F466" s="243" t="s">
        <v>670</v>
      </c>
      <c r="G466" s="240"/>
      <c r="H466" s="242" t="s">
        <v>19</v>
      </c>
      <c r="I466" s="244"/>
      <c r="J466" s="240"/>
      <c r="K466" s="240"/>
      <c r="L466" s="245"/>
      <c r="M466" s="246"/>
      <c r="N466" s="247"/>
      <c r="O466" s="247"/>
      <c r="P466" s="247"/>
      <c r="Q466" s="247"/>
      <c r="R466" s="247"/>
      <c r="S466" s="247"/>
      <c r="T466" s="248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49" t="s">
        <v>380</v>
      </c>
      <c r="AU466" s="249" t="s">
        <v>86</v>
      </c>
      <c r="AV466" s="13" t="s">
        <v>84</v>
      </c>
      <c r="AW466" s="13" t="s">
        <v>37</v>
      </c>
      <c r="AX466" s="13" t="s">
        <v>76</v>
      </c>
      <c r="AY466" s="249" t="s">
        <v>146</v>
      </c>
    </row>
    <row r="467" spans="1:51" s="13" customFormat="1" ht="12">
      <c r="A467" s="13"/>
      <c r="B467" s="239"/>
      <c r="C467" s="240"/>
      <c r="D467" s="241" t="s">
        <v>380</v>
      </c>
      <c r="E467" s="242" t="s">
        <v>19</v>
      </c>
      <c r="F467" s="243" t="s">
        <v>431</v>
      </c>
      <c r="G467" s="240"/>
      <c r="H467" s="242" t="s">
        <v>19</v>
      </c>
      <c r="I467" s="244"/>
      <c r="J467" s="240"/>
      <c r="K467" s="240"/>
      <c r="L467" s="245"/>
      <c r="M467" s="246"/>
      <c r="N467" s="247"/>
      <c r="O467" s="247"/>
      <c r="P467" s="247"/>
      <c r="Q467" s="247"/>
      <c r="R467" s="247"/>
      <c r="S467" s="247"/>
      <c r="T467" s="248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49" t="s">
        <v>380</v>
      </c>
      <c r="AU467" s="249" t="s">
        <v>86</v>
      </c>
      <c r="AV467" s="13" t="s">
        <v>84</v>
      </c>
      <c r="AW467" s="13" t="s">
        <v>37</v>
      </c>
      <c r="AX467" s="13" t="s">
        <v>76</v>
      </c>
      <c r="AY467" s="249" t="s">
        <v>146</v>
      </c>
    </row>
    <row r="468" spans="1:51" s="14" customFormat="1" ht="12">
      <c r="A468" s="14"/>
      <c r="B468" s="250"/>
      <c r="C468" s="251"/>
      <c r="D468" s="241" t="s">
        <v>380</v>
      </c>
      <c r="E468" s="252" t="s">
        <v>19</v>
      </c>
      <c r="F468" s="253" t="s">
        <v>269</v>
      </c>
      <c r="G468" s="251"/>
      <c r="H468" s="254">
        <v>876.243</v>
      </c>
      <c r="I468" s="255"/>
      <c r="J468" s="251"/>
      <c r="K468" s="251"/>
      <c r="L468" s="256"/>
      <c r="M468" s="257"/>
      <c r="N468" s="258"/>
      <c r="O468" s="258"/>
      <c r="P468" s="258"/>
      <c r="Q468" s="258"/>
      <c r="R468" s="258"/>
      <c r="S468" s="258"/>
      <c r="T468" s="259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60" t="s">
        <v>380</v>
      </c>
      <c r="AU468" s="260" t="s">
        <v>86</v>
      </c>
      <c r="AV468" s="14" t="s">
        <v>86</v>
      </c>
      <c r="AW468" s="14" t="s">
        <v>37</v>
      </c>
      <c r="AX468" s="14" t="s">
        <v>84</v>
      </c>
      <c r="AY468" s="260" t="s">
        <v>146</v>
      </c>
    </row>
    <row r="469" spans="1:47" s="2" customFormat="1" ht="12">
      <c r="A469" s="41"/>
      <c r="B469" s="42"/>
      <c r="C469" s="43"/>
      <c r="D469" s="241" t="s">
        <v>383</v>
      </c>
      <c r="E469" s="43"/>
      <c r="F469" s="261" t="s">
        <v>580</v>
      </c>
      <c r="G469" s="43"/>
      <c r="H469" s="43"/>
      <c r="I469" s="43"/>
      <c r="J469" s="43"/>
      <c r="K469" s="43"/>
      <c r="L469" s="47"/>
      <c r="M469" s="231"/>
      <c r="N469" s="232"/>
      <c r="O469" s="87"/>
      <c r="P469" s="87"/>
      <c r="Q469" s="87"/>
      <c r="R469" s="87"/>
      <c r="S469" s="87"/>
      <c r="T469" s="88"/>
      <c r="U469" s="41"/>
      <c r="V469" s="41"/>
      <c r="W469" s="41"/>
      <c r="X469" s="41"/>
      <c r="Y469" s="41"/>
      <c r="Z469" s="41"/>
      <c r="AA469" s="41"/>
      <c r="AB469" s="41"/>
      <c r="AC469" s="41"/>
      <c r="AD469" s="41"/>
      <c r="AE469" s="41"/>
      <c r="AU469" s="20" t="s">
        <v>86</v>
      </c>
    </row>
    <row r="470" spans="1:47" s="2" customFormat="1" ht="12">
      <c r="A470" s="41"/>
      <c r="B470" s="42"/>
      <c r="C470" s="43"/>
      <c r="D470" s="241" t="s">
        <v>383</v>
      </c>
      <c r="E470" s="43"/>
      <c r="F470" s="262" t="s">
        <v>581</v>
      </c>
      <c r="G470" s="43"/>
      <c r="H470" s="263">
        <v>250.5</v>
      </c>
      <c r="I470" s="43"/>
      <c r="J470" s="43"/>
      <c r="K470" s="43"/>
      <c r="L470" s="47"/>
      <c r="M470" s="231"/>
      <c r="N470" s="232"/>
      <c r="O470" s="87"/>
      <c r="P470" s="87"/>
      <c r="Q470" s="87"/>
      <c r="R470" s="87"/>
      <c r="S470" s="87"/>
      <c r="T470" s="88"/>
      <c r="U470" s="41"/>
      <c r="V470" s="41"/>
      <c r="W470" s="41"/>
      <c r="X470" s="41"/>
      <c r="Y470" s="41"/>
      <c r="Z470" s="41"/>
      <c r="AA470" s="41"/>
      <c r="AB470" s="41"/>
      <c r="AC470" s="41"/>
      <c r="AD470" s="41"/>
      <c r="AE470" s="41"/>
      <c r="AU470" s="20" t="s">
        <v>86</v>
      </c>
    </row>
    <row r="471" spans="1:47" s="2" customFormat="1" ht="12">
      <c r="A471" s="41"/>
      <c r="B471" s="42"/>
      <c r="C471" s="43"/>
      <c r="D471" s="241" t="s">
        <v>383</v>
      </c>
      <c r="E471" s="43"/>
      <c r="F471" s="261" t="s">
        <v>432</v>
      </c>
      <c r="G471" s="43"/>
      <c r="H471" s="43"/>
      <c r="I471" s="43"/>
      <c r="J471" s="43"/>
      <c r="K471" s="43"/>
      <c r="L471" s="47"/>
      <c r="M471" s="231"/>
      <c r="N471" s="232"/>
      <c r="O471" s="87"/>
      <c r="P471" s="87"/>
      <c r="Q471" s="87"/>
      <c r="R471" s="87"/>
      <c r="S471" s="87"/>
      <c r="T471" s="88"/>
      <c r="U471" s="41"/>
      <c r="V471" s="41"/>
      <c r="W471" s="41"/>
      <c r="X471" s="41"/>
      <c r="Y471" s="41"/>
      <c r="Z471" s="41"/>
      <c r="AA471" s="41"/>
      <c r="AB471" s="41"/>
      <c r="AC471" s="41"/>
      <c r="AD471" s="41"/>
      <c r="AE471" s="41"/>
      <c r="AU471" s="20" t="s">
        <v>86</v>
      </c>
    </row>
    <row r="472" spans="1:47" s="2" customFormat="1" ht="12">
      <c r="A472" s="41"/>
      <c r="B472" s="42"/>
      <c r="C472" s="43"/>
      <c r="D472" s="241" t="s">
        <v>383</v>
      </c>
      <c r="E472" s="43"/>
      <c r="F472" s="262" t="s">
        <v>433</v>
      </c>
      <c r="G472" s="43"/>
      <c r="H472" s="263">
        <v>625.743</v>
      </c>
      <c r="I472" s="43"/>
      <c r="J472" s="43"/>
      <c r="K472" s="43"/>
      <c r="L472" s="47"/>
      <c r="M472" s="231"/>
      <c r="N472" s="232"/>
      <c r="O472" s="87"/>
      <c r="P472" s="87"/>
      <c r="Q472" s="87"/>
      <c r="R472" s="87"/>
      <c r="S472" s="87"/>
      <c r="T472" s="88"/>
      <c r="U472" s="41"/>
      <c r="V472" s="41"/>
      <c r="W472" s="41"/>
      <c r="X472" s="41"/>
      <c r="Y472" s="41"/>
      <c r="Z472" s="41"/>
      <c r="AA472" s="41"/>
      <c r="AB472" s="41"/>
      <c r="AC472" s="41"/>
      <c r="AD472" s="41"/>
      <c r="AE472" s="41"/>
      <c r="AU472" s="20" t="s">
        <v>86</v>
      </c>
    </row>
    <row r="473" spans="1:65" s="2" customFormat="1" ht="24.15" customHeight="1">
      <c r="A473" s="41"/>
      <c r="B473" s="42"/>
      <c r="C473" s="215" t="s">
        <v>692</v>
      </c>
      <c r="D473" s="215" t="s">
        <v>149</v>
      </c>
      <c r="E473" s="216" t="s">
        <v>693</v>
      </c>
      <c r="F473" s="217" t="s">
        <v>694</v>
      </c>
      <c r="G473" s="218" t="s">
        <v>377</v>
      </c>
      <c r="H473" s="219">
        <v>294.026</v>
      </c>
      <c r="I473" s="220"/>
      <c r="J473" s="221">
        <f>ROUND(I473*H473,2)</f>
        <v>0</v>
      </c>
      <c r="K473" s="217" t="s">
        <v>153</v>
      </c>
      <c r="L473" s="47"/>
      <c r="M473" s="222" t="s">
        <v>19</v>
      </c>
      <c r="N473" s="223" t="s">
        <v>47</v>
      </c>
      <c r="O473" s="87"/>
      <c r="P473" s="224">
        <f>O473*H473</f>
        <v>0</v>
      </c>
      <c r="Q473" s="224">
        <v>0</v>
      </c>
      <c r="R473" s="224">
        <f>Q473*H473</f>
        <v>0</v>
      </c>
      <c r="S473" s="224">
        <v>0</v>
      </c>
      <c r="T473" s="225">
        <f>S473*H473</f>
        <v>0</v>
      </c>
      <c r="U473" s="41"/>
      <c r="V473" s="41"/>
      <c r="W473" s="41"/>
      <c r="X473" s="41"/>
      <c r="Y473" s="41"/>
      <c r="Z473" s="41"/>
      <c r="AA473" s="41"/>
      <c r="AB473" s="41"/>
      <c r="AC473" s="41"/>
      <c r="AD473" s="41"/>
      <c r="AE473" s="41"/>
      <c r="AR473" s="226" t="s">
        <v>167</v>
      </c>
      <c r="AT473" s="226" t="s">
        <v>149</v>
      </c>
      <c r="AU473" s="226" t="s">
        <v>86</v>
      </c>
      <c r="AY473" s="20" t="s">
        <v>146</v>
      </c>
      <c r="BE473" s="227">
        <f>IF(N473="základní",J473,0)</f>
        <v>0</v>
      </c>
      <c r="BF473" s="227">
        <f>IF(N473="snížená",J473,0)</f>
        <v>0</v>
      </c>
      <c r="BG473" s="227">
        <f>IF(N473="zákl. přenesená",J473,0)</f>
        <v>0</v>
      </c>
      <c r="BH473" s="227">
        <f>IF(N473="sníž. přenesená",J473,0)</f>
        <v>0</v>
      </c>
      <c r="BI473" s="227">
        <f>IF(N473="nulová",J473,0)</f>
        <v>0</v>
      </c>
      <c r="BJ473" s="20" t="s">
        <v>84</v>
      </c>
      <c r="BK473" s="227">
        <f>ROUND(I473*H473,2)</f>
        <v>0</v>
      </c>
      <c r="BL473" s="20" t="s">
        <v>167</v>
      </c>
      <c r="BM473" s="226" t="s">
        <v>695</v>
      </c>
    </row>
    <row r="474" spans="1:47" s="2" customFormat="1" ht="12">
      <c r="A474" s="41"/>
      <c r="B474" s="42"/>
      <c r="C474" s="43"/>
      <c r="D474" s="228" t="s">
        <v>156</v>
      </c>
      <c r="E474" s="43"/>
      <c r="F474" s="229" t="s">
        <v>696</v>
      </c>
      <c r="G474" s="43"/>
      <c r="H474" s="43"/>
      <c r="I474" s="230"/>
      <c r="J474" s="43"/>
      <c r="K474" s="43"/>
      <c r="L474" s="47"/>
      <c r="M474" s="231"/>
      <c r="N474" s="232"/>
      <c r="O474" s="87"/>
      <c r="P474" s="87"/>
      <c r="Q474" s="87"/>
      <c r="R474" s="87"/>
      <c r="S474" s="87"/>
      <c r="T474" s="88"/>
      <c r="U474" s="41"/>
      <c r="V474" s="41"/>
      <c r="W474" s="41"/>
      <c r="X474" s="41"/>
      <c r="Y474" s="41"/>
      <c r="Z474" s="41"/>
      <c r="AA474" s="41"/>
      <c r="AB474" s="41"/>
      <c r="AC474" s="41"/>
      <c r="AD474" s="41"/>
      <c r="AE474" s="41"/>
      <c r="AT474" s="20" t="s">
        <v>156</v>
      </c>
      <c r="AU474" s="20" t="s">
        <v>86</v>
      </c>
    </row>
    <row r="475" spans="1:51" s="13" customFormat="1" ht="12">
      <c r="A475" s="13"/>
      <c r="B475" s="239"/>
      <c r="C475" s="240"/>
      <c r="D475" s="241" t="s">
        <v>380</v>
      </c>
      <c r="E475" s="242" t="s">
        <v>19</v>
      </c>
      <c r="F475" s="243" t="s">
        <v>381</v>
      </c>
      <c r="G475" s="240"/>
      <c r="H475" s="242" t="s">
        <v>19</v>
      </c>
      <c r="I475" s="244"/>
      <c r="J475" s="240"/>
      <c r="K475" s="240"/>
      <c r="L475" s="245"/>
      <c r="M475" s="246"/>
      <c r="N475" s="247"/>
      <c r="O475" s="247"/>
      <c r="P475" s="247"/>
      <c r="Q475" s="247"/>
      <c r="R475" s="247"/>
      <c r="S475" s="247"/>
      <c r="T475" s="248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49" t="s">
        <v>380</v>
      </c>
      <c r="AU475" s="249" t="s">
        <v>86</v>
      </c>
      <c r="AV475" s="13" t="s">
        <v>84</v>
      </c>
      <c r="AW475" s="13" t="s">
        <v>37</v>
      </c>
      <c r="AX475" s="13" t="s">
        <v>76</v>
      </c>
      <c r="AY475" s="249" t="s">
        <v>146</v>
      </c>
    </row>
    <row r="476" spans="1:51" s="13" customFormat="1" ht="12">
      <c r="A476" s="13"/>
      <c r="B476" s="239"/>
      <c r="C476" s="240"/>
      <c r="D476" s="241" t="s">
        <v>380</v>
      </c>
      <c r="E476" s="242" t="s">
        <v>19</v>
      </c>
      <c r="F476" s="243" t="s">
        <v>670</v>
      </c>
      <c r="G476" s="240"/>
      <c r="H476" s="242" t="s">
        <v>19</v>
      </c>
      <c r="I476" s="244"/>
      <c r="J476" s="240"/>
      <c r="K476" s="240"/>
      <c r="L476" s="245"/>
      <c r="M476" s="246"/>
      <c r="N476" s="247"/>
      <c r="O476" s="247"/>
      <c r="P476" s="247"/>
      <c r="Q476" s="247"/>
      <c r="R476" s="247"/>
      <c r="S476" s="247"/>
      <c r="T476" s="248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49" t="s">
        <v>380</v>
      </c>
      <c r="AU476" s="249" t="s">
        <v>86</v>
      </c>
      <c r="AV476" s="13" t="s">
        <v>84</v>
      </c>
      <c r="AW476" s="13" t="s">
        <v>37</v>
      </c>
      <c r="AX476" s="13" t="s">
        <v>76</v>
      </c>
      <c r="AY476" s="249" t="s">
        <v>146</v>
      </c>
    </row>
    <row r="477" spans="1:51" s="13" customFormat="1" ht="12">
      <c r="A477" s="13"/>
      <c r="B477" s="239"/>
      <c r="C477" s="240"/>
      <c r="D477" s="241" t="s">
        <v>380</v>
      </c>
      <c r="E477" s="242" t="s">
        <v>19</v>
      </c>
      <c r="F477" s="243" t="s">
        <v>557</v>
      </c>
      <c r="G477" s="240"/>
      <c r="H477" s="242" t="s">
        <v>19</v>
      </c>
      <c r="I477" s="244"/>
      <c r="J477" s="240"/>
      <c r="K477" s="240"/>
      <c r="L477" s="245"/>
      <c r="M477" s="246"/>
      <c r="N477" s="247"/>
      <c r="O477" s="247"/>
      <c r="P477" s="247"/>
      <c r="Q477" s="247"/>
      <c r="R477" s="247"/>
      <c r="S477" s="247"/>
      <c r="T477" s="248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49" t="s">
        <v>380</v>
      </c>
      <c r="AU477" s="249" t="s">
        <v>86</v>
      </c>
      <c r="AV477" s="13" t="s">
        <v>84</v>
      </c>
      <c r="AW477" s="13" t="s">
        <v>37</v>
      </c>
      <c r="AX477" s="13" t="s">
        <v>76</v>
      </c>
      <c r="AY477" s="249" t="s">
        <v>146</v>
      </c>
    </row>
    <row r="478" spans="1:51" s="14" customFormat="1" ht="12">
      <c r="A478" s="14"/>
      <c r="B478" s="250"/>
      <c r="C478" s="251"/>
      <c r="D478" s="241" t="s">
        <v>380</v>
      </c>
      <c r="E478" s="252" t="s">
        <v>19</v>
      </c>
      <c r="F478" s="253" t="s">
        <v>331</v>
      </c>
      <c r="G478" s="251"/>
      <c r="H478" s="254">
        <v>294.026</v>
      </c>
      <c r="I478" s="255"/>
      <c r="J478" s="251"/>
      <c r="K478" s="251"/>
      <c r="L478" s="256"/>
      <c r="M478" s="257"/>
      <c r="N478" s="258"/>
      <c r="O478" s="258"/>
      <c r="P478" s="258"/>
      <c r="Q478" s="258"/>
      <c r="R478" s="258"/>
      <c r="S478" s="258"/>
      <c r="T478" s="259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60" t="s">
        <v>380</v>
      </c>
      <c r="AU478" s="260" t="s">
        <v>86</v>
      </c>
      <c r="AV478" s="14" t="s">
        <v>86</v>
      </c>
      <c r="AW478" s="14" t="s">
        <v>37</v>
      </c>
      <c r="AX478" s="14" t="s">
        <v>84</v>
      </c>
      <c r="AY478" s="260" t="s">
        <v>146</v>
      </c>
    </row>
    <row r="479" spans="1:47" s="2" customFormat="1" ht="12">
      <c r="A479" s="41"/>
      <c r="B479" s="42"/>
      <c r="C479" s="43"/>
      <c r="D479" s="241" t="s">
        <v>383</v>
      </c>
      <c r="E479" s="43"/>
      <c r="F479" s="261" t="s">
        <v>580</v>
      </c>
      <c r="G479" s="43"/>
      <c r="H479" s="43"/>
      <c r="I479" s="43"/>
      <c r="J479" s="43"/>
      <c r="K479" s="43"/>
      <c r="L479" s="47"/>
      <c r="M479" s="231"/>
      <c r="N479" s="232"/>
      <c r="O479" s="87"/>
      <c r="P479" s="87"/>
      <c r="Q479" s="87"/>
      <c r="R479" s="87"/>
      <c r="S479" s="87"/>
      <c r="T479" s="88"/>
      <c r="U479" s="41"/>
      <c r="V479" s="41"/>
      <c r="W479" s="41"/>
      <c r="X479" s="41"/>
      <c r="Y479" s="41"/>
      <c r="Z479" s="41"/>
      <c r="AA479" s="41"/>
      <c r="AB479" s="41"/>
      <c r="AC479" s="41"/>
      <c r="AD479" s="41"/>
      <c r="AE479" s="41"/>
      <c r="AU479" s="20" t="s">
        <v>86</v>
      </c>
    </row>
    <row r="480" spans="1:47" s="2" customFormat="1" ht="12">
      <c r="A480" s="41"/>
      <c r="B480" s="42"/>
      <c r="C480" s="43"/>
      <c r="D480" s="241" t="s">
        <v>383</v>
      </c>
      <c r="E480" s="43"/>
      <c r="F480" s="262" t="s">
        <v>581</v>
      </c>
      <c r="G480" s="43"/>
      <c r="H480" s="263">
        <v>250.5</v>
      </c>
      <c r="I480" s="43"/>
      <c r="J480" s="43"/>
      <c r="K480" s="43"/>
      <c r="L480" s="47"/>
      <c r="M480" s="231"/>
      <c r="N480" s="232"/>
      <c r="O480" s="87"/>
      <c r="P480" s="87"/>
      <c r="Q480" s="87"/>
      <c r="R480" s="87"/>
      <c r="S480" s="87"/>
      <c r="T480" s="88"/>
      <c r="U480" s="41"/>
      <c r="V480" s="41"/>
      <c r="W480" s="41"/>
      <c r="X480" s="41"/>
      <c r="Y480" s="41"/>
      <c r="Z480" s="41"/>
      <c r="AA480" s="41"/>
      <c r="AB480" s="41"/>
      <c r="AC480" s="41"/>
      <c r="AD480" s="41"/>
      <c r="AE480" s="41"/>
      <c r="AU480" s="20" t="s">
        <v>86</v>
      </c>
    </row>
    <row r="481" spans="1:47" s="2" customFormat="1" ht="12">
      <c r="A481" s="41"/>
      <c r="B481" s="42"/>
      <c r="C481" s="43"/>
      <c r="D481" s="241" t="s">
        <v>383</v>
      </c>
      <c r="E481" s="43"/>
      <c r="F481" s="261" t="s">
        <v>582</v>
      </c>
      <c r="G481" s="43"/>
      <c r="H481" s="43"/>
      <c r="I481" s="43"/>
      <c r="J481" s="43"/>
      <c r="K481" s="43"/>
      <c r="L481" s="47"/>
      <c r="M481" s="231"/>
      <c r="N481" s="232"/>
      <c r="O481" s="87"/>
      <c r="P481" s="87"/>
      <c r="Q481" s="87"/>
      <c r="R481" s="87"/>
      <c r="S481" s="87"/>
      <c r="T481" s="88"/>
      <c r="U481" s="41"/>
      <c r="V481" s="41"/>
      <c r="W481" s="41"/>
      <c r="X481" s="41"/>
      <c r="Y481" s="41"/>
      <c r="Z481" s="41"/>
      <c r="AA481" s="41"/>
      <c r="AB481" s="41"/>
      <c r="AC481" s="41"/>
      <c r="AD481" s="41"/>
      <c r="AE481" s="41"/>
      <c r="AU481" s="20" t="s">
        <v>86</v>
      </c>
    </row>
    <row r="482" spans="1:47" s="2" customFormat="1" ht="12">
      <c r="A482" s="41"/>
      <c r="B482" s="42"/>
      <c r="C482" s="43"/>
      <c r="D482" s="241" t="s">
        <v>383</v>
      </c>
      <c r="E482" s="43"/>
      <c r="F482" s="262" t="s">
        <v>583</v>
      </c>
      <c r="G482" s="43"/>
      <c r="H482" s="263">
        <v>43.526</v>
      </c>
      <c r="I482" s="43"/>
      <c r="J482" s="43"/>
      <c r="K482" s="43"/>
      <c r="L482" s="47"/>
      <c r="M482" s="231"/>
      <c r="N482" s="232"/>
      <c r="O482" s="87"/>
      <c r="P482" s="87"/>
      <c r="Q482" s="87"/>
      <c r="R482" s="87"/>
      <c r="S482" s="87"/>
      <c r="T482" s="88"/>
      <c r="U482" s="41"/>
      <c r="V482" s="41"/>
      <c r="W482" s="41"/>
      <c r="X482" s="41"/>
      <c r="Y482" s="41"/>
      <c r="Z482" s="41"/>
      <c r="AA482" s="41"/>
      <c r="AB482" s="41"/>
      <c r="AC482" s="41"/>
      <c r="AD482" s="41"/>
      <c r="AE482" s="41"/>
      <c r="AU482" s="20" t="s">
        <v>86</v>
      </c>
    </row>
    <row r="483" spans="1:47" s="2" customFormat="1" ht="12">
      <c r="A483" s="41"/>
      <c r="B483" s="42"/>
      <c r="C483" s="43"/>
      <c r="D483" s="241" t="s">
        <v>383</v>
      </c>
      <c r="E483" s="43"/>
      <c r="F483" s="264" t="s">
        <v>405</v>
      </c>
      <c r="G483" s="43"/>
      <c r="H483" s="43"/>
      <c r="I483" s="43"/>
      <c r="J483" s="43"/>
      <c r="K483" s="43"/>
      <c r="L483" s="47"/>
      <c r="M483" s="231"/>
      <c r="N483" s="232"/>
      <c r="O483" s="87"/>
      <c r="P483" s="87"/>
      <c r="Q483" s="87"/>
      <c r="R483" s="87"/>
      <c r="S483" s="87"/>
      <c r="T483" s="88"/>
      <c r="U483" s="41"/>
      <c r="V483" s="41"/>
      <c r="W483" s="41"/>
      <c r="X483" s="41"/>
      <c r="Y483" s="41"/>
      <c r="Z483" s="41"/>
      <c r="AA483" s="41"/>
      <c r="AB483" s="41"/>
      <c r="AC483" s="41"/>
      <c r="AD483" s="41"/>
      <c r="AE483" s="41"/>
      <c r="AU483" s="20" t="s">
        <v>86</v>
      </c>
    </row>
    <row r="484" spans="1:47" s="2" customFormat="1" ht="12">
      <c r="A484" s="41"/>
      <c r="B484" s="42"/>
      <c r="C484" s="43"/>
      <c r="D484" s="241" t="s">
        <v>383</v>
      </c>
      <c r="E484" s="43"/>
      <c r="F484" s="265" t="s">
        <v>406</v>
      </c>
      <c r="G484" s="43"/>
      <c r="H484" s="263">
        <v>87.052</v>
      </c>
      <c r="I484" s="43"/>
      <c r="J484" s="43"/>
      <c r="K484" s="43"/>
      <c r="L484" s="47"/>
      <c r="M484" s="231"/>
      <c r="N484" s="232"/>
      <c r="O484" s="87"/>
      <c r="P484" s="87"/>
      <c r="Q484" s="87"/>
      <c r="R484" s="87"/>
      <c r="S484" s="87"/>
      <c r="T484" s="88"/>
      <c r="U484" s="41"/>
      <c r="V484" s="41"/>
      <c r="W484" s="41"/>
      <c r="X484" s="41"/>
      <c r="Y484" s="41"/>
      <c r="Z484" s="41"/>
      <c r="AA484" s="41"/>
      <c r="AB484" s="41"/>
      <c r="AC484" s="41"/>
      <c r="AD484" s="41"/>
      <c r="AE484" s="41"/>
      <c r="AU484" s="20" t="s">
        <v>86</v>
      </c>
    </row>
    <row r="485" spans="1:65" s="2" customFormat="1" ht="24.15" customHeight="1">
      <c r="A485" s="41"/>
      <c r="B485" s="42"/>
      <c r="C485" s="215" t="s">
        <v>697</v>
      </c>
      <c r="D485" s="215" t="s">
        <v>149</v>
      </c>
      <c r="E485" s="216" t="s">
        <v>698</v>
      </c>
      <c r="F485" s="217" t="s">
        <v>699</v>
      </c>
      <c r="G485" s="218" t="s">
        <v>377</v>
      </c>
      <c r="H485" s="219">
        <v>294.026</v>
      </c>
      <c r="I485" s="220"/>
      <c r="J485" s="221">
        <f>ROUND(I485*H485,2)</f>
        <v>0</v>
      </c>
      <c r="K485" s="217" t="s">
        <v>153</v>
      </c>
      <c r="L485" s="47"/>
      <c r="M485" s="222" t="s">
        <v>19</v>
      </c>
      <c r="N485" s="223" t="s">
        <v>47</v>
      </c>
      <c r="O485" s="87"/>
      <c r="P485" s="224">
        <f>O485*H485</f>
        <v>0</v>
      </c>
      <c r="Q485" s="224">
        <v>0</v>
      </c>
      <c r="R485" s="224">
        <f>Q485*H485</f>
        <v>0</v>
      </c>
      <c r="S485" s="224">
        <v>0</v>
      </c>
      <c r="T485" s="225">
        <f>S485*H485</f>
        <v>0</v>
      </c>
      <c r="U485" s="41"/>
      <c r="V485" s="41"/>
      <c r="W485" s="41"/>
      <c r="X485" s="41"/>
      <c r="Y485" s="41"/>
      <c r="Z485" s="41"/>
      <c r="AA485" s="41"/>
      <c r="AB485" s="41"/>
      <c r="AC485" s="41"/>
      <c r="AD485" s="41"/>
      <c r="AE485" s="41"/>
      <c r="AR485" s="226" t="s">
        <v>167</v>
      </c>
      <c r="AT485" s="226" t="s">
        <v>149</v>
      </c>
      <c r="AU485" s="226" t="s">
        <v>86</v>
      </c>
      <c r="AY485" s="20" t="s">
        <v>146</v>
      </c>
      <c r="BE485" s="227">
        <f>IF(N485="základní",J485,0)</f>
        <v>0</v>
      </c>
      <c r="BF485" s="227">
        <f>IF(N485="snížená",J485,0)</f>
        <v>0</v>
      </c>
      <c r="BG485" s="227">
        <f>IF(N485="zákl. přenesená",J485,0)</f>
        <v>0</v>
      </c>
      <c r="BH485" s="227">
        <f>IF(N485="sníž. přenesená",J485,0)</f>
        <v>0</v>
      </c>
      <c r="BI485" s="227">
        <f>IF(N485="nulová",J485,0)</f>
        <v>0</v>
      </c>
      <c r="BJ485" s="20" t="s">
        <v>84</v>
      </c>
      <c r="BK485" s="227">
        <f>ROUND(I485*H485,2)</f>
        <v>0</v>
      </c>
      <c r="BL485" s="20" t="s">
        <v>167</v>
      </c>
      <c r="BM485" s="226" t="s">
        <v>700</v>
      </c>
    </row>
    <row r="486" spans="1:47" s="2" customFormat="1" ht="12">
      <c r="A486" s="41"/>
      <c r="B486" s="42"/>
      <c r="C486" s="43"/>
      <c r="D486" s="228" t="s">
        <v>156</v>
      </c>
      <c r="E486" s="43"/>
      <c r="F486" s="229" t="s">
        <v>701</v>
      </c>
      <c r="G486" s="43"/>
      <c r="H486" s="43"/>
      <c r="I486" s="230"/>
      <c r="J486" s="43"/>
      <c r="K486" s="43"/>
      <c r="L486" s="47"/>
      <c r="M486" s="231"/>
      <c r="N486" s="232"/>
      <c r="O486" s="87"/>
      <c r="P486" s="87"/>
      <c r="Q486" s="87"/>
      <c r="R486" s="87"/>
      <c r="S486" s="87"/>
      <c r="T486" s="88"/>
      <c r="U486" s="41"/>
      <c r="V486" s="41"/>
      <c r="W486" s="41"/>
      <c r="X486" s="41"/>
      <c r="Y486" s="41"/>
      <c r="Z486" s="41"/>
      <c r="AA486" s="41"/>
      <c r="AB486" s="41"/>
      <c r="AC486" s="41"/>
      <c r="AD486" s="41"/>
      <c r="AE486" s="41"/>
      <c r="AT486" s="20" t="s">
        <v>156</v>
      </c>
      <c r="AU486" s="20" t="s">
        <v>86</v>
      </c>
    </row>
    <row r="487" spans="1:51" s="13" customFormat="1" ht="12">
      <c r="A487" s="13"/>
      <c r="B487" s="239"/>
      <c r="C487" s="240"/>
      <c r="D487" s="241" t="s">
        <v>380</v>
      </c>
      <c r="E487" s="242" t="s">
        <v>19</v>
      </c>
      <c r="F487" s="243" t="s">
        <v>381</v>
      </c>
      <c r="G487" s="240"/>
      <c r="H487" s="242" t="s">
        <v>19</v>
      </c>
      <c r="I487" s="244"/>
      <c r="J487" s="240"/>
      <c r="K487" s="240"/>
      <c r="L487" s="245"/>
      <c r="M487" s="246"/>
      <c r="N487" s="247"/>
      <c r="O487" s="247"/>
      <c r="P487" s="247"/>
      <c r="Q487" s="247"/>
      <c r="R487" s="247"/>
      <c r="S487" s="247"/>
      <c r="T487" s="248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49" t="s">
        <v>380</v>
      </c>
      <c r="AU487" s="249" t="s">
        <v>86</v>
      </c>
      <c r="AV487" s="13" t="s">
        <v>84</v>
      </c>
      <c r="AW487" s="13" t="s">
        <v>37</v>
      </c>
      <c r="AX487" s="13" t="s">
        <v>76</v>
      </c>
      <c r="AY487" s="249" t="s">
        <v>146</v>
      </c>
    </row>
    <row r="488" spans="1:51" s="13" customFormat="1" ht="12">
      <c r="A488" s="13"/>
      <c r="B488" s="239"/>
      <c r="C488" s="240"/>
      <c r="D488" s="241" t="s">
        <v>380</v>
      </c>
      <c r="E488" s="242" t="s">
        <v>19</v>
      </c>
      <c r="F488" s="243" t="s">
        <v>670</v>
      </c>
      <c r="G488" s="240"/>
      <c r="H488" s="242" t="s">
        <v>19</v>
      </c>
      <c r="I488" s="244"/>
      <c r="J488" s="240"/>
      <c r="K488" s="240"/>
      <c r="L488" s="245"/>
      <c r="M488" s="246"/>
      <c r="N488" s="247"/>
      <c r="O488" s="247"/>
      <c r="P488" s="247"/>
      <c r="Q488" s="247"/>
      <c r="R488" s="247"/>
      <c r="S488" s="247"/>
      <c r="T488" s="248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49" t="s">
        <v>380</v>
      </c>
      <c r="AU488" s="249" t="s">
        <v>86</v>
      </c>
      <c r="AV488" s="13" t="s">
        <v>84</v>
      </c>
      <c r="AW488" s="13" t="s">
        <v>37</v>
      </c>
      <c r="AX488" s="13" t="s">
        <v>76</v>
      </c>
      <c r="AY488" s="249" t="s">
        <v>146</v>
      </c>
    </row>
    <row r="489" spans="1:51" s="13" customFormat="1" ht="12">
      <c r="A489" s="13"/>
      <c r="B489" s="239"/>
      <c r="C489" s="240"/>
      <c r="D489" s="241" t="s">
        <v>380</v>
      </c>
      <c r="E489" s="242" t="s">
        <v>19</v>
      </c>
      <c r="F489" s="243" t="s">
        <v>557</v>
      </c>
      <c r="G489" s="240"/>
      <c r="H489" s="242" t="s">
        <v>19</v>
      </c>
      <c r="I489" s="244"/>
      <c r="J489" s="240"/>
      <c r="K489" s="240"/>
      <c r="L489" s="245"/>
      <c r="M489" s="246"/>
      <c r="N489" s="247"/>
      <c r="O489" s="247"/>
      <c r="P489" s="247"/>
      <c r="Q489" s="247"/>
      <c r="R489" s="247"/>
      <c r="S489" s="247"/>
      <c r="T489" s="248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49" t="s">
        <v>380</v>
      </c>
      <c r="AU489" s="249" t="s">
        <v>86</v>
      </c>
      <c r="AV489" s="13" t="s">
        <v>84</v>
      </c>
      <c r="AW489" s="13" t="s">
        <v>37</v>
      </c>
      <c r="AX489" s="13" t="s">
        <v>76</v>
      </c>
      <c r="AY489" s="249" t="s">
        <v>146</v>
      </c>
    </row>
    <row r="490" spans="1:51" s="14" customFormat="1" ht="12">
      <c r="A490" s="14"/>
      <c r="B490" s="250"/>
      <c r="C490" s="251"/>
      <c r="D490" s="241" t="s">
        <v>380</v>
      </c>
      <c r="E490" s="252" t="s">
        <v>19</v>
      </c>
      <c r="F490" s="253" t="s">
        <v>331</v>
      </c>
      <c r="G490" s="251"/>
      <c r="H490" s="254">
        <v>294.026</v>
      </c>
      <c r="I490" s="255"/>
      <c r="J490" s="251"/>
      <c r="K490" s="251"/>
      <c r="L490" s="256"/>
      <c r="M490" s="257"/>
      <c r="N490" s="258"/>
      <c r="O490" s="258"/>
      <c r="P490" s="258"/>
      <c r="Q490" s="258"/>
      <c r="R490" s="258"/>
      <c r="S490" s="258"/>
      <c r="T490" s="259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60" t="s">
        <v>380</v>
      </c>
      <c r="AU490" s="260" t="s">
        <v>86</v>
      </c>
      <c r="AV490" s="14" t="s">
        <v>86</v>
      </c>
      <c r="AW490" s="14" t="s">
        <v>37</v>
      </c>
      <c r="AX490" s="14" t="s">
        <v>84</v>
      </c>
      <c r="AY490" s="260" t="s">
        <v>146</v>
      </c>
    </row>
    <row r="491" spans="1:47" s="2" customFormat="1" ht="12">
      <c r="A491" s="41"/>
      <c r="B491" s="42"/>
      <c r="C491" s="43"/>
      <c r="D491" s="241" t="s">
        <v>383</v>
      </c>
      <c r="E491" s="43"/>
      <c r="F491" s="261" t="s">
        <v>580</v>
      </c>
      <c r="G491" s="43"/>
      <c r="H491" s="43"/>
      <c r="I491" s="43"/>
      <c r="J491" s="43"/>
      <c r="K491" s="43"/>
      <c r="L491" s="47"/>
      <c r="M491" s="231"/>
      <c r="N491" s="232"/>
      <c r="O491" s="87"/>
      <c r="P491" s="87"/>
      <c r="Q491" s="87"/>
      <c r="R491" s="87"/>
      <c r="S491" s="87"/>
      <c r="T491" s="88"/>
      <c r="U491" s="41"/>
      <c r="V491" s="41"/>
      <c r="W491" s="41"/>
      <c r="X491" s="41"/>
      <c r="Y491" s="41"/>
      <c r="Z491" s="41"/>
      <c r="AA491" s="41"/>
      <c r="AB491" s="41"/>
      <c r="AC491" s="41"/>
      <c r="AD491" s="41"/>
      <c r="AE491" s="41"/>
      <c r="AU491" s="20" t="s">
        <v>86</v>
      </c>
    </row>
    <row r="492" spans="1:47" s="2" customFormat="1" ht="12">
      <c r="A492" s="41"/>
      <c r="B492" s="42"/>
      <c r="C492" s="43"/>
      <c r="D492" s="241" t="s">
        <v>383</v>
      </c>
      <c r="E492" s="43"/>
      <c r="F492" s="262" t="s">
        <v>581</v>
      </c>
      <c r="G492" s="43"/>
      <c r="H492" s="263">
        <v>250.5</v>
      </c>
      <c r="I492" s="43"/>
      <c r="J492" s="43"/>
      <c r="K492" s="43"/>
      <c r="L492" s="47"/>
      <c r="M492" s="231"/>
      <c r="N492" s="232"/>
      <c r="O492" s="87"/>
      <c r="P492" s="87"/>
      <c r="Q492" s="87"/>
      <c r="R492" s="87"/>
      <c r="S492" s="87"/>
      <c r="T492" s="88"/>
      <c r="U492" s="41"/>
      <c r="V492" s="41"/>
      <c r="W492" s="41"/>
      <c r="X492" s="41"/>
      <c r="Y492" s="41"/>
      <c r="Z492" s="41"/>
      <c r="AA492" s="41"/>
      <c r="AB492" s="41"/>
      <c r="AC492" s="41"/>
      <c r="AD492" s="41"/>
      <c r="AE492" s="41"/>
      <c r="AU492" s="20" t="s">
        <v>86</v>
      </c>
    </row>
    <row r="493" spans="1:47" s="2" customFormat="1" ht="12">
      <c r="A493" s="41"/>
      <c r="B493" s="42"/>
      <c r="C493" s="43"/>
      <c r="D493" s="241" t="s">
        <v>383</v>
      </c>
      <c r="E493" s="43"/>
      <c r="F493" s="261" t="s">
        <v>582</v>
      </c>
      <c r="G493" s="43"/>
      <c r="H493" s="43"/>
      <c r="I493" s="43"/>
      <c r="J493" s="43"/>
      <c r="K493" s="43"/>
      <c r="L493" s="47"/>
      <c r="M493" s="231"/>
      <c r="N493" s="232"/>
      <c r="O493" s="87"/>
      <c r="P493" s="87"/>
      <c r="Q493" s="87"/>
      <c r="R493" s="87"/>
      <c r="S493" s="87"/>
      <c r="T493" s="88"/>
      <c r="U493" s="41"/>
      <c r="V493" s="41"/>
      <c r="W493" s="41"/>
      <c r="X493" s="41"/>
      <c r="Y493" s="41"/>
      <c r="Z493" s="41"/>
      <c r="AA493" s="41"/>
      <c r="AB493" s="41"/>
      <c r="AC493" s="41"/>
      <c r="AD493" s="41"/>
      <c r="AE493" s="41"/>
      <c r="AU493" s="20" t="s">
        <v>86</v>
      </c>
    </row>
    <row r="494" spans="1:47" s="2" customFormat="1" ht="12">
      <c r="A494" s="41"/>
      <c r="B494" s="42"/>
      <c r="C494" s="43"/>
      <c r="D494" s="241" t="s">
        <v>383</v>
      </c>
      <c r="E494" s="43"/>
      <c r="F494" s="262" t="s">
        <v>583</v>
      </c>
      <c r="G494" s="43"/>
      <c r="H494" s="263">
        <v>43.526</v>
      </c>
      <c r="I494" s="43"/>
      <c r="J494" s="43"/>
      <c r="K494" s="43"/>
      <c r="L494" s="47"/>
      <c r="M494" s="231"/>
      <c r="N494" s="232"/>
      <c r="O494" s="87"/>
      <c r="P494" s="87"/>
      <c r="Q494" s="87"/>
      <c r="R494" s="87"/>
      <c r="S494" s="87"/>
      <c r="T494" s="88"/>
      <c r="U494" s="41"/>
      <c r="V494" s="41"/>
      <c r="W494" s="41"/>
      <c r="X494" s="41"/>
      <c r="Y494" s="41"/>
      <c r="Z494" s="41"/>
      <c r="AA494" s="41"/>
      <c r="AB494" s="41"/>
      <c r="AC494" s="41"/>
      <c r="AD494" s="41"/>
      <c r="AE494" s="41"/>
      <c r="AU494" s="20" t="s">
        <v>86</v>
      </c>
    </row>
    <row r="495" spans="1:47" s="2" customFormat="1" ht="12">
      <c r="A495" s="41"/>
      <c r="B495" s="42"/>
      <c r="C495" s="43"/>
      <c r="D495" s="241" t="s">
        <v>383</v>
      </c>
      <c r="E495" s="43"/>
      <c r="F495" s="264" t="s">
        <v>405</v>
      </c>
      <c r="G495" s="43"/>
      <c r="H495" s="43"/>
      <c r="I495" s="43"/>
      <c r="J495" s="43"/>
      <c r="K495" s="43"/>
      <c r="L495" s="47"/>
      <c r="M495" s="231"/>
      <c r="N495" s="232"/>
      <c r="O495" s="87"/>
      <c r="P495" s="87"/>
      <c r="Q495" s="87"/>
      <c r="R495" s="87"/>
      <c r="S495" s="87"/>
      <c r="T495" s="88"/>
      <c r="U495" s="41"/>
      <c r="V495" s="41"/>
      <c r="W495" s="41"/>
      <c r="X495" s="41"/>
      <c r="Y495" s="41"/>
      <c r="Z495" s="41"/>
      <c r="AA495" s="41"/>
      <c r="AB495" s="41"/>
      <c r="AC495" s="41"/>
      <c r="AD495" s="41"/>
      <c r="AE495" s="41"/>
      <c r="AU495" s="20" t="s">
        <v>86</v>
      </c>
    </row>
    <row r="496" spans="1:47" s="2" customFormat="1" ht="12">
      <c r="A496" s="41"/>
      <c r="B496" s="42"/>
      <c r="C496" s="43"/>
      <c r="D496" s="241" t="s">
        <v>383</v>
      </c>
      <c r="E496" s="43"/>
      <c r="F496" s="265" t="s">
        <v>406</v>
      </c>
      <c r="G496" s="43"/>
      <c r="H496" s="263">
        <v>87.052</v>
      </c>
      <c r="I496" s="43"/>
      <c r="J496" s="43"/>
      <c r="K496" s="43"/>
      <c r="L496" s="47"/>
      <c r="M496" s="231"/>
      <c r="N496" s="232"/>
      <c r="O496" s="87"/>
      <c r="P496" s="87"/>
      <c r="Q496" s="87"/>
      <c r="R496" s="87"/>
      <c r="S496" s="87"/>
      <c r="T496" s="88"/>
      <c r="U496" s="41"/>
      <c r="V496" s="41"/>
      <c r="W496" s="41"/>
      <c r="X496" s="41"/>
      <c r="Y496" s="41"/>
      <c r="Z496" s="41"/>
      <c r="AA496" s="41"/>
      <c r="AB496" s="41"/>
      <c r="AC496" s="41"/>
      <c r="AD496" s="41"/>
      <c r="AE496" s="41"/>
      <c r="AU496" s="20" t="s">
        <v>86</v>
      </c>
    </row>
    <row r="497" spans="1:65" s="2" customFormat="1" ht="24.15" customHeight="1">
      <c r="A497" s="41"/>
      <c r="B497" s="42"/>
      <c r="C497" s="215" t="s">
        <v>702</v>
      </c>
      <c r="D497" s="215" t="s">
        <v>149</v>
      </c>
      <c r="E497" s="216" t="s">
        <v>703</v>
      </c>
      <c r="F497" s="217" t="s">
        <v>704</v>
      </c>
      <c r="G497" s="218" t="s">
        <v>377</v>
      </c>
      <c r="H497" s="219">
        <v>625.743</v>
      </c>
      <c r="I497" s="220"/>
      <c r="J497" s="221">
        <f>ROUND(I497*H497,2)</f>
        <v>0</v>
      </c>
      <c r="K497" s="217" t="s">
        <v>153</v>
      </c>
      <c r="L497" s="47"/>
      <c r="M497" s="222" t="s">
        <v>19</v>
      </c>
      <c r="N497" s="223" t="s">
        <v>47</v>
      </c>
      <c r="O497" s="87"/>
      <c r="P497" s="224">
        <f>O497*H497</f>
        <v>0</v>
      </c>
      <c r="Q497" s="224">
        <v>0</v>
      </c>
      <c r="R497" s="224">
        <f>Q497*H497</f>
        <v>0</v>
      </c>
      <c r="S497" s="224">
        <v>0</v>
      </c>
      <c r="T497" s="225">
        <f>S497*H497</f>
        <v>0</v>
      </c>
      <c r="U497" s="41"/>
      <c r="V497" s="41"/>
      <c r="W497" s="41"/>
      <c r="X497" s="41"/>
      <c r="Y497" s="41"/>
      <c r="Z497" s="41"/>
      <c r="AA497" s="41"/>
      <c r="AB497" s="41"/>
      <c r="AC497" s="41"/>
      <c r="AD497" s="41"/>
      <c r="AE497" s="41"/>
      <c r="AR497" s="226" t="s">
        <v>167</v>
      </c>
      <c r="AT497" s="226" t="s">
        <v>149</v>
      </c>
      <c r="AU497" s="226" t="s">
        <v>86</v>
      </c>
      <c r="AY497" s="20" t="s">
        <v>146</v>
      </c>
      <c r="BE497" s="227">
        <f>IF(N497="základní",J497,0)</f>
        <v>0</v>
      </c>
      <c r="BF497" s="227">
        <f>IF(N497="snížená",J497,0)</f>
        <v>0</v>
      </c>
      <c r="BG497" s="227">
        <f>IF(N497="zákl. přenesená",J497,0)</f>
        <v>0</v>
      </c>
      <c r="BH497" s="227">
        <f>IF(N497="sníž. přenesená",J497,0)</f>
        <v>0</v>
      </c>
      <c r="BI497" s="227">
        <f>IF(N497="nulová",J497,0)</f>
        <v>0</v>
      </c>
      <c r="BJ497" s="20" t="s">
        <v>84</v>
      </c>
      <c r="BK497" s="227">
        <f>ROUND(I497*H497,2)</f>
        <v>0</v>
      </c>
      <c r="BL497" s="20" t="s">
        <v>167</v>
      </c>
      <c r="BM497" s="226" t="s">
        <v>705</v>
      </c>
    </row>
    <row r="498" spans="1:47" s="2" customFormat="1" ht="12">
      <c r="A498" s="41"/>
      <c r="B498" s="42"/>
      <c r="C498" s="43"/>
      <c r="D498" s="228" t="s">
        <v>156</v>
      </c>
      <c r="E498" s="43"/>
      <c r="F498" s="229" t="s">
        <v>706</v>
      </c>
      <c r="G498" s="43"/>
      <c r="H498" s="43"/>
      <c r="I498" s="230"/>
      <c r="J498" s="43"/>
      <c r="K498" s="43"/>
      <c r="L498" s="47"/>
      <c r="M498" s="231"/>
      <c r="N498" s="232"/>
      <c r="O498" s="87"/>
      <c r="P498" s="87"/>
      <c r="Q498" s="87"/>
      <c r="R498" s="87"/>
      <c r="S498" s="87"/>
      <c r="T498" s="88"/>
      <c r="U498" s="41"/>
      <c r="V498" s="41"/>
      <c r="W498" s="41"/>
      <c r="X498" s="41"/>
      <c r="Y498" s="41"/>
      <c r="Z498" s="41"/>
      <c r="AA498" s="41"/>
      <c r="AB498" s="41"/>
      <c r="AC498" s="41"/>
      <c r="AD498" s="41"/>
      <c r="AE498" s="41"/>
      <c r="AT498" s="20" t="s">
        <v>156</v>
      </c>
      <c r="AU498" s="20" t="s">
        <v>86</v>
      </c>
    </row>
    <row r="499" spans="1:51" s="13" customFormat="1" ht="12">
      <c r="A499" s="13"/>
      <c r="B499" s="239"/>
      <c r="C499" s="240"/>
      <c r="D499" s="241" t="s">
        <v>380</v>
      </c>
      <c r="E499" s="242" t="s">
        <v>19</v>
      </c>
      <c r="F499" s="243" t="s">
        <v>381</v>
      </c>
      <c r="G499" s="240"/>
      <c r="H499" s="242" t="s">
        <v>19</v>
      </c>
      <c r="I499" s="244"/>
      <c r="J499" s="240"/>
      <c r="K499" s="240"/>
      <c r="L499" s="245"/>
      <c r="M499" s="246"/>
      <c r="N499" s="247"/>
      <c r="O499" s="247"/>
      <c r="P499" s="247"/>
      <c r="Q499" s="247"/>
      <c r="R499" s="247"/>
      <c r="S499" s="247"/>
      <c r="T499" s="248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49" t="s">
        <v>380</v>
      </c>
      <c r="AU499" s="249" t="s">
        <v>86</v>
      </c>
      <c r="AV499" s="13" t="s">
        <v>84</v>
      </c>
      <c r="AW499" s="13" t="s">
        <v>37</v>
      </c>
      <c r="AX499" s="13" t="s">
        <v>76</v>
      </c>
      <c r="AY499" s="249" t="s">
        <v>146</v>
      </c>
    </row>
    <row r="500" spans="1:51" s="13" customFormat="1" ht="12">
      <c r="A500" s="13"/>
      <c r="B500" s="239"/>
      <c r="C500" s="240"/>
      <c r="D500" s="241" t="s">
        <v>380</v>
      </c>
      <c r="E500" s="242" t="s">
        <v>19</v>
      </c>
      <c r="F500" s="243" t="s">
        <v>431</v>
      </c>
      <c r="G500" s="240"/>
      <c r="H500" s="242" t="s">
        <v>19</v>
      </c>
      <c r="I500" s="244"/>
      <c r="J500" s="240"/>
      <c r="K500" s="240"/>
      <c r="L500" s="245"/>
      <c r="M500" s="246"/>
      <c r="N500" s="247"/>
      <c r="O500" s="247"/>
      <c r="P500" s="247"/>
      <c r="Q500" s="247"/>
      <c r="R500" s="247"/>
      <c r="S500" s="247"/>
      <c r="T500" s="248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49" t="s">
        <v>380</v>
      </c>
      <c r="AU500" s="249" t="s">
        <v>86</v>
      </c>
      <c r="AV500" s="13" t="s">
        <v>84</v>
      </c>
      <c r="AW500" s="13" t="s">
        <v>37</v>
      </c>
      <c r="AX500" s="13" t="s">
        <v>76</v>
      </c>
      <c r="AY500" s="249" t="s">
        <v>146</v>
      </c>
    </row>
    <row r="501" spans="1:51" s="14" customFormat="1" ht="12">
      <c r="A501" s="14"/>
      <c r="B501" s="250"/>
      <c r="C501" s="251"/>
      <c r="D501" s="241" t="s">
        <v>380</v>
      </c>
      <c r="E501" s="252" t="s">
        <v>19</v>
      </c>
      <c r="F501" s="253" t="s">
        <v>272</v>
      </c>
      <c r="G501" s="251"/>
      <c r="H501" s="254">
        <v>625.743</v>
      </c>
      <c r="I501" s="255"/>
      <c r="J501" s="251"/>
      <c r="K501" s="251"/>
      <c r="L501" s="256"/>
      <c r="M501" s="257"/>
      <c r="N501" s="258"/>
      <c r="O501" s="258"/>
      <c r="P501" s="258"/>
      <c r="Q501" s="258"/>
      <c r="R501" s="258"/>
      <c r="S501" s="258"/>
      <c r="T501" s="259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60" t="s">
        <v>380</v>
      </c>
      <c r="AU501" s="260" t="s">
        <v>86</v>
      </c>
      <c r="AV501" s="14" t="s">
        <v>86</v>
      </c>
      <c r="AW501" s="14" t="s">
        <v>37</v>
      </c>
      <c r="AX501" s="14" t="s">
        <v>84</v>
      </c>
      <c r="AY501" s="260" t="s">
        <v>146</v>
      </c>
    </row>
    <row r="502" spans="1:47" s="2" customFormat="1" ht="12">
      <c r="A502" s="41"/>
      <c r="B502" s="42"/>
      <c r="C502" s="43"/>
      <c r="D502" s="241" t="s">
        <v>383</v>
      </c>
      <c r="E502" s="43"/>
      <c r="F502" s="261" t="s">
        <v>432</v>
      </c>
      <c r="G502" s="43"/>
      <c r="H502" s="43"/>
      <c r="I502" s="43"/>
      <c r="J502" s="43"/>
      <c r="K502" s="43"/>
      <c r="L502" s="47"/>
      <c r="M502" s="231"/>
      <c r="N502" s="232"/>
      <c r="O502" s="87"/>
      <c r="P502" s="87"/>
      <c r="Q502" s="87"/>
      <c r="R502" s="87"/>
      <c r="S502" s="87"/>
      <c r="T502" s="88"/>
      <c r="U502" s="41"/>
      <c r="V502" s="41"/>
      <c r="W502" s="41"/>
      <c r="X502" s="41"/>
      <c r="Y502" s="41"/>
      <c r="Z502" s="41"/>
      <c r="AA502" s="41"/>
      <c r="AB502" s="41"/>
      <c r="AC502" s="41"/>
      <c r="AD502" s="41"/>
      <c r="AE502" s="41"/>
      <c r="AU502" s="20" t="s">
        <v>86</v>
      </c>
    </row>
    <row r="503" spans="1:47" s="2" customFormat="1" ht="12">
      <c r="A503" s="41"/>
      <c r="B503" s="42"/>
      <c r="C503" s="43"/>
      <c r="D503" s="241" t="s">
        <v>383</v>
      </c>
      <c r="E503" s="43"/>
      <c r="F503" s="262" t="s">
        <v>433</v>
      </c>
      <c r="G503" s="43"/>
      <c r="H503" s="263">
        <v>625.743</v>
      </c>
      <c r="I503" s="43"/>
      <c r="J503" s="43"/>
      <c r="K503" s="43"/>
      <c r="L503" s="47"/>
      <c r="M503" s="231"/>
      <c r="N503" s="232"/>
      <c r="O503" s="87"/>
      <c r="P503" s="87"/>
      <c r="Q503" s="87"/>
      <c r="R503" s="87"/>
      <c r="S503" s="87"/>
      <c r="T503" s="88"/>
      <c r="U503" s="41"/>
      <c r="V503" s="41"/>
      <c r="W503" s="41"/>
      <c r="X503" s="41"/>
      <c r="Y503" s="41"/>
      <c r="Z503" s="41"/>
      <c r="AA503" s="41"/>
      <c r="AB503" s="41"/>
      <c r="AC503" s="41"/>
      <c r="AD503" s="41"/>
      <c r="AE503" s="41"/>
      <c r="AU503" s="20" t="s">
        <v>86</v>
      </c>
    </row>
    <row r="504" spans="1:65" s="2" customFormat="1" ht="37.8" customHeight="1">
      <c r="A504" s="41"/>
      <c r="B504" s="42"/>
      <c r="C504" s="215" t="s">
        <v>707</v>
      </c>
      <c r="D504" s="215" t="s">
        <v>149</v>
      </c>
      <c r="E504" s="216" t="s">
        <v>708</v>
      </c>
      <c r="F504" s="217" t="s">
        <v>709</v>
      </c>
      <c r="G504" s="218" t="s">
        <v>377</v>
      </c>
      <c r="H504" s="219">
        <v>420.342</v>
      </c>
      <c r="I504" s="220"/>
      <c r="J504" s="221">
        <f>ROUND(I504*H504,2)</f>
        <v>0</v>
      </c>
      <c r="K504" s="217" t="s">
        <v>153</v>
      </c>
      <c r="L504" s="47"/>
      <c r="M504" s="222" t="s">
        <v>19</v>
      </c>
      <c r="N504" s="223" t="s">
        <v>47</v>
      </c>
      <c r="O504" s="87"/>
      <c r="P504" s="224">
        <f>O504*H504</f>
        <v>0</v>
      </c>
      <c r="Q504" s="224">
        <v>0.08922</v>
      </c>
      <c r="R504" s="224">
        <f>Q504*H504</f>
        <v>37.50291324</v>
      </c>
      <c r="S504" s="224">
        <v>0</v>
      </c>
      <c r="T504" s="225">
        <f>S504*H504</f>
        <v>0</v>
      </c>
      <c r="U504" s="41"/>
      <c r="V504" s="41"/>
      <c r="W504" s="41"/>
      <c r="X504" s="41"/>
      <c r="Y504" s="41"/>
      <c r="Z504" s="41"/>
      <c r="AA504" s="41"/>
      <c r="AB504" s="41"/>
      <c r="AC504" s="41"/>
      <c r="AD504" s="41"/>
      <c r="AE504" s="41"/>
      <c r="AR504" s="226" t="s">
        <v>167</v>
      </c>
      <c r="AT504" s="226" t="s">
        <v>149</v>
      </c>
      <c r="AU504" s="226" t="s">
        <v>86</v>
      </c>
      <c r="AY504" s="20" t="s">
        <v>146</v>
      </c>
      <c r="BE504" s="227">
        <f>IF(N504="základní",J504,0)</f>
        <v>0</v>
      </c>
      <c r="BF504" s="227">
        <f>IF(N504="snížená",J504,0)</f>
        <v>0</v>
      </c>
      <c r="BG504" s="227">
        <f>IF(N504="zákl. přenesená",J504,0)</f>
        <v>0</v>
      </c>
      <c r="BH504" s="227">
        <f>IF(N504="sníž. přenesená",J504,0)</f>
        <v>0</v>
      </c>
      <c r="BI504" s="227">
        <f>IF(N504="nulová",J504,0)</f>
        <v>0</v>
      </c>
      <c r="BJ504" s="20" t="s">
        <v>84</v>
      </c>
      <c r="BK504" s="227">
        <f>ROUND(I504*H504,2)</f>
        <v>0</v>
      </c>
      <c r="BL504" s="20" t="s">
        <v>167</v>
      </c>
      <c r="BM504" s="226" t="s">
        <v>710</v>
      </c>
    </row>
    <row r="505" spans="1:47" s="2" customFormat="1" ht="12">
      <c r="A505" s="41"/>
      <c r="B505" s="42"/>
      <c r="C505" s="43"/>
      <c r="D505" s="228" t="s">
        <v>156</v>
      </c>
      <c r="E505" s="43"/>
      <c r="F505" s="229" t="s">
        <v>711</v>
      </c>
      <c r="G505" s="43"/>
      <c r="H505" s="43"/>
      <c r="I505" s="230"/>
      <c r="J505" s="43"/>
      <c r="K505" s="43"/>
      <c r="L505" s="47"/>
      <c r="M505" s="231"/>
      <c r="N505" s="232"/>
      <c r="O505" s="87"/>
      <c r="P505" s="87"/>
      <c r="Q505" s="87"/>
      <c r="R505" s="87"/>
      <c r="S505" s="87"/>
      <c r="T505" s="88"/>
      <c r="U505" s="41"/>
      <c r="V505" s="41"/>
      <c r="W505" s="41"/>
      <c r="X505" s="41"/>
      <c r="Y505" s="41"/>
      <c r="Z505" s="41"/>
      <c r="AA505" s="41"/>
      <c r="AB505" s="41"/>
      <c r="AC505" s="41"/>
      <c r="AD505" s="41"/>
      <c r="AE505" s="41"/>
      <c r="AT505" s="20" t="s">
        <v>156</v>
      </c>
      <c r="AU505" s="20" t="s">
        <v>86</v>
      </c>
    </row>
    <row r="506" spans="1:51" s="13" customFormat="1" ht="12">
      <c r="A506" s="13"/>
      <c r="B506" s="239"/>
      <c r="C506" s="240"/>
      <c r="D506" s="241" t="s">
        <v>380</v>
      </c>
      <c r="E506" s="242" t="s">
        <v>19</v>
      </c>
      <c r="F506" s="243" t="s">
        <v>381</v>
      </c>
      <c r="G506" s="240"/>
      <c r="H506" s="242" t="s">
        <v>19</v>
      </c>
      <c r="I506" s="244"/>
      <c r="J506" s="240"/>
      <c r="K506" s="240"/>
      <c r="L506" s="245"/>
      <c r="M506" s="246"/>
      <c r="N506" s="247"/>
      <c r="O506" s="247"/>
      <c r="P506" s="247"/>
      <c r="Q506" s="247"/>
      <c r="R506" s="247"/>
      <c r="S506" s="247"/>
      <c r="T506" s="248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49" t="s">
        <v>380</v>
      </c>
      <c r="AU506" s="249" t="s">
        <v>86</v>
      </c>
      <c r="AV506" s="13" t="s">
        <v>84</v>
      </c>
      <c r="AW506" s="13" t="s">
        <v>37</v>
      </c>
      <c r="AX506" s="13" t="s">
        <v>76</v>
      </c>
      <c r="AY506" s="249" t="s">
        <v>146</v>
      </c>
    </row>
    <row r="507" spans="1:51" s="13" customFormat="1" ht="12">
      <c r="A507" s="13"/>
      <c r="B507" s="239"/>
      <c r="C507" s="240"/>
      <c r="D507" s="241" t="s">
        <v>380</v>
      </c>
      <c r="E507" s="242" t="s">
        <v>19</v>
      </c>
      <c r="F507" s="243" t="s">
        <v>712</v>
      </c>
      <c r="G507" s="240"/>
      <c r="H507" s="242" t="s">
        <v>19</v>
      </c>
      <c r="I507" s="244"/>
      <c r="J507" s="240"/>
      <c r="K507" s="240"/>
      <c r="L507" s="245"/>
      <c r="M507" s="246"/>
      <c r="N507" s="247"/>
      <c r="O507" s="247"/>
      <c r="P507" s="247"/>
      <c r="Q507" s="247"/>
      <c r="R507" s="247"/>
      <c r="S507" s="247"/>
      <c r="T507" s="248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49" t="s">
        <v>380</v>
      </c>
      <c r="AU507" s="249" t="s">
        <v>86</v>
      </c>
      <c r="AV507" s="13" t="s">
        <v>84</v>
      </c>
      <c r="AW507" s="13" t="s">
        <v>37</v>
      </c>
      <c r="AX507" s="13" t="s">
        <v>76</v>
      </c>
      <c r="AY507" s="249" t="s">
        <v>146</v>
      </c>
    </row>
    <row r="508" spans="1:51" s="13" customFormat="1" ht="12">
      <c r="A508" s="13"/>
      <c r="B508" s="239"/>
      <c r="C508" s="240"/>
      <c r="D508" s="241" t="s">
        <v>380</v>
      </c>
      <c r="E508" s="242" t="s">
        <v>19</v>
      </c>
      <c r="F508" s="243" t="s">
        <v>713</v>
      </c>
      <c r="G508" s="240"/>
      <c r="H508" s="242" t="s">
        <v>19</v>
      </c>
      <c r="I508" s="244"/>
      <c r="J508" s="240"/>
      <c r="K508" s="240"/>
      <c r="L508" s="245"/>
      <c r="M508" s="246"/>
      <c r="N508" s="247"/>
      <c r="O508" s="247"/>
      <c r="P508" s="247"/>
      <c r="Q508" s="247"/>
      <c r="R508" s="247"/>
      <c r="S508" s="247"/>
      <c r="T508" s="248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49" t="s">
        <v>380</v>
      </c>
      <c r="AU508" s="249" t="s">
        <v>86</v>
      </c>
      <c r="AV508" s="13" t="s">
        <v>84</v>
      </c>
      <c r="AW508" s="13" t="s">
        <v>37</v>
      </c>
      <c r="AX508" s="13" t="s">
        <v>76</v>
      </c>
      <c r="AY508" s="249" t="s">
        <v>146</v>
      </c>
    </row>
    <row r="509" spans="1:51" s="13" customFormat="1" ht="12">
      <c r="A509" s="13"/>
      <c r="B509" s="239"/>
      <c r="C509" s="240"/>
      <c r="D509" s="241" t="s">
        <v>380</v>
      </c>
      <c r="E509" s="242" t="s">
        <v>19</v>
      </c>
      <c r="F509" s="243" t="s">
        <v>714</v>
      </c>
      <c r="G509" s="240"/>
      <c r="H509" s="242" t="s">
        <v>19</v>
      </c>
      <c r="I509" s="244"/>
      <c r="J509" s="240"/>
      <c r="K509" s="240"/>
      <c r="L509" s="245"/>
      <c r="M509" s="246"/>
      <c r="N509" s="247"/>
      <c r="O509" s="247"/>
      <c r="P509" s="247"/>
      <c r="Q509" s="247"/>
      <c r="R509" s="247"/>
      <c r="S509" s="247"/>
      <c r="T509" s="248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49" t="s">
        <v>380</v>
      </c>
      <c r="AU509" s="249" t="s">
        <v>86</v>
      </c>
      <c r="AV509" s="13" t="s">
        <v>84</v>
      </c>
      <c r="AW509" s="13" t="s">
        <v>37</v>
      </c>
      <c r="AX509" s="13" t="s">
        <v>76</v>
      </c>
      <c r="AY509" s="249" t="s">
        <v>146</v>
      </c>
    </row>
    <row r="510" spans="1:51" s="13" customFormat="1" ht="12">
      <c r="A510" s="13"/>
      <c r="B510" s="239"/>
      <c r="C510" s="240"/>
      <c r="D510" s="241" t="s">
        <v>380</v>
      </c>
      <c r="E510" s="242" t="s">
        <v>19</v>
      </c>
      <c r="F510" s="243" t="s">
        <v>715</v>
      </c>
      <c r="G510" s="240"/>
      <c r="H510" s="242" t="s">
        <v>19</v>
      </c>
      <c r="I510" s="244"/>
      <c r="J510" s="240"/>
      <c r="K510" s="240"/>
      <c r="L510" s="245"/>
      <c r="M510" s="246"/>
      <c r="N510" s="247"/>
      <c r="O510" s="247"/>
      <c r="P510" s="247"/>
      <c r="Q510" s="247"/>
      <c r="R510" s="247"/>
      <c r="S510" s="247"/>
      <c r="T510" s="248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49" t="s">
        <v>380</v>
      </c>
      <c r="AU510" s="249" t="s">
        <v>86</v>
      </c>
      <c r="AV510" s="13" t="s">
        <v>84</v>
      </c>
      <c r="AW510" s="13" t="s">
        <v>37</v>
      </c>
      <c r="AX510" s="13" t="s">
        <v>76</v>
      </c>
      <c r="AY510" s="249" t="s">
        <v>146</v>
      </c>
    </row>
    <row r="511" spans="1:51" s="14" customFormat="1" ht="12">
      <c r="A511" s="14"/>
      <c r="B511" s="250"/>
      <c r="C511" s="251"/>
      <c r="D511" s="241" t="s">
        <v>380</v>
      </c>
      <c r="E511" s="252" t="s">
        <v>19</v>
      </c>
      <c r="F511" s="253" t="s">
        <v>234</v>
      </c>
      <c r="G511" s="251"/>
      <c r="H511" s="254">
        <v>420.342</v>
      </c>
      <c r="I511" s="255"/>
      <c r="J511" s="251"/>
      <c r="K511" s="251"/>
      <c r="L511" s="256"/>
      <c r="M511" s="257"/>
      <c r="N511" s="258"/>
      <c r="O511" s="258"/>
      <c r="P511" s="258"/>
      <c r="Q511" s="258"/>
      <c r="R511" s="258"/>
      <c r="S511" s="258"/>
      <c r="T511" s="259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60" t="s">
        <v>380</v>
      </c>
      <c r="AU511" s="260" t="s">
        <v>86</v>
      </c>
      <c r="AV511" s="14" t="s">
        <v>86</v>
      </c>
      <c r="AW511" s="14" t="s">
        <v>37</v>
      </c>
      <c r="AX511" s="14" t="s">
        <v>84</v>
      </c>
      <c r="AY511" s="260" t="s">
        <v>146</v>
      </c>
    </row>
    <row r="512" spans="1:47" s="2" customFormat="1" ht="12">
      <c r="A512" s="41"/>
      <c r="B512" s="42"/>
      <c r="C512" s="43"/>
      <c r="D512" s="241" t="s">
        <v>383</v>
      </c>
      <c r="E512" s="43"/>
      <c r="F512" s="261" t="s">
        <v>571</v>
      </c>
      <c r="G512" s="43"/>
      <c r="H512" s="43"/>
      <c r="I512" s="43"/>
      <c r="J512" s="43"/>
      <c r="K512" s="43"/>
      <c r="L512" s="47"/>
      <c r="M512" s="231"/>
      <c r="N512" s="232"/>
      <c r="O512" s="87"/>
      <c r="P512" s="87"/>
      <c r="Q512" s="87"/>
      <c r="R512" s="87"/>
      <c r="S512" s="87"/>
      <c r="T512" s="88"/>
      <c r="U512" s="41"/>
      <c r="V512" s="41"/>
      <c r="W512" s="41"/>
      <c r="X512" s="41"/>
      <c r="Y512" s="41"/>
      <c r="Z512" s="41"/>
      <c r="AA512" s="41"/>
      <c r="AB512" s="41"/>
      <c r="AC512" s="41"/>
      <c r="AD512" s="41"/>
      <c r="AE512" s="41"/>
      <c r="AU512" s="20" t="s">
        <v>86</v>
      </c>
    </row>
    <row r="513" spans="1:47" s="2" customFormat="1" ht="12">
      <c r="A513" s="41"/>
      <c r="B513" s="42"/>
      <c r="C513" s="43"/>
      <c r="D513" s="241" t="s">
        <v>383</v>
      </c>
      <c r="E513" s="43"/>
      <c r="F513" s="262" t="s">
        <v>572</v>
      </c>
      <c r="G513" s="43"/>
      <c r="H513" s="263">
        <v>13.178</v>
      </c>
      <c r="I513" s="43"/>
      <c r="J513" s="43"/>
      <c r="K513" s="43"/>
      <c r="L513" s="47"/>
      <c r="M513" s="231"/>
      <c r="N513" s="232"/>
      <c r="O513" s="87"/>
      <c r="P513" s="87"/>
      <c r="Q513" s="87"/>
      <c r="R513" s="87"/>
      <c r="S513" s="87"/>
      <c r="T513" s="88"/>
      <c r="U513" s="41"/>
      <c r="V513" s="41"/>
      <c r="W513" s="41"/>
      <c r="X513" s="41"/>
      <c r="Y513" s="41"/>
      <c r="Z513" s="41"/>
      <c r="AA513" s="41"/>
      <c r="AB513" s="41"/>
      <c r="AC513" s="41"/>
      <c r="AD513" s="41"/>
      <c r="AE513" s="41"/>
      <c r="AU513" s="20" t="s">
        <v>86</v>
      </c>
    </row>
    <row r="514" spans="1:47" s="2" customFormat="1" ht="12">
      <c r="A514" s="41"/>
      <c r="B514" s="42"/>
      <c r="C514" s="43"/>
      <c r="D514" s="241" t="s">
        <v>383</v>
      </c>
      <c r="E514" s="43"/>
      <c r="F514" s="261" t="s">
        <v>576</v>
      </c>
      <c r="G514" s="43"/>
      <c r="H514" s="43"/>
      <c r="I514" s="43"/>
      <c r="J514" s="43"/>
      <c r="K514" s="43"/>
      <c r="L514" s="47"/>
      <c r="M514" s="231"/>
      <c r="N514" s="232"/>
      <c r="O514" s="87"/>
      <c r="P514" s="87"/>
      <c r="Q514" s="87"/>
      <c r="R514" s="87"/>
      <c r="S514" s="87"/>
      <c r="T514" s="88"/>
      <c r="U514" s="41"/>
      <c r="V514" s="41"/>
      <c r="W514" s="41"/>
      <c r="X514" s="41"/>
      <c r="Y514" s="41"/>
      <c r="Z514" s="41"/>
      <c r="AA514" s="41"/>
      <c r="AB514" s="41"/>
      <c r="AC514" s="41"/>
      <c r="AD514" s="41"/>
      <c r="AE514" s="41"/>
      <c r="AU514" s="20" t="s">
        <v>86</v>
      </c>
    </row>
    <row r="515" spans="1:47" s="2" customFormat="1" ht="12">
      <c r="A515" s="41"/>
      <c r="B515" s="42"/>
      <c r="C515" s="43"/>
      <c r="D515" s="241" t="s">
        <v>383</v>
      </c>
      <c r="E515" s="43"/>
      <c r="F515" s="262" t="s">
        <v>577</v>
      </c>
      <c r="G515" s="43"/>
      <c r="H515" s="263">
        <v>11.62</v>
      </c>
      <c r="I515" s="43"/>
      <c r="J515" s="43"/>
      <c r="K515" s="43"/>
      <c r="L515" s="47"/>
      <c r="M515" s="231"/>
      <c r="N515" s="232"/>
      <c r="O515" s="87"/>
      <c r="P515" s="87"/>
      <c r="Q515" s="87"/>
      <c r="R515" s="87"/>
      <c r="S515" s="87"/>
      <c r="T515" s="88"/>
      <c r="U515" s="41"/>
      <c r="V515" s="41"/>
      <c r="W515" s="41"/>
      <c r="X515" s="41"/>
      <c r="Y515" s="41"/>
      <c r="Z515" s="41"/>
      <c r="AA515" s="41"/>
      <c r="AB515" s="41"/>
      <c r="AC515" s="41"/>
      <c r="AD515" s="41"/>
      <c r="AE515" s="41"/>
      <c r="AU515" s="20" t="s">
        <v>86</v>
      </c>
    </row>
    <row r="516" spans="1:47" s="2" customFormat="1" ht="12">
      <c r="A516" s="41"/>
      <c r="B516" s="42"/>
      <c r="C516" s="43"/>
      <c r="D516" s="241" t="s">
        <v>383</v>
      </c>
      <c r="E516" s="43"/>
      <c r="F516" s="261" t="s">
        <v>574</v>
      </c>
      <c r="G516" s="43"/>
      <c r="H516" s="43"/>
      <c r="I516" s="43"/>
      <c r="J516" s="43"/>
      <c r="K516" s="43"/>
      <c r="L516" s="47"/>
      <c r="M516" s="231"/>
      <c r="N516" s="232"/>
      <c r="O516" s="87"/>
      <c r="P516" s="87"/>
      <c r="Q516" s="87"/>
      <c r="R516" s="87"/>
      <c r="S516" s="87"/>
      <c r="T516" s="88"/>
      <c r="U516" s="41"/>
      <c r="V516" s="41"/>
      <c r="W516" s="41"/>
      <c r="X516" s="41"/>
      <c r="Y516" s="41"/>
      <c r="Z516" s="41"/>
      <c r="AA516" s="41"/>
      <c r="AB516" s="41"/>
      <c r="AC516" s="41"/>
      <c r="AD516" s="41"/>
      <c r="AE516" s="41"/>
      <c r="AU516" s="20" t="s">
        <v>86</v>
      </c>
    </row>
    <row r="517" spans="1:47" s="2" customFormat="1" ht="12">
      <c r="A517" s="41"/>
      <c r="B517" s="42"/>
      <c r="C517" s="43"/>
      <c r="D517" s="241" t="s">
        <v>383</v>
      </c>
      <c r="E517" s="43"/>
      <c r="F517" s="262" t="s">
        <v>575</v>
      </c>
      <c r="G517" s="43"/>
      <c r="H517" s="263">
        <v>387.39</v>
      </c>
      <c r="I517" s="43"/>
      <c r="J517" s="43"/>
      <c r="K517" s="43"/>
      <c r="L517" s="47"/>
      <c r="M517" s="231"/>
      <c r="N517" s="232"/>
      <c r="O517" s="87"/>
      <c r="P517" s="87"/>
      <c r="Q517" s="87"/>
      <c r="R517" s="87"/>
      <c r="S517" s="87"/>
      <c r="T517" s="88"/>
      <c r="U517" s="41"/>
      <c r="V517" s="41"/>
      <c r="W517" s="41"/>
      <c r="X517" s="41"/>
      <c r="Y517" s="41"/>
      <c r="Z517" s="41"/>
      <c r="AA517" s="41"/>
      <c r="AB517" s="41"/>
      <c r="AC517" s="41"/>
      <c r="AD517" s="41"/>
      <c r="AE517" s="41"/>
      <c r="AU517" s="20" t="s">
        <v>86</v>
      </c>
    </row>
    <row r="518" spans="1:47" s="2" customFormat="1" ht="12">
      <c r="A518" s="41"/>
      <c r="B518" s="42"/>
      <c r="C518" s="43"/>
      <c r="D518" s="241" t="s">
        <v>383</v>
      </c>
      <c r="E518" s="43"/>
      <c r="F518" s="261" t="s">
        <v>573</v>
      </c>
      <c r="G518" s="43"/>
      <c r="H518" s="43"/>
      <c r="I518" s="43"/>
      <c r="J518" s="43"/>
      <c r="K518" s="43"/>
      <c r="L518" s="47"/>
      <c r="M518" s="231"/>
      <c r="N518" s="232"/>
      <c r="O518" s="87"/>
      <c r="P518" s="87"/>
      <c r="Q518" s="87"/>
      <c r="R518" s="87"/>
      <c r="S518" s="87"/>
      <c r="T518" s="88"/>
      <c r="U518" s="41"/>
      <c r="V518" s="41"/>
      <c r="W518" s="41"/>
      <c r="X518" s="41"/>
      <c r="Y518" s="41"/>
      <c r="Z518" s="41"/>
      <c r="AA518" s="41"/>
      <c r="AB518" s="41"/>
      <c r="AC518" s="41"/>
      <c r="AD518" s="41"/>
      <c r="AE518" s="41"/>
      <c r="AU518" s="20" t="s">
        <v>86</v>
      </c>
    </row>
    <row r="519" spans="1:47" s="2" customFormat="1" ht="12">
      <c r="A519" s="41"/>
      <c r="B519" s="42"/>
      <c r="C519" s="43"/>
      <c r="D519" s="241" t="s">
        <v>383</v>
      </c>
      <c r="E519" s="43"/>
      <c r="F519" s="262" t="s">
        <v>247</v>
      </c>
      <c r="G519" s="43"/>
      <c r="H519" s="263">
        <v>8.154</v>
      </c>
      <c r="I519" s="43"/>
      <c r="J519" s="43"/>
      <c r="K519" s="43"/>
      <c r="L519" s="47"/>
      <c r="M519" s="231"/>
      <c r="N519" s="232"/>
      <c r="O519" s="87"/>
      <c r="P519" s="87"/>
      <c r="Q519" s="87"/>
      <c r="R519" s="87"/>
      <c r="S519" s="87"/>
      <c r="T519" s="88"/>
      <c r="U519" s="41"/>
      <c r="V519" s="41"/>
      <c r="W519" s="41"/>
      <c r="X519" s="41"/>
      <c r="Y519" s="41"/>
      <c r="Z519" s="41"/>
      <c r="AA519" s="41"/>
      <c r="AB519" s="41"/>
      <c r="AC519" s="41"/>
      <c r="AD519" s="41"/>
      <c r="AE519" s="41"/>
      <c r="AU519" s="20" t="s">
        <v>86</v>
      </c>
    </row>
    <row r="520" spans="1:65" s="2" customFormat="1" ht="16.5" customHeight="1">
      <c r="A520" s="41"/>
      <c r="B520" s="42"/>
      <c r="C520" s="288" t="s">
        <v>716</v>
      </c>
      <c r="D520" s="288" t="s">
        <v>523</v>
      </c>
      <c r="E520" s="289" t="s">
        <v>717</v>
      </c>
      <c r="F520" s="290" t="s">
        <v>718</v>
      </c>
      <c r="G520" s="291" t="s">
        <v>377</v>
      </c>
      <c r="H520" s="292">
        <v>391.264</v>
      </c>
      <c r="I520" s="293"/>
      <c r="J520" s="294">
        <f>ROUND(I520*H520,2)</f>
        <v>0</v>
      </c>
      <c r="K520" s="290" t="s">
        <v>153</v>
      </c>
      <c r="L520" s="295"/>
      <c r="M520" s="296" t="s">
        <v>19</v>
      </c>
      <c r="N520" s="297" t="s">
        <v>47</v>
      </c>
      <c r="O520" s="87"/>
      <c r="P520" s="224">
        <f>O520*H520</f>
        <v>0</v>
      </c>
      <c r="Q520" s="224">
        <v>0.131</v>
      </c>
      <c r="R520" s="224">
        <f>Q520*H520</f>
        <v>51.255584000000006</v>
      </c>
      <c r="S520" s="224">
        <v>0</v>
      </c>
      <c r="T520" s="225">
        <f>S520*H520</f>
        <v>0</v>
      </c>
      <c r="U520" s="41"/>
      <c r="V520" s="41"/>
      <c r="W520" s="41"/>
      <c r="X520" s="41"/>
      <c r="Y520" s="41"/>
      <c r="Z520" s="41"/>
      <c r="AA520" s="41"/>
      <c r="AB520" s="41"/>
      <c r="AC520" s="41"/>
      <c r="AD520" s="41"/>
      <c r="AE520" s="41"/>
      <c r="AR520" s="226" t="s">
        <v>193</v>
      </c>
      <c r="AT520" s="226" t="s">
        <v>523</v>
      </c>
      <c r="AU520" s="226" t="s">
        <v>86</v>
      </c>
      <c r="AY520" s="20" t="s">
        <v>146</v>
      </c>
      <c r="BE520" s="227">
        <f>IF(N520="základní",J520,0)</f>
        <v>0</v>
      </c>
      <c r="BF520" s="227">
        <f>IF(N520="snížená",J520,0)</f>
        <v>0</v>
      </c>
      <c r="BG520" s="227">
        <f>IF(N520="zákl. přenesená",J520,0)</f>
        <v>0</v>
      </c>
      <c r="BH520" s="227">
        <f>IF(N520="sníž. přenesená",J520,0)</f>
        <v>0</v>
      </c>
      <c r="BI520" s="227">
        <f>IF(N520="nulová",J520,0)</f>
        <v>0</v>
      </c>
      <c r="BJ520" s="20" t="s">
        <v>84</v>
      </c>
      <c r="BK520" s="227">
        <f>ROUND(I520*H520,2)</f>
        <v>0</v>
      </c>
      <c r="BL520" s="20" t="s">
        <v>167</v>
      </c>
      <c r="BM520" s="226" t="s">
        <v>719</v>
      </c>
    </row>
    <row r="521" spans="1:51" s="13" customFormat="1" ht="12">
      <c r="A521" s="13"/>
      <c r="B521" s="239"/>
      <c r="C521" s="240"/>
      <c r="D521" s="241" t="s">
        <v>380</v>
      </c>
      <c r="E521" s="242" t="s">
        <v>19</v>
      </c>
      <c r="F521" s="243" t="s">
        <v>381</v>
      </c>
      <c r="G521" s="240"/>
      <c r="H521" s="242" t="s">
        <v>19</v>
      </c>
      <c r="I521" s="244"/>
      <c r="J521" s="240"/>
      <c r="K521" s="240"/>
      <c r="L521" s="245"/>
      <c r="M521" s="246"/>
      <c r="N521" s="247"/>
      <c r="O521" s="247"/>
      <c r="P521" s="247"/>
      <c r="Q521" s="247"/>
      <c r="R521" s="247"/>
      <c r="S521" s="247"/>
      <c r="T521" s="248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49" t="s">
        <v>380</v>
      </c>
      <c r="AU521" s="249" t="s">
        <v>86</v>
      </c>
      <c r="AV521" s="13" t="s">
        <v>84</v>
      </c>
      <c r="AW521" s="13" t="s">
        <v>37</v>
      </c>
      <c r="AX521" s="13" t="s">
        <v>76</v>
      </c>
      <c r="AY521" s="249" t="s">
        <v>146</v>
      </c>
    </row>
    <row r="522" spans="1:51" s="13" customFormat="1" ht="12">
      <c r="A522" s="13"/>
      <c r="B522" s="239"/>
      <c r="C522" s="240"/>
      <c r="D522" s="241" t="s">
        <v>380</v>
      </c>
      <c r="E522" s="242" t="s">
        <v>19</v>
      </c>
      <c r="F522" s="243" t="s">
        <v>714</v>
      </c>
      <c r="G522" s="240"/>
      <c r="H522" s="242" t="s">
        <v>19</v>
      </c>
      <c r="I522" s="244"/>
      <c r="J522" s="240"/>
      <c r="K522" s="240"/>
      <c r="L522" s="245"/>
      <c r="M522" s="246"/>
      <c r="N522" s="247"/>
      <c r="O522" s="247"/>
      <c r="P522" s="247"/>
      <c r="Q522" s="247"/>
      <c r="R522" s="247"/>
      <c r="S522" s="247"/>
      <c r="T522" s="248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49" t="s">
        <v>380</v>
      </c>
      <c r="AU522" s="249" t="s">
        <v>86</v>
      </c>
      <c r="AV522" s="13" t="s">
        <v>84</v>
      </c>
      <c r="AW522" s="13" t="s">
        <v>37</v>
      </c>
      <c r="AX522" s="13" t="s">
        <v>76</v>
      </c>
      <c r="AY522" s="249" t="s">
        <v>146</v>
      </c>
    </row>
    <row r="523" spans="1:51" s="14" customFormat="1" ht="12">
      <c r="A523" s="14"/>
      <c r="B523" s="250"/>
      <c r="C523" s="251"/>
      <c r="D523" s="241" t="s">
        <v>380</v>
      </c>
      <c r="E523" s="252" t="s">
        <v>19</v>
      </c>
      <c r="F523" s="253" t="s">
        <v>238</v>
      </c>
      <c r="G523" s="251"/>
      <c r="H523" s="254">
        <v>387.39</v>
      </c>
      <c r="I523" s="255"/>
      <c r="J523" s="251"/>
      <c r="K523" s="251"/>
      <c r="L523" s="256"/>
      <c r="M523" s="257"/>
      <c r="N523" s="258"/>
      <c r="O523" s="258"/>
      <c r="P523" s="258"/>
      <c r="Q523" s="258"/>
      <c r="R523" s="258"/>
      <c r="S523" s="258"/>
      <c r="T523" s="259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60" t="s">
        <v>380</v>
      </c>
      <c r="AU523" s="260" t="s">
        <v>86</v>
      </c>
      <c r="AV523" s="14" t="s">
        <v>86</v>
      </c>
      <c r="AW523" s="14" t="s">
        <v>37</v>
      </c>
      <c r="AX523" s="14" t="s">
        <v>84</v>
      </c>
      <c r="AY523" s="260" t="s">
        <v>146</v>
      </c>
    </row>
    <row r="524" spans="1:47" s="2" customFormat="1" ht="12">
      <c r="A524" s="41"/>
      <c r="B524" s="42"/>
      <c r="C524" s="43"/>
      <c r="D524" s="241" t="s">
        <v>383</v>
      </c>
      <c r="E524" s="43"/>
      <c r="F524" s="261" t="s">
        <v>574</v>
      </c>
      <c r="G524" s="43"/>
      <c r="H524" s="43"/>
      <c r="I524" s="43"/>
      <c r="J524" s="43"/>
      <c r="K524" s="43"/>
      <c r="L524" s="47"/>
      <c r="M524" s="231"/>
      <c r="N524" s="232"/>
      <c r="O524" s="87"/>
      <c r="P524" s="87"/>
      <c r="Q524" s="87"/>
      <c r="R524" s="87"/>
      <c r="S524" s="87"/>
      <c r="T524" s="88"/>
      <c r="U524" s="41"/>
      <c r="V524" s="41"/>
      <c r="W524" s="41"/>
      <c r="X524" s="41"/>
      <c r="Y524" s="41"/>
      <c r="Z524" s="41"/>
      <c r="AA524" s="41"/>
      <c r="AB524" s="41"/>
      <c r="AC524" s="41"/>
      <c r="AD524" s="41"/>
      <c r="AE524" s="41"/>
      <c r="AU524" s="20" t="s">
        <v>86</v>
      </c>
    </row>
    <row r="525" spans="1:47" s="2" customFormat="1" ht="12">
      <c r="A525" s="41"/>
      <c r="B525" s="42"/>
      <c r="C525" s="43"/>
      <c r="D525" s="241" t="s">
        <v>383</v>
      </c>
      <c r="E525" s="43"/>
      <c r="F525" s="262" t="s">
        <v>575</v>
      </c>
      <c r="G525" s="43"/>
      <c r="H525" s="263">
        <v>387.39</v>
      </c>
      <c r="I525" s="43"/>
      <c r="J525" s="43"/>
      <c r="K525" s="43"/>
      <c r="L525" s="47"/>
      <c r="M525" s="231"/>
      <c r="N525" s="232"/>
      <c r="O525" s="87"/>
      <c r="P525" s="87"/>
      <c r="Q525" s="87"/>
      <c r="R525" s="87"/>
      <c r="S525" s="87"/>
      <c r="T525" s="88"/>
      <c r="U525" s="41"/>
      <c r="V525" s="41"/>
      <c r="W525" s="41"/>
      <c r="X525" s="41"/>
      <c r="Y525" s="41"/>
      <c r="Z525" s="41"/>
      <c r="AA525" s="41"/>
      <c r="AB525" s="41"/>
      <c r="AC525" s="41"/>
      <c r="AD525" s="41"/>
      <c r="AE525" s="41"/>
      <c r="AU525" s="20" t="s">
        <v>86</v>
      </c>
    </row>
    <row r="526" spans="1:51" s="14" customFormat="1" ht="12">
      <c r="A526" s="14"/>
      <c r="B526" s="250"/>
      <c r="C526" s="251"/>
      <c r="D526" s="241" t="s">
        <v>380</v>
      </c>
      <c r="E526" s="251"/>
      <c r="F526" s="253" t="s">
        <v>720</v>
      </c>
      <c r="G526" s="251"/>
      <c r="H526" s="254">
        <v>391.264</v>
      </c>
      <c r="I526" s="255"/>
      <c r="J526" s="251"/>
      <c r="K526" s="251"/>
      <c r="L526" s="256"/>
      <c r="M526" s="257"/>
      <c r="N526" s="258"/>
      <c r="O526" s="258"/>
      <c r="P526" s="258"/>
      <c r="Q526" s="258"/>
      <c r="R526" s="258"/>
      <c r="S526" s="258"/>
      <c r="T526" s="259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60" t="s">
        <v>380</v>
      </c>
      <c r="AU526" s="260" t="s">
        <v>86</v>
      </c>
      <c r="AV526" s="14" t="s">
        <v>86</v>
      </c>
      <c r="AW526" s="14" t="s">
        <v>4</v>
      </c>
      <c r="AX526" s="14" t="s">
        <v>84</v>
      </c>
      <c r="AY526" s="260" t="s">
        <v>146</v>
      </c>
    </row>
    <row r="527" spans="1:65" s="2" customFormat="1" ht="16.5" customHeight="1">
      <c r="A527" s="41"/>
      <c r="B527" s="42"/>
      <c r="C527" s="288" t="s">
        <v>721</v>
      </c>
      <c r="D527" s="288" t="s">
        <v>523</v>
      </c>
      <c r="E527" s="289" t="s">
        <v>722</v>
      </c>
      <c r="F527" s="290" t="s">
        <v>723</v>
      </c>
      <c r="G527" s="291" t="s">
        <v>377</v>
      </c>
      <c r="H527" s="292">
        <v>8.236</v>
      </c>
      <c r="I527" s="293"/>
      <c r="J527" s="294">
        <f>ROUND(I527*H527,2)</f>
        <v>0</v>
      </c>
      <c r="K527" s="290" t="s">
        <v>153</v>
      </c>
      <c r="L527" s="295"/>
      <c r="M527" s="296" t="s">
        <v>19</v>
      </c>
      <c r="N527" s="297" t="s">
        <v>47</v>
      </c>
      <c r="O527" s="87"/>
      <c r="P527" s="224">
        <f>O527*H527</f>
        <v>0</v>
      </c>
      <c r="Q527" s="224">
        <v>0.131</v>
      </c>
      <c r="R527" s="224">
        <f>Q527*H527</f>
        <v>1.0789160000000002</v>
      </c>
      <c r="S527" s="224">
        <v>0</v>
      </c>
      <c r="T527" s="225">
        <f>S527*H527</f>
        <v>0</v>
      </c>
      <c r="U527" s="41"/>
      <c r="V527" s="41"/>
      <c r="W527" s="41"/>
      <c r="X527" s="41"/>
      <c r="Y527" s="41"/>
      <c r="Z527" s="41"/>
      <c r="AA527" s="41"/>
      <c r="AB527" s="41"/>
      <c r="AC527" s="41"/>
      <c r="AD527" s="41"/>
      <c r="AE527" s="41"/>
      <c r="AR527" s="226" t="s">
        <v>193</v>
      </c>
      <c r="AT527" s="226" t="s">
        <v>523</v>
      </c>
      <c r="AU527" s="226" t="s">
        <v>86</v>
      </c>
      <c r="AY527" s="20" t="s">
        <v>146</v>
      </c>
      <c r="BE527" s="227">
        <f>IF(N527="základní",J527,0)</f>
        <v>0</v>
      </c>
      <c r="BF527" s="227">
        <f>IF(N527="snížená",J527,0)</f>
        <v>0</v>
      </c>
      <c r="BG527" s="227">
        <f>IF(N527="zákl. přenesená",J527,0)</f>
        <v>0</v>
      </c>
      <c r="BH527" s="227">
        <f>IF(N527="sníž. přenesená",J527,0)</f>
        <v>0</v>
      </c>
      <c r="BI527" s="227">
        <f>IF(N527="nulová",J527,0)</f>
        <v>0</v>
      </c>
      <c r="BJ527" s="20" t="s">
        <v>84</v>
      </c>
      <c r="BK527" s="227">
        <f>ROUND(I527*H527,2)</f>
        <v>0</v>
      </c>
      <c r="BL527" s="20" t="s">
        <v>167</v>
      </c>
      <c r="BM527" s="226" t="s">
        <v>724</v>
      </c>
    </row>
    <row r="528" spans="1:51" s="13" customFormat="1" ht="12">
      <c r="A528" s="13"/>
      <c r="B528" s="239"/>
      <c r="C528" s="240"/>
      <c r="D528" s="241" t="s">
        <v>380</v>
      </c>
      <c r="E528" s="242" t="s">
        <v>19</v>
      </c>
      <c r="F528" s="243" t="s">
        <v>381</v>
      </c>
      <c r="G528" s="240"/>
      <c r="H528" s="242" t="s">
        <v>19</v>
      </c>
      <c r="I528" s="244"/>
      <c r="J528" s="240"/>
      <c r="K528" s="240"/>
      <c r="L528" s="245"/>
      <c r="M528" s="246"/>
      <c r="N528" s="247"/>
      <c r="O528" s="247"/>
      <c r="P528" s="247"/>
      <c r="Q528" s="247"/>
      <c r="R528" s="247"/>
      <c r="S528" s="247"/>
      <c r="T528" s="248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49" t="s">
        <v>380</v>
      </c>
      <c r="AU528" s="249" t="s">
        <v>86</v>
      </c>
      <c r="AV528" s="13" t="s">
        <v>84</v>
      </c>
      <c r="AW528" s="13" t="s">
        <v>37</v>
      </c>
      <c r="AX528" s="13" t="s">
        <v>76</v>
      </c>
      <c r="AY528" s="249" t="s">
        <v>146</v>
      </c>
    </row>
    <row r="529" spans="1:51" s="13" customFormat="1" ht="12">
      <c r="A529" s="13"/>
      <c r="B529" s="239"/>
      <c r="C529" s="240"/>
      <c r="D529" s="241" t="s">
        <v>380</v>
      </c>
      <c r="E529" s="242" t="s">
        <v>19</v>
      </c>
      <c r="F529" s="243" t="s">
        <v>715</v>
      </c>
      <c r="G529" s="240"/>
      <c r="H529" s="242" t="s">
        <v>19</v>
      </c>
      <c r="I529" s="244"/>
      <c r="J529" s="240"/>
      <c r="K529" s="240"/>
      <c r="L529" s="245"/>
      <c r="M529" s="246"/>
      <c r="N529" s="247"/>
      <c r="O529" s="247"/>
      <c r="P529" s="247"/>
      <c r="Q529" s="247"/>
      <c r="R529" s="247"/>
      <c r="S529" s="247"/>
      <c r="T529" s="248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49" t="s">
        <v>380</v>
      </c>
      <c r="AU529" s="249" t="s">
        <v>86</v>
      </c>
      <c r="AV529" s="13" t="s">
        <v>84</v>
      </c>
      <c r="AW529" s="13" t="s">
        <v>37</v>
      </c>
      <c r="AX529" s="13" t="s">
        <v>76</v>
      </c>
      <c r="AY529" s="249" t="s">
        <v>146</v>
      </c>
    </row>
    <row r="530" spans="1:51" s="14" customFormat="1" ht="12">
      <c r="A530" s="14"/>
      <c r="B530" s="250"/>
      <c r="C530" s="251"/>
      <c r="D530" s="241" t="s">
        <v>380</v>
      </c>
      <c r="E530" s="252" t="s">
        <v>19</v>
      </c>
      <c r="F530" s="253" t="s">
        <v>245</v>
      </c>
      <c r="G530" s="251"/>
      <c r="H530" s="254">
        <v>8.154</v>
      </c>
      <c r="I530" s="255"/>
      <c r="J530" s="251"/>
      <c r="K530" s="251"/>
      <c r="L530" s="256"/>
      <c r="M530" s="257"/>
      <c r="N530" s="258"/>
      <c r="O530" s="258"/>
      <c r="P530" s="258"/>
      <c r="Q530" s="258"/>
      <c r="R530" s="258"/>
      <c r="S530" s="258"/>
      <c r="T530" s="259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260" t="s">
        <v>380</v>
      </c>
      <c r="AU530" s="260" t="s">
        <v>86</v>
      </c>
      <c r="AV530" s="14" t="s">
        <v>86</v>
      </c>
      <c r="AW530" s="14" t="s">
        <v>37</v>
      </c>
      <c r="AX530" s="14" t="s">
        <v>84</v>
      </c>
      <c r="AY530" s="260" t="s">
        <v>146</v>
      </c>
    </row>
    <row r="531" spans="1:47" s="2" customFormat="1" ht="12">
      <c r="A531" s="41"/>
      <c r="B531" s="42"/>
      <c r="C531" s="43"/>
      <c r="D531" s="241" t="s">
        <v>383</v>
      </c>
      <c r="E531" s="43"/>
      <c r="F531" s="261" t="s">
        <v>573</v>
      </c>
      <c r="G531" s="43"/>
      <c r="H531" s="43"/>
      <c r="I531" s="43"/>
      <c r="J531" s="43"/>
      <c r="K531" s="43"/>
      <c r="L531" s="47"/>
      <c r="M531" s="231"/>
      <c r="N531" s="232"/>
      <c r="O531" s="87"/>
      <c r="P531" s="87"/>
      <c r="Q531" s="87"/>
      <c r="R531" s="87"/>
      <c r="S531" s="87"/>
      <c r="T531" s="88"/>
      <c r="U531" s="41"/>
      <c r="V531" s="41"/>
      <c r="W531" s="41"/>
      <c r="X531" s="41"/>
      <c r="Y531" s="41"/>
      <c r="Z531" s="41"/>
      <c r="AA531" s="41"/>
      <c r="AB531" s="41"/>
      <c r="AC531" s="41"/>
      <c r="AD531" s="41"/>
      <c r="AE531" s="41"/>
      <c r="AU531" s="20" t="s">
        <v>86</v>
      </c>
    </row>
    <row r="532" spans="1:47" s="2" customFormat="1" ht="12">
      <c r="A532" s="41"/>
      <c r="B532" s="42"/>
      <c r="C532" s="43"/>
      <c r="D532" s="241" t="s">
        <v>383</v>
      </c>
      <c r="E532" s="43"/>
      <c r="F532" s="262" t="s">
        <v>247</v>
      </c>
      <c r="G532" s="43"/>
      <c r="H532" s="263">
        <v>8.154</v>
      </c>
      <c r="I532" s="43"/>
      <c r="J532" s="43"/>
      <c r="K532" s="43"/>
      <c r="L532" s="47"/>
      <c r="M532" s="231"/>
      <c r="N532" s="232"/>
      <c r="O532" s="87"/>
      <c r="P532" s="87"/>
      <c r="Q532" s="87"/>
      <c r="R532" s="87"/>
      <c r="S532" s="87"/>
      <c r="T532" s="88"/>
      <c r="U532" s="41"/>
      <c r="V532" s="41"/>
      <c r="W532" s="41"/>
      <c r="X532" s="41"/>
      <c r="Y532" s="41"/>
      <c r="Z532" s="41"/>
      <c r="AA532" s="41"/>
      <c r="AB532" s="41"/>
      <c r="AC532" s="41"/>
      <c r="AD532" s="41"/>
      <c r="AE532" s="41"/>
      <c r="AU532" s="20" t="s">
        <v>86</v>
      </c>
    </row>
    <row r="533" spans="1:51" s="14" customFormat="1" ht="12">
      <c r="A533" s="14"/>
      <c r="B533" s="250"/>
      <c r="C533" s="251"/>
      <c r="D533" s="241" t="s">
        <v>380</v>
      </c>
      <c r="E533" s="251"/>
      <c r="F533" s="253" t="s">
        <v>725</v>
      </c>
      <c r="G533" s="251"/>
      <c r="H533" s="254">
        <v>8.236</v>
      </c>
      <c r="I533" s="255"/>
      <c r="J533" s="251"/>
      <c r="K533" s="251"/>
      <c r="L533" s="256"/>
      <c r="M533" s="257"/>
      <c r="N533" s="258"/>
      <c r="O533" s="258"/>
      <c r="P533" s="258"/>
      <c r="Q533" s="258"/>
      <c r="R533" s="258"/>
      <c r="S533" s="258"/>
      <c r="T533" s="259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60" t="s">
        <v>380</v>
      </c>
      <c r="AU533" s="260" t="s">
        <v>86</v>
      </c>
      <c r="AV533" s="14" t="s">
        <v>86</v>
      </c>
      <c r="AW533" s="14" t="s">
        <v>4</v>
      </c>
      <c r="AX533" s="14" t="s">
        <v>84</v>
      </c>
      <c r="AY533" s="260" t="s">
        <v>146</v>
      </c>
    </row>
    <row r="534" spans="1:65" s="2" customFormat="1" ht="16.5" customHeight="1">
      <c r="A534" s="41"/>
      <c r="B534" s="42"/>
      <c r="C534" s="288" t="s">
        <v>726</v>
      </c>
      <c r="D534" s="288" t="s">
        <v>523</v>
      </c>
      <c r="E534" s="289" t="s">
        <v>727</v>
      </c>
      <c r="F534" s="290" t="s">
        <v>728</v>
      </c>
      <c r="G534" s="291" t="s">
        <v>377</v>
      </c>
      <c r="H534" s="292">
        <v>11.736</v>
      </c>
      <c r="I534" s="293"/>
      <c r="J534" s="294">
        <f>ROUND(I534*H534,2)</f>
        <v>0</v>
      </c>
      <c r="K534" s="290" t="s">
        <v>153</v>
      </c>
      <c r="L534" s="295"/>
      <c r="M534" s="296" t="s">
        <v>19</v>
      </c>
      <c r="N534" s="297" t="s">
        <v>47</v>
      </c>
      <c r="O534" s="87"/>
      <c r="P534" s="224">
        <f>O534*H534</f>
        <v>0</v>
      </c>
      <c r="Q534" s="224">
        <v>0.131</v>
      </c>
      <c r="R534" s="224">
        <f>Q534*H534</f>
        <v>1.5374160000000001</v>
      </c>
      <c r="S534" s="224">
        <v>0</v>
      </c>
      <c r="T534" s="225">
        <f>S534*H534</f>
        <v>0</v>
      </c>
      <c r="U534" s="41"/>
      <c r="V534" s="41"/>
      <c r="W534" s="41"/>
      <c r="X534" s="41"/>
      <c r="Y534" s="41"/>
      <c r="Z534" s="41"/>
      <c r="AA534" s="41"/>
      <c r="AB534" s="41"/>
      <c r="AC534" s="41"/>
      <c r="AD534" s="41"/>
      <c r="AE534" s="41"/>
      <c r="AR534" s="226" t="s">
        <v>193</v>
      </c>
      <c r="AT534" s="226" t="s">
        <v>523</v>
      </c>
      <c r="AU534" s="226" t="s">
        <v>86</v>
      </c>
      <c r="AY534" s="20" t="s">
        <v>146</v>
      </c>
      <c r="BE534" s="227">
        <f>IF(N534="základní",J534,0)</f>
        <v>0</v>
      </c>
      <c r="BF534" s="227">
        <f>IF(N534="snížená",J534,0)</f>
        <v>0</v>
      </c>
      <c r="BG534" s="227">
        <f>IF(N534="zákl. přenesená",J534,0)</f>
        <v>0</v>
      </c>
      <c r="BH534" s="227">
        <f>IF(N534="sníž. přenesená",J534,0)</f>
        <v>0</v>
      </c>
      <c r="BI534" s="227">
        <f>IF(N534="nulová",J534,0)</f>
        <v>0</v>
      </c>
      <c r="BJ534" s="20" t="s">
        <v>84</v>
      </c>
      <c r="BK534" s="227">
        <f>ROUND(I534*H534,2)</f>
        <v>0</v>
      </c>
      <c r="BL534" s="20" t="s">
        <v>167</v>
      </c>
      <c r="BM534" s="226" t="s">
        <v>729</v>
      </c>
    </row>
    <row r="535" spans="1:51" s="13" customFormat="1" ht="12">
      <c r="A535" s="13"/>
      <c r="B535" s="239"/>
      <c r="C535" s="240"/>
      <c r="D535" s="241" t="s">
        <v>380</v>
      </c>
      <c r="E535" s="242" t="s">
        <v>19</v>
      </c>
      <c r="F535" s="243" t="s">
        <v>381</v>
      </c>
      <c r="G535" s="240"/>
      <c r="H535" s="242" t="s">
        <v>19</v>
      </c>
      <c r="I535" s="244"/>
      <c r="J535" s="240"/>
      <c r="K535" s="240"/>
      <c r="L535" s="245"/>
      <c r="M535" s="246"/>
      <c r="N535" s="247"/>
      <c r="O535" s="247"/>
      <c r="P535" s="247"/>
      <c r="Q535" s="247"/>
      <c r="R535" s="247"/>
      <c r="S535" s="247"/>
      <c r="T535" s="248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49" t="s">
        <v>380</v>
      </c>
      <c r="AU535" s="249" t="s">
        <v>86</v>
      </c>
      <c r="AV535" s="13" t="s">
        <v>84</v>
      </c>
      <c r="AW535" s="13" t="s">
        <v>37</v>
      </c>
      <c r="AX535" s="13" t="s">
        <v>76</v>
      </c>
      <c r="AY535" s="249" t="s">
        <v>146</v>
      </c>
    </row>
    <row r="536" spans="1:51" s="13" customFormat="1" ht="12">
      <c r="A536" s="13"/>
      <c r="B536" s="239"/>
      <c r="C536" s="240"/>
      <c r="D536" s="241" t="s">
        <v>380</v>
      </c>
      <c r="E536" s="242" t="s">
        <v>19</v>
      </c>
      <c r="F536" s="243" t="s">
        <v>713</v>
      </c>
      <c r="G536" s="240"/>
      <c r="H536" s="242" t="s">
        <v>19</v>
      </c>
      <c r="I536" s="244"/>
      <c r="J536" s="240"/>
      <c r="K536" s="240"/>
      <c r="L536" s="245"/>
      <c r="M536" s="246"/>
      <c r="N536" s="247"/>
      <c r="O536" s="247"/>
      <c r="P536" s="247"/>
      <c r="Q536" s="247"/>
      <c r="R536" s="247"/>
      <c r="S536" s="247"/>
      <c r="T536" s="248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49" t="s">
        <v>380</v>
      </c>
      <c r="AU536" s="249" t="s">
        <v>86</v>
      </c>
      <c r="AV536" s="13" t="s">
        <v>84</v>
      </c>
      <c r="AW536" s="13" t="s">
        <v>37</v>
      </c>
      <c r="AX536" s="13" t="s">
        <v>76</v>
      </c>
      <c r="AY536" s="249" t="s">
        <v>146</v>
      </c>
    </row>
    <row r="537" spans="1:51" s="14" customFormat="1" ht="12">
      <c r="A537" s="14"/>
      <c r="B537" s="250"/>
      <c r="C537" s="251"/>
      <c r="D537" s="241" t="s">
        <v>380</v>
      </c>
      <c r="E537" s="252" t="s">
        <v>19</v>
      </c>
      <c r="F537" s="253" t="s">
        <v>242</v>
      </c>
      <c r="G537" s="251"/>
      <c r="H537" s="254">
        <v>11.62</v>
      </c>
      <c r="I537" s="255"/>
      <c r="J537" s="251"/>
      <c r="K537" s="251"/>
      <c r="L537" s="256"/>
      <c r="M537" s="257"/>
      <c r="N537" s="258"/>
      <c r="O537" s="258"/>
      <c r="P537" s="258"/>
      <c r="Q537" s="258"/>
      <c r="R537" s="258"/>
      <c r="S537" s="258"/>
      <c r="T537" s="259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60" t="s">
        <v>380</v>
      </c>
      <c r="AU537" s="260" t="s">
        <v>86</v>
      </c>
      <c r="AV537" s="14" t="s">
        <v>86</v>
      </c>
      <c r="AW537" s="14" t="s">
        <v>37</v>
      </c>
      <c r="AX537" s="14" t="s">
        <v>84</v>
      </c>
      <c r="AY537" s="260" t="s">
        <v>146</v>
      </c>
    </row>
    <row r="538" spans="1:47" s="2" customFormat="1" ht="12">
      <c r="A538" s="41"/>
      <c r="B538" s="42"/>
      <c r="C538" s="43"/>
      <c r="D538" s="241" t="s">
        <v>383</v>
      </c>
      <c r="E538" s="43"/>
      <c r="F538" s="261" t="s">
        <v>576</v>
      </c>
      <c r="G538" s="43"/>
      <c r="H538" s="43"/>
      <c r="I538" s="43"/>
      <c r="J538" s="43"/>
      <c r="K538" s="43"/>
      <c r="L538" s="47"/>
      <c r="M538" s="231"/>
      <c r="N538" s="232"/>
      <c r="O538" s="87"/>
      <c r="P538" s="87"/>
      <c r="Q538" s="87"/>
      <c r="R538" s="87"/>
      <c r="S538" s="87"/>
      <c r="T538" s="88"/>
      <c r="U538" s="41"/>
      <c r="V538" s="41"/>
      <c r="W538" s="41"/>
      <c r="X538" s="41"/>
      <c r="Y538" s="41"/>
      <c r="Z538" s="41"/>
      <c r="AA538" s="41"/>
      <c r="AB538" s="41"/>
      <c r="AC538" s="41"/>
      <c r="AD538" s="41"/>
      <c r="AE538" s="41"/>
      <c r="AU538" s="20" t="s">
        <v>86</v>
      </c>
    </row>
    <row r="539" spans="1:47" s="2" customFormat="1" ht="12">
      <c r="A539" s="41"/>
      <c r="B539" s="42"/>
      <c r="C539" s="43"/>
      <c r="D539" s="241" t="s">
        <v>383</v>
      </c>
      <c r="E539" s="43"/>
      <c r="F539" s="262" t="s">
        <v>577</v>
      </c>
      <c r="G539" s="43"/>
      <c r="H539" s="263">
        <v>11.62</v>
      </c>
      <c r="I539" s="43"/>
      <c r="J539" s="43"/>
      <c r="K539" s="43"/>
      <c r="L539" s="47"/>
      <c r="M539" s="231"/>
      <c r="N539" s="232"/>
      <c r="O539" s="87"/>
      <c r="P539" s="87"/>
      <c r="Q539" s="87"/>
      <c r="R539" s="87"/>
      <c r="S539" s="87"/>
      <c r="T539" s="88"/>
      <c r="U539" s="41"/>
      <c r="V539" s="41"/>
      <c r="W539" s="41"/>
      <c r="X539" s="41"/>
      <c r="Y539" s="41"/>
      <c r="Z539" s="41"/>
      <c r="AA539" s="41"/>
      <c r="AB539" s="41"/>
      <c r="AC539" s="41"/>
      <c r="AD539" s="41"/>
      <c r="AE539" s="41"/>
      <c r="AU539" s="20" t="s">
        <v>86</v>
      </c>
    </row>
    <row r="540" spans="1:51" s="14" customFormat="1" ht="12">
      <c r="A540" s="14"/>
      <c r="B540" s="250"/>
      <c r="C540" s="251"/>
      <c r="D540" s="241" t="s">
        <v>380</v>
      </c>
      <c r="E540" s="251"/>
      <c r="F540" s="253" t="s">
        <v>730</v>
      </c>
      <c r="G540" s="251"/>
      <c r="H540" s="254">
        <v>11.736</v>
      </c>
      <c r="I540" s="255"/>
      <c r="J540" s="251"/>
      <c r="K540" s="251"/>
      <c r="L540" s="256"/>
      <c r="M540" s="257"/>
      <c r="N540" s="258"/>
      <c r="O540" s="258"/>
      <c r="P540" s="258"/>
      <c r="Q540" s="258"/>
      <c r="R540" s="258"/>
      <c r="S540" s="258"/>
      <c r="T540" s="259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T540" s="260" t="s">
        <v>380</v>
      </c>
      <c r="AU540" s="260" t="s">
        <v>86</v>
      </c>
      <c r="AV540" s="14" t="s">
        <v>86</v>
      </c>
      <c r="AW540" s="14" t="s">
        <v>4</v>
      </c>
      <c r="AX540" s="14" t="s">
        <v>84</v>
      </c>
      <c r="AY540" s="260" t="s">
        <v>146</v>
      </c>
    </row>
    <row r="541" spans="1:65" s="2" customFormat="1" ht="24.15" customHeight="1">
      <c r="A541" s="41"/>
      <c r="B541" s="42"/>
      <c r="C541" s="288" t="s">
        <v>731</v>
      </c>
      <c r="D541" s="288" t="s">
        <v>523</v>
      </c>
      <c r="E541" s="289" t="s">
        <v>732</v>
      </c>
      <c r="F541" s="290" t="s">
        <v>733</v>
      </c>
      <c r="G541" s="291" t="s">
        <v>377</v>
      </c>
      <c r="H541" s="292">
        <v>13.31</v>
      </c>
      <c r="I541" s="293"/>
      <c r="J541" s="294">
        <f>ROUND(I541*H541,2)</f>
        <v>0</v>
      </c>
      <c r="K541" s="290" t="s">
        <v>19</v>
      </c>
      <c r="L541" s="295"/>
      <c r="M541" s="296" t="s">
        <v>19</v>
      </c>
      <c r="N541" s="297" t="s">
        <v>47</v>
      </c>
      <c r="O541" s="87"/>
      <c r="P541" s="224">
        <f>O541*H541</f>
        <v>0</v>
      </c>
      <c r="Q541" s="224">
        <v>0.128</v>
      </c>
      <c r="R541" s="224">
        <f>Q541*H541</f>
        <v>1.70368</v>
      </c>
      <c r="S541" s="224">
        <v>0</v>
      </c>
      <c r="T541" s="225">
        <f>S541*H541</f>
        <v>0</v>
      </c>
      <c r="U541" s="41"/>
      <c r="V541" s="41"/>
      <c r="W541" s="41"/>
      <c r="X541" s="41"/>
      <c r="Y541" s="41"/>
      <c r="Z541" s="41"/>
      <c r="AA541" s="41"/>
      <c r="AB541" s="41"/>
      <c r="AC541" s="41"/>
      <c r="AD541" s="41"/>
      <c r="AE541" s="41"/>
      <c r="AR541" s="226" t="s">
        <v>193</v>
      </c>
      <c r="AT541" s="226" t="s">
        <v>523</v>
      </c>
      <c r="AU541" s="226" t="s">
        <v>86</v>
      </c>
      <c r="AY541" s="20" t="s">
        <v>146</v>
      </c>
      <c r="BE541" s="227">
        <f>IF(N541="základní",J541,0)</f>
        <v>0</v>
      </c>
      <c r="BF541" s="227">
        <f>IF(N541="snížená",J541,0)</f>
        <v>0</v>
      </c>
      <c r="BG541" s="227">
        <f>IF(N541="zákl. přenesená",J541,0)</f>
        <v>0</v>
      </c>
      <c r="BH541" s="227">
        <f>IF(N541="sníž. přenesená",J541,0)</f>
        <v>0</v>
      </c>
      <c r="BI541" s="227">
        <f>IF(N541="nulová",J541,0)</f>
        <v>0</v>
      </c>
      <c r="BJ541" s="20" t="s">
        <v>84</v>
      </c>
      <c r="BK541" s="227">
        <f>ROUND(I541*H541,2)</f>
        <v>0</v>
      </c>
      <c r="BL541" s="20" t="s">
        <v>167</v>
      </c>
      <c r="BM541" s="226" t="s">
        <v>734</v>
      </c>
    </row>
    <row r="542" spans="1:47" s="2" customFormat="1" ht="12">
      <c r="A542" s="41"/>
      <c r="B542" s="42"/>
      <c r="C542" s="43"/>
      <c r="D542" s="241" t="s">
        <v>646</v>
      </c>
      <c r="E542" s="43"/>
      <c r="F542" s="298" t="s">
        <v>647</v>
      </c>
      <c r="G542" s="43"/>
      <c r="H542" s="43"/>
      <c r="I542" s="230"/>
      <c r="J542" s="43"/>
      <c r="K542" s="43"/>
      <c r="L542" s="47"/>
      <c r="M542" s="231"/>
      <c r="N542" s="232"/>
      <c r="O542" s="87"/>
      <c r="P542" s="87"/>
      <c r="Q542" s="87"/>
      <c r="R542" s="87"/>
      <c r="S542" s="87"/>
      <c r="T542" s="88"/>
      <c r="U542" s="41"/>
      <c r="V542" s="41"/>
      <c r="W542" s="41"/>
      <c r="X542" s="41"/>
      <c r="Y542" s="41"/>
      <c r="Z542" s="41"/>
      <c r="AA542" s="41"/>
      <c r="AB542" s="41"/>
      <c r="AC542" s="41"/>
      <c r="AD542" s="41"/>
      <c r="AE542" s="41"/>
      <c r="AT542" s="20" t="s">
        <v>646</v>
      </c>
      <c r="AU542" s="20" t="s">
        <v>86</v>
      </c>
    </row>
    <row r="543" spans="1:51" s="13" customFormat="1" ht="12">
      <c r="A543" s="13"/>
      <c r="B543" s="239"/>
      <c r="C543" s="240"/>
      <c r="D543" s="241" t="s">
        <v>380</v>
      </c>
      <c r="E543" s="242" t="s">
        <v>19</v>
      </c>
      <c r="F543" s="243" t="s">
        <v>381</v>
      </c>
      <c r="G543" s="240"/>
      <c r="H543" s="242" t="s">
        <v>19</v>
      </c>
      <c r="I543" s="244"/>
      <c r="J543" s="240"/>
      <c r="K543" s="240"/>
      <c r="L543" s="245"/>
      <c r="M543" s="246"/>
      <c r="N543" s="247"/>
      <c r="O543" s="247"/>
      <c r="P543" s="247"/>
      <c r="Q543" s="247"/>
      <c r="R543" s="247"/>
      <c r="S543" s="247"/>
      <c r="T543" s="248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49" t="s">
        <v>380</v>
      </c>
      <c r="AU543" s="249" t="s">
        <v>86</v>
      </c>
      <c r="AV543" s="13" t="s">
        <v>84</v>
      </c>
      <c r="AW543" s="13" t="s">
        <v>37</v>
      </c>
      <c r="AX543" s="13" t="s">
        <v>76</v>
      </c>
      <c r="AY543" s="249" t="s">
        <v>146</v>
      </c>
    </row>
    <row r="544" spans="1:51" s="13" customFormat="1" ht="12">
      <c r="A544" s="13"/>
      <c r="B544" s="239"/>
      <c r="C544" s="240"/>
      <c r="D544" s="241" t="s">
        <v>380</v>
      </c>
      <c r="E544" s="242" t="s">
        <v>19</v>
      </c>
      <c r="F544" s="243" t="s">
        <v>712</v>
      </c>
      <c r="G544" s="240"/>
      <c r="H544" s="242" t="s">
        <v>19</v>
      </c>
      <c r="I544" s="244"/>
      <c r="J544" s="240"/>
      <c r="K544" s="240"/>
      <c r="L544" s="245"/>
      <c r="M544" s="246"/>
      <c r="N544" s="247"/>
      <c r="O544" s="247"/>
      <c r="P544" s="247"/>
      <c r="Q544" s="247"/>
      <c r="R544" s="247"/>
      <c r="S544" s="247"/>
      <c r="T544" s="248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49" t="s">
        <v>380</v>
      </c>
      <c r="AU544" s="249" t="s">
        <v>86</v>
      </c>
      <c r="AV544" s="13" t="s">
        <v>84</v>
      </c>
      <c r="AW544" s="13" t="s">
        <v>37</v>
      </c>
      <c r="AX544" s="13" t="s">
        <v>76</v>
      </c>
      <c r="AY544" s="249" t="s">
        <v>146</v>
      </c>
    </row>
    <row r="545" spans="1:51" s="14" customFormat="1" ht="12">
      <c r="A545" s="14"/>
      <c r="B545" s="250"/>
      <c r="C545" s="251"/>
      <c r="D545" s="241" t="s">
        <v>380</v>
      </c>
      <c r="E545" s="252" t="s">
        <v>19</v>
      </c>
      <c r="F545" s="253" t="s">
        <v>248</v>
      </c>
      <c r="G545" s="251"/>
      <c r="H545" s="254">
        <v>13.178</v>
      </c>
      <c r="I545" s="255"/>
      <c r="J545" s="251"/>
      <c r="K545" s="251"/>
      <c r="L545" s="256"/>
      <c r="M545" s="257"/>
      <c r="N545" s="258"/>
      <c r="O545" s="258"/>
      <c r="P545" s="258"/>
      <c r="Q545" s="258"/>
      <c r="R545" s="258"/>
      <c r="S545" s="258"/>
      <c r="T545" s="259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60" t="s">
        <v>380</v>
      </c>
      <c r="AU545" s="260" t="s">
        <v>86</v>
      </c>
      <c r="AV545" s="14" t="s">
        <v>86</v>
      </c>
      <c r="AW545" s="14" t="s">
        <v>37</v>
      </c>
      <c r="AX545" s="14" t="s">
        <v>84</v>
      </c>
      <c r="AY545" s="260" t="s">
        <v>146</v>
      </c>
    </row>
    <row r="546" spans="1:47" s="2" customFormat="1" ht="12">
      <c r="A546" s="41"/>
      <c r="B546" s="42"/>
      <c r="C546" s="43"/>
      <c r="D546" s="241" t="s">
        <v>383</v>
      </c>
      <c r="E546" s="43"/>
      <c r="F546" s="261" t="s">
        <v>571</v>
      </c>
      <c r="G546" s="43"/>
      <c r="H546" s="43"/>
      <c r="I546" s="43"/>
      <c r="J546" s="43"/>
      <c r="K546" s="43"/>
      <c r="L546" s="47"/>
      <c r="M546" s="231"/>
      <c r="N546" s="232"/>
      <c r="O546" s="87"/>
      <c r="P546" s="87"/>
      <c r="Q546" s="87"/>
      <c r="R546" s="87"/>
      <c r="S546" s="87"/>
      <c r="T546" s="88"/>
      <c r="U546" s="41"/>
      <c r="V546" s="41"/>
      <c r="W546" s="41"/>
      <c r="X546" s="41"/>
      <c r="Y546" s="41"/>
      <c r="Z546" s="41"/>
      <c r="AA546" s="41"/>
      <c r="AB546" s="41"/>
      <c r="AC546" s="41"/>
      <c r="AD546" s="41"/>
      <c r="AE546" s="41"/>
      <c r="AU546" s="20" t="s">
        <v>86</v>
      </c>
    </row>
    <row r="547" spans="1:47" s="2" customFormat="1" ht="12">
      <c r="A547" s="41"/>
      <c r="B547" s="42"/>
      <c r="C547" s="43"/>
      <c r="D547" s="241" t="s">
        <v>383</v>
      </c>
      <c r="E547" s="43"/>
      <c r="F547" s="262" t="s">
        <v>572</v>
      </c>
      <c r="G547" s="43"/>
      <c r="H547" s="263">
        <v>13.178</v>
      </c>
      <c r="I547" s="43"/>
      <c r="J547" s="43"/>
      <c r="K547" s="43"/>
      <c r="L547" s="47"/>
      <c r="M547" s="231"/>
      <c r="N547" s="232"/>
      <c r="O547" s="87"/>
      <c r="P547" s="87"/>
      <c r="Q547" s="87"/>
      <c r="R547" s="87"/>
      <c r="S547" s="87"/>
      <c r="T547" s="88"/>
      <c r="U547" s="41"/>
      <c r="V547" s="41"/>
      <c r="W547" s="41"/>
      <c r="X547" s="41"/>
      <c r="Y547" s="41"/>
      <c r="Z547" s="41"/>
      <c r="AA547" s="41"/>
      <c r="AB547" s="41"/>
      <c r="AC547" s="41"/>
      <c r="AD547" s="41"/>
      <c r="AE547" s="41"/>
      <c r="AU547" s="20" t="s">
        <v>86</v>
      </c>
    </row>
    <row r="548" spans="1:51" s="14" customFormat="1" ht="12">
      <c r="A548" s="14"/>
      <c r="B548" s="250"/>
      <c r="C548" s="251"/>
      <c r="D548" s="241" t="s">
        <v>380</v>
      </c>
      <c r="E548" s="251"/>
      <c r="F548" s="253" t="s">
        <v>735</v>
      </c>
      <c r="G548" s="251"/>
      <c r="H548" s="254">
        <v>13.31</v>
      </c>
      <c r="I548" s="255"/>
      <c r="J548" s="251"/>
      <c r="K548" s="251"/>
      <c r="L548" s="256"/>
      <c r="M548" s="257"/>
      <c r="N548" s="258"/>
      <c r="O548" s="258"/>
      <c r="P548" s="258"/>
      <c r="Q548" s="258"/>
      <c r="R548" s="258"/>
      <c r="S548" s="258"/>
      <c r="T548" s="259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60" t="s">
        <v>380</v>
      </c>
      <c r="AU548" s="260" t="s">
        <v>86</v>
      </c>
      <c r="AV548" s="14" t="s">
        <v>86</v>
      </c>
      <c r="AW548" s="14" t="s">
        <v>4</v>
      </c>
      <c r="AX548" s="14" t="s">
        <v>84</v>
      </c>
      <c r="AY548" s="260" t="s">
        <v>146</v>
      </c>
    </row>
    <row r="549" spans="1:65" s="2" customFormat="1" ht="44.25" customHeight="1">
      <c r="A549" s="41"/>
      <c r="B549" s="42"/>
      <c r="C549" s="215" t="s">
        <v>736</v>
      </c>
      <c r="D549" s="215" t="s">
        <v>149</v>
      </c>
      <c r="E549" s="216" t="s">
        <v>737</v>
      </c>
      <c r="F549" s="217" t="s">
        <v>738</v>
      </c>
      <c r="G549" s="218" t="s">
        <v>377</v>
      </c>
      <c r="H549" s="219">
        <v>33.282</v>
      </c>
      <c r="I549" s="220"/>
      <c r="J549" s="221">
        <f>ROUND(I549*H549,2)</f>
        <v>0</v>
      </c>
      <c r="K549" s="217" t="s">
        <v>153</v>
      </c>
      <c r="L549" s="47"/>
      <c r="M549" s="222" t="s">
        <v>19</v>
      </c>
      <c r="N549" s="223" t="s">
        <v>47</v>
      </c>
      <c r="O549" s="87"/>
      <c r="P549" s="224">
        <f>O549*H549</f>
        <v>0</v>
      </c>
      <c r="Q549" s="224">
        <v>0</v>
      </c>
      <c r="R549" s="224">
        <f>Q549*H549</f>
        <v>0</v>
      </c>
      <c r="S549" s="224">
        <v>0</v>
      </c>
      <c r="T549" s="225">
        <f>S549*H549</f>
        <v>0</v>
      </c>
      <c r="U549" s="41"/>
      <c r="V549" s="41"/>
      <c r="W549" s="41"/>
      <c r="X549" s="41"/>
      <c r="Y549" s="41"/>
      <c r="Z549" s="41"/>
      <c r="AA549" s="41"/>
      <c r="AB549" s="41"/>
      <c r="AC549" s="41"/>
      <c r="AD549" s="41"/>
      <c r="AE549" s="41"/>
      <c r="AR549" s="226" t="s">
        <v>167</v>
      </c>
      <c r="AT549" s="226" t="s">
        <v>149</v>
      </c>
      <c r="AU549" s="226" t="s">
        <v>86</v>
      </c>
      <c r="AY549" s="20" t="s">
        <v>146</v>
      </c>
      <c r="BE549" s="227">
        <f>IF(N549="základní",J549,0)</f>
        <v>0</v>
      </c>
      <c r="BF549" s="227">
        <f>IF(N549="snížená",J549,0)</f>
        <v>0</v>
      </c>
      <c r="BG549" s="227">
        <f>IF(N549="zákl. přenesená",J549,0)</f>
        <v>0</v>
      </c>
      <c r="BH549" s="227">
        <f>IF(N549="sníž. přenesená",J549,0)</f>
        <v>0</v>
      </c>
      <c r="BI549" s="227">
        <f>IF(N549="nulová",J549,0)</f>
        <v>0</v>
      </c>
      <c r="BJ549" s="20" t="s">
        <v>84</v>
      </c>
      <c r="BK549" s="227">
        <f>ROUND(I549*H549,2)</f>
        <v>0</v>
      </c>
      <c r="BL549" s="20" t="s">
        <v>167</v>
      </c>
      <c r="BM549" s="226" t="s">
        <v>739</v>
      </c>
    </row>
    <row r="550" spans="1:47" s="2" customFormat="1" ht="12">
      <c r="A550" s="41"/>
      <c r="B550" s="42"/>
      <c r="C550" s="43"/>
      <c r="D550" s="228" t="s">
        <v>156</v>
      </c>
      <c r="E550" s="43"/>
      <c r="F550" s="229" t="s">
        <v>740</v>
      </c>
      <c r="G550" s="43"/>
      <c r="H550" s="43"/>
      <c r="I550" s="230"/>
      <c r="J550" s="43"/>
      <c r="K550" s="43"/>
      <c r="L550" s="47"/>
      <c r="M550" s="231"/>
      <c r="N550" s="232"/>
      <c r="O550" s="87"/>
      <c r="P550" s="87"/>
      <c r="Q550" s="87"/>
      <c r="R550" s="87"/>
      <c r="S550" s="87"/>
      <c r="T550" s="88"/>
      <c r="U550" s="41"/>
      <c r="V550" s="41"/>
      <c r="W550" s="41"/>
      <c r="X550" s="41"/>
      <c r="Y550" s="41"/>
      <c r="Z550" s="41"/>
      <c r="AA550" s="41"/>
      <c r="AB550" s="41"/>
      <c r="AC550" s="41"/>
      <c r="AD550" s="41"/>
      <c r="AE550" s="41"/>
      <c r="AT550" s="20" t="s">
        <v>156</v>
      </c>
      <c r="AU550" s="20" t="s">
        <v>86</v>
      </c>
    </row>
    <row r="551" spans="1:51" s="14" customFormat="1" ht="12">
      <c r="A551" s="14"/>
      <c r="B551" s="250"/>
      <c r="C551" s="251"/>
      <c r="D551" s="241" t="s">
        <v>380</v>
      </c>
      <c r="E551" s="252" t="s">
        <v>19</v>
      </c>
      <c r="F551" s="253" t="s">
        <v>741</v>
      </c>
      <c r="G551" s="251"/>
      <c r="H551" s="254">
        <v>33.282</v>
      </c>
      <c r="I551" s="255"/>
      <c r="J551" s="251"/>
      <c r="K551" s="251"/>
      <c r="L551" s="256"/>
      <c r="M551" s="257"/>
      <c r="N551" s="258"/>
      <c r="O551" s="258"/>
      <c r="P551" s="258"/>
      <c r="Q551" s="258"/>
      <c r="R551" s="258"/>
      <c r="S551" s="258"/>
      <c r="T551" s="259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60" t="s">
        <v>380</v>
      </c>
      <c r="AU551" s="260" t="s">
        <v>86</v>
      </c>
      <c r="AV551" s="14" t="s">
        <v>86</v>
      </c>
      <c r="AW551" s="14" t="s">
        <v>37</v>
      </c>
      <c r="AX551" s="14" t="s">
        <v>84</v>
      </c>
      <c r="AY551" s="260" t="s">
        <v>146</v>
      </c>
    </row>
    <row r="552" spans="1:65" s="2" customFormat="1" ht="37.8" customHeight="1">
      <c r="A552" s="41"/>
      <c r="B552" s="42"/>
      <c r="C552" s="215" t="s">
        <v>742</v>
      </c>
      <c r="D552" s="215" t="s">
        <v>149</v>
      </c>
      <c r="E552" s="216" t="s">
        <v>743</v>
      </c>
      <c r="F552" s="217" t="s">
        <v>744</v>
      </c>
      <c r="G552" s="218" t="s">
        <v>377</v>
      </c>
      <c r="H552" s="219">
        <v>36.286</v>
      </c>
      <c r="I552" s="220"/>
      <c r="J552" s="221">
        <f>ROUND(I552*H552,2)</f>
        <v>0</v>
      </c>
      <c r="K552" s="217" t="s">
        <v>153</v>
      </c>
      <c r="L552" s="47"/>
      <c r="M552" s="222" t="s">
        <v>19</v>
      </c>
      <c r="N552" s="223" t="s">
        <v>47</v>
      </c>
      <c r="O552" s="87"/>
      <c r="P552" s="224">
        <f>O552*H552</f>
        <v>0</v>
      </c>
      <c r="Q552" s="224">
        <v>0.11162</v>
      </c>
      <c r="R552" s="224">
        <f>Q552*H552</f>
        <v>4.05024332</v>
      </c>
      <c r="S552" s="224">
        <v>0</v>
      </c>
      <c r="T552" s="225">
        <f>S552*H552</f>
        <v>0</v>
      </c>
      <c r="U552" s="41"/>
      <c r="V552" s="41"/>
      <c r="W552" s="41"/>
      <c r="X552" s="41"/>
      <c r="Y552" s="41"/>
      <c r="Z552" s="41"/>
      <c r="AA552" s="41"/>
      <c r="AB552" s="41"/>
      <c r="AC552" s="41"/>
      <c r="AD552" s="41"/>
      <c r="AE552" s="41"/>
      <c r="AR552" s="226" t="s">
        <v>167</v>
      </c>
      <c r="AT552" s="226" t="s">
        <v>149</v>
      </c>
      <c r="AU552" s="226" t="s">
        <v>86</v>
      </c>
      <c r="AY552" s="20" t="s">
        <v>146</v>
      </c>
      <c r="BE552" s="227">
        <f>IF(N552="základní",J552,0)</f>
        <v>0</v>
      </c>
      <c r="BF552" s="227">
        <f>IF(N552="snížená",J552,0)</f>
        <v>0</v>
      </c>
      <c r="BG552" s="227">
        <f>IF(N552="zákl. přenesená",J552,0)</f>
        <v>0</v>
      </c>
      <c r="BH552" s="227">
        <f>IF(N552="sníž. přenesená",J552,0)</f>
        <v>0</v>
      </c>
      <c r="BI552" s="227">
        <f>IF(N552="nulová",J552,0)</f>
        <v>0</v>
      </c>
      <c r="BJ552" s="20" t="s">
        <v>84</v>
      </c>
      <c r="BK552" s="227">
        <f>ROUND(I552*H552,2)</f>
        <v>0</v>
      </c>
      <c r="BL552" s="20" t="s">
        <v>167</v>
      </c>
      <c r="BM552" s="226" t="s">
        <v>745</v>
      </c>
    </row>
    <row r="553" spans="1:47" s="2" customFormat="1" ht="12">
      <c r="A553" s="41"/>
      <c r="B553" s="42"/>
      <c r="C553" s="43"/>
      <c r="D553" s="228" t="s">
        <v>156</v>
      </c>
      <c r="E553" s="43"/>
      <c r="F553" s="229" t="s">
        <v>746</v>
      </c>
      <c r="G553" s="43"/>
      <c r="H553" s="43"/>
      <c r="I553" s="230"/>
      <c r="J553" s="43"/>
      <c r="K553" s="43"/>
      <c r="L553" s="47"/>
      <c r="M553" s="231"/>
      <c r="N553" s="232"/>
      <c r="O553" s="87"/>
      <c r="P553" s="87"/>
      <c r="Q553" s="87"/>
      <c r="R553" s="87"/>
      <c r="S553" s="87"/>
      <c r="T553" s="88"/>
      <c r="U553" s="41"/>
      <c r="V553" s="41"/>
      <c r="W553" s="41"/>
      <c r="X553" s="41"/>
      <c r="Y553" s="41"/>
      <c r="Z553" s="41"/>
      <c r="AA553" s="41"/>
      <c r="AB553" s="41"/>
      <c r="AC553" s="41"/>
      <c r="AD553" s="41"/>
      <c r="AE553" s="41"/>
      <c r="AT553" s="20" t="s">
        <v>156</v>
      </c>
      <c r="AU553" s="20" t="s">
        <v>86</v>
      </c>
    </row>
    <row r="554" spans="1:51" s="13" customFormat="1" ht="12">
      <c r="A554" s="13"/>
      <c r="B554" s="239"/>
      <c r="C554" s="240"/>
      <c r="D554" s="241" t="s">
        <v>380</v>
      </c>
      <c r="E554" s="242" t="s">
        <v>19</v>
      </c>
      <c r="F554" s="243" t="s">
        <v>381</v>
      </c>
      <c r="G554" s="240"/>
      <c r="H554" s="242" t="s">
        <v>19</v>
      </c>
      <c r="I554" s="244"/>
      <c r="J554" s="240"/>
      <c r="K554" s="240"/>
      <c r="L554" s="245"/>
      <c r="M554" s="246"/>
      <c r="N554" s="247"/>
      <c r="O554" s="247"/>
      <c r="P554" s="247"/>
      <c r="Q554" s="247"/>
      <c r="R554" s="247"/>
      <c r="S554" s="247"/>
      <c r="T554" s="248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49" t="s">
        <v>380</v>
      </c>
      <c r="AU554" s="249" t="s">
        <v>86</v>
      </c>
      <c r="AV554" s="13" t="s">
        <v>84</v>
      </c>
      <c r="AW554" s="13" t="s">
        <v>37</v>
      </c>
      <c r="AX554" s="13" t="s">
        <v>76</v>
      </c>
      <c r="AY554" s="249" t="s">
        <v>146</v>
      </c>
    </row>
    <row r="555" spans="1:51" s="13" customFormat="1" ht="12">
      <c r="A555" s="13"/>
      <c r="B555" s="239"/>
      <c r="C555" s="240"/>
      <c r="D555" s="241" t="s">
        <v>380</v>
      </c>
      <c r="E555" s="242" t="s">
        <v>19</v>
      </c>
      <c r="F555" s="243" t="s">
        <v>655</v>
      </c>
      <c r="G555" s="240"/>
      <c r="H555" s="242" t="s">
        <v>19</v>
      </c>
      <c r="I555" s="244"/>
      <c r="J555" s="240"/>
      <c r="K555" s="240"/>
      <c r="L555" s="245"/>
      <c r="M555" s="246"/>
      <c r="N555" s="247"/>
      <c r="O555" s="247"/>
      <c r="P555" s="247"/>
      <c r="Q555" s="247"/>
      <c r="R555" s="247"/>
      <c r="S555" s="247"/>
      <c r="T555" s="248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49" t="s">
        <v>380</v>
      </c>
      <c r="AU555" s="249" t="s">
        <v>86</v>
      </c>
      <c r="AV555" s="13" t="s">
        <v>84</v>
      </c>
      <c r="AW555" s="13" t="s">
        <v>37</v>
      </c>
      <c r="AX555" s="13" t="s">
        <v>76</v>
      </c>
      <c r="AY555" s="249" t="s">
        <v>146</v>
      </c>
    </row>
    <row r="556" spans="1:51" s="14" customFormat="1" ht="12">
      <c r="A556" s="14"/>
      <c r="B556" s="250"/>
      <c r="C556" s="251"/>
      <c r="D556" s="241" t="s">
        <v>380</v>
      </c>
      <c r="E556" s="252" t="s">
        <v>19</v>
      </c>
      <c r="F556" s="253" t="s">
        <v>251</v>
      </c>
      <c r="G556" s="251"/>
      <c r="H556" s="254">
        <v>36.286</v>
      </c>
      <c r="I556" s="255"/>
      <c r="J556" s="251"/>
      <c r="K556" s="251"/>
      <c r="L556" s="256"/>
      <c r="M556" s="257"/>
      <c r="N556" s="258"/>
      <c r="O556" s="258"/>
      <c r="P556" s="258"/>
      <c r="Q556" s="258"/>
      <c r="R556" s="258"/>
      <c r="S556" s="258"/>
      <c r="T556" s="259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60" t="s">
        <v>380</v>
      </c>
      <c r="AU556" s="260" t="s">
        <v>86</v>
      </c>
      <c r="AV556" s="14" t="s">
        <v>86</v>
      </c>
      <c r="AW556" s="14" t="s">
        <v>37</v>
      </c>
      <c r="AX556" s="14" t="s">
        <v>84</v>
      </c>
      <c r="AY556" s="260" t="s">
        <v>146</v>
      </c>
    </row>
    <row r="557" spans="1:47" s="2" customFormat="1" ht="12">
      <c r="A557" s="41"/>
      <c r="B557" s="42"/>
      <c r="C557" s="43"/>
      <c r="D557" s="241" t="s">
        <v>383</v>
      </c>
      <c r="E557" s="43"/>
      <c r="F557" s="261" t="s">
        <v>564</v>
      </c>
      <c r="G557" s="43"/>
      <c r="H557" s="43"/>
      <c r="I557" s="43"/>
      <c r="J557" s="43"/>
      <c r="K557" s="43"/>
      <c r="L557" s="47"/>
      <c r="M557" s="231"/>
      <c r="N557" s="232"/>
      <c r="O557" s="87"/>
      <c r="P557" s="87"/>
      <c r="Q557" s="87"/>
      <c r="R557" s="87"/>
      <c r="S557" s="87"/>
      <c r="T557" s="88"/>
      <c r="U557" s="41"/>
      <c r="V557" s="41"/>
      <c r="W557" s="41"/>
      <c r="X557" s="41"/>
      <c r="Y557" s="41"/>
      <c r="Z557" s="41"/>
      <c r="AA557" s="41"/>
      <c r="AB557" s="41"/>
      <c r="AC557" s="41"/>
      <c r="AD557" s="41"/>
      <c r="AE557" s="41"/>
      <c r="AU557" s="20" t="s">
        <v>86</v>
      </c>
    </row>
    <row r="558" spans="1:47" s="2" customFormat="1" ht="12">
      <c r="A558" s="41"/>
      <c r="B558" s="42"/>
      <c r="C558" s="43"/>
      <c r="D558" s="241" t="s">
        <v>383</v>
      </c>
      <c r="E558" s="43"/>
      <c r="F558" s="262" t="s">
        <v>565</v>
      </c>
      <c r="G558" s="43"/>
      <c r="H558" s="263">
        <v>36.286</v>
      </c>
      <c r="I558" s="43"/>
      <c r="J558" s="43"/>
      <c r="K558" s="43"/>
      <c r="L558" s="47"/>
      <c r="M558" s="231"/>
      <c r="N558" s="232"/>
      <c r="O558" s="87"/>
      <c r="P558" s="87"/>
      <c r="Q558" s="87"/>
      <c r="R558" s="87"/>
      <c r="S558" s="87"/>
      <c r="T558" s="88"/>
      <c r="U558" s="41"/>
      <c r="V558" s="41"/>
      <c r="W558" s="41"/>
      <c r="X558" s="41"/>
      <c r="Y558" s="41"/>
      <c r="Z558" s="41"/>
      <c r="AA558" s="41"/>
      <c r="AB558" s="41"/>
      <c r="AC558" s="41"/>
      <c r="AD558" s="41"/>
      <c r="AE558" s="41"/>
      <c r="AU558" s="20" t="s">
        <v>86</v>
      </c>
    </row>
    <row r="559" spans="1:65" s="2" customFormat="1" ht="16.5" customHeight="1">
      <c r="A559" s="41"/>
      <c r="B559" s="42"/>
      <c r="C559" s="288" t="s">
        <v>747</v>
      </c>
      <c r="D559" s="288" t="s">
        <v>523</v>
      </c>
      <c r="E559" s="289" t="s">
        <v>748</v>
      </c>
      <c r="F559" s="290" t="s">
        <v>749</v>
      </c>
      <c r="G559" s="291" t="s">
        <v>377</v>
      </c>
      <c r="H559" s="292">
        <v>36.649</v>
      </c>
      <c r="I559" s="293"/>
      <c r="J559" s="294">
        <f>ROUND(I559*H559,2)</f>
        <v>0</v>
      </c>
      <c r="K559" s="290" t="s">
        <v>153</v>
      </c>
      <c r="L559" s="295"/>
      <c r="M559" s="296" t="s">
        <v>19</v>
      </c>
      <c r="N559" s="297" t="s">
        <v>47</v>
      </c>
      <c r="O559" s="87"/>
      <c r="P559" s="224">
        <f>O559*H559</f>
        <v>0</v>
      </c>
      <c r="Q559" s="224">
        <v>0.176</v>
      </c>
      <c r="R559" s="224">
        <f>Q559*H559</f>
        <v>6.4502239999999995</v>
      </c>
      <c r="S559" s="224">
        <v>0</v>
      </c>
      <c r="T559" s="225">
        <f>S559*H559</f>
        <v>0</v>
      </c>
      <c r="U559" s="41"/>
      <c r="V559" s="41"/>
      <c r="W559" s="41"/>
      <c r="X559" s="41"/>
      <c r="Y559" s="41"/>
      <c r="Z559" s="41"/>
      <c r="AA559" s="41"/>
      <c r="AB559" s="41"/>
      <c r="AC559" s="41"/>
      <c r="AD559" s="41"/>
      <c r="AE559" s="41"/>
      <c r="AR559" s="226" t="s">
        <v>193</v>
      </c>
      <c r="AT559" s="226" t="s">
        <v>523</v>
      </c>
      <c r="AU559" s="226" t="s">
        <v>86</v>
      </c>
      <c r="AY559" s="20" t="s">
        <v>146</v>
      </c>
      <c r="BE559" s="227">
        <f>IF(N559="základní",J559,0)</f>
        <v>0</v>
      </c>
      <c r="BF559" s="227">
        <f>IF(N559="snížená",J559,0)</f>
        <v>0</v>
      </c>
      <c r="BG559" s="227">
        <f>IF(N559="zákl. přenesená",J559,0)</f>
        <v>0</v>
      </c>
      <c r="BH559" s="227">
        <f>IF(N559="sníž. přenesená",J559,0)</f>
        <v>0</v>
      </c>
      <c r="BI559" s="227">
        <f>IF(N559="nulová",J559,0)</f>
        <v>0</v>
      </c>
      <c r="BJ559" s="20" t="s">
        <v>84</v>
      </c>
      <c r="BK559" s="227">
        <f>ROUND(I559*H559,2)</f>
        <v>0</v>
      </c>
      <c r="BL559" s="20" t="s">
        <v>167</v>
      </c>
      <c r="BM559" s="226" t="s">
        <v>750</v>
      </c>
    </row>
    <row r="560" spans="1:51" s="14" customFormat="1" ht="12">
      <c r="A560" s="14"/>
      <c r="B560" s="250"/>
      <c r="C560" s="251"/>
      <c r="D560" s="241" t="s">
        <v>380</v>
      </c>
      <c r="E560" s="251"/>
      <c r="F560" s="253" t="s">
        <v>751</v>
      </c>
      <c r="G560" s="251"/>
      <c r="H560" s="254">
        <v>36.649</v>
      </c>
      <c r="I560" s="255"/>
      <c r="J560" s="251"/>
      <c r="K560" s="251"/>
      <c r="L560" s="256"/>
      <c r="M560" s="257"/>
      <c r="N560" s="258"/>
      <c r="O560" s="258"/>
      <c r="P560" s="258"/>
      <c r="Q560" s="258"/>
      <c r="R560" s="258"/>
      <c r="S560" s="258"/>
      <c r="T560" s="259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T560" s="260" t="s">
        <v>380</v>
      </c>
      <c r="AU560" s="260" t="s">
        <v>86</v>
      </c>
      <c r="AV560" s="14" t="s">
        <v>86</v>
      </c>
      <c r="AW560" s="14" t="s">
        <v>4</v>
      </c>
      <c r="AX560" s="14" t="s">
        <v>84</v>
      </c>
      <c r="AY560" s="260" t="s">
        <v>146</v>
      </c>
    </row>
    <row r="561" spans="1:65" s="2" customFormat="1" ht="37.8" customHeight="1">
      <c r="A561" s="41"/>
      <c r="B561" s="42"/>
      <c r="C561" s="215" t="s">
        <v>752</v>
      </c>
      <c r="D561" s="215" t="s">
        <v>149</v>
      </c>
      <c r="E561" s="216" t="s">
        <v>753</v>
      </c>
      <c r="F561" s="217" t="s">
        <v>754</v>
      </c>
      <c r="G561" s="218" t="s">
        <v>377</v>
      </c>
      <c r="H561" s="219">
        <v>178.43</v>
      </c>
      <c r="I561" s="220"/>
      <c r="J561" s="221">
        <f>ROUND(I561*H561,2)</f>
        <v>0</v>
      </c>
      <c r="K561" s="217" t="s">
        <v>153</v>
      </c>
      <c r="L561" s="47"/>
      <c r="M561" s="222" t="s">
        <v>19</v>
      </c>
      <c r="N561" s="223" t="s">
        <v>47</v>
      </c>
      <c r="O561" s="87"/>
      <c r="P561" s="224">
        <f>O561*H561</f>
        <v>0</v>
      </c>
      <c r="Q561" s="224">
        <v>0.098</v>
      </c>
      <c r="R561" s="224">
        <f>Q561*H561</f>
        <v>17.486140000000002</v>
      </c>
      <c r="S561" s="224">
        <v>0</v>
      </c>
      <c r="T561" s="225">
        <f>S561*H561</f>
        <v>0</v>
      </c>
      <c r="U561" s="41"/>
      <c r="V561" s="41"/>
      <c r="W561" s="41"/>
      <c r="X561" s="41"/>
      <c r="Y561" s="41"/>
      <c r="Z561" s="41"/>
      <c r="AA561" s="41"/>
      <c r="AB561" s="41"/>
      <c r="AC561" s="41"/>
      <c r="AD561" s="41"/>
      <c r="AE561" s="41"/>
      <c r="AR561" s="226" t="s">
        <v>167</v>
      </c>
      <c r="AT561" s="226" t="s">
        <v>149</v>
      </c>
      <c r="AU561" s="226" t="s">
        <v>86</v>
      </c>
      <c r="AY561" s="20" t="s">
        <v>146</v>
      </c>
      <c r="BE561" s="227">
        <f>IF(N561="základní",J561,0)</f>
        <v>0</v>
      </c>
      <c r="BF561" s="227">
        <f>IF(N561="snížená",J561,0)</f>
        <v>0</v>
      </c>
      <c r="BG561" s="227">
        <f>IF(N561="zákl. přenesená",J561,0)</f>
        <v>0</v>
      </c>
      <c r="BH561" s="227">
        <f>IF(N561="sníž. přenesená",J561,0)</f>
        <v>0</v>
      </c>
      <c r="BI561" s="227">
        <f>IF(N561="nulová",J561,0)</f>
        <v>0</v>
      </c>
      <c r="BJ561" s="20" t="s">
        <v>84</v>
      </c>
      <c r="BK561" s="227">
        <f>ROUND(I561*H561,2)</f>
        <v>0</v>
      </c>
      <c r="BL561" s="20" t="s">
        <v>167</v>
      </c>
      <c r="BM561" s="226" t="s">
        <v>755</v>
      </c>
    </row>
    <row r="562" spans="1:47" s="2" customFormat="1" ht="12">
      <c r="A562" s="41"/>
      <c r="B562" s="42"/>
      <c r="C562" s="43"/>
      <c r="D562" s="228" t="s">
        <v>156</v>
      </c>
      <c r="E562" s="43"/>
      <c r="F562" s="229" t="s">
        <v>756</v>
      </c>
      <c r="G562" s="43"/>
      <c r="H562" s="43"/>
      <c r="I562" s="230"/>
      <c r="J562" s="43"/>
      <c r="K562" s="43"/>
      <c r="L562" s="47"/>
      <c r="M562" s="231"/>
      <c r="N562" s="232"/>
      <c r="O562" s="87"/>
      <c r="P562" s="87"/>
      <c r="Q562" s="87"/>
      <c r="R562" s="87"/>
      <c r="S562" s="87"/>
      <c r="T562" s="88"/>
      <c r="U562" s="41"/>
      <c r="V562" s="41"/>
      <c r="W562" s="41"/>
      <c r="X562" s="41"/>
      <c r="Y562" s="41"/>
      <c r="Z562" s="41"/>
      <c r="AA562" s="41"/>
      <c r="AB562" s="41"/>
      <c r="AC562" s="41"/>
      <c r="AD562" s="41"/>
      <c r="AE562" s="41"/>
      <c r="AT562" s="20" t="s">
        <v>156</v>
      </c>
      <c r="AU562" s="20" t="s">
        <v>86</v>
      </c>
    </row>
    <row r="563" spans="1:51" s="13" customFormat="1" ht="12">
      <c r="A563" s="13"/>
      <c r="B563" s="239"/>
      <c r="C563" s="240"/>
      <c r="D563" s="241" t="s">
        <v>380</v>
      </c>
      <c r="E563" s="242" t="s">
        <v>19</v>
      </c>
      <c r="F563" s="243" t="s">
        <v>381</v>
      </c>
      <c r="G563" s="240"/>
      <c r="H563" s="242" t="s">
        <v>19</v>
      </c>
      <c r="I563" s="244"/>
      <c r="J563" s="240"/>
      <c r="K563" s="240"/>
      <c r="L563" s="245"/>
      <c r="M563" s="246"/>
      <c r="N563" s="247"/>
      <c r="O563" s="247"/>
      <c r="P563" s="247"/>
      <c r="Q563" s="247"/>
      <c r="R563" s="247"/>
      <c r="S563" s="247"/>
      <c r="T563" s="248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49" t="s">
        <v>380</v>
      </c>
      <c r="AU563" s="249" t="s">
        <v>86</v>
      </c>
      <c r="AV563" s="13" t="s">
        <v>84</v>
      </c>
      <c r="AW563" s="13" t="s">
        <v>37</v>
      </c>
      <c r="AX563" s="13" t="s">
        <v>76</v>
      </c>
      <c r="AY563" s="249" t="s">
        <v>146</v>
      </c>
    </row>
    <row r="564" spans="1:51" s="13" customFormat="1" ht="12">
      <c r="A564" s="13"/>
      <c r="B564" s="239"/>
      <c r="C564" s="240"/>
      <c r="D564" s="241" t="s">
        <v>380</v>
      </c>
      <c r="E564" s="242" t="s">
        <v>19</v>
      </c>
      <c r="F564" s="243" t="s">
        <v>620</v>
      </c>
      <c r="G564" s="240"/>
      <c r="H564" s="242" t="s">
        <v>19</v>
      </c>
      <c r="I564" s="244"/>
      <c r="J564" s="240"/>
      <c r="K564" s="240"/>
      <c r="L564" s="245"/>
      <c r="M564" s="246"/>
      <c r="N564" s="247"/>
      <c r="O564" s="247"/>
      <c r="P564" s="247"/>
      <c r="Q564" s="247"/>
      <c r="R564" s="247"/>
      <c r="S564" s="247"/>
      <c r="T564" s="248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49" t="s">
        <v>380</v>
      </c>
      <c r="AU564" s="249" t="s">
        <v>86</v>
      </c>
      <c r="AV564" s="13" t="s">
        <v>84</v>
      </c>
      <c r="AW564" s="13" t="s">
        <v>37</v>
      </c>
      <c r="AX564" s="13" t="s">
        <v>76</v>
      </c>
      <c r="AY564" s="249" t="s">
        <v>146</v>
      </c>
    </row>
    <row r="565" spans="1:51" s="14" customFormat="1" ht="12">
      <c r="A565" s="14"/>
      <c r="B565" s="250"/>
      <c r="C565" s="251"/>
      <c r="D565" s="241" t="s">
        <v>380</v>
      </c>
      <c r="E565" s="252" t="s">
        <v>19</v>
      </c>
      <c r="F565" s="253" t="s">
        <v>254</v>
      </c>
      <c r="G565" s="251"/>
      <c r="H565" s="254">
        <v>178.43</v>
      </c>
      <c r="I565" s="255"/>
      <c r="J565" s="251"/>
      <c r="K565" s="251"/>
      <c r="L565" s="256"/>
      <c r="M565" s="257"/>
      <c r="N565" s="258"/>
      <c r="O565" s="258"/>
      <c r="P565" s="258"/>
      <c r="Q565" s="258"/>
      <c r="R565" s="258"/>
      <c r="S565" s="258"/>
      <c r="T565" s="259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60" t="s">
        <v>380</v>
      </c>
      <c r="AU565" s="260" t="s">
        <v>86</v>
      </c>
      <c r="AV565" s="14" t="s">
        <v>86</v>
      </c>
      <c r="AW565" s="14" t="s">
        <v>37</v>
      </c>
      <c r="AX565" s="14" t="s">
        <v>84</v>
      </c>
      <c r="AY565" s="260" t="s">
        <v>146</v>
      </c>
    </row>
    <row r="566" spans="1:47" s="2" customFormat="1" ht="12">
      <c r="A566" s="41"/>
      <c r="B566" s="42"/>
      <c r="C566" s="43"/>
      <c r="D566" s="241" t="s">
        <v>383</v>
      </c>
      <c r="E566" s="43"/>
      <c r="F566" s="261" t="s">
        <v>562</v>
      </c>
      <c r="G566" s="43"/>
      <c r="H566" s="43"/>
      <c r="I566" s="43"/>
      <c r="J566" s="43"/>
      <c r="K566" s="43"/>
      <c r="L566" s="47"/>
      <c r="M566" s="231"/>
      <c r="N566" s="232"/>
      <c r="O566" s="87"/>
      <c r="P566" s="87"/>
      <c r="Q566" s="87"/>
      <c r="R566" s="87"/>
      <c r="S566" s="87"/>
      <c r="T566" s="88"/>
      <c r="U566" s="41"/>
      <c r="V566" s="41"/>
      <c r="W566" s="41"/>
      <c r="X566" s="41"/>
      <c r="Y566" s="41"/>
      <c r="Z566" s="41"/>
      <c r="AA566" s="41"/>
      <c r="AB566" s="41"/>
      <c r="AC566" s="41"/>
      <c r="AD566" s="41"/>
      <c r="AE566" s="41"/>
      <c r="AU566" s="20" t="s">
        <v>86</v>
      </c>
    </row>
    <row r="567" spans="1:47" s="2" customFormat="1" ht="12">
      <c r="A567" s="41"/>
      <c r="B567" s="42"/>
      <c r="C567" s="43"/>
      <c r="D567" s="241" t="s">
        <v>383</v>
      </c>
      <c r="E567" s="43"/>
      <c r="F567" s="262" t="s">
        <v>563</v>
      </c>
      <c r="G567" s="43"/>
      <c r="H567" s="263">
        <v>178.43</v>
      </c>
      <c r="I567" s="43"/>
      <c r="J567" s="43"/>
      <c r="K567" s="43"/>
      <c r="L567" s="47"/>
      <c r="M567" s="231"/>
      <c r="N567" s="232"/>
      <c r="O567" s="87"/>
      <c r="P567" s="87"/>
      <c r="Q567" s="87"/>
      <c r="R567" s="87"/>
      <c r="S567" s="87"/>
      <c r="T567" s="88"/>
      <c r="U567" s="41"/>
      <c r="V567" s="41"/>
      <c r="W567" s="41"/>
      <c r="X567" s="41"/>
      <c r="Y567" s="41"/>
      <c r="Z567" s="41"/>
      <c r="AA567" s="41"/>
      <c r="AB567" s="41"/>
      <c r="AC567" s="41"/>
      <c r="AD567" s="41"/>
      <c r="AE567" s="41"/>
      <c r="AU567" s="20" t="s">
        <v>86</v>
      </c>
    </row>
    <row r="568" spans="1:65" s="2" customFormat="1" ht="16.5" customHeight="1">
      <c r="A568" s="41"/>
      <c r="B568" s="42"/>
      <c r="C568" s="288" t="s">
        <v>757</v>
      </c>
      <c r="D568" s="288" t="s">
        <v>523</v>
      </c>
      <c r="E568" s="289" t="s">
        <v>758</v>
      </c>
      <c r="F568" s="290" t="s">
        <v>759</v>
      </c>
      <c r="G568" s="291" t="s">
        <v>377</v>
      </c>
      <c r="H568" s="292">
        <v>165.543</v>
      </c>
      <c r="I568" s="293"/>
      <c r="J568" s="294">
        <f>ROUND(I568*H568,2)</f>
        <v>0</v>
      </c>
      <c r="K568" s="290" t="s">
        <v>153</v>
      </c>
      <c r="L568" s="295"/>
      <c r="M568" s="296" t="s">
        <v>19</v>
      </c>
      <c r="N568" s="297" t="s">
        <v>47</v>
      </c>
      <c r="O568" s="87"/>
      <c r="P568" s="224">
        <f>O568*H568</f>
        <v>0</v>
      </c>
      <c r="Q568" s="224">
        <v>0.145</v>
      </c>
      <c r="R568" s="224">
        <f>Q568*H568</f>
        <v>24.003735</v>
      </c>
      <c r="S568" s="224">
        <v>0</v>
      </c>
      <c r="T568" s="225">
        <f>S568*H568</f>
        <v>0</v>
      </c>
      <c r="U568" s="41"/>
      <c r="V568" s="41"/>
      <c r="W568" s="41"/>
      <c r="X568" s="41"/>
      <c r="Y568" s="41"/>
      <c r="Z568" s="41"/>
      <c r="AA568" s="41"/>
      <c r="AB568" s="41"/>
      <c r="AC568" s="41"/>
      <c r="AD568" s="41"/>
      <c r="AE568" s="41"/>
      <c r="AR568" s="226" t="s">
        <v>193</v>
      </c>
      <c r="AT568" s="226" t="s">
        <v>523</v>
      </c>
      <c r="AU568" s="226" t="s">
        <v>86</v>
      </c>
      <c r="AY568" s="20" t="s">
        <v>146</v>
      </c>
      <c r="BE568" s="227">
        <f>IF(N568="základní",J568,0)</f>
        <v>0</v>
      </c>
      <c r="BF568" s="227">
        <f>IF(N568="snížená",J568,0)</f>
        <v>0</v>
      </c>
      <c r="BG568" s="227">
        <f>IF(N568="zákl. přenesená",J568,0)</f>
        <v>0</v>
      </c>
      <c r="BH568" s="227">
        <f>IF(N568="sníž. přenesená",J568,0)</f>
        <v>0</v>
      </c>
      <c r="BI568" s="227">
        <f>IF(N568="nulová",J568,0)</f>
        <v>0</v>
      </c>
      <c r="BJ568" s="20" t="s">
        <v>84</v>
      </c>
      <c r="BK568" s="227">
        <f>ROUND(I568*H568,2)</f>
        <v>0</v>
      </c>
      <c r="BL568" s="20" t="s">
        <v>167</v>
      </c>
      <c r="BM568" s="226" t="s">
        <v>760</v>
      </c>
    </row>
    <row r="569" spans="1:51" s="13" customFormat="1" ht="12">
      <c r="A569" s="13"/>
      <c r="B569" s="239"/>
      <c r="C569" s="240"/>
      <c r="D569" s="241" t="s">
        <v>380</v>
      </c>
      <c r="E569" s="242" t="s">
        <v>19</v>
      </c>
      <c r="F569" s="243" t="s">
        <v>381</v>
      </c>
      <c r="G569" s="240"/>
      <c r="H569" s="242" t="s">
        <v>19</v>
      </c>
      <c r="I569" s="244"/>
      <c r="J569" s="240"/>
      <c r="K569" s="240"/>
      <c r="L569" s="245"/>
      <c r="M569" s="246"/>
      <c r="N569" s="247"/>
      <c r="O569" s="247"/>
      <c r="P569" s="247"/>
      <c r="Q569" s="247"/>
      <c r="R569" s="247"/>
      <c r="S569" s="247"/>
      <c r="T569" s="248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49" t="s">
        <v>380</v>
      </c>
      <c r="AU569" s="249" t="s">
        <v>86</v>
      </c>
      <c r="AV569" s="13" t="s">
        <v>84</v>
      </c>
      <c r="AW569" s="13" t="s">
        <v>37</v>
      </c>
      <c r="AX569" s="13" t="s">
        <v>76</v>
      </c>
      <c r="AY569" s="249" t="s">
        <v>146</v>
      </c>
    </row>
    <row r="570" spans="1:51" s="13" customFormat="1" ht="12">
      <c r="A570" s="13"/>
      <c r="B570" s="239"/>
      <c r="C570" s="240"/>
      <c r="D570" s="241" t="s">
        <v>380</v>
      </c>
      <c r="E570" s="242" t="s">
        <v>19</v>
      </c>
      <c r="F570" s="243" t="s">
        <v>761</v>
      </c>
      <c r="G570" s="240"/>
      <c r="H570" s="242" t="s">
        <v>19</v>
      </c>
      <c r="I570" s="244"/>
      <c r="J570" s="240"/>
      <c r="K570" s="240"/>
      <c r="L570" s="245"/>
      <c r="M570" s="246"/>
      <c r="N570" s="247"/>
      <c r="O570" s="247"/>
      <c r="P570" s="247"/>
      <c r="Q570" s="247"/>
      <c r="R570" s="247"/>
      <c r="S570" s="247"/>
      <c r="T570" s="248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49" t="s">
        <v>380</v>
      </c>
      <c r="AU570" s="249" t="s">
        <v>86</v>
      </c>
      <c r="AV570" s="13" t="s">
        <v>84</v>
      </c>
      <c r="AW570" s="13" t="s">
        <v>37</v>
      </c>
      <c r="AX570" s="13" t="s">
        <v>76</v>
      </c>
      <c r="AY570" s="249" t="s">
        <v>146</v>
      </c>
    </row>
    <row r="571" spans="1:51" s="14" customFormat="1" ht="12">
      <c r="A571" s="14"/>
      <c r="B571" s="250"/>
      <c r="C571" s="251"/>
      <c r="D571" s="241" t="s">
        <v>380</v>
      </c>
      <c r="E571" s="252" t="s">
        <v>19</v>
      </c>
      <c r="F571" s="253" t="s">
        <v>260</v>
      </c>
      <c r="G571" s="251"/>
      <c r="H571" s="254">
        <v>163.904</v>
      </c>
      <c r="I571" s="255"/>
      <c r="J571" s="251"/>
      <c r="K571" s="251"/>
      <c r="L571" s="256"/>
      <c r="M571" s="257"/>
      <c r="N571" s="258"/>
      <c r="O571" s="258"/>
      <c r="P571" s="258"/>
      <c r="Q571" s="258"/>
      <c r="R571" s="258"/>
      <c r="S571" s="258"/>
      <c r="T571" s="259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T571" s="260" t="s">
        <v>380</v>
      </c>
      <c r="AU571" s="260" t="s">
        <v>86</v>
      </c>
      <c r="AV571" s="14" t="s">
        <v>86</v>
      </c>
      <c r="AW571" s="14" t="s">
        <v>37</v>
      </c>
      <c r="AX571" s="14" t="s">
        <v>84</v>
      </c>
      <c r="AY571" s="260" t="s">
        <v>146</v>
      </c>
    </row>
    <row r="572" spans="1:47" s="2" customFormat="1" ht="12">
      <c r="A572" s="41"/>
      <c r="B572" s="42"/>
      <c r="C572" s="43"/>
      <c r="D572" s="241" t="s">
        <v>383</v>
      </c>
      <c r="E572" s="43"/>
      <c r="F572" s="261" t="s">
        <v>562</v>
      </c>
      <c r="G572" s="43"/>
      <c r="H572" s="43"/>
      <c r="I572" s="43"/>
      <c r="J572" s="43"/>
      <c r="K572" s="43"/>
      <c r="L572" s="47"/>
      <c r="M572" s="231"/>
      <c r="N572" s="232"/>
      <c r="O572" s="87"/>
      <c r="P572" s="87"/>
      <c r="Q572" s="87"/>
      <c r="R572" s="87"/>
      <c r="S572" s="87"/>
      <c r="T572" s="88"/>
      <c r="U572" s="41"/>
      <c r="V572" s="41"/>
      <c r="W572" s="41"/>
      <c r="X572" s="41"/>
      <c r="Y572" s="41"/>
      <c r="Z572" s="41"/>
      <c r="AA572" s="41"/>
      <c r="AB572" s="41"/>
      <c r="AC572" s="41"/>
      <c r="AD572" s="41"/>
      <c r="AE572" s="41"/>
      <c r="AU572" s="20" t="s">
        <v>86</v>
      </c>
    </row>
    <row r="573" spans="1:47" s="2" customFormat="1" ht="12">
      <c r="A573" s="41"/>
      <c r="B573" s="42"/>
      <c r="C573" s="43"/>
      <c r="D573" s="241" t="s">
        <v>383</v>
      </c>
      <c r="E573" s="43"/>
      <c r="F573" s="262" t="s">
        <v>563</v>
      </c>
      <c r="G573" s="43"/>
      <c r="H573" s="263">
        <v>178.43</v>
      </c>
      <c r="I573" s="43"/>
      <c r="J573" s="43"/>
      <c r="K573" s="43"/>
      <c r="L573" s="47"/>
      <c r="M573" s="231"/>
      <c r="N573" s="232"/>
      <c r="O573" s="87"/>
      <c r="P573" s="87"/>
      <c r="Q573" s="87"/>
      <c r="R573" s="87"/>
      <c r="S573" s="87"/>
      <c r="T573" s="88"/>
      <c r="U573" s="41"/>
      <c r="V573" s="41"/>
      <c r="W573" s="41"/>
      <c r="X573" s="41"/>
      <c r="Y573" s="41"/>
      <c r="Z573" s="41"/>
      <c r="AA573" s="41"/>
      <c r="AB573" s="41"/>
      <c r="AC573" s="41"/>
      <c r="AD573" s="41"/>
      <c r="AE573" s="41"/>
      <c r="AU573" s="20" t="s">
        <v>86</v>
      </c>
    </row>
    <row r="574" spans="1:47" s="2" customFormat="1" ht="12">
      <c r="A574" s="41"/>
      <c r="B574" s="42"/>
      <c r="C574" s="43"/>
      <c r="D574" s="241" t="s">
        <v>383</v>
      </c>
      <c r="E574" s="43"/>
      <c r="F574" s="261" t="s">
        <v>762</v>
      </c>
      <c r="G574" s="43"/>
      <c r="H574" s="43"/>
      <c r="I574" s="43"/>
      <c r="J574" s="43"/>
      <c r="K574" s="43"/>
      <c r="L574" s="47"/>
      <c r="M574" s="231"/>
      <c r="N574" s="232"/>
      <c r="O574" s="87"/>
      <c r="P574" s="87"/>
      <c r="Q574" s="87"/>
      <c r="R574" s="87"/>
      <c r="S574" s="87"/>
      <c r="T574" s="88"/>
      <c r="U574" s="41"/>
      <c r="V574" s="41"/>
      <c r="W574" s="41"/>
      <c r="X574" s="41"/>
      <c r="Y574" s="41"/>
      <c r="Z574" s="41"/>
      <c r="AA574" s="41"/>
      <c r="AB574" s="41"/>
      <c r="AC574" s="41"/>
      <c r="AD574" s="41"/>
      <c r="AE574" s="41"/>
      <c r="AU574" s="20" t="s">
        <v>86</v>
      </c>
    </row>
    <row r="575" spans="1:47" s="2" customFormat="1" ht="12">
      <c r="A575" s="41"/>
      <c r="B575" s="42"/>
      <c r="C575" s="43"/>
      <c r="D575" s="241" t="s">
        <v>383</v>
      </c>
      <c r="E575" s="43"/>
      <c r="F575" s="262" t="s">
        <v>763</v>
      </c>
      <c r="G575" s="43"/>
      <c r="H575" s="263">
        <v>7.2</v>
      </c>
      <c r="I575" s="43"/>
      <c r="J575" s="43"/>
      <c r="K575" s="43"/>
      <c r="L575" s="47"/>
      <c r="M575" s="231"/>
      <c r="N575" s="232"/>
      <c r="O575" s="87"/>
      <c r="P575" s="87"/>
      <c r="Q575" s="87"/>
      <c r="R575" s="87"/>
      <c r="S575" s="87"/>
      <c r="T575" s="88"/>
      <c r="U575" s="41"/>
      <c r="V575" s="41"/>
      <c r="W575" s="41"/>
      <c r="X575" s="41"/>
      <c r="Y575" s="41"/>
      <c r="Z575" s="41"/>
      <c r="AA575" s="41"/>
      <c r="AB575" s="41"/>
      <c r="AC575" s="41"/>
      <c r="AD575" s="41"/>
      <c r="AE575" s="41"/>
      <c r="AU575" s="20" t="s">
        <v>86</v>
      </c>
    </row>
    <row r="576" spans="1:47" s="2" customFormat="1" ht="12">
      <c r="A576" s="41"/>
      <c r="B576" s="42"/>
      <c r="C576" s="43"/>
      <c r="D576" s="241" t="s">
        <v>383</v>
      </c>
      <c r="E576" s="43"/>
      <c r="F576" s="262" t="s">
        <v>764</v>
      </c>
      <c r="G576" s="43"/>
      <c r="H576" s="263">
        <v>7.326</v>
      </c>
      <c r="I576" s="43"/>
      <c r="J576" s="43"/>
      <c r="K576" s="43"/>
      <c r="L576" s="47"/>
      <c r="M576" s="231"/>
      <c r="N576" s="232"/>
      <c r="O576" s="87"/>
      <c r="P576" s="87"/>
      <c r="Q576" s="87"/>
      <c r="R576" s="87"/>
      <c r="S576" s="87"/>
      <c r="T576" s="88"/>
      <c r="U576" s="41"/>
      <c r="V576" s="41"/>
      <c r="W576" s="41"/>
      <c r="X576" s="41"/>
      <c r="Y576" s="41"/>
      <c r="Z576" s="41"/>
      <c r="AA576" s="41"/>
      <c r="AB576" s="41"/>
      <c r="AC576" s="41"/>
      <c r="AD576" s="41"/>
      <c r="AE576" s="41"/>
      <c r="AU576" s="20" t="s">
        <v>86</v>
      </c>
    </row>
    <row r="577" spans="1:51" s="14" customFormat="1" ht="12">
      <c r="A577" s="14"/>
      <c r="B577" s="250"/>
      <c r="C577" s="251"/>
      <c r="D577" s="241" t="s">
        <v>380</v>
      </c>
      <c r="E577" s="251"/>
      <c r="F577" s="253" t="s">
        <v>765</v>
      </c>
      <c r="G577" s="251"/>
      <c r="H577" s="254">
        <v>165.543</v>
      </c>
      <c r="I577" s="255"/>
      <c r="J577" s="251"/>
      <c r="K577" s="251"/>
      <c r="L577" s="256"/>
      <c r="M577" s="257"/>
      <c r="N577" s="258"/>
      <c r="O577" s="258"/>
      <c r="P577" s="258"/>
      <c r="Q577" s="258"/>
      <c r="R577" s="258"/>
      <c r="S577" s="258"/>
      <c r="T577" s="259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260" t="s">
        <v>380</v>
      </c>
      <c r="AU577" s="260" t="s">
        <v>86</v>
      </c>
      <c r="AV577" s="14" t="s">
        <v>86</v>
      </c>
      <c r="AW577" s="14" t="s">
        <v>4</v>
      </c>
      <c r="AX577" s="14" t="s">
        <v>84</v>
      </c>
      <c r="AY577" s="260" t="s">
        <v>146</v>
      </c>
    </row>
    <row r="578" spans="1:65" s="2" customFormat="1" ht="16.5" customHeight="1">
      <c r="A578" s="41"/>
      <c r="B578" s="42"/>
      <c r="C578" s="288" t="s">
        <v>766</v>
      </c>
      <c r="D578" s="288" t="s">
        <v>523</v>
      </c>
      <c r="E578" s="289" t="s">
        <v>767</v>
      </c>
      <c r="F578" s="290" t="s">
        <v>768</v>
      </c>
      <c r="G578" s="291" t="s">
        <v>377</v>
      </c>
      <c r="H578" s="292">
        <v>14.671</v>
      </c>
      <c r="I578" s="293"/>
      <c r="J578" s="294">
        <f>ROUND(I578*H578,2)</f>
        <v>0</v>
      </c>
      <c r="K578" s="290" t="s">
        <v>153</v>
      </c>
      <c r="L578" s="295"/>
      <c r="M578" s="296" t="s">
        <v>19</v>
      </c>
      <c r="N578" s="297" t="s">
        <v>47</v>
      </c>
      <c r="O578" s="87"/>
      <c r="P578" s="224">
        <f>O578*H578</f>
        <v>0</v>
      </c>
      <c r="Q578" s="224">
        <v>0.145</v>
      </c>
      <c r="R578" s="224">
        <f>Q578*H578</f>
        <v>2.1272949999999997</v>
      </c>
      <c r="S578" s="224">
        <v>0</v>
      </c>
      <c r="T578" s="225">
        <f>S578*H578</f>
        <v>0</v>
      </c>
      <c r="U578" s="41"/>
      <c r="V578" s="41"/>
      <c r="W578" s="41"/>
      <c r="X578" s="41"/>
      <c r="Y578" s="41"/>
      <c r="Z578" s="41"/>
      <c r="AA578" s="41"/>
      <c r="AB578" s="41"/>
      <c r="AC578" s="41"/>
      <c r="AD578" s="41"/>
      <c r="AE578" s="41"/>
      <c r="AR578" s="226" t="s">
        <v>193</v>
      </c>
      <c r="AT578" s="226" t="s">
        <v>523</v>
      </c>
      <c r="AU578" s="226" t="s">
        <v>86</v>
      </c>
      <c r="AY578" s="20" t="s">
        <v>146</v>
      </c>
      <c r="BE578" s="227">
        <f>IF(N578="základní",J578,0)</f>
        <v>0</v>
      </c>
      <c r="BF578" s="227">
        <f>IF(N578="snížená",J578,0)</f>
        <v>0</v>
      </c>
      <c r="BG578" s="227">
        <f>IF(N578="zákl. přenesená",J578,0)</f>
        <v>0</v>
      </c>
      <c r="BH578" s="227">
        <f>IF(N578="sníž. přenesená",J578,0)</f>
        <v>0</v>
      </c>
      <c r="BI578" s="227">
        <f>IF(N578="nulová",J578,0)</f>
        <v>0</v>
      </c>
      <c r="BJ578" s="20" t="s">
        <v>84</v>
      </c>
      <c r="BK578" s="227">
        <f>ROUND(I578*H578,2)</f>
        <v>0</v>
      </c>
      <c r="BL578" s="20" t="s">
        <v>167</v>
      </c>
      <c r="BM578" s="226" t="s">
        <v>769</v>
      </c>
    </row>
    <row r="579" spans="1:51" s="13" customFormat="1" ht="12">
      <c r="A579" s="13"/>
      <c r="B579" s="239"/>
      <c r="C579" s="240"/>
      <c r="D579" s="241" t="s">
        <v>380</v>
      </c>
      <c r="E579" s="242" t="s">
        <v>19</v>
      </c>
      <c r="F579" s="243" t="s">
        <v>381</v>
      </c>
      <c r="G579" s="240"/>
      <c r="H579" s="242" t="s">
        <v>19</v>
      </c>
      <c r="I579" s="244"/>
      <c r="J579" s="240"/>
      <c r="K579" s="240"/>
      <c r="L579" s="245"/>
      <c r="M579" s="246"/>
      <c r="N579" s="247"/>
      <c r="O579" s="247"/>
      <c r="P579" s="247"/>
      <c r="Q579" s="247"/>
      <c r="R579" s="247"/>
      <c r="S579" s="247"/>
      <c r="T579" s="248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49" t="s">
        <v>380</v>
      </c>
      <c r="AU579" s="249" t="s">
        <v>86</v>
      </c>
      <c r="AV579" s="13" t="s">
        <v>84</v>
      </c>
      <c r="AW579" s="13" t="s">
        <v>37</v>
      </c>
      <c r="AX579" s="13" t="s">
        <v>76</v>
      </c>
      <c r="AY579" s="249" t="s">
        <v>146</v>
      </c>
    </row>
    <row r="580" spans="1:51" s="13" customFormat="1" ht="12">
      <c r="A580" s="13"/>
      <c r="B580" s="239"/>
      <c r="C580" s="240"/>
      <c r="D580" s="241" t="s">
        <v>380</v>
      </c>
      <c r="E580" s="242" t="s">
        <v>19</v>
      </c>
      <c r="F580" s="243" t="s">
        <v>770</v>
      </c>
      <c r="G580" s="240"/>
      <c r="H580" s="242" t="s">
        <v>19</v>
      </c>
      <c r="I580" s="244"/>
      <c r="J580" s="240"/>
      <c r="K580" s="240"/>
      <c r="L580" s="245"/>
      <c r="M580" s="246"/>
      <c r="N580" s="247"/>
      <c r="O580" s="247"/>
      <c r="P580" s="247"/>
      <c r="Q580" s="247"/>
      <c r="R580" s="247"/>
      <c r="S580" s="247"/>
      <c r="T580" s="248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49" t="s">
        <v>380</v>
      </c>
      <c r="AU580" s="249" t="s">
        <v>86</v>
      </c>
      <c r="AV580" s="13" t="s">
        <v>84</v>
      </c>
      <c r="AW580" s="13" t="s">
        <v>37</v>
      </c>
      <c r="AX580" s="13" t="s">
        <v>76</v>
      </c>
      <c r="AY580" s="249" t="s">
        <v>146</v>
      </c>
    </row>
    <row r="581" spans="1:51" s="13" customFormat="1" ht="12">
      <c r="A581" s="13"/>
      <c r="B581" s="239"/>
      <c r="C581" s="240"/>
      <c r="D581" s="241" t="s">
        <v>380</v>
      </c>
      <c r="E581" s="242" t="s">
        <v>19</v>
      </c>
      <c r="F581" s="243" t="s">
        <v>771</v>
      </c>
      <c r="G581" s="240"/>
      <c r="H581" s="242" t="s">
        <v>19</v>
      </c>
      <c r="I581" s="244"/>
      <c r="J581" s="240"/>
      <c r="K581" s="240"/>
      <c r="L581" s="245"/>
      <c r="M581" s="246"/>
      <c r="N581" s="247"/>
      <c r="O581" s="247"/>
      <c r="P581" s="247"/>
      <c r="Q581" s="247"/>
      <c r="R581" s="247"/>
      <c r="S581" s="247"/>
      <c r="T581" s="248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49" t="s">
        <v>380</v>
      </c>
      <c r="AU581" s="249" t="s">
        <v>86</v>
      </c>
      <c r="AV581" s="13" t="s">
        <v>84</v>
      </c>
      <c r="AW581" s="13" t="s">
        <v>37</v>
      </c>
      <c r="AX581" s="13" t="s">
        <v>76</v>
      </c>
      <c r="AY581" s="249" t="s">
        <v>146</v>
      </c>
    </row>
    <row r="582" spans="1:51" s="14" customFormat="1" ht="12">
      <c r="A582" s="14"/>
      <c r="B582" s="250"/>
      <c r="C582" s="251"/>
      <c r="D582" s="241" t="s">
        <v>380</v>
      </c>
      <c r="E582" s="252" t="s">
        <v>19</v>
      </c>
      <c r="F582" s="253" t="s">
        <v>257</v>
      </c>
      <c r="G582" s="251"/>
      <c r="H582" s="254">
        <v>14.526</v>
      </c>
      <c r="I582" s="255"/>
      <c r="J582" s="251"/>
      <c r="K582" s="251"/>
      <c r="L582" s="256"/>
      <c r="M582" s="257"/>
      <c r="N582" s="258"/>
      <c r="O582" s="258"/>
      <c r="P582" s="258"/>
      <c r="Q582" s="258"/>
      <c r="R582" s="258"/>
      <c r="S582" s="258"/>
      <c r="T582" s="259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60" t="s">
        <v>380</v>
      </c>
      <c r="AU582" s="260" t="s">
        <v>86</v>
      </c>
      <c r="AV582" s="14" t="s">
        <v>86</v>
      </c>
      <c r="AW582" s="14" t="s">
        <v>37</v>
      </c>
      <c r="AX582" s="14" t="s">
        <v>84</v>
      </c>
      <c r="AY582" s="260" t="s">
        <v>146</v>
      </c>
    </row>
    <row r="583" spans="1:51" s="14" customFormat="1" ht="12">
      <c r="A583" s="14"/>
      <c r="B583" s="250"/>
      <c r="C583" s="251"/>
      <c r="D583" s="241" t="s">
        <v>380</v>
      </c>
      <c r="E583" s="251"/>
      <c r="F583" s="253" t="s">
        <v>772</v>
      </c>
      <c r="G583" s="251"/>
      <c r="H583" s="254">
        <v>14.671</v>
      </c>
      <c r="I583" s="255"/>
      <c r="J583" s="251"/>
      <c r="K583" s="251"/>
      <c r="L583" s="256"/>
      <c r="M583" s="257"/>
      <c r="N583" s="258"/>
      <c r="O583" s="258"/>
      <c r="P583" s="258"/>
      <c r="Q583" s="258"/>
      <c r="R583" s="258"/>
      <c r="S583" s="258"/>
      <c r="T583" s="259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T583" s="260" t="s">
        <v>380</v>
      </c>
      <c r="AU583" s="260" t="s">
        <v>86</v>
      </c>
      <c r="AV583" s="14" t="s">
        <v>86</v>
      </c>
      <c r="AW583" s="14" t="s">
        <v>4</v>
      </c>
      <c r="AX583" s="14" t="s">
        <v>84</v>
      </c>
      <c r="AY583" s="260" t="s">
        <v>146</v>
      </c>
    </row>
    <row r="584" spans="1:63" s="12" customFormat="1" ht="22.8" customHeight="1">
      <c r="A584" s="12"/>
      <c r="B584" s="199"/>
      <c r="C584" s="200"/>
      <c r="D584" s="201" t="s">
        <v>75</v>
      </c>
      <c r="E584" s="213" t="s">
        <v>180</v>
      </c>
      <c r="F584" s="213" t="s">
        <v>773</v>
      </c>
      <c r="G584" s="200"/>
      <c r="H584" s="200"/>
      <c r="I584" s="203"/>
      <c r="J584" s="214">
        <f>BK584</f>
        <v>0</v>
      </c>
      <c r="K584" s="200"/>
      <c r="L584" s="205"/>
      <c r="M584" s="206"/>
      <c r="N584" s="207"/>
      <c r="O584" s="207"/>
      <c r="P584" s="208">
        <f>SUM(P585:P591)</f>
        <v>0</v>
      </c>
      <c r="Q584" s="207"/>
      <c r="R584" s="208">
        <f>SUM(R585:R591)</f>
        <v>0.7576244000000001</v>
      </c>
      <c r="S584" s="207"/>
      <c r="T584" s="209">
        <f>SUM(T585:T591)</f>
        <v>0</v>
      </c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R584" s="210" t="s">
        <v>84</v>
      </c>
      <c r="AT584" s="211" t="s">
        <v>75</v>
      </c>
      <c r="AU584" s="211" t="s">
        <v>84</v>
      </c>
      <c r="AY584" s="210" t="s">
        <v>146</v>
      </c>
      <c r="BK584" s="212">
        <f>SUM(BK585:BK591)</f>
        <v>0</v>
      </c>
    </row>
    <row r="585" spans="1:65" s="2" customFormat="1" ht="16.5" customHeight="1">
      <c r="A585" s="41"/>
      <c r="B585" s="42"/>
      <c r="C585" s="215" t="s">
        <v>774</v>
      </c>
      <c r="D585" s="215" t="s">
        <v>149</v>
      </c>
      <c r="E585" s="216" t="s">
        <v>775</v>
      </c>
      <c r="F585" s="217" t="s">
        <v>776</v>
      </c>
      <c r="G585" s="218" t="s">
        <v>377</v>
      </c>
      <c r="H585" s="219">
        <v>2.749</v>
      </c>
      <c r="I585" s="220"/>
      <c r="J585" s="221">
        <f>ROUND(I585*H585,2)</f>
        <v>0</v>
      </c>
      <c r="K585" s="217" t="s">
        <v>153</v>
      </c>
      <c r="L585" s="47"/>
      <c r="M585" s="222" t="s">
        <v>19</v>
      </c>
      <c r="N585" s="223" t="s">
        <v>47</v>
      </c>
      <c r="O585" s="87"/>
      <c r="P585" s="224">
        <f>O585*H585</f>
        <v>0</v>
      </c>
      <c r="Q585" s="224">
        <v>0.2756</v>
      </c>
      <c r="R585" s="224">
        <f>Q585*H585</f>
        <v>0.7576244000000001</v>
      </c>
      <c r="S585" s="224">
        <v>0</v>
      </c>
      <c r="T585" s="225">
        <f>S585*H585</f>
        <v>0</v>
      </c>
      <c r="U585" s="41"/>
      <c r="V585" s="41"/>
      <c r="W585" s="41"/>
      <c r="X585" s="41"/>
      <c r="Y585" s="41"/>
      <c r="Z585" s="41"/>
      <c r="AA585" s="41"/>
      <c r="AB585" s="41"/>
      <c r="AC585" s="41"/>
      <c r="AD585" s="41"/>
      <c r="AE585" s="41"/>
      <c r="AR585" s="226" t="s">
        <v>167</v>
      </c>
      <c r="AT585" s="226" t="s">
        <v>149</v>
      </c>
      <c r="AU585" s="226" t="s">
        <v>86</v>
      </c>
      <c r="AY585" s="20" t="s">
        <v>146</v>
      </c>
      <c r="BE585" s="227">
        <f>IF(N585="základní",J585,0)</f>
        <v>0</v>
      </c>
      <c r="BF585" s="227">
        <f>IF(N585="snížená",J585,0)</f>
        <v>0</v>
      </c>
      <c r="BG585" s="227">
        <f>IF(N585="zákl. přenesená",J585,0)</f>
        <v>0</v>
      </c>
      <c r="BH585" s="227">
        <f>IF(N585="sníž. přenesená",J585,0)</f>
        <v>0</v>
      </c>
      <c r="BI585" s="227">
        <f>IF(N585="nulová",J585,0)</f>
        <v>0</v>
      </c>
      <c r="BJ585" s="20" t="s">
        <v>84</v>
      </c>
      <c r="BK585" s="227">
        <f>ROUND(I585*H585,2)</f>
        <v>0</v>
      </c>
      <c r="BL585" s="20" t="s">
        <v>167</v>
      </c>
      <c r="BM585" s="226" t="s">
        <v>777</v>
      </c>
    </row>
    <row r="586" spans="1:47" s="2" customFormat="1" ht="12">
      <c r="A586" s="41"/>
      <c r="B586" s="42"/>
      <c r="C586" s="43"/>
      <c r="D586" s="228" t="s">
        <v>156</v>
      </c>
      <c r="E586" s="43"/>
      <c r="F586" s="229" t="s">
        <v>778</v>
      </c>
      <c r="G586" s="43"/>
      <c r="H586" s="43"/>
      <c r="I586" s="230"/>
      <c r="J586" s="43"/>
      <c r="K586" s="43"/>
      <c r="L586" s="47"/>
      <c r="M586" s="231"/>
      <c r="N586" s="232"/>
      <c r="O586" s="87"/>
      <c r="P586" s="87"/>
      <c r="Q586" s="87"/>
      <c r="R586" s="87"/>
      <c r="S586" s="87"/>
      <c r="T586" s="88"/>
      <c r="U586" s="41"/>
      <c r="V586" s="41"/>
      <c r="W586" s="41"/>
      <c r="X586" s="41"/>
      <c r="Y586" s="41"/>
      <c r="Z586" s="41"/>
      <c r="AA586" s="41"/>
      <c r="AB586" s="41"/>
      <c r="AC586" s="41"/>
      <c r="AD586" s="41"/>
      <c r="AE586" s="41"/>
      <c r="AT586" s="20" t="s">
        <v>156</v>
      </c>
      <c r="AU586" s="20" t="s">
        <v>86</v>
      </c>
    </row>
    <row r="587" spans="1:51" s="13" customFormat="1" ht="12">
      <c r="A587" s="13"/>
      <c r="B587" s="239"/>
      <c r="C587" s="240"/>
      <c r="D587" s="241" t="s">
        <v>380</v>
      </c>
      <c r="E587" s="242" t="s">
        <v>19</v>
      </c>
      <c r="F587" s="243" t="s">
        <v>381</v>
      </c>
      <c r="G587" s="240"/>
      <c r="H587" s="242" t="s">
        <v>19</v>
      </c>
      <c r="I587" s="244"/>
      <c r="J587" s="240"/>
      <c r="K587" s="240"/>
      <c r="L587" s="245"/>
      <c r="M587" s="246"/>
      <c r="N587" s="247"/>
      <c r="O587" s="247"/>
      <c r="P587" s="247"/>
      <c r="Q587" s="247"/>
      <c r="R587" s="247"/>
      <c r="S587" s="247"/>
      <c r="T587" s="248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49" t="s">
        <v>380</v>
      </c>
      <c r="AU587" s="249" t="s">
        <v>86</v>
      </c>
      <c r="AV587" s="13" t="s">
        <v>84</v>
      </c>
      <c r="AW587" s="13" t="s">
        <v>37</v>
      </c>
      <c r="AX587" s="13" t="s">
        <v>76</v>
      </c>
      <c r="AY587" s="249" t="s">
        <v>146</v>
      </c>
    </row>
    <row r="588" spans="1:51" s="13" customFormat="1" ht="12">
      <c r="A588" s="13"/>
      <c r="B588" s="239"/>
      <c r="C588" s="240"/>
      <c r="D588" s="241" t="s">
        <v>380</v>
      </c>
      <c r="E588" s="242" t="s">
        <v>19</v>
      </c>
      <c r="F588" s="243" t="s">
        <v>779</v>
      </c>
      <c r="G588" s="240"/>
      <c r="H588" s="242" t="s">
        <v>19</v>
      </c>
      <c r="I588" s="244"/>
      <c r="J588" s="240"/>
      <c r="K588" s="240"/>
      <c r="L588" s="245"/>
      <c r="M588" s="246"/>
      <c r="N588" s="247"/>
      <c r="O588" s="247"/>
      <c r="P588" s="247"/>
      <c r="Q588" s="247"/>
      <c r="R588" s="247"/>
      <c r="S588" s="247"/>
      <c r="T588" s="248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49" t="s">
        <v>380</v>
      </c>
      <c r="AU588" s="249" t="s">
        <v>86</v>
      </c>
      <c r="AV588" s="13" t="s">
        <v>84</v>
      </c>
      <c r="AW588" s="13" t="s">
        <v>37</v>
      </c>
      <c r="AX588" s="13" t="s">
        <v>76</v>
      </c>
      <c r="AY588" s="249" t="s">
        <v>146</v>
      </c>
    </row>
    <row r="589" spans="1:51" s="14" customFormat="1" ht="12">
      <c r="A589" s="14"/>
      <c r="B589" s="250"/>
      <c r="C589" s="251"/>
      <c r="D589" s="241" t="s">
        <v>380</v>
      </c>
      <c r="E589" s="252" t="s">
        <v>19</v>
      </c>
      <c r="F589" s="253" t="s">
        <v>278</v>
      </c>
      <c r="G589" s="251"/>
      <c r="H589" s="254">
        <v>2.749</v>
      </c>
      <c r="I589" s="255"/>
      <c r="J589" s="251"/>
      <c r="K589" s="251"/>
      <c r="L589" s="256"/>
      <c r="M589" s="257"/>
      <c r="N589" s="258"/>
      <c r="O589" s="258"/>
      <c r="P589" s="258"/>
      <c r="Q589" s="258"/>
      <c r="R589" s="258"/>
      <c r="S589" s="258"/>
      <c r="T589" s="259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60" t="s">
        <v>380</v>
      </c>
      <c r="AU589" s="260" t="s">
        <v>86</v>
      </c>
      <c r="AV589" s="14" t="s">
        <v>86</v>
      </c>
      <c r="AW589" s="14" t="s">
        <v>37</v>
      </c>
      <c r="AX589" s="14" t="s">
        <v>84</v>
      </c>
      <c r="AY589" s="260" t="s">
        <v>146</v>
      </c>
    </row>
    <row r="590" spans="1:47" s="2" customFormat="1" ht="12">
      <c r="A590" s="41"/>
      <c r="B590" s="42"/>
      <c r="C590" s="43"/>
      <c r="D590" s="241" t="s">
        <v>383</v>
      </c>
      <c r="E590" s="43"/>
      <c r="F590" s="261" t="s">
        <v>780</v>
      </c>
      <c r="G590" s="43"/>
      <c r="H590" s="43"/>
      <c r="I590" s="43"/>
      <c r="J590" s="43"/>
      <c r="K590" s="43"/>
      <c r="L590" s="47"/>
      <c r="M590" s="231"/>
      <c r="N590" s="232"/>
      <c r="O590" s="87"/>
      <c r="P590" s="87"/>
      <c r="Q590" s="87"/>
      <c r="R590" s="87"/>
      <c r="S590" s="87"/>
      <c r="T590" s="88"/>
      <c r="U590" s="41"/>
      <c r="V590" s="41"/>
      <c r="W590" s="41"/>
      <c r="X590" s="41"/>
      <c r="Y590" s="41"/>
      <c r="Z590" s="41"/>
      <c r="AA590" s="41"/>
      <c r="AB590" s="41"/>
      <c r="AC590" s="41"/>
      <c r="AD590" s="41"/>
      <c r="AE590" s="41"/>
      <c r="AU590" s="20" t="s">
        <v>86</v>
      </c>
    </row>
    <row r="591" spans="1:47" s="2" customFormat="1" ht="12">
      <c r="A591" s="41"/>
      <c r="B591" s="42"/>
      <c r="C591" s="43"/>
      <c r="D591" s="241" t="s">
        <v>383</v>
      </c>
      <c r="E591" s="43"/>
      <c r="F591" s="262" t="s">
        <v>280</v>
      </c>
      <c r="G591" s="43"/>
      <c r="H591" s="263">
        <v>2.749</v>
      </c>
      <c r="I591" s="43"/>
      <c r="J591" s="43"/>
      <c r="K591" s="43"/>
      <c r="L591" s="47"/>
      <c r="M591" s="231"/>
      <c r="N591" s="232"/>
      <c r="O591" s="87"/>
      <c r="P591" s="87"/>
      <c r="Q591" s="87"/>
      <c r="R591" s="87"/>
      <c r="S591" s="87"/>
      <c r="T591" s="88"/>
      <c r="U591" s="41"/>
      <c r="V591" s="41"/>
      <c r="W591" s="41"/>
      <c r="X591" s="41"/>
      <c r="Y591" s="41"/>
      <c r="Z591" s="41"/>
      <c r="AA591" s="41"/>
      <c r="AB591" s="41"/>
      <c r="AC591" s="41"/>
      <c r="AD591" s="41"/>
      <c r="AE591" s="41"/>
      <c r="AU591" s="20" t="s">
        <v>86</v>
      </c>
    </row>
    <row r="592" spans="1:63" s="12" customFormat="1" ht="22.8" customHeight="1">
      <c r="A592" s="12"/>
      <c r="B592" s="199"/>
      <c r="C592" s="200"/>
      <c r="D592" s="201" t="s">
        <v>75</v>
      </c>
      <c r="E592" s="213" t="s">
        <v>200</v>
      </c>
      <c r="F592" s="213" t="s">
        <v>781</v>
      </c>
      <c r="G592" s="200"/>
      <c r="H592" s="200"/>
      <c r="I592" s="203"/>
      <c r="J592" s="214">
        <f>BK592</f>
        <v>0</v>
      </c>
      <c r="K592" s="200"/>
      <c r="L592" s="205"/>
      <c r="M592" s="206"/>
      <c r="N592" s="207"/>
      <c r="O592" s="207"/>
      <c r="P592" s="208">
        <f>SUM(P593:P899)</f>
        <v>0</v>
      </c>
      <c r="Q592" s="207"/>
      <c r="R592" s="208">
        <f>SUM(R593:R899)</f>
        <v>140.14153293</v>
      </c>
      <c r="S592" s="207"/>
      <c r="T592" s="209">
        <f>SUM(T593:T899)</f>
        <v>13.879299999999999</v>
      </c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R592" s="210" t="s">
        <v>84</v>
      </c>
      <c r="AT592" s="211" t="s">
        <v>75</v>
      </c>
      <c r="AU592" s="211" t="s">
        <v>84</v>
      </c>
      <c r="AY592" s="210" t="s">
        <v>146</v>
      </c>
      <c r="BK592" s="212">
        <f>SUM(BK593:BK899)</f>
        <v>0</v>
      </c>
    </row>
    <row r="593" spans="1:65" s="2" customFormat="1" ht="16.5" customHeight="1">
      <c r="A593" s="41"/>
      <c r="B593" s="42"/>
      <c r="C593" s="215" t="s">
        <v>782</v>
      </c>
      <c r="D593" s="215" t="s">
        <v>149</v>
      </c>
      <c r="E593" s="216" t="s">
        <v>783</v>
      </c>
      <c r="F593" s="217" t="s">
        <v>784</v>
      </c>
      <c r="G593" s="218" t="s">
        <v>644</v>
      </c>
      <c r="H593" s="219">
        <v>4</v>
      </c>
      <c r="I593" s="220"/>
      <c r="J593" s="221">
        <f>ROUND(I593*H593,2)</f>
        <v>0</v>
      </c>
      <c r="K593" s="217" t="s">
        <v>153</v>
      </c>
      <c r="L593" s="47"/>
      <c r="M593" s="222" t="s">
        <v>19</v>
      </c>
      <c r="N593" s="223" t="s">
        <v>47</v>
      </c>
      <c r="O593" s="87"/>
      <c r="P593" s="224">
        <f>O593*H593</f>
        <v>0</v>
      </c>
      <c r="Q593" s="224">
        <v>0.0007</v>
      </c>
      <c r="R593" s="224">
        <f>Q593*H593</f>
        <v>0.0028</v>
      </c>
      <c r="S593" s="224">
        <v>0</v>
      </c>
      <c r="T593" s="225">
        <f>S593*H593</f>
        <v>0</v>
      </c>
      <c r="U593" s="41"/>
      <c r="V593" s="41"/>
      <c r="W593" s="41"/>
      <c r="X593" s="41"/>
      <c r="Y593" s="41"/>
      <c r="Z593" s="41"/>
      <c r="AA593" s="41"/>
      <c r="AB593" s="41"/>
      <c r="AC593" s="41"/>
      <c r="AD593" s="41"/>
      <c r="AE593" s="41"/>
      <c r="AR593" s="226" t="s">
        <v>167</v>
      </c>
      <c r="AT593" s="226" t="s">
        <v>149</v>
      </c>
      <c r="AU593" s="226" t="s">
        <v>86</v>
      </c>
      <c r="AY593" s="20" t="s">
        <v>146</v>
      </c>
      <c r="BE593" s="227">
        <f>IF(N593="základní",J593,0)</f>
        <v>0</v>
      </c>
      <c r="BF593" s="227">
        <f>IF(N593="snížená",J593,0)</f>
        <v>0</v>
      </c>
      <c r="BG593" s="227">
        <f>IF(N593="zákl. přenesená",J593,0)</f>
        <v>0</v>
      </c>
      <c r="BH593" s="227">
        <f>IF(N593="sníž. přenesená",J593,0)</f>
        <v>0</v>
      </c>
      <c r="BI593" s="227">
        <f>IF(N593="nulová",J593,0)</f>
        <v>0</v>
      </c>
      <c r="BJ593" s="20" t="s">
        <v>84</v>
      </c>
      <c r="BK593" s="227">
        <f>ROUND(I593*H593,2)</f>
        <v>0</v>
      </c>
      <c r="BL593" s="20" t="s">
        <v>167</v>
      </c>
      <c r="BM593" s="226" t="s">
        <v>785</v>
      </c>
    </row>
    <row r="594" spans="1:47" s="2" customFormat="1" ht="12">
      <c r="A594" s="41"/>
      <c r="B594" s="42"/>
      <c r="C594" s="43"/>
      <c r="D594" s="228" t="s">
        <v>156</v>
      </c>
      <c r="E594" s="43"/>
      <c r="F594" s="229" t="s">
        <v>786</v>
      </c>
      <c r="G594" s="43"/>
      <c r="H594" s="43"/>
      <c r="I594" s="230"/>
      <c r="J594" s="43"/>
      <c r="K594" s="43"/>
      <c r="L594" s="47"/>
      <c r="M594" s="231"/>
      <c r="N594" s="232"/>
      <c r="O594" s="87"/>
      <c r="P594" s="87"/>
      <c r="Q594" s="87"/>
      <c r="R594" s="87"/>
      <c r="S594" s="87"/>
      <c r="T594" s="88"/>
      <c r="U594" s="41"/>
      <c r="V594" s="41"/>
      <c r="W594" s="41"/>
      <c r="X594" s="41"/>
      <c r="Y594" s="41"/>
      <c r="Z594" s="41"/>
      <c r="AA594" s="41"/>
      <c r="AB594" s="41"/>
      <c r="AC594" s="41"/>
      <c r="AD594" s="41"/>
      <c r="AE594" s="41"/>
      <c r="AT594" s="20" t="s">
        <v>156</v>
      </c>
      <c r="AU594" s="20" t="s">
        <v>86</v>
      </c>
    </row>
    <row r="595" spans="1:65" s="2" customFormat="1" ht="16.5" customHeight="1">
      <c r="A595" s="41"/>
      <c r="B595" s="42"/>
      <c r="C595" s="288" t="s">
        <v>787</v>
      </c>
      <c r="D595" s="288" t="s">
        <v>523</v>
      </c>
      <c r="E595" s="289" t="s">
        <v>788</v>
      </c>
      <c r="F595" s="290" t="s">
        <v>789</v>
      </c>
      <c r="G595" s="291" t="s">
        <v>644</v>
      </c>
      <c r="H595" s="292">
        <v>3</v>
      </c>
      <c r="I595" s="293"/>
      <c r="J595" s="294">
        <f>ROUND(I595*H595,2)</f>
        <v>0</v>
      </c>
      <c r="K595" s="290" t="s">
        <v>153</v>
      </c>
      <c r="L595" s="295"/>
      <c r="M595" s="296" t="s">
        <v>19</v>
      </c>
      <c r="N595" s="297" t="s">
        <v>47</v>
      </c>
      <c r="O595" s="87"/>
      <c r="P595" s="224">
        <f>O595*H595</f>
        <v>0</v>
      </c>
      <c r="Q595" s="224">
        <v>0.0035</v>
      </c>
      <c r="R595" s="224">
        <f>Q595*H595</f>
        <v>0.0105</v>
      </c>
      <c r="S595" s="224">
        <v>0</v>
      </c>
      <c r="T595" s="225">
        <f>S595*H595</f>
        <v>0</v>
      </c>
      <c r="U595" s="41"/>
      <c r="V595" s="41"/>
      <c r="W595" s="41"/>
      <c r="X595" s="41"/>
      <c r="Y595" s="41"/>
      <c r="Z595" s="41"/>
      <c r="AA595" s="41"/>
      <c r="AB595" s="41"/>
      <c r="AC595" s="41"/>
      <c r="AD595" s="41"/>
      <c r="AE595" s="41"/>
      <c r="AR595" s="226" t="s">
        <v>193</v>
      </c>
      <c r="AT595" s="226" t="s">
        <v>523</v>
      </c>
      <c r="AU595" s="226" t="s">
        <v>86</v>
      </c>
      <c r="AY595" s="20" t="s">
        <v>146</v>
      </c>
      <c r="BE595" s="227">
        <f>IF(N595="základní",J595,0)</f>
        <v>0</v>
      </c>
      <c r="BF595" s="227">
        <f>IF(N595="snížená",J595,0)</f>
        <v>0</v>
      </c>
      <c r="BG595" s="227">
        <f>IF(N595="zákl. přenesená",J595,0)</f>
        <v>0</v>
      </c>
      <c r="BH595" s="227">
        <f>IF(N595="sníž. přenesená",J595,0)</f>
        <v>0</v>
      </c>
      <c r="BI595" s="227">
        <f>IF(N595="nulová",J595,0)</f>
        <v>0</v>
      </c>
      <c r="BJ595" s="20" t="s">
        <v>84</v>
      </c>
      <c r="BK595" s="227">
        <f>ROUND(I595*H595,2)</f>
        <v>0</v>
      </c>
      <c r="BL595" s="20" t="s">
        <v>167</v>
      </c>
      <c r="BM595" s="226" t="s">
        <v>790</v>
      </c>
    </row>
    <row r="596" spans="1:51" s="14" customFormat="1" ht="12">
      <c r="A596" s="14"/>
      <c r="B596" s="250"/>
      <c r="C596" s="251"/>
      <c r="D596" s="241" t="s">
        <v>380</v>
      </c>
      <c r="E596" s="252" t="s">
        <v>19</v>
      </c>
      <c r="F596" s="253" t="s">
        <v>791</v>
      </c>
      <c r="G596" s="251"/>
      <c r="H596" s="254">
        <v>1</v>
      </c>
      <c r="I596" s="255"/>
      <c r="J596" s="251"/>
      <c r="K596" s="251"/>
      <c r="L596" s="256"/>
      <c r="M596" s="257"/>
      <c r="N596" s="258"/>
      <c r="O596" s="258"/>
      <c r="P596" s="258"/>
      <c r="Q596" s="258"/>
      <c r="R596" s="258"/>
      <c r="S596" s="258"/>
      <c r="T596" s="259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60" t="s">
        <v>380</v>
      </c>
      <c r="AU596" s="260" t="s">
        <v>86</v>
      </c>
      <c r="AV596" s="14" t="s">
        <v>86</v>
      </c>
      <c r="AW596" s="14" t="s">
        <v>37</v>
      </c>
      <c r="AX596" s="14" t="s">
        <v>76</v>
      </c>
      <c r="AY596" s="260" t="s">
        <v>146</v>
      </c>
    </row>
    <row r="597" spans="1:51" s="14" customFormat="1" ht="12">
      <c r="A597" s="14"/>
      <c r="B597" s="250"/>
      <c r="C597" s="251"/>
      <c r="D597" s="241" t="s">
        <v>380</v>
      </c>
      <c r="E597" s="252" t="s">
        <v>19</v>
      </c>
      <c r="F597" s="253" t="s">
        <v>792</v>
      </c>
      <c r="G597" s="251"/>
      <c r="H597" s="254">
        <v>2</v>
      </c>
      <c r="I597" s="255"/>
      <c r="J597" s="251"/>
      <c r="K597" s="251"/>
      <c r="L597" s="256"/>
      <c r="M597" s="257"/>
      <c r="N597" s="258"/>
      <c r="O597" s="258"/>
      <c r="P597" s="258"/>
      <c r="Q597" s="258"/>
      <c r="R597" s="258"/>
      <c r="S597" s="258"/>
      <c r="T597" s="259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T597" s="260" t="s">
        <v>380</v>
      </c>
      <c r="AU597" s="260" t="s">
        <v>86</v>
      </c>
      <c r="AV597" s="14" t="s">
        <v>86</v>
      </c>
      <c r="AW597" s="14" t="s">
        <v>37</v>
      </c>
      <c r="AX597" s="14" t="s">
        <v>76</v>
      </c>
      <c r="AY597" s="260" t="s">
        <v>146</v>
      </c>
    </row>
    <row r="598" spans="1:51" s="16" customFormat="1" ht="12">
      <c r="A598" s="16"/>
      <c r="B598" s="277"/>
      <c r="C598" s="278"/>
      <c r="D598" s="241" t="s">
        <v>380</v>
      </c>
      <c r="E598" s="279" t="s">
        <v>19</v>
      </c>
      <c r="F598" s="280" t="s">
        <v>501</v>
      </c>
      <c r="G598" s="278"/>
      <c r="H598" s="281">
        <v>3</v>
      </c>
      <c r="I598" s="282"/>
      <c r="J598" s="278"/>
      <c r="K598" s="278"/>
      <c r="L598" s="283"/>
      <c r="M598" s="284"/>
      <c r="N598" s="285"/>
      <c r="O598" s="285"/>
      <c r="P598" s="285"/>
      <c r="Q598" s="285"/>
      <c r="R598" s="285"/>
      <c r="S598" s="285"/>
      <c r="T598" s="286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  <c r="AE598" s="16"/>
      <c r="AT598" s="287" t="s">
        <v>380</v>
      </c>
      <c r="AU598" s="287" t="s">
        <v>86</v>
      </c>
      <c r="AV598" s="16" t="s">
        <v>167</v>
      </c>
      <c r="AW598" s="16" t="s">
        <v>37</v>
      </c>
      <c r="AX598" s="16" t="s">
        <v>84</v>
      </c>
      <c r="AY598" s="287" t="s">
        <v>146</v>
      </c>
    </row>
    <row r="599" spans="1:65" s="2" customFormat="1" ht="16.5" customHeight="1">
      <c r="A599" s="41"/>
      <c r="B599" s="42"/>
      <c r="C599" s="288" t="s">
        <v>793</v>
      </c>
      <c r="D599" s="288" t="s">
        <v>523</v>
      </c>
      <c r="E599" s="289" t="s">
        <v>794</v>
      </c>
      <c r="F599" s="290" t="s">
        <v>795</v>
      </c>
      <c r="G599" s="291" t="s">
        <v>644</v>
      </c>
      <c r="H599" s="292">
        <v>1</v>
      </c>
      <c r="I599" s="293"/>
      <c r="J599" s="294">
        <f>ROUND(I599*H599,2)</f>
        <v>0</v>
      </c>
      <c r="K599" s="290" t="s">
        <v>153</v>
      </c>
      <c r="L599" s="295"/>
      <c r="M599" s="296" t="s">
        <v>19</v>
      </c>
      <c r="N599" s="297" t="s">
        <v>47</v>
      </c>
      <c r="O599" s="87"/>
      <c r="P599" s="224">
        <f>O599*H599</f>
        <v>0</v>
      </c>
      <c r="Q599" s="224">
        <v>0.0013</v>
      </c>
      <c r="R599" s="224">
        <f>Q599*H599</f>
        <v>0.0013</v>
      </c>
      <c r="S599" s="224">
        <v>0</v>
      </c>
      <c r="T599" s="225">
        <f>S599*H599</f>
        <v>0</v>
      </c>
      <c r="U599" s="41"/>
      <c r="V599" s="41"/>
      <c r="W599" s="41"/>
      <c r="X599" s="41"/>
      <c r="Y599" s="41"/>
      <c r="Z599" s="41"/>
      <c r="AA599" s="41"/>
      <c r="AB599" s="41"/>
      <c r="AC599" s="41"/>
      <c r="AD599" s="41"/>
      <c r="AE599" s="41"/>
      <c r="AR599" s="226" t="s">
        <v>193</v>
      </c>
      <c r="AT599" s="226" t="s">
        <v>523</v>
      </c>
      <c r="AU599" s="226" t="s">
        <v>86</v>
      </c>
      <c r="AY599" s="20" t="s">
        <v>146</v>
      </c>
      <c r="BE599" s="227">
        <f>IF(N599="základní",J599,0)</f>
        <v>0</v>
      </c>
      <c r="BF599" s="227">
        <f>IF(N599="snížená",J599,0)</f>
        <v>0</v>
      </c>
      <c r="BG599" s="227">
        <f>IF(N599="zákl. přenesená",J599,0)</f>
        <v>0</v>
      </c>
      <c r="BH599" s="227">
        <f>IF(N599="sníž. přenesená",J599,0)</f>
        <v>0</v>
      </c>
      <c r="BI599" s="227">
        <f>IF(N599="nulová",J599,0)</f>
        <v>0</v>
      </c>
      <c r="BJ599" s="20" t="s">
        <v>84</v>
      </c>
      <c r="BK599" s="227">
        <f>ROUND(I599*H599,2)</f>
        <v>0</v>
      </c>
      <c r="BL599" s="20" t="s">
        <v>167</v>
      </c>
      <c r="BM599" s="226" t="s">
        <v>796</v>
      </c>
    </row>
    <row r="600" spans="1:51" s="14" customFormat="1" ht="12">
      <c r="A600" s="14"/>
      <c r="B600" s="250"/>
      <c r="C600" s="251"/>
      <c r="D600" s="241" t="s">
        <v>380</v>
      </c>
      <c r="E600" s="252" t="s">
        <v>19</v>
      </c>
      <c r="F600" s="253" t="s">
        <v>797</v>
      </c>
      <c r="G600" s="251"/>
      <c r="H600" s="254">
        <v>1</v>
      </c>
      <c r="I600" s="255"/>
      <c r="J600" s="251"/>
      <c r="K600" s="251"/>
      <c r="L600" s="256"/>
      <c r="M600" s="257"/>
      <c r="N600" s="258"/>
      <c r="O600" s="258"/>
      <c r="P600" s="258"/>
      <c r="Q600" s="258"/>
      <c r="R600" s="258"/>
      <c r="S600" s="258"/>
      <c r="T600" s="259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T600" s="260" t="s">
        <v>380</v>
      </c>
      <c r="AU600" s="260" t="s">
        <v>86</v>
      </c>
      <c r="AV600" s="14" t="s">
        <v>86</v>
      </c>
      <c r="AW600" s="14" t="s">
        <v>37</v>
      </c>
      <c r="AX600" s="14" t="s">
        <v>84</v>
      </c>
      <c r="AY600" s="260" t="s">
        <v>146</v>
      </c>
    </row>
    <row r="601" spans="1:65" s="2" customFormat="1" ht="16.5" customHeight="1">
      <c r="A601" s="41"/>
      <c r="B601" s="42"/>
      <c r="C601" s="215" t="s">
        <v>798</v>
      </c>
      <c r="D601" s="215" t="s">
        <v>149</v>
      </c>
      <c r="E601" s="216" t="s">
        <v>799</v>
      </c>
      <c r="F601" s="217" t="s">
        <v>800</v>
      </c>
      <c r="G601" s="218" t="s">
        <v>644</v>
      </c>
      <c r="H601" s="219">
        <v>5</v>
      </c>
      <c r="I601" s="220"/>
      <c r="J601" s="221">
        <f>ROUND(I601*H601,2)</f>
        <v>0</v>
      </c>
      <c r="K601" s="217" t="s">
        <v>153</v>
      </c>
      <c r="L601" s="47"/>
      <c r="M601" s="222" t="s">
        <v>19</v>
      </c>
      <c r="N601" s="223" t="s">
        <v>47</v>
      </c>
      <c r="O601" s="87"/>
      <c r="P601" s="224">
        <f>O601*H601</f>
        <v>0</v>
      </c>
      <c r="Q601" s="224">
        <v>0.10941</v>
      </c>
      <c r="R601" s="224">
        <f>Q601*H601</f>
        <v>0.5470499999999999</v>
      </c>
      <c r="S601" s="224">
        <v>0</v>
      </c>
      <c r="T601" s="225">
        <f>S601*H601</f>
        <v>0</v>
      </c>
      <c r="U601" s="41"/>
      <c r="V601" s="41"/>
      <c r="W601" s="41"/>
      <c r="X601" s="41"/>
      <c r="Y601" s="41"/>
      <c r="Z601" s="41"/>
      <c r="AA601" s="41"/>
      <c r="AB601" s="41"/>
      <c r="AC601" s="41"/>
      <c r="AD601" s="41"/>
      <c r="AE601" s="41"/>
      <c r="AR601" s="226" t="s">
        <v>167</v>
      </c>
      <c r="AT601" s="226" t="s">
        <v>149</v>
      </c>
      <c r="AU601" s="226" t="s">
        <v>86</v>
      </c>
      <c r="AY601" s="20" t="s">
        <v>146</v>
      </c>
      <c r="BE601" s="227">
        <f>IF(N601="základní",J601,0)</f>
        <v>0</v>
      </c>
      <c r="BF601" s="227">
        <f>IF(N601="snížená",J601,0)</f>
        <v>0</v>
      </c>
      <c r="BG601" s="227">
        <f>IF(N601="zákl. přenesená",J601,0)</f>
        <v>0</v>
      </c>
      <c r="BH601" s="227">
        <f>IF(N601="sníž. přenesená",J601,0)</f>
        <v>0</v>
      </c>
      <c r="BI601" s="227">
        <f>IF(N601="nulová",J601,0)</f>
        <v>0</v>
      </c>
      <c r="BJ601" s="20" t="s">
        <v>84</v>
      </c>
      <c r="BK601" s="227">
        <f>ROUND(I601*H601,2)</f>
        <v>0</v>
      </c>
      <c r="BL601" s="20" t="s">
        <v>167</v>
      </c>
      <c r="BM601" s="226" t="s">
        <v>801</v>
      </c>
    </row>
    <row r="602" spans="1:47" s="2" customFormat="1" ht="12">
      <c r="A602" s="41"/>
      <c r="B602" s="42"/>
      <c r="C602" s="43"/>
      <c r="D602" s="228" t="s">
        <v>156</v>
      </c>
      <c r="E602" s="43"/>
      <c r="F602" s="229" t="s">
        <v>802</v>
      </c>
      <c r="G602" s="43"/>
      <c r="H602" s="43"/>
      <c r="I602" s="230"/>
      <c r="J602" s="43"/>
      <c r="K602" s="43"/>
      <c r="L602" s="47"/>
      <c r="M602" s="231"/>
      <c r="N602" s="232"/>
      <c r="O602" s="87"/>
      <c r="P602" s="87"/>
      <c r="Q602" s="87"/>
      <c r="R602" s="87"/>
      <c r="S602" s="87"/>
      <c r="T602" s="88"/>
      <c r="U602" s="41"/>
      <c r="V602" s="41"/>
      <c r="W602" s="41"/>
      <c r="X602" s="41"/>
      <c r="Y602" s="41"/>
      <c r="Z602" s="41"/>
      <c r="AA602" s="41"/>
      <c r="AB602" s="41"/>
      <c r="AC602" s="41"/>
      <c r="AD602" s="41"/>
      <c r="AE602" s="41"/>
      <c r="AT602" s="20" t="s">
        <v>156</v>
      </c>
      <c r="AU602" s="20" t="s">
        <v>86</v>
      </c>
    </row>
    <row r="603" spans="1:51" s="14" customFormat="1" ht="12">
      <c r="A603" s="14"/>
      <c r="B603" s="250"/>
      <c r="C603" s="251"/>
      <c r="D603" s="241" t="s">
        <v>380</v>
      </c>
      <c r="E603" s="252" t="s">
        <v>19</v>
      </c>
      <c r="F603" s="253" t="s">
        <v>803</v>
      </c>
      <c r="G603" s="251"/>
      <c r="H603" s="254">
        <v>2</v>
      </c>
      <c r="I603" s="255"/>
      <c r="J603" s="251"/>
      <c r="K603" s="251"/>
      <c r="L603" s="256"/>
      <c r="M603" s="257"/>
      <c r="N603" s="258"/>
      <c r="O603" s="258"/>
      <c r="P603" s="258"/>
      <c r="Q603" s="258"/>
      <c r="R603" s="258"/>
      <c r="S603" s="258"/>
      <c r="T603" s="259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T603" s="260" t="s">
        <v>380</v>
      </c>
      <c r="AU603" s="260" t="s">
        <v>86</v>
      </c>
      <c r="AV603" s="14" t="s">
        <v>86</v>
      </c>
      <c r="AW603" s="14" t="s">
        <v>37</v>
      </c>
      <c r="AX603" s="14" t="s">
        <v>76</v>
      </c>
      <c r="AY603" s="260" t="s">
        <v>146</v>
      </c>
    </row>
    <row r="604" spans="1:51" s="14" customFormat="1" ht="12">
      <c r="A604" s="14"/>
      <c r="B604" s="250"/>
      <c r="C604" s="251"/>
      <c r="D604" s="241" t="s">
        <v>380</v>
      </c>
      <c r="E604" s="252" t="s">
        <v>19</v>
      </c>
      <c r="F604" s="253" t="s">
        <v>804</v>
      </c>
      <c r="G604" s="251"/>
      <c r="H604" s="254">
        <v>3</v>
      </c>
      <c r="I604" s="255"/>
      <c r="J604" s="251"/>
      <c r="K604" s="251"/>
      <c r="L604" s="256"/>
      <c r="M604" s="257"/>
      <c r="N604" s="258"/>
      <c r="O604" s="258"/>
      <c r="P604" s="258"/>
      <c r="Q604" s="258"/>
      <c r="R604" s="258"/>
      <c r="S604" s="258"/>
      <c r="T604" s="259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T604" s="260" t="s">
        <v>380</v>
      </c>
      <c r="AU604" s="260" t="s">
        <v>86</v>
      </c>
      <c r="AV604" s="14" t="s">
        <v>86</v>
      </c>
      <c r="AW604" s="14" t="s">
        <v>37</v>
      </c>
      <c r="AX604" s="14" t="s">
        <v>76</v>
      </c>
      <c r="AY604" s="260" t="s">
        <v>146</v>
      </c>
    </row>
    <row r="605" spans="1:51" s="16" customFormat="1" ht="12">
      <c r="A605" s="16"/>
      <c r="B605" s="277"/>
      <c r="C605" s="278"/>
      <c r="D605" s="241" t="s">
        <v>380</v>
      </c>
      <c r="E605" s="279" t="s">
        <v>19</v>
      </c>
      <c r="F605" s="280" t="s">
        <v>501</v>
      </c>
      <c r="G605" s="278"/>
      <c r="H605" s="281">
        <v>5</v>
      </c>
      <c r="I605" s="282"/>
      <c r="J605" s="278"/>
      <c r="K605" s="278"/>
      <c r="L605" s="283"/>
      <c r="M605" s="284"/>
      <c r="N605" s="285"/>
      <c r="O605" s="285"/>
      <c r="P605" s="285"/>
      <c r="Q605" s="285"/>
      <c r="R605" s="285"/>
      <c r="S605" s="285"/>
      <c r="T605" s="286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  <c r="AE605" s="16"/>
      <c r="AT605" s="287" t="s">
        <v>380</v>
      </c>
      <c r="AU605" s="287" t="s">
        <v>86</v>
      </c>
      <c r="AV605" s="16" t="s">
        <v>167</v>
      </c>
      <c r="AW605" s="16" t="s">
        <v>37</v>
      </c>
      <c r="AX605" s="16" t="s">
        <v>84</v>
      </c>
      <c r="AY605" s="287" t="s">
        <v>146</v>
      </c>
    </row>
    <row r="606" spans="1:65" s="2" customFormat="1" ht="16.5" customHeight="1">
      <c r="A606" s="41"/>
      <c r="B606" s="42"/>
      <c r="C606" s="288" t="s">
        <v>805</v>
      </c>
      <c r="D606" s="288" t="s">
        <v>523</v>
      </c>
      <c r="E606" s="289" t="s">
        <v>806</v>
      </c>
      <c r="F606" s="290" t="s">
        <v>807</v>
      </c>
      <c r="G606" s="291" t="s">
        <v>644</v>
      </c>
      <c r="H606" s="292">
        <v>3</v>
      </c>
      <c r="I606" s="293"/>
      <c r="J606" s="294">
        <f>ROUND(I606*H606,2)</f>
        <v>0</v>
      </c>
      <c r="K606" s="290" t="s">
        <v>153</v>
      </c>
      <c r="L606" s="295"/>
      <c r="M606" s="296" t="s">
        <v>19</v>
      </c>
      <c r="N606" s="297" t="s">
        <v>47</v>
      </c>
      <c r="O606" s="87"/>
      <c r="P606" s="224">
        <f>O606*H606</f>
        <v>0</v>
      </c>
      <c r="Q606" s="224">
        <v>0.0061</v>
      </c>
      <c r="R606" s="224">
        <f>Q606*H606</f>
        <v>0.0183</v>
      </c>
      <c r="S606" s="224">
        <v>0</v>
      </c>
      <c r="T606" s="225">
        <f>S606*H606</f>
        <v>0</v>
      </c>
      <c r="U606" s="41"/>
      <c r="V606" s="41"/>
      <c r="W606" s="41"/>
      <c r="X606" s="41"/>
      <c r="Y606" s="41"/>
      <c r="Z606" s="41"/>
      <c r="AA606" s="41"/>
      <c r="AB606" s="41"/>
      <c r="AC606" s="41"/>
      <c r="AD606" s="41"/>
      <c r="AE606" s="41"/>
      <c r="AR606" s="226" t="s">
        <v>193</v>
      </c>
      <c r="AT606" s="226" t="s">
        <v>523</v>
      </c>
      <c r="AU606" s="226" t="s">
        <v>86</v>
      </c>
      <c r="AY606" s="20" t="s">
        <v>146</v>
      </c>
      <c r="BE606" s="227">
        <f>IF(N606="základní",J606,0)</f>
        <v>0</v>
      </c>
      <c r="BF606" s="227">
        <f>IF(N606="snížená",J606,0)</f>
        <v>0</v>
      </c>
      <c r="BG606" s="227">
        <f>IF(N606="zákl. přenesená",J606,0)</f>
        <v>0</v>
      </c>
      <c r="BH606" s="227">
        <f>IF(N606="sníž. přenesená",J606,0)</f>
        <v>0</v>
      </c>
      <c r="BI606" s="227">
        <f>IF(N606="nulová",J606,0)</f>
        <v>0</v>
      </c>
      <c r="BJ606" s="20" t="s">
        <v>84</v>
      </c>
      <c r="BK606" s="227">
        <f>ROUND(I606*H606,2)</f>
        <v>0</v>
      </c>
      <c r="BL606" s="20" t="s">
        <v>167</v>
      </c>
      <c r="BM606" s="226" t="s">
        <v>808</v>
      </c>
    </row>
    <row r="607" spans="1:51" s="14" customFormat="1" ht="12">
      <c r="A607" s="14"/>
      <c r="B607" s="250"/>
      <c r="C607" s="251"/>
      <c r="D607" s="241" t="s">
        <v>380</v>
      </c>
      <c r="E607" s="252" t="s">
        <v>19</v>
      </c>
      <c r="F607" s="253" t="s">
        <v>804</v>
      </c>
      <c r="G607" s="251"/>
      <c r="H607" s="254">
        <v>3</v>
      </c>
      <c r="I607" s="255"/>
      <c r="J607" s="251"/>
      <c r="K607" s="251"/>
      <c r="L607" s="256"/>
      <c r="M607" s="257"/>
      <c r="N607" s="258"/>
      <c r="O607" s="258"/>
      <c r="P607" s="258"/>
      <c r="Q607" s="258"/>
      <c r="R607" s="258"/>
      <c r="S607" s="258"/>
      <c r="T607" s="259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T607" s="260" t="s">
        <v>380</v>
      </c>
      <c r="AU607" s="260" t="s">
        <v>86</v>
      </c>
      <c r="AV607" s="14" t="s">
        <v>86</v>
      </c>
      <c r="AW607" s="14" t="s">
        <v>37</v>
      </c>
      <c r="AX607" s="14" t="s">
        <v>84</v>
      </c>
      <c r="AY607" s="260" t="s">
        <v>146</v>
      </c>
    </row>
    <row r="608" spans="1:65" s="2" customFormat="1" ht="21.75" customHeight="1">
      <c r="A608" s="41"/>
      <c r="B608" s="42"/>
      <c r="C608" s="215" t="s">
        <v>809</v>
      </c>
      <c r="D608" s="215" t="s">
        <v>149</v>
      </c>
      <c r="E608" s="216" t="s">
        <v>810</v>
      </c>
      <c r="F608" s="217" t="s">
        <v>811</v>
      </c>
      <c r="G608" s="218" t="s">
        <v>442</v>
      </c>
      <c r="H608" s="219">
        <v>3.941</v>
      </c>
      <c r="I608" s="220"/>
      <c r="J608" s="221">
        <f>ROUND(I608*H608,2)</f>
        <v>0</v>
      </c>
      <c r="K608" s="217" t="s">
        <v>153</v>
      </c>
      <c r="L608" s="47"/>
      <c r="M608" s="222" t="s">
        <v>19</v>
      </c>
      <c r="N608" s="223" t="s">
        <v>47</v>
      </c>
      <c r="O608" s="87"/>
      <c r="P608" s="224">
        <f>O608*H608</f>
        <v>0</v>
      </c>
      <c r="Q608" s="224">
        <v>0.00033</v>
      </c>
      <c r="R608" s="224">
        <f>Q608*H608</f>
        <v>0.00130053</v>
      </c>
      <c r="S608" s="224">
        <v>0</v>
      </c>
      <c r="T608" s="225">
        <f>S608*H608</f>
        <v>0</v>
      </c>
      <c r="U608" s="41"/>
      <c r="V608" s="41"/>
      <c r="W608" s="41"/>
      <c r="X608" s="41"/>
      <c r="Y608" s="41"/>
      <c r="Z608" s="41"/>
      <c r="AA608" s="41"/>
      <c r="AB608" s="41"/>
      <c r="AC608" s="41"/>
      <c r="AD608" s="41"/>
      <c r="AE608" s="41"/>
      <c r="AR608" s="226" t="s">
        <v>167</v>
      </c>
      <c r="AT608" s="226" t="s">
        <v>149</v>
      </c>
      <c r="AU608" s="226" t="s">
        <v>86</v>
      </c>
      <c r="AY608" s="20" t="s">
        <v>146</v>
      </c>
      <c r="BE608" s="227">
        <f>IF(N608="základní",J608,0)</f>
        <v>0</v>
      </c>
      <c r="BF608" s="227">
        <f>IF(N608="snížená",J608,0)</f>
        <v>0</v>
      </c>
      <c r="BG608" s="227">
        <f>IF(N608="zákl. přenesená",J608,0)</f>
        <v>0</v>
      </c>
      <c r="BH608" s="227">
        <f>IF(N608="sníž. přenesená",J608,0)</f>
        <v>0</v>
      </c>
      <c r="BI608" s="227">
        <f>IF(N608="nulová",J608,0)</f>
        <v>0</v>
      </c>
      <c r="BJ608" s="20" t="s">
        <v>84</v>
      </c>
      <c r="BK608" s="227">
        <f>ROUND(I608*H608,2)</f>
        <v>0</v>
      </c>
      <c r="BL608" s="20" t="s">
        <v>167</v>
      </c>
      <c r="BM608" s="226" t="s">
        <v>812</v>
      </c>
    </row>
    <row r="609" spans="1:47" s="2" customFormat="1" ht="12">
      <c r="A609" s="41"/>
      <c r="B609" s="42"/>
      <c r="C609" s="43"/>
      <c r="D609" s="228" t="s">
        <v>156</v>
      </c>
      <c r="E609" s="43"/>
      <c r="F609" s="229" t="s">
        <v>813</v>
      </c>
      <c r="G609" s="43"/>
      <c r="H609" s="43"/>
      <c r="I609" s="230"/>
      <c r="J609" s="43"/>
      <c r="K609" s="43"/>
      <c r="L609" s="47"/>
      <c r="M609" s="231"/>
      <c r="N609" s="232"/>
      <c r="O609" s="87"/>
      <c r="P609" s="87"/>
      <c r="Q609" s="87"/>
      <c r="R609" s="87"/>
      <c r="S609" s="87"/>
      <c r="T609" s="88"/>
      <c r="U609" s="41"/>
      <c r="V609" s="41"/>
      <c r="W609" s="41"/>
      <c r="X609" s="41"/>
      <c r="Y609" s="41"/>
      <c r="Z609" s="41"/>
      <c r="AA609" s="41"/>
      <c r="AB609" s="41"/>
      <c r="AC609" s="41"/>
      <c r="AD609" s="41"/>
      <c r="AE609" s="41"/>
      <c r="AT609" s="20" t="s">
        <v>156</v>
      </c>
      <c r="AU609" s="20" t="s">
        <v>86</v>
      </c>
    </row>
    <row r="610" spans="1:51" s="13" customFormat="1" ht="12">
      <c r="A610" s="13"/>
      <c r="B610" s="239"/>
      <c r="C610" s="240"/>
      <c r="D610" s="241" t="s">
        <v>380</v>
      </c>
      <c r="E610" s="242" t="s">
        <v>19</v>
      </c>
      <c r="F610" s="243" t="s">
        <v>381</v>
      </c>
      <c r="G610" s="240"/>
      <c r="H610" s="242" t="s">
        <v>19</v>
      </c>
      <c r="I610" s="244"/>
      <c r="J610" s="240"/>
      <c r="K610" s="240"/>
      <c r="L610" s="245"/>
      <c r="M610" s="246"/>
      <c r="N610" s="247"/>
      <c r="O610" s="247"/>
      <c r="P610" s="247"/>
      <c r="Q610" s="247"/>
      <c r="R610" s="247"/>
      <c r="S610" s="247"/>
      <c r="T610" s="248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49" t="s">
        <v>380</v>
      </c>
      <c r="AU610" s="249" t="s">
        <v>86</v>
      </c>
      <c r="AV610" s="13" t="s">
        <v>84</v>
      </c>
      <c r="AW610" s="13" t="s">
        <v>37</v>
      </c>
      <c r="AX610" s="13" t="s">
        <v>76</v>
      </c>
      <c r="AY610" s="249" t="s">
        <v>146</v>
      </c>
    </row>
    <row r="611" spans="1:51" s="13" customFormat="1" ht="12">
      <c r="A611" s="13"/>
      <c r="B611" s="239"/>
      <c r="C611" s="240"/>
      <c r="D611" s="241" t="s">
        <v>380</v>
      </c>
      <c r="E611" s="242" t="s">
        <v>19</v>
      </c>
      <c r="F611" s="243" t="s">
        <v>814</v>
      </c>
      <c r="G611" s="240"/>
      <c r="H611" s="242" t="s">
        <v>19</v>
      </c>
      <c r="I611" s="244"/>
      <c r="J611" s="240"/>
      <c r="K611" s="240"/>
      <c r="L611" s="245"/>
      <c r="M611" s="246"/>
      <c r="N611" s="247"/>
      <c r="O611" s="247"/>
      <c r="P611" s="247"/>
      <c r="Q611" s="247"/>
      <c r="R611" s="247"/>
      <c r="S611" s="247"/>
      <c r="T611" s="248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249" t="s">
        <v>380</v>
      </c>
      <c r="AU611" s="249" t="s">
        <v>86</v>
      </c>
      <c r="AV611" s="13" t="s">
        <v>84</v>
      </c>
      <c r="AW611" s="13" t="s">
        <v>37</v>
      </c>
      <c r="AX611" s="13" t="s">
        <v>76</v>
      </c>
      <c r="AY611" s="249" t="s">
        <v>146</v>
      </c>
    </row>
    <row r="612" spans="1:51" s="14" customFormat="1" ht="12">
      <c r="A612" s="14"/>
      <c r="B612" s="250"/>
      <c r="C612" s="251"/>
      <c r="D612" s="241" t="s">
        <v>380</v>
      </c>
      <c r="E612" s="252" t="s">
        <v>19</v>
      </c>
      <c r="F612" s="253" t="s">
        <v>218</v>
      </c>
      <c r="G612" s="251"/>
      <c r="H612" s="254">
        <v>3.941</v>
      </c>
      <c r="I612" s="255"/>
      <c r="J612" s="251"/>
      <c r="K612" s="251"/>
      <c r="L612" s="256"/>
      <c r="M612" s="257"/>
      <c r="N612" s="258"/>
      <c r="O612" s="258"/>
      <c r="P612" s="258"/>
      <c r="Q612" s="258"/>
      <c r="R612" s="258"/>
      <c r="S612" s="258"/>
      <c r="T612" s="259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T612" s="260" t="s">
        <v>380</v>
      </c>
      <c r="AU612" s="260" t="s">
        <v>86</v>
      </c>
      <c r="AV612" s="14" t="s">
        <v>86</v>
      </c>
      <c r="AW612" s="14" t="s">
        <v>37</v>
      </c>
      <c r="AX612" s="14" t="s">
        <v>84</v>
      </c>
      <c r="AY612" s="260" t="s">
        <v>146</v>
      </c>
    </row>
    <row r="613" spans="1:47" s="2" customFormat="1" ht="12">
      <c r="A613" s="41"/>
      <c r="B613" s="42"/>
      <c r="C613" s="43"/>
      <c r="D613" s="241" t="s">
        <v>383</v>
      </c>
      <c r="E613" s="43"/>
      <c r="F613" s="261" t="s">
        <v>815</v>
      </c>
      <c r="G613" s="43"/>
      <c r="H613" s="43"/>
      <c r="I613" s="43"/>
      <c r="J613" s="43"/>
      <c r="K613" s="43"/>
      <c r="L613" s="47"/>
      <c r="M613" s="231"/>
      <c r="N613" s="232"/>
      <c r="O613" s="87"/>
      <c r="P613" s="87"/>
      <c r="Q613" s="87"/>
      <c r="R613" s="87"/>
      <c r="S613" s="87"/>
      <c r="T613" s="88"/>
      <c r="U613" s="41"/>
      <c r="V613" s="41"/>
      <c r="W613" s="41"/>
      <c r="X613" s="41"/>
      <c r="Y613" s="41"/>
      <c r="Z613" s="41"/>
      <c r="AA613" s="41"/>
      <c r="AB613" s="41"/>
      <c r="AC613" s="41"/>
      <c r="AD613" s="41"/>
      <c r="AE613" s="41"/>
      <c r="AU613" s="20" t="s">
        <v>86</v>
      </c>
    </row>
    <row r="614" spans="1:47" s="2" customFormat="1" ht="12">
      <c r="A614" s="41"/>
      <c r="B614" s="42"/>
      <c r="C614" s="43"/>
      <c r="D614" s="241" t="s">
        <v>383</v>
      </c>
      <c r="E614" s="43"/>
      <c r="F614" s="262" t="s">
        <v>220</v>
      </c>
      <c r="G614" s="43"/>
      <c r="H614" s="263">
        <v>3.941</v>
      </c>
      <c r="I614" s="43"/>
      <c r="J614" s="43"/>
      <c r="K614" s="43"/>
      <c r="L614" s="47"/>
      <c r="M614" s="231"/>
      <c r="N614" s="232"/>
      <c r="O614" s="87"/>
      <c r="P614" s="87"/>
      <c r="Q614" s="87"/>
      <c r="R614" s="87"/>
      <c r="S614" s="87"/>
      <c r="T614" s="88"/>
      <c r="U614" s="41"/>
      <c r="V614" s="41"/>
      <c r="W614" s="41"/>
      <c r="X614" s="41"/>
      <c r="Y614" s="41"/>
      <c r="Z614" s="41"/>
      <c r="AA614" s="41"/>
      <c r="AB614" s="41"/>
      <c r="AC614" s="41"/>
      <c r="AD614" s="41"/>
      <c r="AE614" s="41"/>
      <c r="AU614" s="20" t="s">
        <v>86</v>
      </c>
    </row>
    <row r="615" spans="1:65" s="2" customFormat="1" ht="21.75" customHeight="1">
      <c r="A615" s="41"/>
      <c r="B615" s="42"/>
      <c r="C615" s="215" t="s">
        <v>816</v>
      </c>
      <c r="D615" s="215" t="s">
        <v>149</v>
      </c>
      <c r="E615" s="216" t="s">
        <v>817</v>
      </c>
      <c r="F615" s="217" t="s">
        <v>818</v>
      </c>
      <c r="G615" s="218" t="s">
        <v>442</v>
      </c>
      <c r="H615" s="219">
        <v>2.014</v>
      </c>
      <c r="I615" s="220"/>
      <c r="J615" s="221">
        <f>ROUND(I615*H615,2)</f>
        <v>0</v>
      </c>
      <c r="K615" s="217" t="s">
        <v>153</v>
      </c>
      <c r="L615" s="47"/>
      <c r="M615" s="222" t="s">
        <v>19</v>
      </c>
      <c r="N615" s="223" t="s">
        <v>47</v>
      </c>
      <c r="O615" s="87"/>
      <c r="P615" s="224">
        <f>O615*H615</f>
        <v>0</v>
      </c>
      <c r="Q615" s="224">
        <v>0.00065</v>
      </c>
      <c r="R615" s="224">
        <f>Q615*H615</f>
        <v>0.0013090999999999999</v>
      </c>
      <c r="S615" s="224">
        <v>0</v>
      </c>
      <c r="T615" s="225">
        <f>S615*H615</f>
        <v>0</v>
      </c>
      <c r="U615" s="41"/>
      <c r="V615" s="41"/>
      <c r="W615" s="41"/>
      <c r="X615" s="41"/>
      <c r="Y615" s="41"/>
      <c r="Z615" s="41"/>
      <c r="AA615" s="41"/>
      <c r="AB615" s="41"/>
      <c r="AC615" s="41"/>
      <c r="AD615" s="41"/>
      <c r="AE615" s="41"/>
      <c r="AR615" s="226" t="s">
        <v>167</v>
      </c>
      <c r="AT615" s="226" t="s">
        <v>149</v>
      </c>
      <c r="AU615" s="226" t="s">
        <v>86</v>
      </c>
      <c r="AY615" s="20" t="s">
        <v>146</v>
      </c>
      <c r="BE615" s="227">
        <f>IF(N615="základní",J615,0)</f>
        <v>0</v>
      </c>
      <c r="BF615" s="227">
        <f>IF(N615="snížená",J615,0)</f>
        <v>0</v>
      </c>
      <c r="BG615" s="227">
        <f>IF(N615="zákl. přenesená",J615,0)</f>
        <v>0</v>
      </c>
      <c r="BH615" s="227">
        <f>IF(N615="sníž. přenesená",J615,0)</f>
        <v>0</v>
      </c>
      <c r="BI615" s="227">
        <f>IF(N615="nulová",J615,0)</f>
        <v>0</v>
      </c>
      <c r="BJ615" s="20" t="s">
        <v>84</v>
      </c>
      <c r="BK615" s="227">
        <f>ROUND(I615*H615,2)</f>
        <v>0</v>
      </c>
      <c r="BL615" s="20" t="s">
        <v>167</v>
      </c>
      <c r="BM615" s="226" t="s">
        <v>819</v>
      </c>
    </row>
    <row r="616" spans="1:47" s="2" customFormat="1" ht="12">
      <c r="A616" s="41"/>
      <c r="B616" s="42"/>
      <c r="C616" s="43"/>
      <c r="D616" s="228" t="s">
        <v>156</v>
      </c>
      <c r="E616" s="43"/>
      <c r="F616" s="229" t="s">
        <v>820</v>
      </c>
      <c r="G616" s="43"/>
      <c r="H616" s="43"/>
      <c r="I616" s="230"/>
      <c r="J616" s="43"/>
      <c r="K616" s="43"/>
      <c r="L616" s="47"/>
      <c r="M616" s="231"/>
      <c r="N616" s="232"/>
      <c r="O616" s="87"/>
      <c r="P616" s="87"/>
      <c r="Q616" s="87"/>
      <c r="R616" s="87"/>
      <c r="S616" s="87"/>
      <c r="T616" s="88"/>
      <c r="U616" s="41"/>
      <c r="V616" s="41"/>
      <c r="W616" s="41"/>
      <c r="X616" s="41"/>
      <c r="Y616" s="41"/>
      <c r="Z616" s="41"/>
      <c r="AA616" s="41"/>
      <c r="AB616" s="41"/>
      <c r="AC616" s="41"/>
      <c r="AD616" s="41"/>
      <c r="AE616" s="41"/>
      <c r="AT616" s="20" t="s">
        <v>156</v>
      </c>
      <c r="AU616" s="20" t="s">
        <v>86</v>
      </c>
    </row>
    <row r="617" spans="1:51" s="13" customFormat="1" ht="12">
      <c r="A617" s="13"/>
      <c r="B617" s="239"/>
      <c r="C617" s="240"/>
      <c r="D617" s="241" t="s">
        <v>380</v>
      </c>
      <c r="E617" s="242" t="s">
        <v>19</v>
      </c>
      <c r="F617" s="243" t="s">
        <v>381</v>
      </c>
      <c r="G617" s="240"/>
      <c r="H617" s="242" t="s">
        <v>19</v>
      </c>
      <c r="I617" s="244"/>
      <c r="J617" s="240"/>
      <c r="K617" s="240"/>
      <c r="L617" s="245"/>
      <c r="M617" s="246"/>
      <c r="N617" s="247"/>
      <c r="O617" s="247"/>
      <c r="P617" s="247"/>
      <c r="Q617" s="247"/>
      <c r="R617" s="247"/>
      <c r="S617" s="247"/>
      <c r="T617" s="248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T617" s="249" t="s">
        <v>380</v>
      </c>
      <c r="AU617" s="249" t="s">
        <v>86</v>
      </c>
      <c r="AV617" s="13" t="s">
        <v>84</v>
      </c>
      <c r="AW617" s="13" t="s">
        <v>37</v>
      </c>
      <c r="AX617" s="13" t="s">
        <v>76</v>
      </c>
      <c r="AY617" s="249" t="s">
        <v>146</v>
      </c>
    </row>
    <row r="618" spans="1:51" s="13" customFormat="1" ht="12">
      <c r="A618" s="13"/>
      <c r="B618" s="239"/>
      <c r="C618" s="240"/>
      <c r="D618" s="241" t="s">
        <v>380</v>
      </c>
      <c r="E618" s="242" t="s">
        <v>19</v>
      </c>
      <c r="F618" s="243" t="s">
        <v>821</v>
      </c>
      <c r="G618" s="240"/>
      <c r="H618" s="242" t="s">
        <v>19</v>
      </c>
      <c r="I618" s="244"/>
      <c r="J618" s="240"/>
      <c r="K618" s="240"/>
      <c r="L618" s="245"/>
      <c r="M618" s="246"/>
      <c r="N618" s="247"/>
      <c r="O618" s="247"/>
      <c r="P618" s="247"/>
      <c r="Q618" s="247"/>
      <c r="R618" s="247"/>
      <c r="S618" s="247"/>
      <c r="T618" s="248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249" t="s">
        <v>380</v>
      </c>
      <c r="AU618" s="249" t="s">
        <v>86</v>
      </c>
      <c r="AV618" s="13" t="s">
        <v>84</v>
      </c>
      <c r="AW618" s="13" t="s">
        <v>37</v>
      </c>
      <c r="AX618" s="13" t="s">
        <v>76</v>
      </c>
      <c r="AY618" s="249" t="s">
        <v>146</v>
      </c>
    </row>
    <row r="619" spans="1:51" s="14" customFormat="1" ht="12">
      <c r="A619" s="14"/>
      <c r="B619" s="250"/>
      <c r="C619" s="251"/>
      <c r="D619" s="241" t="s">
        <v>380</v>
      </c>
      <c r="E619" s="252" t="s">
        <v>19</v>
      </c>
      <c r="F619" s="253" t="s">
        <v>212</v>
      </c>
      <c r="G619" s="251"/>
      <c r="H619" s="254">
        <v>2.014</v>
      </c>
      <c r="I619" s="255"/>
      <c r="J619" s="251"/>
      <c r="K619" s="251"/>
      <c r="L619" s="256"/>
      <c r="M619" s="257"/>
      <c r="N619" s="258"/>
      <c r="O619" s="258"/>
      <c r="P619" s="258"/>
      <c r="Q619" s="258"/>
      <c r="R619" s="258"/>
      <c r="S619" s="258"/>
      <c r="T619" s="259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T619" s="260" t="s">
        <v>380</v>
      </c>
      <c r="AU619" s="260" t="s">
        <v>86</v>
      </c>
      <c r="AV619" s="14" t="s">
        <v>86</v>
      </c>
      <c r="AW619" s="14" t="s">
        <v>37</v>
      </c>
      <c r="AX619" s="14" t="s">
        <v>84</v>
      </c>
      <c r="AY619" s="260" t="s">
        <v>146</v>
      </c>
    </row>
    <row r="620" spans="1:47" s="2" customFormat="1" ht="12">
      <c r="A620" s="41"/>
      <c r="B620" s="42"/>
      <c r="C620" s="43"/>
      <c r="D620" s="241" t="s">
        <v>383</v>
      </c>
      <c r="E620" s="43"/>
      <c r="F620" s="261" t="s">
        <v>822</v>
      </c>
      <c r="G620" s="43"/>
      <c r="H620" s="43"/>
      <c r="I620" s="43"/>
      <c r="J620" s="43"/>
      <c r="K620" s="43"/>
      <c r="L620" s="47"/>
      <c r="M620" s="231"/>
      <c r="N620" s="232"/>
      <c r="O620" s="87"/>
      <c r="P620" s="87"/>
      <c r="Q620" s="87"/>
      <c r="R620" s="87"/>
      <c r="S620" s="87"/>
      <c r="T620" s="88"/>
      <c r="U620" s="41"/>
      <c r="V620" s="41"/>
      <c r="W620" s="41"/>
      <c r="X620" s="41"/>
      <c r="Y620" s="41"/>
      <c r="Z620" s="41"/>
      <c r="AA620" s="41"/>
      <c r="AB620" s="41"/>
      <c r="AC620" s="41"/>
      <c r="AD620" s="41"/>
      <c r="AE620" s="41"/>
      <c r="AU620" s="20" t="s">
        <v>86</v>
      </c>
    </row>
    <row r="621" spans="1:47" s="2" customFormat="1" ht="12">
      <c r="A621" s="41"/>
      <c r="B621" s="42"/>
      <c r="C621" s="43"/>
      <c r="D621" s="241" t="s">
        <v>383</v>
      </c>
      <c r="E621" s="43"/>
      <c r="F621" s="262" t="s">
        <v>823</v>
      </c>
      <c r="G621" s="43"/>
      <c r="H621" s="263">
        <v>2.014</v>
      </c>
      <c r="I621" s="43"/>
      <c r="J621" s="43"/>
      <c r="K621" s="43"/>
      <c r="L621" s="47"/>
      <c r="M621" s="231"/>
      <c r="N621" s="232"/>
      <c r="O621" s="87"/>
      <c r="P621" s="87"/>
      <c r="Q621" s="87"/>
      <c r="R621" s="87"/>
      <c r="S621" s="87"/>
      <c r="T621" s="88"/>
      <c r="U621" s="41"/>
      <c r="V621" s="41"/>
      <c r="W621" s="41"/>
      <c r="X621" s="41"/>
      <c r="Y621" s="41"/>
      <c r="Z621" s="41"/>
      <c r="AA621" s="41"/>
      <c r="AB621" s="41"/>
      <c r="AC621" s="41"/>
      <c r="AD621" s="41"/>
      <c r="AE621" s="41"/>
      <c r="AU621" s="20" t="s">
        <v>86</v>
      </c>
    </row>
    <row r="622" spans="1:65" s="2" customFormat="1" ht="21.75" customHeight="1">
      <c r="A622" s="41"/>
      <c r="B622" s="42"/>
      <c r="C622" s="215" t="s">
        <v>824</v>
      </c>
      <c r="D622" s="215" t="s">
        <v>149</v>
      </c>
      <c r="E622" s="216" t="s">
        <v>825</v>
      </c>
      <c r="F622" s="217" t="s">
        <v>826</v>
      </c>
      <c r="G622" s="218" t="s">
        <v>442</v>
      </c>
      <c r="H622" s="219">
        <v>20.885</v>
      </c>
      <c r="I622" s="220"/>
      <c r="J622" s="221">
        <f>ROUND(I622*H622,2)</f>
        <v>0</v>
      </c>
      <c r="K622" s="217" t="s">
        <v>153</v>
      </c>
      <c r="L622" s="47"/>
      <c r="M622" s="222" t="s">
        <v>19</v>
      </c>
      <c r="N622" s="223" t="s">
        <v>47</v>
      </c>
      <c r="O622" s="87"/>
      <c r="P622" s="224">
        <f>O622*H622</f>
        <v>0</v>
      </c>
      <c r="Q622" s="224">
        <v>0.00038</v>
      </c>
      <c r="R622" s="224">
        <f>Q622*H622</f>
        <v>0.0079363</v>
      </c>
      <c r="S622" s="224">
        <v>0</v>
      </c>
      <c r="T622" s="225">
        <f>S622*H622</f>
        <v>0</v>
      </c>
      <c r="U622" s="41"/>
      <c r="V622" s="41"/>
      <c r="W622" s="41"/>
      <c r="X622" s="41"/>
      <c r="Y622" s="41"/>
      <c r="Z622" s="41"/>
      <c r="AA622" s="41"/>
      <c r="AB622" s="41"/>
      <c r="AC622" s="41"/>
      <c r="AD622" s="41"/>
      <c r="AE622" s="41"/>
      <c r="AR622" s="226" t="s">
        <v>167</v>
      </c>
      <c r="AT622" s="226" t="s">
        <v>149</v>
      </c>
      <c r="AU622" s="226" t="s">
        <v>86</v>
      </c>
      <c r="AY622" s="20" t="s">
        <v>146</v>
      </c>
      <c r="BE622" s="227">
        <f>IF(N622="základní",J622,0)</f>
        <v>0</v>
      </c>
      <c r="BF622" s="227">
        <f>IF(N622="snížená",J622,0)</f>
        <v>0</v>
      </c>
      <c r="BG622" s="227">
        <f>IF(N622="zákl. přenesená",J622,0)</f>
        <v>0</v>
      </c>
      <c r="BH622" s="227">
        <f>IF(N622="sníž. přenesená",J622,0)</f>
        <v>0</v>
      </c>
      <c r="BI622" s="227">
        <f>IF(N622="nulová",J622,0)</f>
        <v>0</v>
      </c>
      <c r="BJ622" s="20" t="s">
        <v>84</v>
      </c>
      <c r="BK622" s="227">
        <f>ROUND(I622*H622,2)</f>
        <v>0</v>
      </c>
      <c r="BL622" s="20" t="s">
        <v>167</v>
      </c>
      <c r="BM622" s="226" t="s">
        <v>827</v>
      </c>
    </row>
    <row r="623" spans="1:47" s="2" customFormat="1" ht="12">
      <c r="A623" s="41"/>
      <c r="B623" s="42"/>
      <c r="C623" s="43"/>
      <c r="D623" s="228" t="s">
        <v>156</v>
      </c>
      <c r="E623" s="43"/>
      <c r="F623" s="229" t="s">
        <v>828</v>
      </c>
      <c r="G623" s="43"/>
      <c r="H623" s="43"/>
      <c r="I623" s="230"/>
      <c r="J623" s="43"/>
      <c r="K623" s="43"/>
      <c r="L623" s="47"/>
      <c r="M623" s="231"/>
      <c r="N623" s="232"/>
      <c r="O623" s="87"/>
      <c r="P623" s="87"/>
      <c r="Q623" s="87"/>
      <c r="R623" s="87"/>
      <c r="S623" s="87"/>
      <c r="T623" s="88"/>
      <c r="U623" s="41"/>
      <c r="V623" s="41"/>
      <c r="W623" s="41"/>
      <c r="X623" s="41"/>
      <c r="Y623" s="41"/>
      <c r="Z623" s="41"/>
      <c r="AA623" s="41"/>
      <c r="AB623" s="41"/>
      <c r="AC623" s="41"/>
      <c r="AD623" s="41"/>
      <c r="AE623" s="41"/>
      <c r="AT623" s="20" t="s">
        <v>156</v>
      </c>
      <c r="AU623" s="20" t="s">
        <v>86</v>
      </c>
    </row>
    <row r="624" spans="1:51" s="13" customFormat="1" ht="12">
      <c r="A624" s="13"/>
      <c r="B624" s="239"/>
      <c r="C624" s="240"/>
      <c r="D624" s="241" t="s">
        <v>380</v>
      </c>
      <c r="E624" s="242" t="s">
        <v>19</v>
      </c>
      <c r="F624" s="243" t="s">
        <v>381</v>
      </c>
      <c r="G624" s="240"/>
      <c r="H624" s="242" t="s">
        <v>19</v>
      </c>
      <c r="I624" s="244"/>
      <c r="J624" s="240"/>
      <c r="K624" s="240"/>
      <c r="L624" s="245"/>
      <c r="M624" s="246"/>
      <c r="N624" s="247"/>
      <c r="O624" s="247"/>
      <c r="P624" s="247"/>
      <c r="Q624" s="247"/>
      <c r="R624" s="247"/>
      <c r="S624" s="247"/>
      <c r="T624" s="248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T624" s="249" t="s">
        <v>380</v>
      </c>
      <c r="AU624" s="249" t="s">
        <v>86</v>
      </c>
      <c r="AV624" s="13" t="s">
        <v>84</v>
      </c>
      <c r="AW624" s="13" t="s">
        <v>37</v>
      </c>
      <c r="AX624" s="13" t="s">
        <v>76</v>
      </c>
      <c r="AY624" s="249" t="s">
        <v>146</v>
      </c>
    </row>
    <row r="625" spans="1:51" s="13" customFormat="1" ht="12">
      <c r="A625" s="13"/>
      <c r="B625" s="239"/>
      <c r="C625" s="240"/>
      <c r="D625" s="241" t="s">
        <v>380</v>
      </c>
      <c r="E625" s="242" t="s">
        <v>19</v>
      </c>
      <c r="F625" s="243" t="s">
        <v>829</v>
      </c>
      <c r="G625" s="240"/>
      <c r="H625" s="242" t="s">
        <v>19</v>
      </c>
      <c r="I625" s="244"/>
      <c r="J625" s="240"/>
      <c r="K625" s="240"/>
      <c r="L625" s="245"/>
      <c r="M625" s="246"/>
      <c r="N625" s="247"/>
      <c r="O625" s="247"/>
      <c r="P625" s="247"/>
      <c r="Q625" s="247"/>
      <c r="R625" s="247"/>
      <c r="S625" s="247"/>
      <c r="T625" s="248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49" t="s">
        <v>380</v>
      </c>
      <c r="AU625" s="249" t="s">
        <v>86</v>
      </c>
      <c r="AV625" s="13" t="s">
        <v>84</v>
      </c>
      <c r="AW625" s="13" t="s">
        <v>37</v>
      </c>
      <c r="AX625" s="13" t="s">
        <v>76</v>
      </c>
      <c r="AY625" s="249" t="s">
        <v>146</v>
      </c>
    </row>
    <row r="626" spans="1:51" s="14" customFormat="1" ht="12">
      <c r="A626" s="14"/>
      <c r="B626" s="250"/>
      <c r="C626" s="251"/>
      <c r="D626" s="241" t="s">
        <v>380</v>
      </c>
      <c r="E626" s="252" t="s">
        <v>19</v>
      </c>
      <c r="F626" s="253" t="s">
        <v>215</v>
      </c>
      <c r="G626" s="251"/>
      <c r="H626" s="254">
        <v>20.885</v>
      </c>
      <c r="I626" s="255"/>
      <c r="J626" s="251"/>
      <c r="K626" s="251"/>
      <c r="L626" s="256"/>
      <c r="M626" s="257"/>
      <c r="N626" s="258"/>
      <c r="O626" s="258"/>
      <c r="P626" s="258"/>
      <c r="Q626" s="258"/>
      <c r="R626" s="258"/>
      <c r="S626" s="258"/>
      <c r="T626" s="259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T626" s="260" t="s">
        <v>380</v>
      </c>
      <c r="AU626" s="260" t="s">
        <v>86</v>
      </c>
      <c r="AV626" s="14" t="s">
        <v>86</v>
      </c>
      <c r="AW626" s="14" t="s">
        <v>37</v>
      </c>
      <c r="AX626" s="14" t="s">
        <v>84</v>
      </c>
      <c r="AY626" s="260" t="s">
        <v>146</v>
      </c>
    </row>
    <row r="627" spans="1:47" s="2" customFormat="1" ht="12">
      <c r="A627" s="41"/>
      <c r="B627" s="42"/>
      <c r="C627" s="43"/>
      <c r="D627" s="241" t="s">
        <v>383</v>
      </c>
      <c r="E627" s="43"/>
      <c r="F627" s="261" t="s">
        <v>830</v>
      </c>
      <c r="G627" s="43"/>
      <c r="H627" s="43"/>
      <c r="I627" s="43"/>
      <c r="J627" s="43"/>
      <c r="K627" s="43"/>
      <c r="L627" s="47"/>
      <c r="M627" s="231"/>
      <c r="N627" s="232"/>
      <c r="O627" s="87"/>
      <c r="P627" s="87"/>
      <c r="Q627" s="87"/>
      <c r="R627" s="87"/>
      <c r="S627" s="87"/>
      <c r="T627" s="88"/>
      <c r="U627" s="41"/>
      <c r="V627" s="41"/>
      <c r="W627" s="41"/>
      <c r="X627" s="41"/>
      <c r="Y627" s="41"/>
      <c r="Z627" s="41"/>
      <c r="AA627" s="41"/>
      <c r="AB627" s="41"/>
      <c r="AC627" s="41"/>
      <c r="AD627" s="41"/>
      <c r="AE627" s="41"/>
      <c r="AU627" s="20" t="s">
        <v>86</v>
      </c>
    </row>
    <row r="628" spans="1:47" s="2" customFormat="1" ht="12">
      <c r="A628" s="41"/>
      <c r="B628" s="42"/>
      <c r="C628" s="43"/>
      <c r="D628" s="241" t="s">
        <v>383</v>
      </c>
      <c r="E628" s="43"/>
      <c r="F628" s="262" t="s">
        <v>217</v>
      </c>
      <c r="G628" s="43"/>
      <c r="H628" s="263">
        <v>20.885</v>
      </c>
      <c r="I628" s="43"/>
      <c r="J628" s="43"/>
      <c r="K628" s="43"/>
      <c r="L628" s="47"/>
      <c r="M628" s="231"/>
      <c r="N628" s="232"/>
      <c r="O628" s="87"/>
      <c r="P628" s="87"/>
      <c r="Q628" s="87"/>
      <c r="R628" s="87"/>
      <c r="S628" s="87"/>
      <c r="T628" s="88"/>
      <c r="U628" s="41"/>
      <c r="V628" s="41"/>
      <c r="W628" s="41"/>
      <c r="X628" s="41"/>
      <c r="Y628" s="41"/>
      <c r="Z628" s="41"/>
      <c r="AA628" s="41"/>
      <c r="AB628" s="41"/>
      <c r="AC628" s="41"/>
      <c r="AD628" s="41"/>
      <c r="AE628" s="41"/>
      <c r="AU628" s="20" t="s">
        <v>86</v>
      </c>
    </row>
    <row r="629" spans="1:65" s="2" customFormat="1" ht="24.15" customHeight="1">
      <c r="A629" s="41"/>
      <c r="B629" s="42"/>
      <c r="C629" s="215" t="s">
        <v>831</v>
      </c>
      <c r="D629" s="215" t="s">
        <v>149</v>
      </c>
      <c r="E629" s="216" t="s">
        <v>832</v>
      </c>
      <c r="F629" s="217" t="s">
        <v>833</v>
      </c>
      <c r="G629" s="218" t="s">
        <v>442</v>
      </c>
      <c r="H629" s="219">
        <v>103.176</v>
      </c>
      <c r="I629" s="220"/>
      <c r="J629" s="221">
        <f>ROUND(I629*H629,2)</f>
        <v>0</v>
      </c>
      <c r="K629" s="217" t="s">
        <v>153</v>
      </c>
      <c r="L629" s="47"/>
      <c r="M629" s="222" t="s">
        <v>19</v>
      </c>
      <c r="N629" s="223" t="s">
        <v>47</v>
      </c>
      <c r="O629" s="87"/>
      <c r="P629" s="224">
        <f>O629*H629</f>
        <v>0</v>
      </c>
      <c r="Q629" s="224">
        <v>0</v>
      </c>
      <c r="R629" s="224">
        <f>Q629*H629</f>
        <v>0</v>
      </c>
      <c r="S629" s="224">
        <v>0</v>
      </c>
      <c r="T629" s="225">
        <f>S629*H629</f>
        <v>0</v>
      </c>
      <c r="U629" s="41"/>
      <c r="V629" s="41"/>
      <c r="W629" s="41"/>
      <c r="X629" s="41"/>
      <c r="Y629" s="41"/>
      <c r="Z629" s="41"/>
      <c r="AA629" s="41"/>
      <c r="AB629" s="41"/>
      <c r="AC629" s="41"/>
      <c r="AD629" s="41"/>
      <c r="AE629" s="41"/>
      <c r="AR629" s="226" t="s">
        <v>167</v>
      </c>
      <c r="AT629" s="226" t="s">
        <v>149</v>
      </c>
      <c r="AU629" s="226" t="s">
        <v>86</v>
      </c>
      <c r="AY629" s="20" t="s">
        <v>146</v>
      </c>
      <c r="BE629" s="227">
        <f>IF(N629="základní",J629,0)</f>
        <v>0</v>
      </c>
      <c r="BF629" s="227">
        <f>IF(N629="snížená",J629,0)</f>
        <v>0</v>
      </c>
      <c r="BG629" s="227">
        <f>IF(N629="zákl. přenesená",J629,0)</f>
        <v>0</v>
      </c>
      <c r="BH629" s="227">
        <f>IF(N629="sníž. přenesená",J629,0)</f>
        <v>0</v>
      </c>
      <c r="BI629" s="227">
        <f>IF(N629="nulová",J629,0)</f>
        <v>0</v>
      </c>
      <c r="BJ629" s="20" t="s">
        <v>84</v>
      </c>
      <c r="BK629" s="227">
        <f>ROUND(I629*H629,2)</f>
        <v>0</v>
      </c>
      <c r="BL629" s="20" t="s">
        <v>167</v>
      </c>
      <c r="BM629" s="226" t="s">
        <v>834</v>
      </c>
    </row>
    <row r="630" spans="1:47" s="2" customFormat="1" ht="12">
      <c r="A630" s="41"/>
      <c r="B630" s="42"/>
      <c r="C630" s="43"/>
      <c r="D630" s="228" t="s">
        <v>156</v>
      </c>
      <c r="E630" s="43"/>
      <c r="F630" s="229" t="s">
        <v>835</v>
      </c>
      <c r="G630" s="43"/>
      <c r="H630" s="43"/>
      <c r="I630" s="230"/>
      <c r="J630" s="43"/>
      <c r="K630" s="43"/>
      <c r="L630" s="47"/>
      <c r="M630" s="231"/>
      <c r="N630" s="232"/>
      <c r="O630" s="87"/>
      <c r="P630" s="87"/>
      <c r="Q630" s="87"/>
      <c r="R630" s="87"/>
      <c r="S630" s="87"/>
      <c r="T630" s="88"/>
      <c r="U630" s="41"/>
      <c r="V630" s="41"/>
      <c r="W630" s="41"/>
      <c r="X630" s="41"/>
      <c r="Y630" s="41"/>
      <c r="Z630" s="41"/>
      <c r="AA630" s="41"/>
      <c r="AB630" s="41"/>
      <c r="AC630" s="41"/>
      <c r="AD630" s="41"/>
      <c r="AE630" s="41"/>
      <c r="AT630" s="20" t="s">
        <v>156</v>
      </c>
      <c r="AU630" s="20" t="s">
        <v>86</v>
      </c>
    </row>
    <row r="631" spans="1:65" s="2" customFormat="1" ht="24.15" customHeight="1">
      <c r="A631" s="41"/>
      <c r="B631" s="42"/>
      <c r="C631" s="215" t="s">
        <v>836</v>
      </c>
      <c r="D631" s="215" t="s">
        <v>149</v>
      </c>
      <c r="E631" s="216" t="s">
        <v>837</v>
      </c>
      <c r="F631" s="217" t="s">
        <v>838</v>
      </c>
      <c r="G631" s="218" t="s">
        <v>442</v>
      </c>
      <c r="H631" s="219">
        <v>378.969</v>
      </c>
      <c r="I631" s="220"/>
      <c r="J631" s="221">
        <f>ROUND(I631*H631,2)</f>
        <v>0</v>
      </c>
      <c r="K631" s="217" t="s">
        <v>153</v>
      </c>
      <c r="L631" s="47"/>
      <c r="M631" s="222" t="s">
        <v>19</v>
      </c>
      <c r="N631" s="223" t="s">
        <v>47</v>
      </c>
      <c r="O631" s="87"/>
      <c r="P631" s="224">
        <f>O631*H631</f>
        <v>0</v>
      </c>
      <c r="Q631" s="224">
        <v>0.1554</v>
      </c>
      <c r="R631" s="224">
        <f>Q631*H631</f>
        <v>58.891782600000006</v>
      </c>
      <c r="S631" s="224">
        <v>0</v>
      </c>
      <c r="T631" s="225">
        <f>S631*H631</f>
        <v>0</v>
      </c>
      <c r="U631" s="41"/>
      <c r="V631" s="41"/>
      <c r="W631" s="41"/>
      <c r="X631" s="41"/>
      <c r="Y631" s="41"/>
      <c r="Z631" s="41"/>
      <c r="AA631" s="41"/>
      <c r="AB631" s="41"/>
      <c r="AC631" s="41"/>
      <c r="AD631" s="41"/>
      <c r="AE631" s="41"/>
      <c r="AR631" s="226" t="s">
        <v>167</v>
      </c>
      <c r="AT631" s="226" t="s">
        <v>149</v>
      </c>
      <c r="AU631" s="226" t="s">
        <v>86</v>
      </c>
      <c r="AY631" s="20" t="s">
        <v>146</v>
      </c>
      <c r="BE631" s="227">
        <f>IF(N631="základní",J631,0)</f>
        <v>0</v>
      </c>
      <c r="BF631" s="227">
        <f>IF(N631="snížená",J631,0)</f>
        <v>0</v>
      </c>
      <c r="BG631" s="227">
        <f>IF(N631="zákl. přenesená",J631,0)</f>
        <v>0</v>
      </c>
      <c r="BH631" s="227">
        <f>IF(N631="sníž. přenesená",J631,0)</f>
        <v>0</v>
      </c>
      <c r="BI631" s="227">
        <f>IF(N631="nulová",J631,0)</f>
        <v>0</v>
      </c>
      <c r="BJ631" s="20" t="s">
        <v>84</v>
      </c>
      <c r="BK631" s="227">
        <f>ROUND(I631*H631,2)</f>
        <v>0</v>
      </c>
      <c r="BL631" s="20" t="s">
        <v>167</v>
      </c>
      <c r="BM631" s="226" t="s">
        <v>839</v>
      </c>
    </row>
    <row r="632" spans="1:47" s="2" customFormat="1" ht="12">
      <c r="A632" s="41"/>
      <c r="B632" s="42"/>
      <c r="C632" s="43"/>
      <c r="D632" s="228" t="s">
        <v>156</v>
      </c>
      <c r="E632" s="43"/>
      <c r="F632" s="229" t="s">
        <v>840</v>
      </c>
      <c r="G632" s="43"/>
      <c r="H632" s="43"/>
      <c r="I632" s="230"/>
      <c r="J632" s="43"/>
      <c r="K632" s="43"/>
      <c r="L632" s="47"/>
      <c r="M632" s="231"/>
      <c r="N632" s="232"/>
      <c r="O632" s="87"/>
      <c r="P632" s="87"/>
      <c r="Q632" s="87"/>
      <c r="R632" s="87"/>
      <c r="S632" s="87"/>
      <c r="T632" s="88"/>
      <c r="U632" s="41"/>
      <c r="V632" s="41"/>
      <c r="W632" s="41"/>
      <c r="X632" s="41"/>
      <c r="Y632" s="41"/>
      <c r="Z632" s="41"/>
      <c r="AA632" s="41"/>
      <c r="AB632" s="41"/>
      <c r="AC632" s="41"/>
      <c r="AD632" s="41"/>
      <c r="AE632" s="41"/>
      <c r="AT632" s="20" t="s">
        <v>156</v>
      </c>
      <c r="AU632" s="20" t="s">
        <v>86</v>
      </c>
    </row>
    <row r="633" spans="1:51" s="13" customFormat="1" ht="12">
      <c r="A633" s="13"/>
      <c r="B633" s="239"/>
      <c r="C633" s="240"/>
      <c r="D633" s="241" t="s">
        <v>380</v>
      </c>
      <c r="E633" s="242" t="s">
        <v>19</v>
      </c>
      <c r="F633" s="243" t="s">
        <v>381</v>
      </c>
      <c r="G633" s="240"/>
      <c r="H633" s="242" t="s">
        <v>19</v>
      </c>
      <c r="I633" s="244"/>
      <c r="J633" s="240"/>
      <c r="K633" s="240"/>
      <c r="L633" s="245"/>
      <c r="M633" s="246"/>
      <c r="N633" s="247"/>
      <c r="O633" s="247"/>
      <c r="P633" s="247"/>
      <c r="Q633" s="247"/>
      <c r="R633" s="247"/>
      <c r="S633" s="247"/>
      <c r="T633" s="248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T633" s="249" t="s">
        <v>380</v>
      </c>
      <c r="AU633" s="249" t="s">
        <v>86</v>
      </c>
      <c r="AV633" s="13" t="s">
        <v>84</v>
      </c>
      <c r="AW633" s="13" t="s">
        <v>37</v>
      </c>
      <c r="AX633" s="13" t="s">
        <v>76</v>
      </c>
      <c r="AY633" s="249" t="s">
        <v>146</v>
      </c>
    </row>
    <row r="634" spans="1:51" s="13" customFormat="1" ht="12">
      <c r="A634" s="13"/>
      <c r="B634" s="239"/>
      <c r="C634" s="240"/>
      <c r="D634" s="241" t="s">
        <v>380</v>
      </c>
      <c r="E634" s="242" t="s">
        <v>19</v>
      </c>
      <c r="F634" s="243" t="s">
        <v>841</v>
      </c>
      <c r="G634" s="240"/>
      <c r="H634" s="242" t="s">
        <v>19</v>
      </c>
      <c r="I634" s="244"/>
      <c r="J634" s="240"/>
      <c r="K634" s="240"/>
      <c r="L634" s="245"/>
      <c r="M634" s="246"/>
      <c r="N634" s="247"/>
      <c r="O634" s="247"/>
      <c r="P634" s="247"/>
      <c r="Q634" s="247"/>
      <c r="R634" s="247"/>
      <c r="S634" s="247"/>
      <c r="T634" s="248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49" t="s">
        <v>380</v>
      </c>
      <c r="AU634" s="249" t="s">
        <v>86</v>
      </c>
      <c r="AV634" s="13" t="s">
        <v>84</v>
      </c>
      <c r="AW634" s="13" t="s">
        <v>37</v>
      </c>
      <c r="AX634" s="13" t="s">
        <v>76</v>
      </c>
      <c r="AY634" s="249" t="s">
        <v>146</v>
      </c>
    </row>
    <row r="635" spans="1:51" s="14" customFormat="1" ht="12">
      <c r="A635" s="14"/>
      <c r="B635" s="250"/>
      <c r="C635" s="251"/>
      <c r="D635" s="241" t="s">
        <v>380</v>
      </c>
      <c r="E635" s="252" t="s">
        <v>19</v>
      </c>
      <c r="F635" s="253" t="s">
        <v>227</v>
      </c>
      <c r="G635" s="251"/>
      <c r="H635" s="254">
        <v>378.969</v>
      </c>
      <c r="I635" s="255"/>
      <c r="J635" s="251"/>
      <c r="K635" s="251"/>
      <c r="L635" s="256"/>
      <c r="M635" s="257"/>
      <c r="N635" s="258"/>
      <c r="O635" s="258"/>
      <c r="P635" s="258"/>
      <c r="Q635" s="258"/>
      <c r="R635" s="258"/>
      <c r="S635" s="258"/>
      <c r="T635" s="259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T635" s="260" t="s">
        <v>380</v>
      </c>
      <c r="AU635" s="260" t="s">
        <v>86</v>
      </c>
      <c r="AV635" s="14" t="s">
        <v>86</v>
      </c>
      <c r="AW635" s="14" t="s">
        <v>37</v>
      </c>
      <c r="AX635" s="14" t="s">
        <v>84</v>
      </c>
      <c r="AY635" s="260" t="s">
        <v>146</v>
      </c>
    </row>
    <row r="636" spans="1:47" s="2" customFormat="1" ht="12">
      <c r="A636" s="41"/>
      <c r="B636" s="42"/>
      <c r="C636" s="43"/>
      <c r="D636" s="241" t="s">
        <v>383</v>
      </c>
      <c r="E636" s="43"/>
      <c r="F636" s="261" t="s">
        <v>592</v>
      </c>
      <c r="G636" s="43"/>
      <c r="H636" s="43"/>
      <c r="I636" s="43"/>
      <c r="J636" s="43"/>
      <c r="K636" s="43"/>
      <c r="L636" s="47"/>
      <c r="M636" s="231"/>
      <c r="N636" s="232"/>
      <c r="O636" s="87"/>
      <c r="P636" s="87"/>
      <c r="Q636" s="87"/>
      <c r="R636" s="87"/>
      <c r="S636" s="87"/>
      <c r="T636" s="88"/>
      <c r="U636" s="41"/>
      <c r="V636" s="41"/>
      <c r="W636" s="41"/>
      <c r="X636" s="41"/>
      <c r="Y636" s="41"/>
      <c r="Z636" s="41"/>
      <c r="AA636" s="41"/>
      <c r="AB636" s="41"/>
      <c r="AC636" s="41"/>
      <c r="AD636" s="41"/>
      <c r="AE636" s="41"/>
      <c r="AU636" s="20" t="s">
        <v>86</v>
      </c>
    </row>
    <row r="637" spans="1:47" s="2" customFormat="1" ht="12">
      <c r="A637" s="41"/>
      <c r="B637" s="42"/>
      <c r="C637" s="43"/>
      <c r="D637" s="241" t="s">
        <v>383</v>
      </c>
      <c r="E637" s="43"/>
      <c r="F637" s="262" t="s">
        <v>593</v>
      </c>
      <c r="G637" s="43"/>
      <c r="H637" s="263">
        <v>378.969</v>
      </c>
      <c r="I637" s="43"/>
      <c r="J637" s="43"/>
      <c r="K637" s="43"/>
      <c r="L637" s="47"/>
      <c r="M637" s="231"/>
      <c r="N637" s="232"/>
      <c r="O637" s="87"/>
      <c r="P637" s="87"/>
      <c r="Q637" s="87"/>
      <c r="R637" s="87"/>
      <c r="S637" s="87"/>
      <c r="T637" s="88"/>
      <c r="U637" s="41"/>
      <c r="V637" s="41"/>
      <c r="W637" s="41"/>
      <c r="X637" s="41"/>
      <c r="Y637" s="41"/>
      <c r="Z637" s="41"/>
      <c r="AA637" s="41"/>
      <c r="AB637" s="41"/>
      <c r="AC637" s="41"/>
      <c r="AD637" s="41"/>
      <c r="AE637" s="41"/>
      <c r="AU637" s="20" t="s">
        <v>86</v>
      </c>
    </row>
    <row r="638" spans="1:65" s="2" customFormat="1" ht="16.5" customHeight="1">
      <c r="A638" s="41"/>
      <c r="B638" s="42"/>
      <c r="C638" s="288" t="s">
        <v>842</v>
      </c>
      <c r="D638" s="288" t="s">
        <v>523</v>
      </c>
      <c r="E638" s="289" t="s">
        <v>843</v>
      </c>
      <c r="F638" s="290" t="s">
        <v>844</v>
      </c>
      <c r="G638" s="291" t="s">
        <v>442</v>
      </c>
      <c r="H638" s="292">
        <v>386.548</v>
      </c>
      <c r="I638" s="293"/>
      <c r="J638" s="294">
        <f>ROUND(I638*H638,2)</f>
        <v>0</v>
      </c>
      <c r="K638" s="290" t="s">
        <v>153</v>
      </c>
      <c r="L638" s="295"/>
      <c r="M638" s="296" t="s">
        <v>19</v>
      </c>
      <c r="N638" s="297" t="s">
        <v>47</v>
      </c>
      <c r="O638" s="87"/>
      <c r="P638" s="224">
        <f>O638*H638</f>
        <v>0</v>
      </c>
      <c r="Q638" s="224">
        <v>0.08</v>
      </c>
      <c r="R638" s="224">
        <f>Q638*H638</f>
        <v>30.923840000000002</v>
      </c>
      <c r="S638" s="224">
        <v>0</v>
      </c>
      <c r="T638" s="225">
        <f>S638*H638</f>
        <v>0</v>
      </c>
      <c r="U638" s="41"/>
      <c r="V638" s="41"/>
      <c r="W638" s="41"/>
      <c r="X638" s="41"/>
      <c r="Y638" s="41"/>
      <c r="Z638" s="41"/>
      <c r="AA638" s="41"/>
      <c r="AB638" s="41"/>
      <c r="AC638" s="41"/>
      <c r="AD638" s="41"/>
      <c r="AE638" s="41"/>
      <c r="AR638" s="226" t="s">
        <v>193</v>
      </c>
      <c r="AT638" s="226" t="s">
        <v>523</v>
      </c>
      <c r="AU638" s="226" t="s">
        <v>86</v>
      </c>
      <c r="AY638" s="20" t="s">
        <v>146</v>
      </c>
      <c r="BE638" s="227">
        <f>IF(N638="základní",J638,0)</f>
        <v>0</v>
      </c>
      <c r="BF638" s="227">
        <f>IF(N638="snížená",J638,0)</f>
        <v>0</v>
      </c>
      <c r="BG638" s="227">
        <f>IF(N638="zákl. přenesená",J638,0)</f>
        <v>0</v>
      </c>
      <c r="BH638" s="227">
        <f>IF(N638="sníž. přenesená",J638,0)</f>
        <v>0</v>
      </c>
      <c r="BI638" s="227">
        <f>IF(N638="nulová",J638,0)</f>
        <v>0</v>
      </c>
      <c r="BJ638" s="20" t="s">
        <v>84</v>
      </c>
      <c r="BK638" s="227">
        <f>ROUND(I638*H638,2)</f>
        <v>0</v>
      </c>
      <c r="BL638" s="20" t="s">
        <v>167</v>
      </c>
      <c r="BM638" s="226" t="s">
        <v>845</v>
      </c>
    </row>
    <row r="639" spans="1:51" s="14" customFormat="1" ht="12">
      <c r="A639" s="14"/>
      <c r="B639" s="250"/>
      <c r="C639" s="251"/>
      <c r="D639" s="241" t="s">
        <v>380</v>
      </c>
      <c r="E639" s="251"/>
      <c r="F639" s="253" t="s">
        <v>846</v>
      </c>
      <c r="G639" s="251"/>
      <c r="H639" s="254">
        <v>386.548</v>
      </c>
      <c r="I639" s="255"/>
      <c r="J639" s="251"/>
      <c r="K639" s="251"/>
      <c r="L639" s="256"/>
      <c r="M639" s="257"/>
      <c r="N639" s="258"/>
      <c r="O639" s="258"/>
      <c r="P639" s="258"/>
      <c r="Q639" s="258"/>
      <c r="R639" s="258"/>
      <c r="S639" s="258"/>
      <c r="T639" s="259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T639" s="260" t="s">
        <v>380</v>
      </c>
      <c r="AU639" s="260" t="s">
        <v>86</v>
      </c>
      <c r="AV639" s="14" t="s">
        <v>86</v>
      </c>
      <c r="AW639" s="14" t="s">
        <v>4</v>
      </c>
      <c r="AX639" s="14" t="s">
        <v>84</v>
      </c>
      <c r="AY639" s="260" t="s">
        <v>146</v>
      </c>
    </row>
    <row r="640" spans="1:65" s="2" customFormat="1" ht="24.15" customHeight="1">
      <c r="A640" s="41"/>
      <c r="B640" s="42"/>
      <c r="C640" s="215" t="s">
        <v>847</v>
      </c>
      <c r="D640" s="215" t="s">
        <v>149</v>
      </c>
      <c r="E640" s="216" t="s">
        <v>848</v>
      </c>
      <c r="F640" s="217" t="s">
        <v>849</v>
      </c>
      <c r="G640" s="218" t="s">
        <v>442</v>
      </c>
      <c r="H640" s="219">
        <v>62.779</v>
      </c>
      <c r="I640" s="220"/>
      <c r="J640" s="221">
        <f>ROUND(I640*H640,2)</f>
        <v>0</v>
      </c>
      <c r="K640" s="217" t="s">
        <v>153</v>
      </c>
      <c r="L640" s="47"/>
      <c r="M640" s="222" t="s">
        <v>19</v>
      </c>
      <c r="N640" s="223" t="s">
        <v>47</v>
      </c>
      <c r="O640" s="87"/>
      <c r="P640" s="224">
        <f>O640*H640</f>
        <v>0</v>
      </c>
      <c r="Q640" s="224">
        <v>0.1295</v>
      </c>
      <c r="R640" s="224">
        <f>Q640*H640</f>
        <v>8.1298805</v>
      </c>
      <c r="S640" s="224">
        <v>0</v>
      </c>
      <c r="T640" s="225">
        <f>S640*H640</f>
        <v>0</v>
      </c>
      <c r="U640" s="41"/>
      <c r="V640" s="41"/>
      <c r="W640" s="41"/>
      <c r="X640" s="41"/>
      <c r="Y640" s="41"/>
      <c r="Z640" s="41"/>
      <c r="AA640" s="41"/>
      <c r="AB640" s="41"/>
      <c r="AC640" s="41"/>
      <c r="AD640" s="41"/>
      <c r="AE640" s="41"/>
      <c r="AR640" s="226" t="s">
        <v>167</v>
      </c>
      <c r="AT640" s="226" t="s">
        <v>149</v>
      </c>
      <c r="AU640" s="226" t="s">
        <v>86</v>
      </c>
      <c r="AY640" s="20" t="s">
        <v>146</v>
      </c>
      <c r="BE640" s="227">
        <f>IF(N640="základní",J640,0)</f>
        <v>0</v>
      </c>
      <c r="BF640" s="227">
        <f>IF(N640="snížená",J640,0)</f>
        <v>0</v>
      </c>
      <c r="BG640" s="227">
        <f>IF(N640="zákl. přenesená",J640,0)</f>
        <v>0</v>
      </c>
      <c r="BH640" s="227">
        <f>IF(N640="sníž. přenesená",J640,0)</f>
        <v>0</v>
      </c>
      <c r="BI640" s="227">
        <f>IF(N640="nulová",J640,0)</f>
        <v>0</v>
      </c>
      <c r="BJ640" s="20" t="s">
        <v>84</v>
      </c>
      <c r="BK640" s="227">
        <f>ROUND(I640*H640,2)</f>
        <v>0</v>
      </c>
      <c r="BL640" s="20" t="s">
        <v>167</v>
      </c>
      <c r="BM640" s="226" t="s">
        <v>850</v>
      </c>
    </row>
    <row r="641" spans="1:47" s="2" customFormat="1" ht="12">
      <c r="A641" s="41"/>
      <c r="B641" s="42"/>
      <c r="C641" s="43"/>
      <c r="D641" s="228" t="s">
        <v>156</v>
      </c>
      <c r="E641" s="43"/>
      <c r="F641" s="229" t="s">
        <v>851</v>
      </c>
      <c r="G641" s="43"/>
      <c r="H641" s="43"/>
      <c r="I641" s="230"/>
      <c r="J641" s="43"/>
      <c r="K641" s="43"/>
      <c r="L641" s="47"/>
      <c r="M641" s="231"/>
      <c r="N641" s="232"/>
      <c r="O641" s="87"/>
      <c r="P641" s="87"/>
      <c r="Q641" s="87"/>
      <c r="R641" s="87"/>
      <c r="S641" s="87"/>
      <c r="T641" s="88"/>
      <c r="U641" s="41"/>
      <c r="V641" s="41"/>
      <c r="W641" s="41"/>
      <c r="X641" s="41"/>
      <c r="Y641" s="41"/>
      <c r="Z641" s="41"/>
      <c r="AA641" s="41"/>
      <c r="AB641" s="41"/>
      <c r="AC641" s="41"/>
      <c r="AD641" s="41"/>
      <c r="AE641" s="41"/>
      <c r="AT641" s="20" t="s">
        <v>156</v>
      </c>
      <c r="AU641" s="20" t="s">
        <v>86</v>
      </c>
    </row>
    <row r="642" spans="1:51" s="13" customFormat="1" ht="12">
      <c r="A642" s="13"/>
      <c r="B642" s="239"/>
      <c r="C642" s="240"/>
      <c r="D642" s="241" t="s">
        <v>380</v>
      </c>
      <c r="E642" s="242" t="s">
        <v>19</v>
      </c>
      <c r="F642" s="243" t="s">
        <v>381</v>
      </c>
      <c r="G642" s="240"/>
      <c r="H642" s="242" t="s">
        <v>19</v>
      </c>
      <c r="I642" s="244"/>
      <c r="J642" s="240"/>
      <c r="K642" s="240"/>
      <c r="L642" s="245"/>
      <c r="M642" s="246"/>
      <c r="N642" s="247"/>
      <c r="O642" s="247"/>
      <c r="P642" s="247"/>
      <c r="Q642" s="247"/>
      <c r="R642" s="247"/>
      <c r="S642" s="247"/>
      <c r="T642" s="248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49" t="s">
        <v>380</v>
      </c>
      <c r="AU642" s="249" t="s">
        <v>86</v>
      </c>
      <c r="AV642" s="13" t="s">
        <v>84</v>
      </c>
      <c r="AW642" s="13" t="s">
        <v>37</v>
      </c>
      <c r="AX642" s="13" t="s">
        <v>76</v>
      </c>
      <c r="AY642" s="249" t="s">
        <v>146</v>
      </c>
    </row>
    <row r="643" spans="1:51" s="13" customFormat="1" ht="12">
      <c r="A643" s="13"/>
      <c r="B643" s="239"/>
      <c r="C643" s="240"/>
      <c r="D643" s="241" t="s">
        <v>380</v>
      </c>
      <c r="E643" s="242" t="s">
        <v>19</v>
      </c>
      <c r="F643" s="243" t="s">
        <v>852</v>
      </c>
      <c r="G643" s="240"/>
      <c r="H643" s="242" t="s">
        <v>19</v>
      </c>
      <c r="I643" s="244"/>
      <c r="J643" s="240"/>
      <c r="K643" s="240"/>
      <c r="L643" s="245"/>
      <c r="M643" s="246"/>
      <c r="N643" s="247"/>
      <c r="O643" s="247"/>
      <c r="P643" s="247"/>
      <c r="Q643" s="247"/>
      <c r="R643" s="247"/>
      <c r="S643" s="247"/>
      <c r="T643" s="248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T643" s="249" t="s">
        <v>380</v>
      </c>
      <c r="AU643" s="249" t="s">
        <v>86</v>
      </c>
      <c r="AV643" s="13" t="s">
        <v>84</v>
      </c>
      <c r="AW643" s="13" t="s">
        <v>37</v>
      </c>
      <c r="AX643" s="13" t="s">
        <v>76</v>
      </c>
      <c r="AY643" s="249" t="s">
        <v>146</v>
      </c>
    </row>
    <row r="644" spans="1:51" s="14" customFormat="1" ht="12">
      <c r="A644" s="14"/>
      <c r="B644" s="250"/>
      <c r="C644" s="251"/>
      <c r="D644" s="241" t="s">
        <v>380</v>
      </c>
      <c r="E644" s="252" t="s">
        <v>19</v>
      </c>
      <c r="F644" s="253" t="s">
        <v>224</v>
      </c>
      <c r="G644" s="251"/>
      <c r="H644" s="254">
        <v>62.779</v>
      </c>
      <c r="I644" s="255"/>
      <c r="J644" s="251"/>
      <c r="K644" s="251"/>
      <c r="L644" s="256"/>
      <c r="M644" s="257"/>
      <c r="N644" s="258"/>
      <c r="O644" s="258"/>
      <c r="P644" s="258"/>
      <c r="Q644" s="258"/>
      <c r="R644" s="258"/>
      <c r="S644" s="258"/>
      <c r="T644" s="259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T644" s="260" t="s">
        <v>380</v>
      </c>
      <c r="AU644" s="260" t="s">
        <v>86</v>
      </c>
      <c r="AV644" s="14" t="s">
        <v>86</v>
      </c>
      <c r="AW644" s="14" t="s">
        <v>37</v>
      </c>
      <c r="AX644" s="14" t="s">
        <v>84</v>
      </c>
      <c r="AY644" s="260" t="s">
        <v>146</v>
      </c>
    </row>
    <row r="645" spans="1:47" s="2" customFormat="1" ht="12">
      <c r="A645" s="41"/>
      <c r="B645" s="42"/>
      <c r="C645" s="43"/>
      <c r="D645" s="241" t="s">
        <v>383</v>
      </c>
      <c r="E645" s="43"/>
      <c r="F645" s="261" t="s">
        <v>590</v>
      </c>
      <c r="G645" s="43"/>
      <c r="H645" s="43"/>
      <c r="I645" s="43"/>
      <c r="J645" s="43"/>
      <c r="K645" s="43"/>
      <c r="L645" s="47"/>
      <c r="M645" s="231"/>
      <c r="N645" s="232"/>
      <c r="O645" s="87"/>
      <c r="P645" s="87"/>
      <c r="Q645" s="87"/>
      <c r="R645" s="87"/>
      <c r="S645" s="87"/>
      <c r="T645" s="88"/>
      <c r="U645" s="41"/>
      <c r="V645" s="41"/>
      <c r="W645" s="41"/>
      <c r="X645" s="41"/>
      <c r="Y645" s="41"/>
      <c r="Z645" s="41"/>
      <c r="AA645" s="41"/>
      <c r="AB645" s="41"/>
      <c r="AC645" s="41"/>
      <c r="AD645" s="41"/>
      <c r="AE645" s="41"/>
      <c r="AU645" s="20" t="s">
        <v>86</v>
      </c>
    </row>
    <row r="646" spans="1:47" s="2" customFormat="1" ht="12">
      <c r="A646" s="41"/>
      <c r="B646" s="42"/>
      <c r="C646" s="43"/>
      <c r="D646" s="241" t="s">
        <v>383</v>
      </c>
      <c r="E646" s="43"/>
      <c r="F646" s="262" t="s">
        <v>591</v>
      </c>
      <c r="G646" s="43"/>
      <c r="H646" s="263">
        <v>62.779</v>
      </c>
      <c r="I646" s="43"/>
      <c r="J646" s="43"/>
      <c r="K646" s="43"/>
      <c r="L646" s="47"/>
      <c r="M646" s="231"/>
      <c r="N646" s="232"/>
      <c r="O646" s="87"/>
      <c r="P646" s="87"/>
      <c r="Q646" s="87"/>
      <c r="R646" s="87"/>
      <c r="S646" s="87"/>
      <c r="T646" s="88"/>
      <c r="U646" s="41"/>
      <c r="V646" s="41"/>
      <c r="W646" s="41"/>
      <c r="X646" s="41"/>
      <c r="Y646" s="41"/>
      <c r="Z646" s="41"/>
      <c r="AA646" s="41"/>
      <c r="AB646" s="41"/>
      <c r="AC646" s="41"/>
      <c r="AD646" s="41"/>
      <c r="AE646" s="41"/>
      <c r="AU646" s="20" t="s">
        <v>86</v>
      </c>
    </row>
    <row r="647" spans="1:65" s="2" customFormat="1" ht="16.5" customHeight="1">
      <c r="A647" s="41"/>
      <c r="B647" s="42"/>
      <c r="C647" s="288" t="s">
        <v>853</v>
      </c>
      <c r="D647" s="288" t="s">
        <v>523</v>
      </c>
      <c r="E647" s="289" t="s">
        <v>854</v>
      </c>
      <c r="F647" s="290" t="s">
        <v>855</v>
      </c>
      <c r="G647" s="291" t="s">
        <v>442</v>
      </c>
      <c r="H647" s="292">
        <v>64.035</v>
      </c>
      <c r="I647" s="293"/>
      <c r="J647" s="294">
        <f>ROUND(I647*H647,2)</f>
        <v>0</v>
      </c>
      <c r="K647" s="290" t="s">
        <v>153</v>
      </c>
      <c r="L647" s="295"/>
      <c r="M647" s="296" t="s">
        <v>19</v>
      </c>
      <c r="N647" s="297" t="s">
        <v>47</v>
      </c>
      <c r="O647" s="87"/>
      <c r="P647" s="224">
        <f>O647*H647</f>
        <v>0</v>
      </c>
      <c r="Q647" s="224">
        <v>0.05612</v>
      </c>
      <c r="R647" s="224">
        <f>Q647*H647</f>
        <v>3.5936442</v>
      </c>
      <c r="S647" s="224">
        <v>0</v>
      </c>
      <c r="T647" s="225">
        <f>S647*H647</f>
        <v>0</v>
      </c>
      <c r="U647" s="41"/>
      <c r="V647" s="41"/>
      <c r="W647" s="41"/>
      <c r="X647" s="41"/>
      <c r="Y647" s="41"/>
      <c r="Z647" s="41"/>
      <c r="AA647" s="41"/>
      <c r="AB647" s="41"/>
      <c r="AC647" s="41"/>
      <c r="AD647" s="41"/>
      <c r="AE647" s="41"/>
      <c r="AR647" s="226" t="s">
        <v>193</v>
      </c>
      <c r="AT647" s="226" t="s">
        <v>523</v>
      </c>
      <c r="AU647" s="226" t="s">
        <v>86</v>
      </c>
      <c r="AY647" s="20" t="s">
        <v>146</v>
      </c>
      <c r="BE647" s="227">
        <f>IF(N647="základní",J647,0)</f>
        <v>0</v>
      </c>
      <c r="BF647" s="227">
        <f>IF(N647="snížená",J647,0)</f>
        <v>0</v>
      </c>
      <c r="BG647" s="227">
        <f>IF(N647="zákl. přenesená",J647,0)</f>
        <v>0</v>
      </c>
      <c r="BH647" s="227">
        <f>IF(N647="sníž. přenesená",J647,0)</f>
        <v>0</v>
      </c>
      <c r="BI647" s="227">
        <f>IF(N647="nulová",J647,0)</f>
        <v>0</v>
      </c>
      <c r="BJ647" s="20" t="s">
        <v>84</v>
      </c>
      <c r="BK647" s="227">
        <f>ROUND(I647*H647,2)</f>
        <v>0</v>
      </c>
      <c r="BL647" s="20" t="s">
        <v>167</v>
      </c>
      <c r="BM647" s="226" t="s">
        <v>856</v>
      </c>
    </row>
    <row r="648" spans="1:51" s="14" customFormat="1" ht="12">
      <c r="A648" s="14"/>
      <c r="B648" s="250"/>
      <c r="C648" s="251"/>
      <c r="D648" s="241" t="s">
        <v>380</v>
      </c>
      <c r="E648" s="251"/>
      <c r="F648" s="253" t="s">
        <v>857</v>
      </c>
      <c r="G648" s="251"/>
      <c r="H648" s="254">
        <v>64.035</v>
      </c>
      <c r="I648" s="255"/>
      <c r="J648" s="251"/>
      <c r="K648" s="251"/>
      <c r="L648" s="256"/>
      <c r="M648" s="257"/>
      <c r="N648" s="258"/>
      <c r="O648" s="258"/>
      <c r="P648" s="258"/>
      <c r="Q648" s="258"/>
      <c r="R648" s="258"/>
      <c r="S648" s="258"/>
      <c r="T648" s="259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T648" s="260" t="s">
        <v>380</v>
      </c>
      <c r="AU648" s="260" t="s">
        <v>86</v>
      </c>
      <c r="AV648" s="14" t="s">
        <v>86</v>
      </c>
      <c r="AW648" s="14" t="s">
        <v>4</v>
      </c>
      <c r="AX648" s="14" t="s">
        <v>84</v>
      </c>
      <c r="AY648" s="260" t="s">
        <v>146</v>
      </c>
    </row>
    <row r="649" spans="1:65" s="2" customFormat="1" ht="24.15" customHeight="1">
      <c r="A649" s="41"/>
      <c r="B649" s="42"/>
      <c r="C649" s="215" t="s">
        <v>858</v>
      </c>
      <c r="D649" s="215" t="s">
        <v>149</v>
      </c>
      <c r="E649" s="216" t="s">
        <v>859</v>
      </c>
      <c r="F649" s="217" t="s">
        <v>860</v>
      </c>
      <c r="G649" s="218" t="s">
        <v>442</v>
      </c>
      <c r="H649" s="219">
        <v>264.452</v>
      </c>
      <c r="I649" s="220"/>
      <c r="J649" s="221">
        <f>ROUND(I649*H649,2)</f>
        <v>0</v>
      </c>
      <c r="K649" s="217" t="s">
        <v>153</v>
      </c>
      <c r="L649" s="47"/>
      <c r="M649" s="222" t="s">
        <v>19</v>
      </c>
      <c r="N649" s="223" t="s">
        <v>47</v>
      </c>
      <c r="O649" s="87"/>
      <c r="P649" s="224">
        <f>O649*H649</f>
        <v>0</v>
      </c>
      <c r="Q649" s="224">
        <v>0.10095</v>
      </c>
      <c r="R649" s="224">
        <f>Q649*H649</f>
        <v>26.6964294</v>
      </c>
      <c r="S649" s="224">
        <v>0</v>
      </c>
      <c r="T649" s="225">
        <f>S649*H649</f>
        <v>0</v>
      </c>
      <c r="U649" s="41"/>
      <c r="V649" s="41"/>
      <c r="W649" s="41"/>
      <c r="X649" s="41"/>
      <c r="Y649" s="41"/>
      <c r="Z649" s="41"/>
      <c r="AA649" s="41"/>
      <c r="AB649" s="41"/>
      <c r="AC649" s="41"/>
      <c r="AD649" s="41"/>
      <c r="AE649" s="41"/>
      <c r="AR649" s="226" t="s">
        <v>167</v>
      </c>
      <c r="AT649" s="226" t="s">
        <v>149</v>
      </c>
      <c r="AU649" s="226" t="s">
        <v>86</v>
      </c>
      <c r="AY649" s="20" t="s">
        <v>146</v>
      </c>
      <c r="BE649" s="227">
        <f>IF(N649="základní",J649,0)</f>
        <v>0</v>
      </c>
      <c r="BF649" s="227">
        <f>IF(N649="snížená",J649,0)</f>
        <v>0</v>
      </c>
      <c r="BG649" s="227">
        <f>IF(N649="zákl. přenesená",J649,0)</f>
        <v>0</v>
      </c>
      <c r="BH649" s="227">
        <f>IF(N649="sníž. přenesená",J649,0)</f>
        <v>0</v>
      </c>
      <c r="BI649" s="227">
        <f>IF(N649="nulová",J649,0)</f>
        <v>0</v>
      </c>
      <c r="BJ649" s="20" t="s">
        <v>84</v>
      </c>
      <c r="BK649" s="227">
        <f>ROUND(I649*H649,2)</f>
        <v>0</v>
      </c>
      <c r="BL649" s="20" t="s">
        <v>167</v>
      </c>
      <c r="BM649" s="226" t="s">
        <v>861</v>
      </c>
    </row>
    <row r="650" spans="1:47" s="2" customFormat="1" ht="12">
      <c r="A650" s="41"/>
      <c r="B650" s="42"/>
      <c r="C650" s="43"/>
      <c r="D650" s="228" t="s">
        <v>156</v>
      </c>
      <c r="E650" s="43"/>
      <c r="F650" s="229" t="s">
        <v>862</v>
      </c>
      <c r="G650" s="43"/>
      <c r="H650" s="43"/>
      <c r="I650" s="230"/>
      <c r="J650" s="43"/>
      <c r="K650" s="43"/>
      <c r="L650" s="47"/>
      <c r="M650" s="231"/>
      <c r="N650" s="232"/>
      <c r="O650" s="87"/>
      <c r="P650" s="87"/>
      <c r="Q650" s="87"/>
      <c r="R650" s="87"/>
      <c r="S650" s="87"/>
      <c r="T650" s="88"/>
      <c r="U650" s="41"/>
      <c r="V650" s="41"/>
      <c r="W650" s="41"/>
      <c r="X650" s="41"/>
      <c r="Y650" s="41"/>
      <c r="Z650" s="41"/>
      <c r="AA650" s="41"/>
      <c r="AB650" s="41"/>
      <c r="AC650" s="41"/>
      <c r="AD650" s="41"/>
      <c r="AE650" s="41"/>
      <c r="AT650" s="20" t="s">
        <v>156</v>
      </c>
      <c r="AU650" s="20" t="s">
        <v>86</v>
      </c>
    </row>
    <row r="651" spans="1:51" s="13" customFormat="1" ht="12">
      <c r="A651" s="13"/>
      <c r="B651" s="239"/>
      <c r="C651" s="240"/>
      <c r="D651" s="241" t="s">
        <v>380</v>
      </c>
      <c r="E651" s="242" t="s">
        <v>19</v>
      </c>
      <c r="F651" s="243" t="s">
        <v>381</v>
      </c>
      <c r="G651" s="240"/>
      <c r="H651" s="242" t="s">
        <v>19</v>
      </c>
      <c r="I651" s="244"/>
      <c r="J651" s="240"/>
      <c r="K651" s="240"/>
      <c r="L651" s="245"/>
      <c r="M651" s="246"/>
      <c r="N651" s="247"/>
      <c r="O651" s="247"/>
      <c r="P651" s="247"/>
      <c r="Q651" s="247"/>
      <c r="R651" s="247"/>
      <c r="S651" s="247"/>
      <c r="T651" s="248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T651" s="249" t="s">
        <v>380</v>
      </c>
      <c r="AU651" s="249" t="s">
        <v>86</v>
      </c>
      <c r="AV651" s="13" t="s">
        <v>84</v>
      </c>
      <c r="AW651" s="13" t="s">
        <v>37</v>
      </c>
      <c r="AX651" s="13" t="s">
        <v>76</v>
      </c>
      <c r="AY651" s="249" t="s">
        <v>146</v>
      </c>
    </row>
    <row r="652" spans="1:51" s="13" customFormat="1" ht="12">
      <c r="A652" s="13"/>
      <c r="B652" s="239"/>
      <c r="C652" s="240"/>
      <c r="D652" s="241" t="s">
        <v>380</v>
      </c>
      <c r="E652" s="242" t="s">
        <v>19</v>
      </c>
      <c r="F652" s="243" t="s">
        <v>863</v>
      </c>
      <c r="G652" s="240"/>
      <c r="H652" s="242" t="s">
        <v>19</v>
      </c>
      <c r="I652" s="244"/>
      <c r="J652" s="240"/>
      <c r="K652" s="240"/>
      <c r="L652" s="245"/>
      <c r="M652" s="246"/>
      <c r="N652" s="247"/>
      <c r="O652" s="247"/>
      <c r="P652" s="247"/>
      <c r="Q652" s="247"/>
      <c r="R652" s="247"/>
      <c r="S652" s="247"/>
      <c r="T652" s="248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249" t="s">
        <v>380</v>
      </c>
      <c r="AU652" s="249" t="s">
        <v>86</v>
      </c>
      <c r="AV652" s="13" t="s">
        <v>84</v>
      </c>
      <c r="AW652" s="13" t="s">
        <v>37</v>
      </c>
      <c r="AX652" s="13" t="s">
        <v>76</v>
      </c>
      <c r="AY652" s="249" t="s">
        <v>146</v>
      </c>
    </row>
    <row r="653" spans="1:51" s="14" customFormat="1" ht="12">
      <c r="A653" s="14"/>
      <c r="B653" s="250"/>
      <c r="C653" s="251"/>
      <c r="D653" s="241" t="s">
        <v>380</v>
      </c>
      <c r="E653" s="252" t="s">
        <v>19</v>
      </c>
      <c r="F653" s="253" t="s">
        <v>221</v>
      </c>
      <c r="G653" s="251"/>
      <c r="H653" s="254">
        <v>264.452</v>
      </c>
      <c r="I653" s="255"/>
      <c r="J653" s="251"/>
      <c r="K653" s="251"/>
      <c r="L653" s="256"/>
      <c r="M653" s="257"/>
      <c r="N653" s="258"/>
      <c r="O653" s="258"/>
      <c r="P653" s="258"/>
      <c r="Q653" s="258"/>
      <c r="R653" s="258"/>
      <c r="S653" s="258"/>
      <c r="T653" s="259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T653" s="260" t="s">
        <v>380</v>
      </c>
      <c r="AU653" s="260" t="s">
        <v>86</v>
      </c>
      <c r="AV653" s="14" t="s">
        <v>86</v>
      </c>
      <c r="AW653" s="14" t="s">
        <v>37</v>
      </c>
      <c r="AX653" s="14" t="s">
        <v>84</v>
      </c>
      <c r="AY653" s="260" t="s">
        <v>146</v>
      </c>
    </row>
    <row r="654" spans="1:47" s="2" customFormat="1" ht="12">
      <c r="A654" s="41"/>
      <c r="B654" s="42"/>
      <c r="C654" s="43"/>
      <c r="D654" s="241" t="s">
        <v>383</v>
      </c>
      <c r="E654" s="43"/>
      <c r="F654" s="261" t="s">
        <v>588</v>
      </c>
      <c r="G654" s="43"/>
      <c r="H654" s="43"/>
      <c r="I654" s="43"/>
      <c r="J654" s="43"/>
      <c r="K654" s="43"/>
      <c r="L654" s="47"/>
      <c r="M654" s="231"/>
      <c r="N654" s="232"/>
      <c r="O654" s="87"/>
      <c r="P654" s="87"/>
      <c r="Q654" s="87"/>
      <c r="R654" s="87"/>
      <c r="S654" s="87"/>
      <c r="T654" s="88"/>
      <c r="U654" s="41"/>
      <c r="V654" s="41"/>
      <c r="W654" s="41"/>
      <c r="X654" s="41"/>
      <c r="Y654" s="41"/>
      <c r="Z654" s="41"/>
      <c r="AA654" s="41"/>
      <c r="AB654" s="41"/>
      <c r="AC654" s="41"/>
      <c r="AD654" s="41"/>
      <c r="AE654" s="41"/>
      <c r="AU654" s="20" t="s">
        <v>86</v>
      </c>
    </row>
    <row r="655" spans="1:47" s="2" customFormat="1" ht="12">
      <c r="A655" s="41"/>
      <c r="B655" s="42"/>
      <c r="C655" s="43"/>
      <c r="D655" s="241" t="s">
        <v>383</v>
      </c>
      <c r="E655" s="43"/>
      <c r="F655" s="262" t="s">
        <v>589</v>
      </c>
      <c r="G655" s="43"/>
      <c r="H655" s="263">
        <v>264.452</v>
      </c>
      <c r="I655" s="43"/>
      <c r="J655" s="43"/>
      <c r="K655" s="43"/>
      <c r="L655" s="47"/>
      <c r="M655" s="231"/>
      <c r="N655" s="232"/>
      <c r="O655" s="87"/>
      <c r="P655" s="87"/>
      <c r="Q655" s="87"/>
      <c r="R655" s="87"/>
      <c r="S655" s="87"/>
      <c r="T655" s="88"/>
      <c r="U655" s="41"/>
      <c r="V655" s="41"/>
      <c r="W655" s="41"/>
      <c r="X655" s="41"/>
      <c r="Y655" s="41"/>
      <c r="Z655" s="41"/>
      <c r="AA655" s="41"/>
      <c r="AB655" s="41"/>
      <c r="AC655" s="41"/>
      <c r="AD655" s="41"/>
      <c r="AE655" s="41"/>
      <c r="AU655" s="20" t="s">
        <v>86</v>
      </c>
    </row>
    <row r="656" spans="1:65" s="2" customFormat="1" ht="16.5" customHeight="1">
      <c r="A656" s="41"/>
      <c r="B656" s="42"/>
      <c r="C656" s="288" t="s">
        <v>864</v>
      </c>
      <c r="D656" s="288" t="s">
        <v>523</v>
      </c>
      <c r="E656" s="289" t="s">
        <v>865</v>
      </c>
      <c r="F656" s="290" t="s">
        <v>866</v>
      </c>
      <c r="G656" s="291" t="s">
        <v>442</v>
      </c>
      <c r="H656" s="292">
        <v>269.741</v>
      </c>
      <c r="I656" s="293"/>
      <c r="J656" s="294">
        <f>ROUND(I656*H656,2)</f>
        <v>0</v>
      </c>
      <c r="K656" s="290" t="s">
        <v>153</v>
      </c>
      <c r="L656" s="295"/>
      <c r="M656" s="296" t="s">
        <v>19</v>
      </c>
      <c r="N656" s="297" t="s">
        <v>47</v>
      </c>
      <c r="O656" s="87"/>
      <c r="P656" s="224">
        <f>O656*H656</f>
        <v>0</v>
      </c>
      <c r="Q656" s="224">
        <v>0.028</v>
      </c>
      <c r="R656" s="224">
        <f>Q656*H656</f>
        <v>7.552747999999999</v>
      </c>
      <c r="S656" s="224">
        <v>0</v>
      </c>
      <c r="T656" s="225">
        <f>S656*H656</f>
        <v>0</v>
      </c>
      <c r="U656" s="41"/>
      <c r="V656" s="41"/>
      <c r="W656" s="41"/>
      <c r="X656" s="41"/>
      <c r="Y656" s="41"/>
      <c r="Z656" s="41"/>
      <c r="AA656" s="41"/>
      <c r="AB656" s="41"/>
      <c r="AC656" s="41"/>
      <c r="AD656" s="41"/>
      <c r="AE656" s="41"/>
      <c r="AR656" s="226" t="s">
        <v>193</v>
      </c>
      <c r="AT656" s="226" t="s">
        <v>523</v>
      </c>
      <c r="AU656" s="226" t="s">
        <v>86</v>
      </c>
      <c r="AY656" s="20" t="s">
        <v>146</v>
      </c>
      <c r="BE656" s="227">
        <f>IF(N656="základní",J656,0)</f>
        <v>0</v>
      </c>
      <c r="BF656" s="227">
        <f>IF(N656="snížená",J656,0)</f>
        <v>0</v>
      </c>
      <c r="BG656" s="227">
        <f>IF(N656="zákl. přenesená",J656,0)</f>
        <v>0</v>
      </c>
      <c r="BH656" s="227">
        <f>IF(N656="sníž. přenesená",J656,0)</f>
        <v>0</v>
      </c>
      <c r="BI656" s="227">
        <f>IF(N656="nulová",J656,0)</f>
        <v>0</v>
      </c>
      <c r="BJ656" s="20" t="s">
        <v>84</v>
      </c>
      <c r="BK656" s="227">
        <f>ROUND(I656*H656,2)</f>
        <v>0</v>
      </c>
      <c r="BL656" s="20" t="s">
        <v>167</v>
      </c>
      <c r="BM656" s="226" t="s">
        <v>867</v>
      </c>
    </row>
    <row r="657" spans="1:51" s="14" customFormat="1" ht="12">
      <c r="A657" s="14"/>
      <c r="B657" s="250"/>
      <c r="C657" s="251"/>
      <c r="D657" s="241" t="s">
        <v>380</v>
      </c>
      <c r="E657" s="251"/>
      <c r="F657" s="253" t="s">
        <v>868</v>
      </c>
      <c r="G657" s="251"/>
      <c r="H657" s="254">
        <v>269.741</v>
      </c>
      <c r="I657" s="255"/>
      <c r="J657" s="251"/>
      <c r="K657" s="251"/>
      <c r="L657" s="256"/>
      <c r="M657" s="257"/>
      <c r="N657" s="258"/>
      <c r="O657" s="258"/>
      <c r="P657" s="258"/>
      <c r="Q657" s="258"/>
      <c r="R657" s="258"/>
      <c r="S657" s="258"/>
      <c r="T657" s="259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T657" s="260" t="s">
        <v>380</v>
      </c>
      <c r="AU657" s="260" t="s">
        <v>86</v>
      </c>
      <c r="AV657" s="14" t="s">
        <v>86</v>
      </c>
      <c r="AW657" s="14" t="s">
        <v>4</v>
      </c>
      <c r="AX657" s="14" t="s">
        <v>84</v>
      </c>
      <c r="AY657" s="260" t="s">
        <v>146</v>
      </c>
    </row>
    <row r="658" spans="1:65" s="2" customFormat="1" ht="16.5" customHeight="1">
      <c r="A658" s="41"/>
      <c r="B658" s="42"/>
      <c r="C658" s="215" t="s">
        <v>869</v>
      </c>
      <c r="D658" s="215" t="s">
        <v>149</v>
      </c>
      <c r="E658" s="216" t="s">
        <v>870</v>
      </c>
      <c r="F658" s="217" t="s">
        <v>871</v>
      </c>
      <c r="G658" s="218" t="s">
        <v>377</v>
      </c>
      <c r="H658" s="219">
        <v>2.749</v>
      </c>
      <c r="I658" s="220"/>
      <c r="J658" s="221">
        <f>ROUND(I658*H658,2)</f>
        <v>0</v>
      </c>
      <c r="K658" s="217" t="s">
        <v>153</v>
      </c>
      <c r="L658" s="47"/>
      <c r="M658" s="222" t="s">
        <v>19</v>
      </c>
      <c r="N658" s="223" t="s">
        <v>47</v>
      </c>
      <c r="O658" s="87"/>
      <c r="P658" s="224">
        <f>O658*H658</f>
        <v>0</v>
      </c>
      <c r="Q658" s="224">
        <v>0.00036</v>
      </c>
      <c r="R658" s="224">
        <f>Q658*H658</f>
        <v>0.0009896400000000002</v>
      </c>
      <c r="S658" s="224">
        <v>0</v>
      </c>
      <c r="T658" s="225">
        <f>S658*H658</f>
        <v>0</v>
      </c>
      <c r="U658" s="41"/>
      <c r="V658" s="41"/>
      <c r="W658" s="41"/>
      <c r="X658" s="41"/>
      <c r="Y658" s="41"/>
      <c r="Z658" s="41"/>
      <c r="AA658" s="41"/>
      <c r="AB658" s="41"/>
      <c r="AC658" s="41"/>
      <c r="AD658" s="41"/>
      <c r="AE658" s="41"/>
      <c r="AR658" s="226" t="s">
        <v>167</v>
      </c>
      <c r="AT658" s="226" t="s">
        <v>149</v>
      </c>
      <c r="AU658" s="226" t="s">
        <v>86</v>
      </c>
      <c r="AY658" s="20" t="s">
        <v>146</v>
      </c>
      <c r="BE658" s="227">
        <f>IF(N658="základní",J658,0)</f>
        <v>0</v>
      </c>
      <c r="BF658" s="227">
        <f>IF(N658="snížená",J658,0)</f>
        <v>0</v>
      </c>
      <c r="BG658" s="227">
        <f>IF(N658="zákl. přenesená",J658,0)</f>
        <v>0</v>
      </c>
      <c r="BH658" s="227">
        <f>IF(N658="sníž. přenesená",J658,0)</f>
        <v>0</v>
      </c>
      <c r="BI658" s="227">
        <f>IF(N658="nulová",J658,0)</f>
        <v>0</v>
      </c>
      <c r="BJ658" s="20" t="s">
        <v>84</v>
      </c>
      <c r="BK658" s="227">
        <f>ROUND(I658*H658,2)</f>
        <v>0</v>
      </c>
      <c r="BL658" s="20" t="s">
        <v>167</v>
      </c>
      <c r="BM658" s="226" t="s">
        <v>872</v>
      </c>
    </row>
    <row r="659" spans="1:47" s="2" customFormat="1" ht="12">
      <c r="A659" s="41"/>
      <c r="B659" s="42"/>
      <c r="C659" s="43"/>
      <c r="D659" s="228" t="s">
        <v>156</v>
      </c>
      <c r="E659" s="43"/>
      <c r="F659" s="229" t="s">
        <v>873</v>
      </c>
      <c r="G659" s="43"/>
      <c r="H659" s="43"/>
      <c r="I659" s="230"/>
      <c r="J659" s="43"/>
      <c r="K659" s="43"/>
      <c r="L659" s="47"/>
      <c r="M659" s="231"/>
      <c r="N659" s="232"/>
      <c r="O659" s="87"/>
      <c r="P659" s="87"/>
      <c r="Q659" s="87"/>
      <c r="R659" s="87"/>
      <c r="S659" s="87"/>
      <c r="T659" s="88"/>
      <c r="U659" s="41"/>
      <c r="V659" s="41"/>
      <c r="W659" s="41"/>
      <c r="X659" s="41"/>
      <c r="Y659" s="41"/>
      <c r="Z659" s="41"/>
      <c r="AA659" s="41"/>
      <c r="AB659" s="41"/>
      <c r="AC659" s="41"/>
      <c r="AD659" s="41"/>
      <c r="AE659" s="41"/>
      <c r="AT659" s="20" t="s">
        <v>156</v>
      </c>
      <c r="AU659" s="20" t="s">
        <v>86</v>
      </c>
    </row>
    <row r="660" spans="1:51" s="13" customFormat="1" ht="12">
      <c r="A660" s="13"/>
      <c r="B660" s="239"/>
      <c r="C660" s="240"/>
      <c r="D660" s="241" t="s">
        <v>380</v>
      </c>
      <c r="E660" s="242" t="s">
        <v>19</v>
      </c>
      <c r="F660" s="243" t="s">
        <v>381</v>
      </c>
      <c r="G660" s="240"/>
      <c r="H660" s="242" t="s">
        <v>19</v>
      </c>
      <c r="I660" s="244"/>
      <c r="J660" s="240"/>
      <c r="K660" s="240"/>
      <c r="L660" s="245"/>
      <c r="M660" s="246"/>
      <c r="N660" s="247"/>
      <c r="O660" s="247"/>
      <c r="P660" s="247"/>
      <c r="Q660" s="247"/>
      <c r="R660" s="247"/>
      <c r="S660" s="247"/>
      <c r="T660" s="248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249" t="s">
        <v>380</v>
      </c>
      <c r="AU660" s="249" t="s">
        <v>86</v>
      </c>
      <c r="AV660" s="13" t="s">
        <v>84</v>
      </c>
      <c r="AW660" s="13" t="s">
        <v>37</v>
      </c>
      <c r="AX660" s="13" t="s">
        <v>76</v>
      </c>
      <c r="AY660" s="249" t="s">
        <v>146</v>
      </c>
    </row>
    <row r="661" spans="1:51" s="13" customFormat="1" ht="12">
      <c r="A661" s="13"/>
      <c r="B661" s="239"/>
      <c r="C661" s="240"/>
      <c r="D661" s="241" t="s">
        <v>380</v>
      </c>
      <c r="E661" s="242" t="s">
        <v>19</v>
      </c>
      <c r="F661" s="243" t="s">
        <v>779</v>
      </c>
      <c r="G661" s="240"/>
      <c r="H661" s="242" t="s">
        <v>19</v>
      </c>
      <c r="I661" s="244"/>
      <c r="J661" s="240"/>
      <c r="K661" s="240"/>
      <c r="L661" s="245"/>
      <c r="M661" s="246"/>
      <c r="N661" s="247"/>
      <c r="O661" s="247"/>
      <c r="P661" s="247"/>
      <c r="Q661" s="247"/>
      <c r="R661" s="247"/>
      <c r="S661" s="247"/>
      <c r="T661" s="248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49" t="s">
        <v>380</v>
      </c>
      <c r="AU661" s="249" t="s">
        <v>86</v>
      </c>
      <c r="AV661" s="13" t="s">
        <v>84</v>
      </c>
      <c r="AW661" s="13" t="s">
        <v>37</v>
      </c>
      <c r="AX661" s="13" t="s">
        <v>76</v>
      </c>
      <c r="AY661" s="249" t="s">
        <v>146</v>
      </c>
    </row>
    <row r="662" spans="1:51" s="14" customFormat="1" ht="12">
      <c r="A662" s="14"/>
      <c r="B662" s="250"/>
      <c r="C662" s="251"/>
      <c r="D662" s="241" t="s">
        <v>380</v>
      </c>
      <c r="E662" s="252" t="s">
        <v>19</v>
      </c>
      <c r="F662" s="253" t="s">
        <v>278</v>
      </c>
      <c r="G662" s="251"/>
      <c r="H662" s="254">
        <v>2.749</v>
      </c>
      <c r="I662" s="255"/>
      <c r="J662" s="251"/>
      <c r="K662" s="251"/>
      <c r="L662" s="256"/>
      <c r="M662" s="257"/>
      <c r="N662" s="258"/>
      <c r="O662" s="258"/>
      <c r="P662" s="258"/>
      <c r="Q662" s="258"/>
      <c r="R662" s="258"/>
      <c r="S662" s="258"/>
      <c r="T662" s="259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T662" s="260" t="s">
        <v>380</v>
      </c>
      <c r="AU662" s="260" t="s">
        <v>86</v>
      </c>
      <c r="AV662" s="14" t="s">
        <v>86</v>
      </c>
      <c r="AW662" s="14" t="s">
        <v>37</v>
      </c>
      <c r="AX662" s="14" t="s">
        <v>84</v>
      </c>
      <c r="AY662" s="260" t="s">
        <v>146</v>
      </c>
    </row>
    <row r="663" spans="1:47" s="2" customFormat="1" ht="12">
      <c r="A663" s="41"/>
      <c r="B663" s="42"/>
      <c r="C663" s="43"/>
      <c r="D663" s="241" t="s">
        <v>383</v>
      </c>
      <c r="E663" s="43"/>
      <c r="F663" s="261" t="s">
        <v>780</v>
      </c>
      <c r="G663" s="43"/>
      <c r="H663" s="43"/>
      <c r="I663" s="43"/>
      <c r="J663" s="43"/>
      <c r="K663" s="43"/>
      <c r="L663" s="47"/>
      <c r="M663" s="231"/>
      <c r="N663" s="232"/>
      <c r="O663" s="87"/>
      <c r="P663" s="87"/>
      <c r="Q663" s="87"/>
      <c r="R663" s="87"/>
      <c r="S663" s="87"/>
      <c r="T663" s="88"/>
      <c r="U663" s="41"/>
      <c r="V663" s="41"/>
      <c r="W663" s="41"/>
      <c r="X663" s="41"/>
      <c r="Y663" s="41"/>
      <c r="Z663" s="41"/>
      <c r="AA663" s="41"/>
      <c r="AB663" s="41"/>
      <c r="AC663" s="41"/>
      <c r="AD663" s="41"/>
      <c r="AE663" s="41"/>
      <c r="AU663" s="20" t="s">
        <v>86</v>
      </c>
    </row>
    <row r="664" spans="1:47" s="2" customFormat="1" ht="12">
      <c r="A664" s="41"/>
      <c r="B664" s="42"/>
      <c r="C664" s="43"/>
      <c r="D664" s="241" t="s">
        <v>383</v>
      </c>
      <c r="E664" s="43"/>
      <c r="F664" s="262" t="s">
        <v>280</v>
      </c>
      <c r="G664" s="43"/>
      <c r="H664" s="263">
        <v>2.749</v>
      </c>
      <c r="I664" s="43"/>
      <c r="J664" s="43"/>
      <c r="K664" s="43"/>
      <c r="L664" s="47"/>
      <c r="M664" s="231"/>
      <c r="N664" s="232"/>
      <c r="O664" s="87"/>
      <c r="P664" s="87"/>
      <c r="Q664" s="87"/>
      <c r="R664" s="87"/>
      <c r="S664" s="87"/>
      <c r="T664" s="88"/>
      <c r="U664" s="41"/>
      <c r="V664" s="41"/>
      <c r="W664" s="41"/>
      <c r="X664" s="41"/>
      <c r="Y664" s="41"/>
      <c r="Z664" s="41"/>
      <c r="AA664" s="41"/>
      <c r="AB664" s="41"/>
      <c r="AC664" s="41"/>
      <c r="AD664" s="41"/>
      <c r="AE664" s="41"/>
      <c r="AU664" s="20" t="s">
        <v>86</v>
      </c>
    </row>
    <row r="665" spans="1:65" s="2" customFormat="1" ht="24.15" customHeight="1">
      <c r="A665" s="41"/>
      <c r="B665" s="42"/>
      <c r="C665" s="215" t="s">
        <v>874</v>
      </c>
      <c r="D665" s="215" t="s">
        <v>149</v>
      </c>
      <c r="E665" s="216" t="s">
        <v>875</v>
      </c>
      <c r="F665" s="217" t="s">
        <v>876</v>
      </c>
      <c r="G665" s="218" t="s">
        <v>442</v>
      </c>
      <c r="H665" s="219">
        <v>7.217</v>
      </c>
      <c r="I665" s="220"/>
      <c r="J665" s="221">
        <f>ROUND(I665*H665,2)</f>
        <v>0</v>
      </c>
      <c r="K665" s="217" t="s">
        <v>153</v>
      </c>
      <c r="L665" s="47"/>
      <c r="M665" s="222" t="s">
        <v>19</v>
      </c>
      <c r="N665" s="223" t="s">
        <v>47</v>
      </c>
      <c r="O665" s="87"/>
      <c r="P665" s="224">
        <f>O665*H665</f>
        <v>0</v>
      </c>
      <c r="Q665" s="224">
        <v>0</v>
      </c>
      <c r="R665" s="224">
        <f>Q665*H665</f>
        <v>0</v>
      </c>
      <c r="S665" s="224">
        <v>0</v>
      </c>
      <c r="T665" s="225">
        <f>S665*H665</f>
        <v>0</v>
      </c>
      <c r="U665" s="41"/>
      <c r="V665" s="41"/>
      <c r="W665" s="41"/>
      <c r="X665" s="41"/>
      <c r="Y665" s="41"/>
      <c r="Z665" s="41"/>
      <c r="AA665" s="41"/>
      <c r="AB665" s="41"/>
      <c r="AC665" s="41"/>
      <c r="AD665" s="41"/>
      <c r="AE665" s="41"/>
      <c r="AR665" s="226" t="s">
        <v>167</v>
      </c>
      <c r="AT665" s="226" t="s">
        <v>149</v>
      </c>
      <c r="AU665" s="226" t="s">
        <v>86</v>
      </c>
      <c r="AY665" s="20" t="s">
        <v>146</v>
      </c>
      <c r="BE665" s="227">
        <f>IF(N665="základní",J665,0)</f>
        <v>0</v>
      </c>
      <c r="BF665" s="227">
        <f>IF(N665="snížená",J665,0)</f>
        <v>0</v>
      </c>
      <c r="BG665" s="227">
        <f>IF(N665="zákl. přenesená",J665,0)</f>
        <v>0</v>
      </c>
      <c r="BH665" s="227">
        <f>IF(N665="sníž. přenesená",J665,0)</f>
        <v>0</v>
      </c>
      <c r="BI665" s="227">
        <f>IF(N665="nulová",J665,0)</f>
        <v>0</v>
      </c>
      <c r="BJ665" s="20" t="s">
        <v>84</v>
      </c>
      <c r="BK665" s="227">
        <f>ROUND(I665*H665,2)</f>
        <v>0</v>
      </c>
      <c r="BL665" s="20" t="s">
        <v>167</v>
      </c>
      <c r="BM665" s="226" t="s">
        <v>877</v>
      </c>
    </row>
    <row r="666" spans="1:47" s="2" customFormat="1" ht="12">
      <c r="A666" s="41"/>
      <c r="B666" s="42"/>
      <c r="C666" s="43"/>
      <c r="D666" s="228" t="s">
        <v>156</v>
      </c>
      <c r="E666" s="43"/>
      <c r="F666" s="229" t="s">
        <v>878</v>
      </c>
      <c r="G666" s="43"/>
      <c r="H666" s="43"/>
      <c r="I666" s="230"/>
      <c r="J666" s="43"/>
      <c r="K666" s="43"/>
      <c r="L666" s="47"/>
      <c r="M666" s="231"/>
      <c r="N666" s="232"/>
      <c r="O666" s="87"/>
      <c r="P666" s="87"/>
      <c r="Q666" s="87"/>
      <c r="R666" s="87"/>
      <c r="S666" s="87"/>
      <c r="T666" s="88"/>
      <c r="U666" s="41"/>
      <c r="V666" s="41"/>
      <c r="W666" s="41"/>
      <c r="X666" s="41"/>
      <c r="Y666" s="41"/>
      <c r="Z666" s="41"/>
      <c r="AA666" s="41"/>
      <c r="AB666" s="41"/>
      <c r="AC666" s="41"/>
      <c r="AD666" s="41"/>
      <c r="AE666" s="41"/>
      <c r="AT666" s="20" t="s">
        <v>156</v>
      </c>
      <c r="AU666" s="20" t="s">
        <v>86</v>
      </c>
    </row>
    <row r="667" spans="1:51" s="13" customFormat="1" ht="12">
      <c r="A667" s="13"/>
      <c r="B667" s="239"/>
      <c r="C667" s="240"/>
      <c r="D667" s="241" t="s">
        <v>380</v>
      </c>
      <c r="E667" s="242" t="s">
        <v>19</v>
      </c>
      <c r="F667" s="243" t="s">
        <v>381</v>
      </c>
      <c r="G667" s="240"/>
      <c r="H667" s="242" t="s">
        <v>19</v>
      </c>
      <c r="I667" s="244"/>
      <c r="J667" s="240"/>
      <c r="K667" s="240"/>
      <c r="L667" s="245"/>
      <c r="M667" s="246"/>
      <c r="N667" s="247"/>
      <c r="O667" s="247"/>
      <c r="P667" s="247"/>
      <c r="Q667" s="247"/>
      <c r="R667" s="247"/>
      <c r="S667" s="247"/>
      <c r="T667" s="248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T667" s="249" t="s">
        <v>380</v>
      </c>
      <c r="AU667" s="249" t="s">
        <v>86</v>
      </c>
      <c r="AV667" s="13" t="s">
        <v>84</v>
      </c>
      <c r="AW667" s="13" t="s">
        <v>37</v>
      </c>
      <c r="AX667" s="13" t="s">
        <v>76</v>
      </c>
      <c r="AY667" s="249" t="s">
        <v>146</v>
      </c>
    </row>
    <row r="668" spans="1:51" s="13" customFormat="1" ht="12">
      <c r="A668" s="13"/>
      <c r="B668" s="239"/>
      <c r="C668" s="240"/>
      <c r="D668" s="241" t="s">
        <v>380</v>
      </c>
      <c r="E668" s="242" t="s">
        <v>19</v>
      </c>
      <c r="F668" s="243" t="s">
        <v>879</v>
      </c>
      <c r="G668" s="240"/>
      <c r="H668" s="242" t="s">
        <v>19</v>
      </c>
      <c r="I668" s="244"/>
      <c r="J668" s="240"/>
      <c r="K668" s="240"/>
      <c r="L668" s="245"/>
      <c r="M668" s="246"/>
      <c r="N668" s="247"/>
      <c r="O668" s="247"/>
      <c r="P668" s="247"/>
      <c r="Q668" s="247"/>
      <c r="R668" s="247"/>
      <c r="S668" s="247"/>
      <c r="T668" s="248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249" t="s">
        <v>380</v>
      </c>
      <c r="AU668" s="249" t="s">
        <v>86</v>
      </c>
      <c r="AV668" s="13" t="s">
        <v>84</v>
      </c>
      <c r="AW668" s="13" t="s">
        <v>37</v>
      </c>
      <c r="AX668" s="13" t="s">
        <v>76</v>
      </c>
      <c r="AY668" s="249" t="s">
        <v>146</v>
      </c>
    </row>
    <row r="669" spans="1:51" s="14" customFormat="1" ht="12">
      <c r="A669" s="14"/>
      <c r="B669" s="250"/>
      <c r="C669" s="251"/>
      <c r="D669" s="241" t="s">
        <v>380</v>
      </c>
      <c r="E669" s="252" t="s">
        <v>19</v>
      </c>
      <c r="F669" s="253" t="s">
        <v>352</v>
      </c>
      <c r="G669" s="251"/>
      <c r="H669" s="254">
        <v>7.217</v>
      </c>
      <c r="I669" s="255"/>
      <c r="J669" s="251"/>
      <c r="K669" s="251"/>
      <c r="L669" s="256"/>
      <c r="M669" s="257"/>
      <c r="N669" s="258"/>
      <c r="O669" s="258"/>
      <c r="P669" s="258"/>
      <c r="Q669" s="258"/>
      <c r="R669" s="258"/>
      <c r="S669" s="258"/>
      <c r="T669" s="259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T669" s="260" t="s">
        <v>380</v>
      </c>
      <c r="AU669" s="260" t="s">
        <v>86</v>
      </c>
      <c r="AV669" s="14" t="s">
        <v>86</v>
      </c>
      <c r="AW669" s="14" t="s">
        <v>37</v>
      </c>
      <c r="AX669" s="14" t="s">
        <v>84</v>
      </c>
      <c r="AY669" s="260" t="s">
        <v>146</v>
      </c>
    </row>
    <row r="670" spans="1:47" s="2" customFormat="1" ht="12">
      <c r="A670" s="41"/>
      <c r="B670" s="42"/>
      <c r="C670" s="43"/>
      <c r="D670" s="241" t="s">
        <v>383</v>
      </c>
      <c r="E670" s="43"/>
      <c r="F670" s="261" t="s">
        <v>880</v>
      </c>
      <c r="G670" s="43"/>
      <c r="H670" s="43"/>
      <c r="I670" s="43"/>
      <c r="J670" s="43"/>
      <c r="K670" s="43"/>
      <c r="L670" s="47"/>
      <c r="M670" s="231"/>
      <c r="N670" s="232"/>
      <c r="O670" s="87"/>
      <c r="P670" s="87"/>
      <c r="Q670" s="87"/>
      <c r="R670" s="87"/>
      <c r="S670" s="87"/>
      <c r="T670" s="88"/>
      <c r="U670" s="41"/>
      <c r="V670" s="41"/>
      <c r="W670" s="41"/>
      <c r="X670" s="41"/>
      <c r="Y670" s="41"/>
      <c r="Z670" s="41"/>
      <c r="AA670" s="41"/>
      <c r="AB670" s="41"/>
      <c r="AC670" s="41"/>
      <c r="AD670" s="41"/>
      <c r="AE670" s="41"/>
      <c r="AU670" s="20" t="s">
        <v>86</v>
      </c>
    </row>
    <row r="671" spans="1:47" s="2" customFormat="1" ht="12">
      <c r="A671" s="41"/>
      <c r="B671" s="42"/>
      <c r="C671" s="43"/>
      <c r="D671" s="241" t="s">
        <v>383</v>
      </c>
      <c r="E671" s="43"/>
      <c r="F671" s="262" t="s">
        <v>881</v>
      </c>
      <c r="G671" s="43"/>
      <c r="H671" s="263">
        <v>7.217</v>
      </c>
      <c r="I671" s="43"/>
      <c r="J671" s="43"/>
      <c r="K671" s="43"/>
      <c r="L671" s="47"/>
      <c r="M671" s="231"/>
      <c r="N671" s="232"/>
      <c r="O671" s="87"/>
      <c r="P671" s="87"/>
      <c r="Q671" s="87"/>
      <c r="R671" s="87"/>
      <c r="S671" s="87"/>
      <c r="T671" s="88"/>
      <c r="U671" s="41"/>
      <c r="V671" s="41"/>
      <c r="W671" s="41"/>
      <c r="X671" s="41"/>
      <c r="Y671" s="41"/>
      <c r="Z671" s="41"/>
      <c r="AA671" s="41"/>
      <c r="AB671" s="41"/>
      <c r="AC671" s="41"/>
      <c r="AD671" s="41"/>
      <c r="AE671" s="41"/>
      <c r="AU671" s="20" t="s">
        <v>86</v>
      </c>
    </row>
    <row r="672" spans="1:65" s="2" customFormat="1" ht="33" customHeight="1">
      <c r="A672" s="41"/>
      <c r="B672" s="42"/>
      <c r="C672" s="215" t="s">
        <v>882</v>
      </c>
      <c r="D672" s="215" t="s">
        <v>149</v>
      </c>
      <c r="E672" s="216" t="s">
        <v>883</v>
      </c>
      <c r="F672" s="217" t="s">
        <v>884</v>
      </c>
      <c r="G672" s="218" t="s">
        <v>442</v>
      </c>
      <c r="H672" s="219">
        <v>31.582</v>
      </c>
      <c r="I672" s="220"/>
      <c r="J672" s="221">
        <f>ROUND(I672*H672,2)</f>
        <v>0</v>
      </c>
      <c r="K672" s="217" t="s">
        <v>153</v>
      </c>
      <c r="L672" s="47"/>
      <c r="M672" s="222" t="s">
        <v>19</v>
      </c>
      <c r="N672" s="223" t="s">
        <v>47</v>
      </c>
      <c r="O672" s="87"/>
      <c r="P672" s="224">
        <f>O672*H672</f>
        <v>0</v>
      </c>
      <c r="Q672" s="224">
        <v>0.00061</v>
      </c>
      <c r="R672" s="224">
        <f>Q672*H672</f>
        <v>0.01926502</v>
      </c>
      <c r="S672" s="224">
        <v>0</v>
      </c>
      <c r="T672" s="225">
        <f>S672*H672</f>
        <v>0</v>
      </c>
      <c r="U672" s="41"/>
      <c r="V672" s="41"/>
      <c r="W672" s="41"/>
      <c r="X672" s="41"/>
      <c r="Y672" s="41"/>
      <c r="Z672" s="41"/>
      <c r="AA672" s="41"/>
      <c r="AB672" s="41"/>
      <c r="AC672" s="41"/>
      <c r="AD672" s="41"/>
      <c r="AE672" s="41"/>
      <c r="AR672" s="226" t="s">
        <v>167</v>
      </c>
      <c r="AT672" s="226" t="s">
        <v>149</v>
      </c>
      <c r="AU672" s="226" t="s">
        <v>86</v>
      </c>
      <c r="AY672" s="20" t="s">
        <v>146</v>
      </c>
      <c r="BE672" s="227">
        <f>IF(N672="základní",J672,0)</f>
        <v>0</v>
      </c>
      <c r="BF672" s="227">
        <f>IF(N672="snížená",J672,0)</f>
        <v>0</v>
      </c>
      <c r="BG672" s="227">
        <f>IF(N672="zákl. přenesená",J672,0)</f>
        <v>0</v>
      </c>
      <c r="BH672" s="227">
        <f>IF(N672="sníž. přenesená",J672,0)</f>
        <v>0</v>
      </c>
      <c r="BI672" s="227">
        <f>IF(N672="nulová",J672,0)</f>
        <v>0</v>
      </c>
      <c r="BJ672" s="20" t="s">
        <v>84</v>
      </c>
      <c r="BK672" s="227">
        <f>ROUND(I672*H672,2)</f>
        <v>0</v>
      </c>
      <c r="BL672" s="20" t="s">
        <v>167</v>
      </c>
      <c r="BM672" s="226" t="s">
        <v>885</v>
      </c>
    </row>
    <row r="673" spans="1:47" s="2" customFormat="1" ht="12">
      <c r="A673" s="41"/>
      <c r="B673" s="42"/>
      <c r="C673" s="43"/>
      <c r="D673" s="228" t="s">
        <v>156</v>
      </c>
      <c r="E673" s="43"/>
      <c r="F673" s="229" t="s">
        <v>886</v>
      </c>
      <c r="G673" s="43"/>
      <c r="H673" s="43"/>
      <c r="I673" s="230"/>
      <c r="J673" s="43"/>
      <c r="K673" s="43"/>
      <c r="L673" s="47"/>
      <c r="M673" s="231"/>
      <c r="N673" s="232"/>
      <c r="O673" s="87"/>
      <c r="P673" s="87"/>
      <c r="Q673" s="87"/>
      <c r="R673" s="87"/>
      <c r="S673" s="87"/>
      <c r="T673" s="88"/>
      <c r="U673" s="41"/>
      <c r="V673" s="41"/>
      <c r="W673" s="41"/>
      <c r="X673" s="41"/>
      <c r="Y673" s="41"/>
      <c r="Z673" s="41"/>
      <c r="AA673" s="41"/>
      <c r="AB673" s="41"/>
      <c r="AC673" s="41"/>
      <c r="AD673" s="41"/>
      <c r="AE673" s="41"/>
      <c r="AT673" s="20" t="s">
        <v>156</v>
      </c>
      <c r="AU673" s="20" t="s">
        <v>86</v>
      </c>
    </row>
    <row r="674" spans="1:51" s="13" customFormat="1" ht="12">
      <c r="A674" s="13"/>
      <c r="B674" s="239"/>
      <c r="C674" s="240"/>
      <c r="D674" s="241" t="s">
        <v>380</v>
      </c>
      <c r="E674" s="242" t="s">
        <v>19</v>
      </c>
      <c r="F674" s="243" t="s">
        <v>381</v>
      </c>
      <c r="G674" s="240"/>
      <c r="H674" s="242" t="s">
        <v>19</v>
      </c>
      <c r="I674" s="244"/>
      <c r="J674" s="240"/>
      <c r="K674" s="240"/>
      <c r="L674" s="245"/>
      <c r="M674" s="246"/>
      <c r="N674" s="247"/>
      <c r="O674" s="247"/>
      <c r="P674" s="247"/>
      <c r="Q674" s="247"/>
      <c r="R674" s="247"/>
      <c r="S674" s="247"/>
      <c r="T674" s="248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49" t="s">
        <v>380</v>
      </c>
      <c r="AU674" s="249" t="s">
        <v>86</v>
      </c>
      <c r="AV674" s="13" t="s">
        <v>84</v>
      </c>
      <c r="AW674" s="13" t="s">
        <v>37</v>
      </c>
      <c r="AX674" s="13" t="s">
        <v>76</v>
      </c>
      <c r="AY674" s="249" t="s">
        <v>146</v>
      </c>
    </row>
    <row r="675" spans="1:51" s="13" customFormat="1" ht="12">
      <c r="A675" s="13"/>
      <c r="B675" s="239"/>
      <c r="C675" s="240"/>
      <c r="D675" s="241" t="s">
        <v>380</v>
      </c>
      <c r="E675" s="242" t="s">
        <v>19</v>
      </c>
      <c r="F675" s="243" t="s">
        <v>887</v>
      </c>
      <c r="G675" s="240"/>
      <c r="H675" s="242" t="s">
        <v>19</v>
      </c>
      <c r="I675" s="244"/>
      <c r="J675" s="240"/>
      <c r="K675" s="240"/>
      <c r="L675" s="245"/>
      <c r="M675" s="246"/>
      <c r="N675" s="247"/>
      <c r="O675" s="247"/>
      <c r="P675" s="247"/>
      <c r="Q675" s="247"/>
      <c r="R675" s="247"/>
      <c r="S675" s="247"/>
      <c r="T675" s="248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T675" s="249" t="s">
        <v>380</v>
      </c>
      <c r="AU675" s="249" t="s">
        <v>86</v>
      </c>
      <c r="AV675" s="13" t="s">
        <v>84</v>
      </c>
      <c r="AW675" s="13" t="s">
        <v>37</v>
      </c>
      <c r="AX675" s="13" t="s">
        <v>76</v>
      </c>
      <c r="AY675" s="249" t="s">
        <v>146</v>
      </c>
    </row>
    <row r="676" spans="1:51" s="14" customFormat="1" ht="12">
      <c r="A676" s="14"/>
      <c r="B676" s="250"/>
      <c r="C676" s="251"/>
      <c r="D676" s="241" t="s">
        <v>380</v>
      </c>
      <c r="E676" s="252" t="s">
        <v>19</v>
      </c>
      <c r="F676" s="253" t="s">
        <v>275</v>
      </c>
      <c r="G676" s="251"/>
      <c r="H676" s="254">
        <v>31.582</v>
      </c>
      <c r="I676" s="255"/>
      <c r="J676" s="251"/>
      <c r="K676" s="251"/>
      <c r="L676" s="256"/>
      <c r="M676" s="257"/>
      <c r="N676" s="258"/>
      <c r="O676" s="258"/>
      <c r="P676" s="258"/>
      <c r="Q676" s="258"/>
      <c r="R676" s="258"/>
      <c r="S676" s="258"/>
      <c r="T676" s="259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T676" s="260" t="s">
        <v>380</v>
      </c>
      <c r="AU676" s="260" t="s">
        <v>86</v>
      </c>
      <c r="AV676" s="14" t="s">
        <v>86</v>
      </c>
      <c r="AW676" s="14" t="s">
        <v>37</v>
      </c>
      <c r="AX676" s="14" t="s">
        <v>84</v>
      </c>
      <c r="AY676" s="260" t="s">
        <v>146</v>
      </c>
    </row>
    <row r="677" spans="1:47" s="2" customFormat="1" ht="12">
      <c r="A677" s="41"/>
      <c r="B677" s="42"/>
      <c r="C677" s="43"/>
      <c r="D677" s="241" t="s">
        <v>383</v>
      </c>
      <c r="E677" s="43"/>
      <c r="F677" s="261" t="s">
        <v>888</v>
      </c>
      <c r="G677" s="43"/>
      <c r="H677" s="43"/>
      <c r="I677" s="43"/>
      <c r="J677" s="43"/>
      <c r="K677" s="43"/>
      <c r="L677" s="47"/>
      <c r="M677" s="231"/>
      <c r="N677" s="232"/>
      <c r="O677" s="87"/>
      <c r="P677" s="87"/>
      <c r="Q677" s="87"/>
      <c r="R677" s="87"/>
      <c r="S677" s="87"/>
      <c r="T677" s="88"/>
      <c r="U677" s="41"/>
      <c r="V677" s="41"/>
      <c r="W677" s="41"/>
      <c r="X677" s="41"/>
      <c r="Y677" s="41"/>
      <c r="Z677" s="41"/>
      <c r="AA677" s="41"/>
      <c r="AB677" s="41"/>
      <c r="AC677" s="41"/>
      <c r="AD677" s="41"/>
      <c r="AE677" s="41"/>
      <c r="AU677" s="20" t="s">
        <v>86</v>
      </c>
    </row>
    <row r="678" spans="1:47" s="2" customFormat="1" ht="12">
      <c r="A678" s="41"/>
      <c r="B678" s="42"/>
      <c r="C678" s="43"/>
      <c r="D678" s="241" t="s">
        <v>383</v>
      </c>
      <c r="E678" s="43"/>
      <c r="F678" s="262" t="s">
        <v>889</v>
      </c>
      <c r="G678" s="43"/>
      <c r="H678" s="263">
        <v>31.582</v>
      </c>
      <c r="I678" s="43"/>
      <c r="J678" s="43"/>
      <c r="K678" s="43"/>
      <c r="L678" s="47"/>
      <c r="M678" s="231"/>
      <c r="N678" s="232"/>
      <c r="O678" s="87"/>
      <c r="P678" s="87"/>
      <c r="Q678" s="87"/>
      <c r="R678" s="87"/>
      <c r="S678" s="87"/>
      <c r="T678" s="88"/>
      <c r="U678" s="41"/>
      <c r="V678" s="41"/>
      <c r="W678" s="41"/>
      <c r="X678" s="41"/>
      <c r="Y678" s="41"/>
      <c r="Z678" s="41"/>
      <c r="AA678" s="41"/>
      <c r="AB678" s="41"/>
      <c r="AC678" s="41"/>
      <c r="AD678" s="41"/>
      <c r="AE678" s="41"/>
      <c r="AU678" s="20" t="s">
        <v>86</v>
      </c>
    </row>
    <row r="679" spans="1:65" s="2" customFormat="1" ht="33" customHeight="1">
      <c r="A679" s="41"/>
      <c r="B679" s="42"/>
      <c r="C679" s="215" t="s">
        <v>890</v>
      </c>
      <c r="D679" s="215" t="s">
        <v>149</v>
      </c>
      <c r="E679" s="216" t="s">
        <v>891</v>
      </c>
      <c r="F679" s="217" t="s">
        <v>892</v>
      </c>
      <c r="G679" s="218" t="s">
        <v>442</v>
      </c>
      <c r="H679" s="219">
        <v>87.052</v>
      </c>
      <c r="I679" s="220"/>
      <c r="J679" s="221">
        <f>ROUND(I679*H679,2)</f>
        <v>0</v>
      </c>
      <c r="K679" s="217" t="s">
        <v>153</v>
      </c>
      <c r="L679" s="47"/>
      <c r="M679" s="222" t="s">
        <v>19</v>
      </c>
      <c r="N679" s="223" t="s">
        <v>47</v>
      </c>
      <c r="O679" s="87"/>
      <c r="P679" s="224">
        <f>O679*H679</f>
        <v>0</v>
      </c>
      <c r="Q679" s="224">
        <v>0.0006</v>
      </c>
      <c r="R679" s="224">
        <f>Q679*H679</f>
        <v>0.0522312</v>
      </c>
      <c r="S679" s="224">
        <v>0</v>
      </c>
      <c r="T679" s="225">
        <f>S679*H679</f>
        <v>0</v>
      </c>
      <c r="U679" s="41"/>
      <c r="V679" s="41"/>
      <c r="W679" s="41"/>
      <c r="X679" s="41"/>
      <c r="Y679" s="41"/>
      <c r="Z679" s="41"/>
      <c r="AA679" s="41"/>
      <c r="AB679" s="41"/>
      <c r="AC679" s="41"/>
      <c r="AD679" s="41"/>
      <c r="AE679" s="41"/>
      <c r="AR679" s="226" t="s">
        <v>167</v>
      </c>
      <c r="AT679" s="226" t="s">
        <v>149</v>
      </c>
      <c r="AU679" s="226" t="s">
        <v>86</v>
      </c>
      <c r="AY679" s="20" t="s">
        <v>146</v>
      </c>
      <c r="BE679" s="227">
        <f>IF(N679="základní",J679,0)</f>
        <v>0</v>
      </c>
      <c r="BF679" s="227">
        <f>IF(N679="snížená",J679,0)</f>
        <v>0</v>
      </c>
      <c r="BG679" s="227">
        <f>IF(N679="zákl. přenesená",J679,0)</f>
        <v>0</v>
      </c>
      <c r="BH679" s="227">
        <f>IF(N679="sníž. přenesená",J679,0)</f>
        <v>0</v>
      </c>
      <c r="BI679" s="227">
        <f>IF(N679="nulová",J679,0)</f>
        <v>0</v>
      </c>
      <c r="BJ679" s="20" t="s">
        <v>84</v>
      </c>
      <c r="BK679" s="227">
        <f>ROUND(I679*H679,2)</f>
        <v>0</v>
      </c>
      <c r="BL679" s="20" t="s">
        <v>167</v>
      </c>
      <c r="BM679" s="226" t="s">
        <v>893</v>
      </c>
    </row>
    <row r="680" spans="1:47" s="2" customFormat="1" ht="12">
      <c r="A680" s="41"/>
      <c r="B680" s="42"/>
      <c r="C680" s="43"/>
      <c r="D680" s="228" t="s">
        <v>156</v>
      </c>
      <c r="E680" s="43"/>
      <c r="F680" s="229" t="s">
        <v>894</v>
      </c>
      <c r="G680" s="43"/>
      <c r="H680" s="43"/>
      <c r="I680" s="230"/>
      <c r="J680" s="43"/>
      <c r="K680" s="43"/>
      <c r="L680" s="47"/>
      <c r="M680" s="231"/>
      <c r="N680" s="232"/>
      <c r="O680" s="87"/>
      <c r="P680" s="87"/>
      <c r="Q680" s="87"/>
      <c r="R680" s="87"/>
      <c r="S680" s="87"/>
      <c r="T680" s="88"/>
      <c r="U680" s="41"/>
      <c r="V680" s="41"/>
      <c r="W680" s="41"/>
      <c r="X680" s="41"/>
      <c r="Y680" s="41"/>
      <c r="Z680" s="41"/>
      <c r="AA680" s="41"/>
      <c r="AB680" s="41"/>
      <c r="AC680" s="41"/>
      <c r="AD680" s="41"/>
      <c r="AE680" s="41"/>
      <c r="AT680" s="20" t="s">
        <v>156</v>
      </c>
      <c r="AU680" s="20" t="s">
        <v>86</v>
      </c>
    </row>
    <row r="681" spans="1:51" s="13" customFormat="1" ht="12">
      <c r="A681" s="13"/>
      <c r="B681" s="239"/>
      <c r="C681" s="240"/>
      <c r="D681" s="241" t="s">
        <v>380</v>
      </c>
      <c r="E681" s="242" t="s">
        <v>19</v>
      </c>
      <c r="F681" s="243" t="s">
        <v>381</v>
      </c>
      <c r="G681" s="240"/>
      <c r="H681" s="242" t="s">
        <v>19</v>
      </c>
      <c r="I681" s="244"/>
      <c r="J681" s="240"/>
      <c r="K681" s="240"/>
      <c r="L681" s="245"/>
      <c r="M681" s="246"/>
      <c r="N681" s="247"/>
      <c r="O681" s="247"/>
      <c r="P681" s="247"/>
      <c r="Q681" s="247"/>
      <c r="R681" s="247"/>
      <c r="S681" s="247"/>
      <c r="T681" s="248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T681" s="249" t="s">
        <v>380</v>
      </c>
      <c r="AU681" s="249" t="s">
        <v>86</v>
      </c>
      <c r="AV681" s="13" t="s">
        <v>84</v>
      </c>
      <c r="AW681" s="13" t="s">
        <v>37</v>
      </c>
      <c r="AX681" s="13" t="s">
        <v>76</v>
      </c>
      <c r="AY681" s="249" t="s">
        <v>146</v>
      </c>
    </row>
    <row r="682" spans="1:51" s="13" customFormat="1" ht="12">
      <c r="A682" s="13"/>
      <c r="B682" s="239"/>
      <c r="C682" s="240"/>
      <c r="D682" s="241" t="s">
        <v>380</v>
      </c>
      <c r="E682" s="242" t="s">
        <v>19</v>
      </c>
      <c r="F682" s="243" t="s">
        <v>895</v>
      </c>
      <c r="G682" s="240"/>
      <c r="H682" s="242" t="s">
        <v>19</v>
      </c>
      <c r="I682" s="244"/>
      <c r="J682" s="240"/>
      <c r="K682" s="240"/>
      <c r="L682" s="245"/>
      <c r="M682" s="246"/>
      <c r="N682" s="247"/>
      <c r="O682" s="247"/>
      <c r="P682" s="247"/>
      <c r="Q682" s="247"/>
      <c r="R682" s="247"/>
      <c r="S682" s="247"/>
      <c r="T682" s="248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49" t="s">
        <v>380</v>
      </c>
      <c r="AU682" s="249" t="s">
        <v>86</v>
      </c>
      <c r="AV682" s="13" t="s">
        <v>84</v>
      </c>
      <c r="AW682" s="13" t="s">
        <v>37</v>
      </c>
      <c r="AX682" s="13" t="s">
        <v>76</v>
      </c>
      <c r="AY682" s="249" t="s">
        <v>146</v>
      </c>
    </row>
    <row r="683" spans="1:51" s="14" customFormat="1" ht="12">
      <c r="A683" s="14"/>
      <c r="B683" s="250"/>
      <c r="C683" s="251"/>
      <c r="D683" s="241" t="s">
        <v>380</v>
      </c>
      <c r="E683" s="252" t="s">
        <v>19</v>
      </c>
      <c r="F683" s="253" t="s">
        <v>317</v>
      </c>
      <c r="G683" s="251"/>
      <c r="H683" s="254">
        <v>87.052</v>
      </c>
      <c r="I683" s="255"/>
      <c r="J683" s="251"/>
      <c r="K683" s="251"/>
      <c r="L683" s="256"/>
      <c r="M683" s="257"/>
      <c r="N683" s="258"/>
      <c r="O683" s="258"/>
      <c r="P683" s="258"/>
      <c r="Q683" s="258"/>
      <c r="R683" s="258"/>
      <c r="S683" s="258"/>
      <c r="T683" s="259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T683" s="260" t="s">
        <v>380</v>
      </c>
      <c r="AU683" s="260" t="s">
        <v>86</v>
      </c>
      <c r="AV683" s="14" t="s">
        <v>86</v>
      </c>
      <c r="AW683" s="14" t="s">
        <v>37</v>
      </c>
      <c r="AX683" s="14" t="s">
        <v>84</v>
      </c>
      <c r="AY683" s="260" t="s">
        <v>146</v>
      </c>
    </row>
    <row r="684" spans="1:47" s="2" customFormat="1" ht="12">
      <c r="A684" s="41"/>
      <c r="B684" s="42"/>
      <c r="C684" s="43"/>
      <c r="D684" s="241" t="s">
        <v>383</v>
      </c>
      <c r="E684" s="43"/>
      <c r="F684" s="261" t="s">
        <v>405</v>
      </c>
      <c r="G684" s="43"/>
      <c r="H684" s="43"/>
      <c r="I684" s="43"/>
      <c r="J684" s="43"/>
      <c r="K684" s="43"/>
      <c r="L684" s="47"/>
      <c r="M684" s="231"/>
      <c r="N684" s="232"/>
      <c r="O684" s="87"/>
      <c r="P684" s="87"/>
      <c r="Q684" s="87"/>
      <c r="R684" s="87"/>
      <c r="S684" s="87"/>
      <c r="T684" s="88"/>
      <c r="U684" s="41"/>
      <c r="V684" s="41"/>
      <c r="W684" s="41"/>
      <c r="X684" s="41"/>
      <c r="Y684" s="41"/>
      <c r="Z684" s="41"/>
      <c r="AA684" s="41"/>
      <c r="AB684" s="41"/>
      <c r="AC684" s="41"/>
      <c r="AD684" s="41"/>
      <c r="AE684" s="41"/>
      <c r="AU684" s="20" t="s">
        <v>86</v>
      </c>
    </row>
    <row r="685" spans="1:47" s="2" customFormat="1" ht="12">
      <c r="A685" s="41"/>
      <c r="B685" s="42"/>
      <c r="C685" s="43"/>
      <c r="D685" s="241" t="s">
        <v>383</v>
      </c>
      <c r="E685" s="43"/>
      <c r="F685" s="262" t="s">
        <v>406</v>
      </c>
      <c r="G685" s="43"/>
      <c r="H685" s="263">
        <v>87.052</v>
      </c>
      <c r="I685" s="43"/>
      <c r="J685" s="43"/>
      <c r="K685" s="43"/>
      <c r="L685" s="47"/>
      <c r="M685" s="231"/>
      <c r="N685" s="232"/>
      <c r="O685" s="87"/>
      <c r="P685" s="87"/>
      <c r="Q685" s="87"/>
      <c r="R685" s="87"/>
      <c r="S685" s="87"/>
      <c r="T685" s="88"/>
      <c r="U685" s="41"/>
      <c r="V685" s="41"/>
      <c r="W685" s="41"/>
      <c r="X685" s="41"/>
      <c r="Y685" s="41"/>
      <c r="Z685" s="41"/>
      <c r="AA685" s="41"/>
      <c r="AB685" s="41"/>
      <c r="AC685" s="41"/>
      <c r="AD685" s="41"/>
      <c r="AE685" s="41"/>
      <c r="AU685" s="20" t="s">
        <v>86</v>
      </c>
    </row>
    <row r="686" spans="1:65" s="2" customFormat="1" ht="16.5" customHeight="1">
      <c r="A686" s="41"/>
      <c r="B686" s="42"/>
      <c r="C686" s="215" t="s">
        <v>896</v>
      </c>
      <c r="D686" s="215" t="s">
        <v>149</v>
      </c>
      <c r="E686" s="216" t="s">
        <v>897</v>
      </c>
      <c r="F686" s="217" t="s">
        <v>898</v>
      </c>
      <c r="G686" s="218" t="s">
        <v>442</v>
      </c>
      <c r="H686" s="219">
        <v>7.217</v>
      </c>
      <c r="I686" s="220"/>
      <c r="J686" s="221">
        <f>ROUND(I686*H686,2)</f>
        <v>0</v>
      </c>
      <c r="K686" s="217" t="s">
        <v>153</v>
      </c>
      <c r="L686" s="47"/>
      <c r="M686" s="222" t="s">
        <v>19</v>
      </c>
      <c r="N686" s="223" t="s">
        <v>47</v>
      </c>
      <c r="O686" s="87"/>
      <c r="P686" s="224">
        <f>O686*H686</f>
        <v>0</v>
      </c>
      <c r="Q686" s="224">
        <v>0</v>
      </c>
      <c r="R686" s="224">
        <f>Q686*H686</f>
        <v>0</v>
      </c>
      <c r="S686" s="224">
        <v>0</v>
      </c>
      <c r="T686" s="225">
        <f>S686*H686</f>
        <v>0</v>
      </c>
      <c r="U686" s="41"/>
      <c r="V686" s="41"/>
      <c r="W686" s="41"/>
      <c r="X686" s="41"/>
      <c r="Y686" s="41"/>
      <c r="Z686" s="41"/>
      <c r="AA686" s="41"/>
      <c r="AB686" s="41"/>
      <c r="AC686" s="41"/>
      <c r="AD686" s="41"/>
      <c r="AE686" s="41"/>
      <c r="AR686" s="226" t="s">
        <v>167</v>
      </c>
      <c r="AT686" s="226" t="s">
        <v>149</v>
      </c>
      <c r="AU686" s="226" t="s">
        <v>86</v>
      </c>
      <c r="AY686" s="20" t="s">
        <v>146</v>
      </c>
      <c r="BE686" s="227">
        <f>IF(N686="základní",J686,0)</f>
        <v>0</v>
      </c>
      <c r="BF686" s="227">
        <f>IF(N686="snížená",J686,0)</f>
        <v>0</v>
      </c>
      <c r="BG686" s="227">
        <f>IF(N686="zákl. přenesená",J686,0)</f>
        <v>0</v>
      </c>
      <c r="BH686" s="227">
        <f>IF(N686="sníž. přenesená",J686,0)</f>
        <v>0</v>
      </c>
      <c r="BI686" s="227">
        <f>IF(N686="nulová",J686,0)</f>
        <v>0</v>
      </c>
      <c r="BJ686" s="20" t="s">
        <v>84</v>
      </c>
      <c r="BK686" s="227">
        <f>ROUND(I686*H686,2)</f>
        <v>0</v>
      </c>
      <c r="BL686" s="20" t="s">
        <v>167</v>
      </c>
      <c r="BM686" s="226" t="s">
        <v>899</v>
      </c>
    </row>
    <row r="687" spans="1:47" s="2" customFormat="1" ht="12">
      <c r="A687" s="41"/>
      <c r="B687" s="42"/>
      <c r="C687" s="43"/>
      <c r="D687" s="228" t="s">
        <v>156</v>
      </c>
      <c r="E687" s="43"/>
      <c r="F687" s="229" t="s">
        <v>900</v>
      </c>
      <c r="G687" s="43"/>
      <c r="H687" s="43"/>
      <c r="I687" s="230"/>
      <c r="J687" s="43"/>
      <c r="K687" s="43"/>
      <c r="L687" s="47"/>
      <c r="M687" s="231"/>
      <c r="N687" s="232"/>
      <c r="O687" s="87"/>
      <c r="P687" s="87"/>
      <c r="Q687" s="87"/>
      <c r="R687" s="87"/>
      <c r="S687" s="87"/>
      <c r="T687" s="88"/>
      <c r="U687" s="41"/>
      <c r="V687" s="41"/>
      <c r="W687" s="41"/>
      <c r="X687" s="41"/>
      <c r="Y687" s="41"/>
      <c r="Z687" s="41"/>
      <c r="AA687" s="41"/>
      <c r="AB687" s="41"/>
      <c r="AC687" s="41"/>
      <c r="AD687" s="41"/>
      <c r="AE687" s="41"/>
      <c r="AT687" s="20" t="s">
        <v>156</v>
      </c>
      <c r="AU687" s="20" t="s">
        <v>86</v>
      </c>
    </row>
    <row r="688" spans="1:51" s="13" customFormat="1" ht="12">
      <c r="A688" s="13"/>
      <c r="B688" s="239"/>
      <c r="C688" s="240"/>
      <c r="D688" s="241" t="s">
        <v>380</v>
      </c>
      <c r="E688" s="242" t="s">
        <v>19</v>
      </c>
      <c r="F688" s="243" t="s">
        <v>381</v>
      </c>
      <c r="G688" s="240"/>
      <c r="H688" s="242" t="s">
        <v>19</v>
      </c>
      <c r="I688" s="244"/>
      <c r="J688" s="240"/>
      <c r="K688" s="240"/>
      <c r="L688" s="245"/>
      <c r="M688" s="246"/>
      <c r="N688" s="247"/>
      <c r="O688" s="247"/>
      <c r="P688" s="247"/>
      <c r="Q688" s="247"/>
      <c r="R688" s="247"/>
      <c r="S688" s="247"/>
      <c r="T688" s="248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T688" s="249" t="s">
        <v>380</v>
      </c>
      <c r="AU688" s="249" t="s">
        <v>86</v>
      </c>
      <c r="AV688" s="13" t="s">
        <v>84</v>
      </c>
      <c r="AW688" s="13" t="s">
        <v>37</v>
      </c>
      <c r="AX688" s="13" t="s">
        <v>76</v>
      </c>
      <c r="AY688" s="249" t="s">
        <v>146</v>
      </c>
    </row>
    <row r="689" spans="1:51" s="13" customFormat="1" ht="12">
      <c r="A689" s="13"/>
      <c r="B689" s="239"/>
      <c r="C689" s="240"/>
      <c r="D689" s="241" t="s">
        <v>380</v>
      </c>
      <c r="E689" s="242" t="s">
        <v>19</v>
      </c>
      <c r="F689" s="243" t="s">
        <v>879</v>
      </c>
      <c r="G689" s="240"/>
      <c r="H689" s="242" t="s">
        <v>19</v>
      </c>
      <c r="I689" s="244"/>
      <c r="J689" s="240"/>
      <c r="K689" s="240"/>
      <c r="L689" s="245"/>
      <c r="M689" s="246"/>
      <c r="N689" s="247"/>
      <c r="O689" s="247"/>
      <c r="P689" s="247"/>
      <c r="Q689" s="247"/>
      <c r="R689" s="247"/>
      <c r="S689" s="247"/>
      <c r="T689" s="248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T689" s="249" t="s">
        <v>380</v>
      </c>
      <c r="AU689" s="249" t="s">
        <v>86</v>
      </c>
      <c r="AV689" s="13" t="s">
        <v>84</v>
      </c>
      <c r="AW689" s="13" t="s">
        <v>37</v>
      </c>
      <c r="AX689" s="13" t="s">
        <v>76</v>
      </c>
      <c r="AY689" s="249" t="s">
        <v>146</v>
      </c>
    </row>
    <row r="690" spans="1:51" s="14" customFormat="1" ht="12">
      <c r="A690" s="14"/>
      <c r="B690" s="250"/>
      <c r="C690" s="251"/>
      <c r="D690" s="241" t="s">
        <v>380</v>
      </c>
      <c r="E690" s="252" t="s">
        <v>19</v>
      </c>
      <c r="F690" s="253" t="s">
        <v>352</v>
      </c>
      <c r="G690" s="251"/>
      <c r="H690" s="254">
        <v>7.217</v>
      </c>
      <c r="I690" s="255"/>
      <c r="J690" s="251"/>
      <c r="K690" s="251"/>
      <c r="L690" s="256"/>
      <c r="M690" s="257"/>
      <c r="N690" s="258"/>
      <c r="O690" s="258"/>
      <c r="P690" s="258"/>
      <c r="Q690" s="258"/>
      <c r="R690" s="258"/>
      <c r="S690" s="258"/>
      <c r="T690" s="259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T690" s="260" t="s">
        <v>380</v>
      </c>
      <c r="AU690" s="260" t="s">
        <v>86</v>
      </c>
      <c r="AV690" s="14" t="s">
        <v>86</v>
      </c>
      <c r="AW690" s="14" t="s">
        <v>37</v>
      </c>
      <c r="AX690" s="14" t="s">
        <v>84</v>
      </c>
      <c r="AY690" s="260" t="s">
        <v>146</v>
      </c>
    </row>
    <row r="691" spans="1:47" s="2" customFormat="1" ht="12">
      <c r="A691" s="41"/>
      <c r="B691" s="42"/>
      <c r="C691" s="43"/>
      <c r="D691" s="241" t="s">
        <v>383</v>
      </c>
      <c r="E691" s="43"/>
      <c r="F691" s="261" t="s">
        <v>880</v>
      </c>
      <c r="G691" s="43"/>
      <c r="H691" s="43"/>
      <c r="I691" s="43"/>
      <c r="J691" s="43"/>
      <c r="K691" s="43"/>
      <c r="L691" s="47"/>
      <c r="M691" s="231"/>
      <c r="N691" s="232"/>
      <c r="O691" s="87"/>
      <c r="P691" s="87"/>
      <c r="Q691" s="87"/>
      <c r="R691" s="87"/>
      <c r="S691" s="87"/>
      <c r="T691" s="88"/>
      <c r="U691" s="41"/>
      <c r="V691" s="41"/>
      <c r="W691" s="41"/>
      <c r="X691" s="41"/>
      <c r="Y691" s="41"/>
      <c r="Z691" s="41"/>
      <c r="AA691" s="41"/>
      <c r="AB691" s="41"/>
      <c r="AC691" s="41"/>
      <c r="AD691" s="41"/>
      <c r="AE691" s="41"/>
      <c r="AU691" s="20" t="s">
        <v>86</v>
      </c>
    </row>
    <row r="692" spans="1:47" s="2" customFormat="1" ht="12">
      <c r="A692" s="41"/>
      <c r="B692" s="42"/>
      <c r="C692" s="43"/>
      <c r="D692" s="241" t="s">
        <v>383</v>
      </c>
      <c r="E692" s="43"/>
      <c r="F692" s="262" t="s">
        <v>881</v>
      </c>
      <c r="G692" s="43"/>
      <c r="H692" s="263">
        <v>7.217</v>
      </c>
      <c r="I692" s="43"/>
      <c r="J692" s="43"/>
      <c r="K692" s="43"/>
      <c r="L692" s="47"/>
      <c r="M692" s="231"/>
      <c r="N692" s="232"/>
      <c r="O692" s="87"/>
      <c r="P692" s="87"/>
      <c r="Q692" s="87"/>
      <c r="R692" s="87"/>
      <c r="S692" s="87"/>
      <c r="T692" s="88"/>
      <c r="U692" s="41"/>
      <c r="V692" s="41"/>
      <c r="W692" s="41"/>
      <c r="X692" s="41"/>
      <c r="Y692" s="41"/>
      <c r="Z692" s="41"/>
      <c r="AA692" s="41"/>
      <c r="AB692" s="41"/>
      <c r="AC692" s="41"/>
      <c r="AD692" s="41"/>
      <c r="AE692" s="41"/>
      <c r="AU692" s="20" t="s">
        <v>86</v>
      </c>
    </row>
    <row r="693" spans="1:65" s="2" customFormat="1" ht="16.5" customHeight="1">
      <c r="A693" s="41"/>
      <c r="B693" s="42"/>
      <c r="C693" s="215" t="s">
        <v>901</v>
      </c>
      <c r="D693" s="215" t="s">
        <v>149</v>
      </c>
      <c r="E693" s="216" t="s">
        <v>902</v>
      </c>
      <c r="F693" s="217" t="s">
        <v>903</v>
      </c>
      <c r="G693" s="218" t="s">
        <v>442</v>
      </c>
      <c r="H693" s="219">
        <v>87.474</v>
      </c>
      <c r="I693" s="220"/>
      <c r="J693" s="221">
        <f>ROUND(I693*H693,2)</f>
        <v>0</v>
      </c>
      <c r="K693" s="217" t="s">
        <v>153</v>
      </c>
      <c r="L693" s="47"/>
      <c r="M693" s="222" t="s">
        <v>19</v>
      </c>
      <c r="N693" s="223" t="s">
        <v>47</v>
      </c>
      <c r="O693" s="87"/>
      <c r="P693" s="224">
        <f>O693*H693</f>
        <v>0</v>
      </c>
      <c r="Q693" s="224">
        <v>0</v>
      </c>
      <c r="R693" s="224">
        <f>Q693*H693</f>
        <v>0</v>
      </c>
      <c r="S693" s="224">
        <v>0</v>
      </c>
      <c r="T693" s="225">
        <f>S693*H693</f>
        <v>0</v>
      </c>
      <c r="U693" s="41"/>
      <c r="V693" s="41"/>
      <c r="W693" s="41"/>
      <c r="X693" s="41"/>
      <c r="Y693" s="41"/>
      <c r="Z693" s="41"/>
      <c r="AA693" s="41"/>
      <c r="AB693" s="41"/>
      <c r="AC693" s="41"/>
      <c r="AD693" s="41"/>
      <c r="AE693" s="41"/>
      <c r="AR693" s="226" t="s">
        <v>167</v>
      </c>
      <c r="AT693" s="226" t="s">
        <v>149</v>
      </c>
      <c r="AU693" s="226" t="s">
        <v>86</v>
      </c>
      <c r="AY693" s="20" t="s">
        <v>146</v>
      </c>
      <c r="BE693" s="227">
        <f>IF(N693="základní",J693,0)</f>
        <v>0</v>
      </c>
      <c r="BF693" s="227">
        <f>IF(N693="snížená",J693,0)</f>
        <v>0</v>
      </c>
      <c r="BG693" s="227">
        <f>IF(N693="zákl. přenesená",J693,0)</f>
        <v>0</v>
      </c>
      <c r="BH693" s="227">
        <f>IF(N693="sníž. přenesená",J693,0)</f>
        <v>0</v>
      </c>
      <c r="BI693" s="227">
        <f>IF(N693="nulová",J693,0)</f>
        <v>0</v>
      </c>
      <c r="BJ693" s="20" t="s">
        <v>84</v>
      </c>
      <c r="BK693" s="227">
        <f>ROUND(I693*H693,2)</f>
        <v>0</v>
      </c>
      <c r="BL693" s="20" t="s">
        <v>167</v>
      </c>
      <c r="BM693" s="226" t="s">
        <v>904</v>
      </c>
    </row>
    <row r="694" spans="1:47" s="2" customFormat="1" ht="12">
      <c r="A694" s="41"/>
      <c r="B694" s="42"/>
      <c r="C694" s="43"/>
      <c r="D694" s="228" t="s">
        <v>156</v>
      </c>
      <c r="E694" s="43"/>
      <c r="F694" s="229" t="s">
        <v>905</v>
      </c>
      <c r="G694" s="43"/>
      <c r="H694" s="43"/>
      <c r="I694" s="230"/>
      <c r="J694" s="43"/>
      <c r="K694" s="43"/>
      <c r="L694" s="47"/>
      <c r="M694" s="231"/>
      <c r="N694" s="232"/>
      <c r="O694" s="87"/>
      <c r="P694" s="87"/>
      <c r="Q694" s="87"/>
      <c r="R694" s="87"/>
      <c r="S694" s="87"/>
      <c r="T694" s="88"/>
      <c r="U694" s="41"/>
      <c r="V694" s="41"/>
      <c r="W694" s="41"/>
      <c r="X694" s="41"/>
      <c r="Y694" s="41"/>
      <c r="Z694" s="41"/>
      <c r="AA694" s="41"/>
      <c r="AB694" s="41"/>
      <c r="AC694" s="41"/>
      <c r="AD694" s="41"/>
      <c r="AE694" s="41"/>
      <c r="AT694" s="20" t="s">
        <v>156</v>
      </c>
      <c r="AU694" s="20" t="s">
        <v>86</v>
      </c>
    </row>
    <row r="695" spans="1:51" s="13" customFormat="1" ht="12">
      <c r="A695" s="13"/>
      <c r="B695" s="239"/>
      <c r="C695" s="240"/>
      <c r="D695" s="241" t="s">
        <v>380</v>
      </c>
      <c r="E695" s="242" t="s">
        <v>19</v>
      </c>
      <c r="F695" s="243" t="s">
        <v>381</v>
      </c>
      <c r="G695" s="240"/>
      <c r="H695" s="242" t="s">
        <v>19</v>
      </c>
      <c r="I695" s="244"/>
      <c r="J695" s="240"/>
      <c r="K695" s="240"/>
      <c r="L695" s="245"/>
      <c r="M695" s="246"/>
      <c r="N695" s="247"/>
      <c r="O695" s="247"/>
      <c r="P695" s="247"/>
      <c r="Q695" s="247"/>
      <c r="R695" s="247"/>
      <c r="S695" s="247"/>
      <c r="T695" s="248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T695" s="249" t="s">
        <v>380</v>
      </c>
      <c r="AU695" s="249" t="s">
        <v>86</v>
      </c>
      <c r="AV695" s="13" t="s">
        <v>84</v>
      </c>
      <c r="AW695" s="13" t="s">
        <v>37</v>
      </c>
      <c r="AX695" s="13" t="s">
        <v>76</v>
      </c>
      <c r="AY695" s="249" t="s">
        <v>146</v>
      </c>
    </row>
    <row r="696" spans="1:51" s="13" customFormat="1" ht="12">
      <c r="A696" s="13"/>
      <c r="B696" s="239"/>
      <c r="C696" s="240"/>
      <c r="D696" s="241" t="s">
        <v>380</v>
      </c>
      <c r="E696" s="242" t="s">
        <v>19</v>
      </c>
      <c r="F696" s="243" t="s">
        <v>906</v>
      </c>
      <c r="G696" s="240"/>
      <c r="H696" s="242" t="s">
        <v>19</v>
      </c>
      <c r="I696" s="244"/>
      <c r="J696" s="240"/>
      <c r="K696" s="240"/>
      <c r="L696" s="245"/>
      <c r="M696" s="246"/>
      <c r="N696" s="247"/>
      <c r="O696" s="247"/>
      <c r="P696" s="247"/>
      <c r="Q696" s="247"/>
      <c r="R696" s="247"/>
      <c r="S696" s="247"/>
      <c r="T696" s="248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T696" s="249" t="s">
        <v>380</v>
      </c>
      <c r="AU696" s="249" t="s">
        <v>86</v>
      </c>
      <c r="AV696" s="13" t="s">
        <v>84</v>
      </c>
      <c r="AW696" s="13" t="s">
        <v>37</v>
      </c>
      <c r="AX696" s="13" t="s">
        <v>76</v>
      </c>
      <c r="AY696" s="249" t="s">
        <v>146</v>
      </c>
    </row>
    <row r="697" spans="1:51" s="14" customFormat="1" ht="12">
      <c r="A697" s="14"/>
      <c r="B697" s="250"/>
      <c r="C697" s="251"/>
      <c r="D697" s="241" t="s">
        <v>380</v>
      </c>
      <c r="E697" s="252" t="s">
        <v>19</v>
      </c>
      <c r="F697" s="253" t="s">
        <v>355</v>
      </c>
      <c r="G697" s="251"/>
      <c r="H697" s="254">
        <v>87.474</v>
      </c>
      <c r="I697" s="255"/>
      <c r="J697" s="251"/>
      <c r="K697" s="251"/>
      <c r="L697" s="256"/>
      <c r="M697" s="257"/>
      <c r="N697" s="258"/>
      <c r="O697" s="258"/>
      <c r="P697" s="258"/>
      <c r="Q697" s="258"/>
      <c r="R697" s="258"/>
      <c r="S697" s="258"/>
      <c r="T697" s="259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T697" s="260" t="s">
        <v>380</v>
      </c>
      <c r="AU697" s="260" t="s">
        <v>86</v>
      </c>
      <c r="AV697" s="14" t="s">
        <v>86</v>
      </c>
      <c r="AW697" s="14" t="s">
        <v>37</v>
      </c>
      <c r="AX697" s="14" t="s">
        <v>84</v>
      </c>
      <c r="AY697" s="260" t="s">
        <v>146</v>
      </c>
    </row>
    <row r="698" spans="1:47" s="2" customFormat="1" ht="12">
      <c r="A698" s="41"/>
      <c r="B698" s="42"/>
      <c r="C698" s="43"/>
      <c r="D698" s="241" t="s">
        <v>383</v>
      </c>
      <c r="E698" s="43"/>
      <c r="F698" s="261" t="s">
        <v>907</v>
      </c>
      <c r="G698" s="43"/>
      <c r="H698" s="43"/>
      <c r="I698" s="43"/>
      <c r="J698" s="43"/>
      <c r="K698" s="43"/>
      <c r="L698" s="47"/>
      <c r="M698" s="231"/>
      <c r="N698" s="232"/>
      <c r="O698" s="87"/>
      <c r="P698" s="87"/>
      <c r="Q698" s="87"/>
      <c r="R698" s="87"/>
      <c r="S698" s="87"/>
      <c r="T698" s="88"/>
      <c r="U698" s="41"/>
      <c r="V698" s="41"/>
      <c r="W698" s="41"/>
      <c r="X698" s="41"/>
      <c r="Y698" s="41"/>
      <c r="Z698" s="41"/>
      <c r="AA698" s="41"/>
      <c r="AB698" s="41"/>
      <c r="AC698" s="41"/>
      <c r="AD698" s="41"/>
      <c r="AE698" s="41"/>
      <c r="AU698" s="20" t="s">
        <v>86</v>
      </c>
    </row>
    <row r="699" spans="1:47" s="2" customFormat="1" ht="12">
      <c r="A699" s="41"/>
      <c r="B699" s="42"/>
      <c r="C699" s="43"/>
      <c r="D699" s="241" t="s">
        <v>383</v>
      </c>
      <c r="E699" s="43"/>
      <c r="F699" s="262" t="s">
        <v>908</v>
      </c>
      <c r="G699" s="43"/>
      <c r="H699" s="263">
        <v>87.474</v>
      </c>
      <c r="I699" s="43"/>
      <c r="J699" s="43"/>
      <c r="K699" s="43"/>
      <c r="L699" s="47"/>
      <c r="M699" s="231"/>
      <c r="N699" s="232"/>
      <c r="O699" s="87"/>
      <c r="P699" s="87"/>
      <c r="Q699" s="87"/>
      <c r="R699" s="87"/>
      <c r="S699" s="87"/>
      <c r="T699" s="88"/>
      <c r="U699" s="41"/>
      <c r="V699" s="41"/>
      <c r="W699" s="41"/>
      <c r="X699" s="41"/>
      <c r="Y699" s="41"/>
      <c r="Z699" s="41"/>
      <c r="AA699" s="41"/>
      <c r="AB699" s="41"/>
      <c r="AC699" s="41"/>
      <c r="AD699" s="41"/>
      <c r="AE699" s="41"/>
      <c r="AU699" s="20" t="s">
        <v>86</v>
      </c>
    </row>
    <row r="700" spans="1:65" s="2" customFormat="1" ht="16.5" customHeight="1">
      <c r="A700" s="41"/>
      <c r="B700" s="42"/>
      <c r="C700" s="215" t="s">
        <v>909</v>
      </c>
      <c r="D700" s="215" t="s">
        <v>149</v>
      </c>
      <c r="E700" s="216" t="s">
        <v>910</v>
      </c>
      <c r="F700" s="217" t="s">
        <v>911</v>
      </c>
      <c r="G700" s="218" t="s">
        <v>377</v>
      </c>
      <c r="H700" s="219">
        <v>1571.906</v>
      </c>
      <c r="I700" s="220"/>
      <c r="J700" s="221">
        <f>ROUND(I700*H700,2)</f>
        <v>0</v>
      </c>
      <c r="K700" s="217" t="s">
        <v>153</v>
      </c>
      <c r="L700" s="47"/>
      <c r="M700" s="222" t="s">
        <v>19</v>
      </c>
      <c r="N700" s="223" t="s">
        <v>47</v>
      </c>
      <c r="O700" s="87"/>
      <c r="P700" s="224">
        <f>O700*H700</f>
        <v>0</v>
      </c>
      <c r="Q700" s="224">
        <v>0.00037</v>
      </c>
      <c r="R700" s="224">
        <f>Q700*H700</f>
        <v>0.5816052199999999</v>
      </c>
      <c r="S700" s="224">
        <v>0</v>
      </c>
      <c r="T700" s="225">
        <f>S700*H700</f>
        <v>0</v>
      </c>
      <c r="U700" s="41"/>
      <c r="V700" s="41"/>
      <c r="W700" s="41"/>
      <c r="X700" s="41"/>
      <c r="Y700" s="41"/>
      <c r="Z700" s="41"/>
      <c r="AA700" s="41"/>
      <c r="AB700" s="41"/>
      <c r="AC700" s="41"/>
      <c r="AD700" s="41"/>
      <c r="AE700" s="41"/>
      <c r="AR700" s="226" t="s">
        <v>167</v>
      </c>
      <c r="AT700" s="226" t="s">
        <v>149</v>
      </c>
      <c r="AU700" s="226" t="s">
        <v>86</v>
      </c>
      <c r="AY700" s="20" t="s">
        <v>146</v>
      </c>
      <c r="BE700" s="227">
        <f>IF(N700="základní",J700,0)</f>
        <v>0</v>
      </c>
      <c r="BF700" s="227">
        <f>IF(N700="snížená",J700,0)</f>
        <v>0</v>
      </c>
      <c r="BG700" s="227">
        <f>IF(N700="zákl. přenesená",J700,0)</f>
        <v>0</v>
      </c>
      <c r="BH700" s="227">
        <f>IF(N700="sníž. přenesená",J700,0)</f>
        <v>0</v>
      </c>
      <c r="BI700" s="227">
        <f>IF(N700="nulová",J700,0)</f>
        <v>0</v>
      </c>
      <c r="BJ700" s="20" t="s">
        <v>84</v>
      </c>
      <c r="BK700" s="227">
        <f>ROUND(I700*H700,2)</f>
        <v>0</v>
      </c>
      <c r="BL700" s="20" t="s">
        <v>167</v>
      </c>
      <c r="BM700" s="226" t="s">
        <v>912</v>
      </c>
    </row>
    <row r="701" spans="1:47" s="2" customFormat="1" ht="12">
      <c r="A701" s="41"/>
      <c r="B701" s="42"/>
      <c r="C701" s="43"/>
      <c r="D701" s="228" t="s">
        <v>156</v>
      </c>
      <c r="E701" s="43"/>
      <c r="F701" s="229" t="s">
        <v>913</v>
      </c>
      <c r="G701" s="43"/>
      <c r="H701" s="43"/>
      <c r="I701" s="230"/>
      <c r="J701" s="43"/>
      <c r="K701" s="43"/>
      <c r="L701" s="47"/>
      <c r="M701" s="231"/>
      <c r="N701" s="232"/>
      <c r="O701" s="87"/>
      <c r="P701" s="87"/>
      <c r="Q701" s="87"/>
      <c r="R701" s="87"/>
      <c r="S701" s="87"/>
      <c r="T701" s="88"/>
      <c r="U701" s="41"/>
      <c r="V701" s="41"/>
      <c r="W701" s="41"/>
      <c r="X701" s="41"/>
      <c r="Y701" s="41"/>
      <c r="Z701" s="41"/>
      <c r="AA701" s="41"/>
      <c r="AB701" s="41"/>
      <c r="AC701" s="41"/>
      <c r="AD701" s="41"/>
      <c r="AE701" s="41"/>
      <c r="AT701" s="20" t="s">
        <v>156</v>
      </c>
      <c r="AU701" s="20" t="s">
        <v>86</v>
      </c>
    </row>
    <row r="702" spans="1:51" s="13" customFormat="1" ht="12">
      <c r="A702" s="13"/>
      <c r="B702" s="239"/>
      <c r="C702" s="240"/>
      <c r="D702" s="241" t="s">
        <v>380</v>
      </c>
      <c r="E702" s="242" t="s">
        <v>19</v>
      </c>
      <c r="F702" s="243" t="s">
        <v>381</v>
      </c>
      <c r="G702" s="240"/>
      <c r="H702" s="242" t="s">
        <v>19</v>
      </c>
      <c r="I702" s="244"/>
      <c r="J702" s="240"/>
      <c r="K702" s="240"/>
      <c r="L702" s="245"/>
      <c r="M702" s="246"/>
      <c r="N702" s="247"/>
      <c r="O702" s="247"/>
      <c r="P702" s="247"/>
      <c r="Q702" s="247"/>
      <c r="R702" s="247"/>
      <c r="S702" s="247"/>
      <c r="T702" s="248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T702" s="249" t="s">
        <v>380</v>
      </c>
      <c r="AU702" s="249" t="s">
        <v>86</v>
      </c>
      <c r="AV702" s="13" t="s">
        <v>84</v>
      </c>
      <c r="AW702" s="13" t="s">
        <v>37</v>
      </c>
      <c r="AX702" s="13" t="s">
        <v>76</v>
      </c>
      <c r="AY702" s="249" t="s">
        <v>146</v>
      </c>
    </row>
    <row r="703" spans="1:51" s="13" customFormat="1" ht="12">
      <c r="A703" s="13"/>
      <c r="B703" s="239"/>
      <c r="C703" s="240"/>
      <c r="D703" s="241" t="s">
        <v>380</v>
      </c>
      <c r="E703" s="242" t="s">
        <v>19</v>
      </c>
      <c r="F703" s="243" t="s">
        <v>914</v>
      </c>
      <c r="G703" s="240"/>
      <c r="H703" s="242" t="s">
        <v>19</v>
      </c>
      <c r="I703" s="244"/>
      <c r="J703" s="240"/>
      <c r="K703" s="240"/>
      <c r="L703" s="245"/>
      <c r="M703" s="246"/>
      <c r="N703" s="247"/>
      <c r="O703" s="247"/>
      <c r="P703" s="247"/>
      <c r="Q703" s="247"/>
      <c r="R703" s="247"/>
      <c r="S703" s="247"/>
      <c r="T703" s="248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T703" s="249" t="s">
        <v>380</v>
      </c>
      <c r="AU703" s="249" t="s">
        <v>86</v>
      </c>
      <c r="AV703" s="13" t="s">
        <v>84</v>
      </c>
      <c r="AW703" s="13" t="s">
        <v>37</v>
      </c>
      <c r="AX703" s="13" t="s">
        <v>76</v>
      </c>
      <c r="AY703" s="249" t="s">
        <v>146</v>
      </c>
    </row>
    <row r="704" spans="1:51" s="13" customFormat="1" ht="12">
      <c r="A704" s="13"/>
      <c r="B704" s="239"/>
      <c r="C704" s="240"/>
      <c r="D704" s="241" t="s">
        <v>380</v>
      </c>
      <c r="E704" s="242" t="s">
        <v>19</v>
      </c>
      <c r="F704" s="243" t="s">
        <v>915</v>
      </c>
      <c r="G704" s="240"/>
      <c r="H704" s="242" t="s">
        <v>19</v>
      </c>
      <c r="I704" s="244"/>
      <c r="J704" s="240"/>
      <c r="K704" s="240"/>
      <c r="L704" s="245"/>
      <c r="M704" s="246"/>
      <c r="N704" s="247"/>
      <c r="O704" s="247"/>
      <c r="P704" s="247"/>
      <c r="Q704" s="247"/>
      <c r="R704" s="247"/>
      <c r="S704" s="247"/>
      <c r="T704" s="248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T704" s="249" t="s">
        <v>380</v>
      </c>
      <c r="AU704" s="249" t="s">
        <v>86</v>
      </c>
      <c r="AV704" s="13" t="s">
        <v>84</v>
      </c>
      <c r="AW704" s="13" t="s">
        <v>37</v>
      </c>
      <c r="AX704" s="13" t="s">
        <v>76</v>
      </c>
      <c r="AY704" s="249" t="s">
        <v>146</v>
      </c>
    </row>
    <row r="705" spans="1:51" s="14" customFormat="1" ht="12">
      <c r="A705" s="14"/>
      <c r="B705" s="250"/>
      <c r="C705" s="251"/>
      <c r="D705" s="241" t="s">
        <v>380</v>
      </c>
      <c r="E705" s="252" t="s">
        <v>19</v>
      </c>
      <c r="F705" s="253" t="s">
        <v>328</v>
      </c>
      <c r="G705" s="251"/>
      <c r="H705" s="254">
        <v>1571.906</v>
      </c>
      <c r="I705" s="255"/>
      <c r="J705" s="251"/>
      <c r="K705" s="251"/>
      <c r="L705" s="256"/>
      <c r="M705" s="257"/>
      <c r="N705" s="258"/>
      <c r="O705" s="258"/>
      <c r="P705" s="258"/>
      <c r="Q705" s="258"/>
      <c r="R705" s="258"/>
      <c r="S705" s="258"/>
      <c r="T705" s="259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T705" s="260" t="s">
        <v>380</v>
      </c>
      <c r="AU705" s="260" t="s">
        <v>86</v>
      </c>
      <c r="AV705" s="14" t="s">
        <v>86</v>
      </c>
      <c r="AW705" s="14" t="s">
        <v>37</v>
      </c>
      <c r="AX705" s="14" t="s">
        <v>84</v>
      </c>
      <c r="AY705" s="260" t="s">
        <v>146</v>
      </c>
    </row>
    <row r="706" spans="1:47" s="2" customFormat="1" ht="12">
      <c r="A706" s="41"/>
      <c r="B706" s="42"/>
      <c r="C706" s="43"/>
      <c r="D706" s="241" t="s">
        <v>383</v>
      </c>
      <c r="E706" s="43"/>
      <c r="F706" s="261" t="s">
        <v>916</v>
      </c>
      <c r="G706" s="43"/>
      <c r="H706" s="43"/>
      <c r="I706" s="43"/>
      <c r="J706" s="43"/>
      <c r="K706" s="43"/>
      <c r="L706" s="47"/>
      <c r="M706" s="231"/>
      <c r="N706" s="232"/>
      <c r="O706" s="87"/>
      <c r="P706" s="87"/>
      <c r="Q706" s="87"/>
      <c r="R706" s="87"/>
      <c r="S706" s="87"/>
      <c r="T706" s="88"/>
      <c r="U706" s="41"/>
      <c r="V706" s="41"/>
      <c r="W706" s="41"/>
      <c r="X706" s="41"/>
      <c r="Y706" s="41"/>
      <c r="Z706" s="41"/>
      <c r="AA706" s="41"/>
      <c r="AB706" s="41"/>
      <c r="AC706" s="41"/>
      <c r="AD706" s="41"/>
      <c r="AE706" s="41"/>
      <c r="AU706" s="20" t="s">
        <v>86</v>
      </c>
    </row>
    <row r="707" spans="1:47" s="2" customFormat="1" ht="12">
      <c r="A707" s="41"/>
      <c r="B707" s="42"/>
      <c r="C707" s="43"/>
      <c r="D707" s="241" t="s">
        <v>383</v>
      </c>
      <c r="E707" s="43"/>
      <c r="F707" s="262" t="s">
        <v>917</v>
      </c>
      <c r="G707" s="43"/>
      <c r="H707" s="263">
        <v>214.716</v>
      </c>
      <c r="I707" s="43"/>
      <c r="J707" s="43"/>
      <c r="K707" s="43"/>
      <c r="L707" s="47"/>
      <c r="M707" s="231"/>
      <c r="N707" s="232"/>
      <c r="O707" s="87"/>
      <c r="P707" s="87"/>
      <c r="Q707" s="87"/>
      <c r="R707" s="87"/>
      <c r="S707" s="87"/>
      <c r="T707" s="88"/>
      <c r="U707" s="41"/>
      <c r="V707" s="41"/>
      <c r="W707" s="41"/>
      <c r="X707" s="41"/>
      <c r="Y707" s="41"/>
      <c r="Z707" s="41"/>
      <c r="AA707" s="41"/>
      <c r="AB707" s="41"/>
      <c r="AC707" s="41"/>
      <c r="AD707" s="41"/>
      <c r="AE707" s="41"/>
      <c r="AU707" s="20" t="s">
        <v>86</v>
      </c>
    </row>
    <row r="708" spans="1:47" s="2" customFormat="1" ht="12">
      <c r="A708" s="41"/>
      <c r="B708" s="42"/>
      <c r="C708" s="43"/>
      <c r="D708" s="241" t="s">
        <v>383</v>
      </c>
      <c r="E708" s="43"/>
      <c r="F708" s="262" t="s">
        <v>918</v>
      </c>
      <c r="G708" s="43"/>
      <c r="H708" s="263">
        <v>420.342</v>
      </c>
      <c r="I708" s="43"/>
      <c r="J708" s="43"/>
      <c r="K708" s="43"/>
      <c r="L708" s="47"/>
      <c r="M708" s="231"/>
      <c r="N708" s="232"/>
      <c r="O708" s="87"/>
      <c r="P708" s="87"/>
      <c r="Q708" s="87"/>
      <c r="R708" s="87"/>
      <c r="S708" s="87"/>
      <c r="T708" s="88"/>
      <c r="U708" s="41"/>
      <c r="V708" s="41"/>
      <c r="W708" s="41"/>
      <c r="X708" s="41"/>
      <c r="Y708" s="41"/>
      <c r="Z708" s="41"/>
      <c r="AA708" s="41"/>
      <c r="AB708" s="41"/>
      <c r="AC708" s="41"/>
      <c r="AD708" s="41"/>
      <c r="AE708" s="41"/>
      <c r="AU708" s="20" t="s">
        <v>86</v>
      </c>
    </row>
    <row r="709" spans="1:47" s="2" customFormat="1" ht="12">
      <c r="A709" s="41"/>
      <c r="B709" s="42"/>
      <c r="C709" s="43"/>
      <c r="D709" s="241" t="s">
        <v>383</v>
      </c>
      <c r="E709" s="43"/>
      <c r="F709" s="262" t="s">
        <v>919</v>
      </c>
      <c r="G709" s="43"/>
      <c r="H709" s="263">
        <v>250.5</v>
      </c>
      <c r="I709" s="43"/>
      <c r="J709" s="43"/>
      <c r="K709" s="43"/>
      <c r="L709" s="47"/>
      <c r="M709" s="231"/>
      <c r="N709" s="232"/>
      <c r="O709" s="87"/>
      <c r="P709" s="87"/>
      <c r="Q709" s="87"/>
      <c r="R709" s="87"/>
      <c r="S709" s="87"/>
      <c r="T709" s="88"/>
      <c r="U709" s="41"/>
      <c r="V709" s="41"/>
      <c r="W709" s="41"/>
      <c r="X709" s="41"/>
      <c r="Y709" s="41"/>
      <c r="Z709" s="41"/>
      <c r="AA709" s="41"/>
      <c r="AB709" s="41"/>
      <c r="AC709" s="41"/>
      <c r="AD709" s="41"/>
      <c r="AE709" s="41"/>
      <c r="AU709" s="20" t="s">
        <v>86</v>
      </c>
    </row>
    <row r="710" spans="1:47" s="2" customFormat="1" ht="12">
      <c r="A710" s="41"/>
      <c r="B710" s="42"/>
      <c r="C710" s="43"/>
      <c r="D710" s="241" t="s">
        <v>383</v>
      </c>
      <c r="E710" s="43"/>
      <c r="F710" s="262" t="s">
        <v>315</v>
      </c>
      <c r="G710" s="43"/>
      <c r="H710" s="263">
        <v>43.526</v>
      </c>
      <c r="I710" s="43"/>
      <c r="J710" s="43"/>
      <c r="K710" s="43"/>
      <c r="L710" s="47"/>
      <c r="M710" s="231"/>
      <c r="N710" s="232"/>
      <c r="O710" s="87"/>
      <c r="P710" s="87"/>
      <c r="Q710" s="87"/>
      <c r="R710" s="87"/>
      <c r="S710" s="87"/>
      <c r="T710" s="88"/>
      <c r="U710" s="41"/>
      <c r="V710" s="41"/>
      <c r="W710" s="41"/>
      <c r="X710" s="41"/>
      <c r="Y710" s="41"/>
      <c r="Z710" s="41"/>
      <c r="AA710" s="41"/>
      <c r="AB710" s="41"/>
      <c r="AC710" s="41"/>
      <c r="AD710" s="41"/>
      <c r="AE710" s="41"/>
      <c r="AU710" s="20" t="s">
        <v>86</v>
      </c>
    </row>
    <row r="711" spans="1:47" s="2" customFormat="1" ht="12">
      <c r="A711" s="41"/>
      <c r="B711" s="42"/>
      <c r="C711" s="43"/>
      <c r="D711" s="241" t="s">
        <v>383</v>
      </c>
      <c r="E711" s="43"/>
      <c r="F711" s="262" t="s">
        <v>920</v>
      </c>
      <c r="G711" s="43"/>
      <c r="H711" s="263">
        <v>76.346</v>
      </c>
      <c r="I711" s="43"/>
      <c r="J711" s="43"/>
      <c r="K711" s="43"/>
      <c r="L711" s="47"/>
      <c r="M711" s="231"/>
      <c r="N711" s="232"/>
      <c r="O711" s="87"/>
      <c r="P711" s="87"/>
      <c r="Q711" s="87"/>
      <c r="R711" s="87"/>
      <c r="S711" s="87"/>
      <c r="T711" s="88"/>
      <c r="U711" s="41"/>
      <c r="V711" s="41"/>
      <c r="W711" s="41"/>
      <c r="X711" s="41"/>
      <c r="Y711" s="41"/>
      <c r="Z711" s="41"/>
      <c r="AA711" s="41"/>
      <c r="AB711" s="41"/>
      <c r="AC711" s="41"/>
      <c r="AD711" s="41"/>
      <c r="AE711" s="41"/>
      <c r="AU711" s="20" t="s">
        <v>86</v>
      </c>
    </row>
    <row r="712" spans="1:47" s="2" customFormat="1" ht="12">
      <c r="A712" s="41"/>
      <c r="B712" s="42"/>
      <c r="C712" s="43"/>
      <c r="D712" s="241" t="s">
        <v>383</v>
      </c>
      <c r="E712" s="43"/>
      <c r="F712" s="264" t="s">
        <v>559</v>
      </c>
      <c r="G712" s="43"/>
      <c r="H712" s="43"/>
      <c r="I712" s="43"/>
      <c r="J712" s="43"/>
      <c r="K712" s="43"/>
      <c r="L712" s="47"/>
      <c r="M712" s="231"/>
      <c r="N712" s="232"/>
      <c r="O712" s="87"/>
      <c r="P712" s="87"/>
      <c r="Q712" s="87"/>
      <c r="R712" s="87"/>
      <c r="S712" s="87"/>
      <c r="T712" s="88"/>
      <c r="U712" s="41"/>
      <c r="V712" s="41"/>
      <c r="W712" s="41"/>
      <c r="X712" s="41"/>
      <c r="Y712" s="41"/>
      <c r="Z712" s="41"/>
      <c r="AA712" s="41"/>
      <c r="AB712" s="41"/>
      <c r="AC712" s="41"/>
      <c r="AD712" s="41"/>
      <c r="AE712" s="41"/>
      <c r="AU712" s="20" t="s">
        <v>86</v>
      </c>
    </row>
    <row r="713" spans="1:47" s="2" customFormat="1" ht="12">
      <c r="A713" s="41"/>
      <c r="B713" s="42"/>
      <c r="C713" s="43"/>
      <c r="D713" s="241" t="s">
        <v>383</v>
      </c>
      <c r="E713" s="43"/>
      <c r="F713" s="265" t="s">
        <v>560</v>
      </c>
      <c r="G713" s="43"/>
      <c r="H713" s="263">
        <v>178.43</v>
      </c>
      <c r="I713" s="43"/>
      <c r="J713" s="43"/>
      <c r="K713" s="43"/>
      <c r="L713" s="47"/>
      <c r="M713" s="231"/>
      <c r="N713" s="232"/>
      <c r="O713" s="87"/>
      <c r="P713" s="87"/>
      <c r="Q713" s="87"/>
      <c r="R713" s="87"/>
      <c r="S713" s="87"/>
      <c r="T713" s="88"/>
      <c r="U713" s="41"/>
      <c r="V713" s="41"/>
      <c r="W713" s="41"/>
      <c r="X713" s="41"/>
      <c r="Y713" s="41"/>
      <c r="Z713" s="41"/>
      <c r="AA713" s="41"/>
      <c r="AB713" s="41"/>
      <c r="AC713" s="41"/>
      <c r="AD713" s="41"/>
      <c r="AE713" s="41"/>
      <c r="AU713" s="20" t="s">
        <v>86</v>
      </c>
    </row>
    <row r="714" spans="1:47" s="2" customFormat="1" ht="12">
      <c r="A714" s="41"/>
      <c r="B714" s="42"/>
      <c r="C714" s="43"/>
      <c r="D714" s="241" t="s">
        <v>383</v>
      </c>
      <c r="E714" s="43"/>
      <c r="F714" s="265" t="s">
        <v>561</v>
      </c>
      <c r="G714" s="43"/>
      <c r="H714" s="263">
        <v>36.286</v>
      </c>
      <c r="I714" s="43"/>
      <c r="J714" s="43"/>
      <c r="K714" s="43"/>
      <c r="L714" s="47"/>
      <c r="M714" s="231"/>
      <c r="N714" s="232"/>
      <c r="O714" s="87"/>
      <c r="P714" s="87"/>
      <c r="Q714" s="87"/>
      <c r="R714" s="87"/>
      <c r="S714" s="87"/>
      <c r="T714" s="88"/>
      <c r="U714" s="41"/>
      <c r="V714" s="41"/>
      <c r="W714" s="41"/>
      <c r="X714" s="41"/>
      <c r="Y714" s="41"/>
      <c r="Z714" s="41"/>
      <c r="AA714" s="41"/>
      <c r="AB714" s="41"/>
      <c r="AC714" s="41"/>
      <c r="AD714" s="41"/>
      <c r="AE714" s="41"/>
      <c r="AU714" s="20" t="s">
        <v>86</v>
      </c>
    </row>
    <row r="715" spans="1:47" s="2" customFormat="1" ht="12">
      <c r="A715" s="41"/>
      <c r="B715" s="42"/>
      <c r="C715" s="43"/>
      <c r="D715" s="241" t="s">
        <v>383</v>
      </c>
      <c r="E715" s="43"/>
      <c r="F715" s="299" t="s">
        <v>562</v>
      </c>
      <c r="G715" s="43"/>
      <c r="H715" s="43"/>
      <c r="I715" s="43"/>
      <c r="J715" s="43"/>
      <c r="K715" s="43"/>
      <c r="L715" s="47"/>
      <c r="M715" s="231"/>
      <c r="N715" s="232"/>
      <c r="O715" s="87"/>
      <c r="P715" s="87"/>
      <c r="Q715" s="87"/>
      <c r="R715" s="87"/>
      <c r="S715" s="87"/>
      <c r="T715" s="88"/>
      <c r="U715" s="41"/>
      <c r="V715" s="41"/>
      <c r="W715" s="41"/>
      <c r="X715" s="41"/>
      <c r="Y715" s="41"/>
      <c r="Z715" s="41"/>
      <c r="AA715" s="41"/>
      <c r="AB715" s="41"/>
      <c r="AC715" s="41"/>
      <c r="AD715" s="41"/>
      <c r="AE715" s="41"/>
      <c r="AU715" s="20" t="s">
        <v>86</v>
      </c>
    </row>
    <row r="716" spans="1:47" s="2" customFormat="1" ht="12">
      <c r="A716" s="41"/>
      <c r="B716" s="42"/>
      <c r="C716" s="43"/>
      <c r="D716" s="241" t="s">
        <v>383</v>
      </c>
      <c r="E716" s="43"/>
      <c r="F716" s="300" t="s">
        <v>563</v>
      </c>
      <c r="G716" s="43"/>
      <c r="H716" s="263">
        <v>178.43</v>
      </c>
      <c r="I716" s="43"/>
      <c r="J716" s="43"/>
      <c r="K716" s="43"/>
      <c r="L716" s="47"/>
      <c r="M716" s="231"/>
      <c r="N716" s="232"/>
      <c r="O716" s="87"/>
      <c r="P716" s="87"/>
      <c r="Q716" s="87"/>
      <c r="R716" s="87"/>
      <c r="S716" s="87"/>
      <c r="T716" s="88"/>
      <c r="U716" s="41"/>
      <c r="V716" s="41"/>
      <c r="W716" s="41"/>
      <c r="X716" s="41"/>
      <c r="Y716" s="41"/>
      <c r="Z716" s="41"/>
      <c r="AA716" s="41"/>
      <c r="AB716" s="41"/>
      <c r="AC716" s="41"/>
      <c r="AD716" s="41"/>
      <c r="AE716" s="41"/>
      <c r="AU716" s="20" t="s">
        <v>86</v>
      </c>
    </row>
    <row r="717" spans="1:47" s="2" customFormat="1" ht="12">
      <c r="A717" s="41"/>
      <c r="B717" s="42"/>
      <c r="C717" s="43"/>
      <c r="D717" s="241" t="s">
        <v>383</v>
      </c>
      <c r="E717" s="43"/>
      <c r="F717" s="299" t="s">
        <v>564</v>
      </c>
      <c r="G717" s="43"/>
      <c r="H717" s="43"/>
      <c r="I717" s="43"/>
      <c r="J717" s="43"/>
      <c r="K717" s="43"/>
      <c r="L717" s="47"/>
      <c r="M717" s="231"/>
      <c r="N717" s="232"/>
      <c r="O717" s="87"/>
      <c r="P717" s="87"/>
      <c r="Q717" s="87"/>
      <c r="R717" s="87"/>
      <c r="S717" s="87"/>
      <c r="T717" s="88"/>
      <c r="U717" s="41"/>
      <c r="V717" s="41"/>
      <c r="W717" s="41"/>
      <c r="X717" s="41"/>
      <c r="Y717" s="41"/>
      <c r="Z717" s="41"/>
      <c r="AA717" s="41"/>
      <c r="AB717" s="41"/>
      <c r="AC717" s="41"/>
      <c r="AD717" s="41"/>
      <c r="AE717" s="41"/>
      <c r="AU717" s="20" t="s">
        <v>86</v>
      </c>
    </row>
    <row r="718" spans="1:47" s="2" customFormat="1" ht="12">
      <c r="A718" s="41"/>
      <c r="B718" s="42"/>
      <c r="C718" s="43"/>
      <c r="D718" s="241" t="s">
        <v>383</v>
      </c>
      <c r="E718" s="43"/>
      <c r="F718" s="300" t="s">
        <v>565</v>
      </c>
      <c r="G718" s="43"/>
      <c r="H718" s="263">
        <v>36.286</v>
      </c>
      <c r="I718" s="43"/>
      <c r="J718" s="43"/>
      <c r="K718" s="43"/>
      <c r="L718" s="47"/>
      <c r="M718" s="231"/>
      <c r="N718" s="232"/>
      <c r="O718" s="87"/>
      <c r="P718" s="87"/>
      <c r="Q718" s="87"/>
      <c r="R718" s="87"/>
      <c r="S718" s="87"/>
      <c r="T718" s="88"/>
      <c r="U718" s="41"/>
      <c r="V718" s="41"/>
      <c r="W718" s="41"/>
      <c r="X718" s="41"/>
      <c r="Y718" s="41"/>
      <c r="Z718" s="41"/>
      <c r="AA718" s="41"/>
      <c r="AB718" s="41"/>
      <c r="AC718" s="41"/>
      <c r="AD718" s="41"/>
      <c r="AE718" s="41"/>
      <c r="AU718" s="20" t="s">
        <v>86</v>
      </c>
    </row>
    <row r="719" spans="1:47" s="2" customFormat="1" ht="12">
      <c r="A719" s="41"/>
      <c r="B719" s="42"/>
      <c r="C719" s="43"/>
      <c r="D719" s="241" t="s">
        <v>383</v>
      </c>
      <c r="E719" s="43"/>
      <c r="F719" s="264" t="s">
        <v>566</v>
      </c>
      <c r="G719" s="43"/>
      <c r="H719" s="43"/>
      <c r="I719" s="43"/>
      <c r="J719" s="43"/>
      <c r="K719" s="43"/>
      <c r="L719" s="47"/>
      <c r="M719" s="231"/>
      <c r="N719" s="232"/>
      <c r="O719" s="87"/>
      <c r="P719" s="87"/>
      <c r="Q719" s="87"/>
      <c r="R719" s="87"/>
      <c r="S719" s="87"/>
      <c r="T719" s="88"/>
      <c r="U719" s="41"/>
      <c r="V719" s="41"/>
      <c r="W719" s="41"/>
      <c r="X719" s="41"/>
      <c r="Y719" s="41"/>
      <c r="Z719" s="41"/>
      <c r="AA719" s="41"/>
      <c r="AB719" s="41"/>
      <c r="AC719" s="41"/>
      <c r="AD719" s="41"/>
      <c r="AE719" s="41"/>
      <c r="AU719" s="20" t="s">
        <v>86</v>
      </c>
    </row>
    <row r="720" spans="1:47" s="2" customFormat="1" ht="12">
      <c r="A720" s="41"/>
      <c r="B720" s="42"/>
      <c r="C720" s="43"/>
      <c r="D720" s="241" t="s">
        <v>383</v>
      </c>
      <c r="E720" s="43"/>
      <c r="F720" s="265" t="s">
        <v>567</v>
      </c>
      <c r="G720" s="43"/>
      <c r="H720" s="263">
        <v>13.178</v>
      </c>
      <c r="I720" s="43"/>
      <c r="J720" s="43"/>
      <c r="K720" s="43"/>
      <c r="L720" s="47"/>
      <c r="M720" s="231"/>
      <c r="N720" s="232"/>
      <c r="O720" s="87"/>
      <c r="P720" s="87"/>
      <c r="Q720" s="87"/>
      <c r="R720" s="87"/>
      <c r="S720" s="87"/>
      <c r="T720" s="88"/>
      <c r="U720" s="41"/>
      <c r="V720" s="41"/>
      <c r="W720" s="41"/>
      <c r="X720" s="41"/>
      <c r="Y720" s="41"/>
      <c r="Z720" s="41"/>
      <c r="AA720" s="41"/>
      <c r="AB720" s="41"/>
      <c r="AC720" s="41"/>
      <c r="AD720" s="41"/>
      <c r="AE720" s="41"/>
      <c r="AU720" s="20" t="s">
        <v>86</v>
      </c>
    </row>
    <row r="721" spans="1:47" s="2" customFormat="1" ht="12">
      <c r="A721" s="41"/>
      <c r="B721" s="42"/>
      <c r="C721" s="43"/>
      <c r="D721" s="241" t="s">
        <v>383</v>
      </c>
      <c r="E721" s="43"/>
      <c r="F721" s="265" t="s">
        <v>568</v>
      </c>
      <c r="G721" s="43"/>
      <c r="H721" s="263">
        <v>8.154</v>
      </c>
      <c r="I721" s="43"/>
      <c r="J721" s="43"/>
      <c r="K721" s="43"/>
      <c r="L721" s="47"/>
      <c r="M721" s="231"/>
      <c r="N721" s="232"/>
      <c r="O721" s="87"/>
      <c r="P721" s="87"/>
      <c r="Q721" s="87"/>
      <c r="R721" s="87"/>
      <c r="S721" s="87"/>
      <c r="T721" s="88"/>
      <c r="U721" s="41"/>
      <c r="V721" s="41"/>
      <c r="W721" s="41"/>
      <c r="X721" s="41"/>
      <c r="Y721" s="41"/>
      <c r="Z721" s="41"/>
      <c r="AA721" s="41"/>
      <c r="AB721" s="41"/>
      <c r="AC721" s="41"/>
      <c r="AD721" s="41"/>
      <c r="AE721" s="41"/>
      <c r="AU721" s="20" t="s">
        <v>86</v>
      </c>
    </row>
    <row r="722" spans="1:47" s="2" customFormat="1" ht="12">
      <c r="A722" s="41"/>
      <c r="B722" s="42"/>
      <c r="C722" s="43"/>
      <c r="D722" s="241" t="s">
        <v>383</v>
      </c>
      <c r="E722" s="43"/>
      <c r="F722" s="265" t="s">
        <v>569</v>
      </c>
      <c r="G722" s="43"/>
      <c r="H722" s="263">
        <v>387.39</v>
      </c>
      <c r="I722" s="43"/>
      <c r="J722" s="43"/>
      <c r="K722" s="43"/>
      <c r="L722" s="47"/>
      <c r="M722" s="231"/>
      <c r="N722" s="232"/>
      <c r="O722" s="87"/>
      <c r="P722" s="87"/>
      <c r="Q722" s="87"/>
      <c r="R722" s="87"/>
      <c r="S722" s="87"/>
      <c r="T722" s="88"/>
      <c r="U722" s="41"/>
      <c r="V722" s="41"/>
      <c r="W722" s="41"/>
      <c r="X722" s="41"/>
      <c r="Y722" s="41"/>
      <c r="Z722" s="41"/>
      <c r="AA722" s="41"/>
      <c r="AB722" s="41"/>
      <c r="AC722" s="41"/>
      <c r="AD722" s="41"/>
      <c r="AE722" s="41"/>
      <c r="AU722" s="20" t="s">
        <v>86</v>
      </c>
    </row>
    <row r="723" spans="1:47" s="2" customFormat="1" ht="12">
      <c r="A723" s="41"/>
      <c r="B723" s="42"/>
      <c r="C723" s="43"/>
      <c r="D723" s="241" t="s">
        <v>383</v>
      </c>
      <c r="E723" s="43"/>
      <c r="F723" s="265" t="s">
        <v>570</v>
      </c>
      <c r="G723" s="43"/>
      <c r="H723" s="263">
        <v>11.62</v>
      </c>
      <c r="I723" s="43"/>
      <c r="J723" s="43"/>
      <c r="K723" s="43"/>
      <c r="L723" s="47"/>
      <c r="M723" s="231"/>
      <c r="N723" s="232"/>
      <c r="O723" s="87"/>
      <c r="P723" s="87"/>
      <c r="Q723" s="87"/>
      <c r="R723" s="87"/>
      <c r="S723" s="87"/>
      <c r="T723" s="88"/>
      <c r="U723" s="41"/>
      <c r="V723" s="41"/>
      <c r="W723" s="41"/>
      <c r="X723" s="41"/>
      <c r="Y723" s="41"/>
      <c r="Z723" s="41"/>
      <c r="AA723" s="41"/>
      <c r="AB723" s="41"/>
      <c r="AC723" s="41"/>
      <c r="AD723" s="41"/>
      <c r="AE723" s="41"/>
      <c r="AU723" s="20" t="s">
        <v>86</v>
      </c>
    </row>
    <row r="724" spans="1:47" s="2" customFormat="1" ht="12">
      <c r="A724" s="41"/>
      <c r="B724" s="42"/>
      <c r="C724" s="43"/>
      <c r="D724" s="241" t="s">
        <v>383</v>
      </c>
      <c r="E724" s="43"/>
      <c r="F724" s="299" t="s">
        <v>571</v>
      </c>
      <c r="G724" s="43"/>
      <c r="H724" s="43"/>
      <c r="I724" s="43"/>
      <c r="J724" s="43"/>
      <c r="K724" s="43"/>
      <c r="L724" s="47"/>
      <c r="M724" s="231"/>
      <c r="N724" s="232"/>
      <c r="O724" s="87"/>
      <c r="P724" s="87"/>
      <c r="Q724" s="87"/>
      <c r="R724" s="87"/>
      <c r="S724" s="87"/>
      <c r="T724" s="88"/>
      <c r="U724" s="41"/>
      <c r="V724" s="41"/>
      <c r="W724" s="41"/>
      <c r="X724" s="41"/>
      <c r="Y724" s="41"/>
      <c r="Z724" s="41"/>
      <c r="AA724" s="41"/>
      <c r="AB724" s="41"/>
      <c r="AC724" s="41"/>
      <c r="AD724" s="41"/>
      <c r="AE724" s="41"/>
      <c r="AU724" s="20" t="s">
        <v>86</v>
      </c>
    </row>
    <row r="725" spans="1:47" s="2" customFormat="1" ht="12">
      <c r="A725" s="41"/>
      <c r="B725" s="42"/>
      <c r="C725" s="43"/>
      <c r="D725" s="241" t="s">
        <v>383</v>
      </c>
      <c r="E725" s="43"/>
      <c r="F725" s="300" t="s">
        <v>572</v>
      </c>
      <c r="G725" s="43"/>
      <c r="H725" s="263">
        <v>13.178</v>
      </c>
      <c r="I725" s="43"/>
      <c r="J725" s="43"/>
      <c r="K725" s="43"/>
      <c r="L725" s="47"/>
      <c r="M725" s="231"/>
      <c r="N725" s="232"/>
      <c r="O725" s="87"/>
      <c r="P725" s="87"/>
      <c r="Q725" s="87"/>
      <c r="R725" s="87"/>
      <c r="S725" s="87"/>
      <c r="T725" s="88"/>
      <c r="U725" s="41"/>
      <c r="V725" s="41"/>
      <c r="W725" s="41"/>
      <c r="X725" s="41"/>
      <c r="Y725" s="41"/>
      <c r="Z725" s="41"/>
      <c r="AA725" s="41"/>
      <c r="AB725" s="41"/>
      <c r="AC725" s="41"/>
      <c r="AD725" s="41"/>
      <c r="AE725" s="41"/>
      <c r="AU725" s="20" t="s">
        <v>86</v>
      </c>
    </row>
    <row r="726" spans="1:47" s="2" customFormat="1" ht="12">
      <c r="A726" s="41"/>
      <c r="B726" s="42"/>
      <c r="C726" s="43"/>
      <c r="D726" s="241" t="s">
        <v>383</v>
      </c>
      <c r="E726" s="43"/>
      <c r="F726" s="299" t="s">
        <v>573</v>
      </c>
      <c r="G726" s="43"/>
      <c r="H726" s="43"/>
      <c r="I726" s="43"/>
      <c r="J726" s="43"/>
      <c r="K726" s="43"/>
      <c r="L726" s="47"/>
      <c r="M726" s="231"/>
      <c r="N726" s="232"/>
      <c r="O726" s="87"/>
      <c r="P726" s="87"/>
      <c r="Q726" s="87"/>
      <c r="R726" s="87"/>
      <c r="S726" s="87"/>
      <c r="T726" s="88"/>
      <c r="U726" s="41"/>
      <c r="V726" s="41"/>
      <c r="W726" s="41"/>
      <c r="X726" s="41"/>
      <c r="Y726" s="41"/>
      <c r="Z726" s="41"/>
      <c r="AA726" s="41"/>
      <c r="AB726" s="41"/>
      <c r="AC726" s="41"/>
      <c r="AD726" s="41"/>
      <c r="AE726" s="41"/>
      <c r="AU726" s="20" t="s">
        <v>86</v>
      </c>
    </row>
    <row r="727" spans="1:47" s="2" customFormat="1" ht="12">
      <c r="A727" s="41"/>
      <c r="B727" s="42"/>
      <c r="C727" s="43"/>
      <c r="D727" s="241" t="s">
        <v>383</v>
      </c>
      <c r="E727" s="43"/>
      <c r="F727" s="300" t="s">
        <v>247</v>
      </c>
      <c r="G727" s="43"/>
      <c r="H727" s="263">
        <v>8.154</v>
      </c>
      <c r="I727" s="43"/>
      <c r="J727" s="43"/>
      <c r="K727" s="43"/>
      <c r="L727" s="47"/>
      <c r="M727" s="231"/>
      <c r="N727" s="232"/>
      <c r="O727" s="87"/>
      <c r="P727" s="87"/>
      <c r="Q727" s="87"/>
      <c r="R727" s="87"/>
      <c r="S727" s="87"/>
      <c r="T727" s="88"/>
      <c r="U727" s="41"/>
      <c r="V727" s="41"/>
      <c r="W727" s="41"/>
      <c r="X727" s="41"/>
      <c r="Y727" s="41"/>
      <c r="Z727" s="41"/>
      <c r="AA727" s="41"/>
      <c r="AB727" s="41"/>
      <c r="AC727" s="41"/>
      <c r="AD727" s="41"/>
      <c r="AE727" s="41"/>
      <c r="AU727" s="20" t="s">
        <v>86</v>
      </c>
    </row>
    <row r="728" spans="1:47" s="2" customFormat="1" ht="12">
      <c r="A728" s="41"/>
      <c r="B728" s="42"/>
      <c r="C728" s="43"/>
      <c r="D728" s="241" t="s">
        <v>383</v>
      </c>
      <c r="E728" s="43"/>
      <c r="F728" s="299" t="s">
        <v>574</v>
      </c>
      <c r="G728" s="43"/>
      <c r="H728" s="43"/>
      <c r="I728" s="43"/>
      <c r="J728" s="43"/>
      <c r="K728" s="43"/>
      <c r="L728" s="47"/>
      <c r="M728" s="231"/>
      <c r="N728" s="232"/>
      <c r="O728" s="87"/>
      <c r="P728" s="87"/>
      <c r="Q728" s="87"/>
      <c r="R728" s="87"/>
      <c r="S728" s="87"/>
      <c r="T728" s="88"/>
      <c r="U728" s="41"/>
      <c r="V728" s="41"/>
      <c r="W728" s="41"/>
      <c r="X728" s="41"/>
      <c r="Y728" s="41"/>
      <c r="Z728" s="41"/>
      <c r="AA728" s="41"/>
      <c r="AB728" s="41"/>
      <c r="AC728" s="41"/>
      <c r="AD728" s="41"/>
      <c r="AE728" s="41"/>
      <c r="AU728" s="20" t="s">
        <v>86</v>
      </c>
    </row>
    <row r="729" spans="1:47" s="2" customFormat="1" ht="12">
      <c r="A729" s="41"/>
      <c r="B729" s="42"/>
      <c r="C729" s="43"/>
      <c r="D729" s="241" t="s">
        <v>383</v>
      </c>
      <c r="E729" s="43"/>
      <c r="F729" s="300" t="s">
        <v>575</v>
      </c>
      <c r="G729" s="43"/>
      <c r="H729" s="263">
        <v>387.39</v>
      </c>
      <c r="I729" s="43"/>
      <c r="J729" s="43"/>
      <c r="K729" s="43"/>
      <c r="L729" s="47"/>
      <c r="M729" s="231"/>
      <c r="N729" s="232"/>
      <c r="O729" s="87"/>
      <c r="P729" s="87"/>
      <c r="Q729" s="87"/>
      <c r="R729" s="87"/>
      <c r="S729" s="87"/>
      <c r="T729" s="88"/>
      <c r="U729" s="41"/>
      <c r="V729" s="41"/>
      <c r="W729" s="41"/>
      <c r="X729" s="41"/>
      <c r="Y729" s="41"/>
      <c r="Z729" s="41"/>
      <c r="AA729" s="41"/>
      <c r="AB729" s="41"/>
      <c r="AC729" s="41"/>
      <c r="AD729" s="41"/>
      <c r="AE729" s="41"/>
      <c r="AU729" s="20" t="s">
        <v>86</v>
      </c>
    </row>
    <row r="730" spans="1:47" s="2" customFormat="1" ht="12">
      <c r="A730" s="41"/>
      <c r="B730" s="42"/>
      <c r="C730" s="43"/>
      <c r="D730" s="241" t="s">
        <v>383</v>
      </c>
      <c r="E730" s="43"/>
      <c r="F730" s="299" t="s">
        <v>576</v>
      </c>
      <c r="G730" s="43"/>
      <c r="H730" s="43"/>
      <c r="I730" s="43"/>
      <c r="J730" s="43"/>
      <c r="K730" s="43"/>
      <c r="L730" s="47"/>
      <c r="M730" s="231"/>
      <c r="N730" s="232"/>
      <c r="O730" s="87"/>
      <c r="P730" s="87"/>
      <c r="Q730" s="87"/>
      <c r="R730" s="87"/>
      <c r="S730" s="87"/>
      <c r="T730" s="88"/>
      <c r="U730" s="41"/>
      <c r="V730" s="41"/>
      <c r="W730" s="41"/>
      <c r="X730" s="41"/>
      <c r="Y730" s="41"/>
      <c r="Z730" s="41"/>
      <c r="AA730" s="41"/>
      <c r="AB730" s="41"/>
      <c r="AC730" s="41"/>
      <c r="AD730" s="41"/>
      <c r="AE730" s="41"/>
      <c r="AU730" s="20" t="s">
        <v>86</v>
      </c>
    </row>
    <row r="731" spans="1:47" s="2" customFormat="1" ht="12">
      <c r="A731" s="41"/>
      <c r="B731" s="42"/>
      <c r="C731" s="43"/>
      <c r="D731" s="241" t="s">
        <v>383</v>
      </c>
      <c r="E731" s="43"/>
      <c r="F731" s="300" t="s">
        <v>577</v>
      </c>
      <c r="G731" s="43"/>
      <c r="H731" s="263">
        <v>11.62</v>
      </c>
      <c r="I731" s="43"/>
      <c r="J731" s="43"/>
      <c r="K731" s="43"/>
      <c r="L731" s="47"/>
      <c r="M731" s="231"/>
      <c r="N731" s="232"/>
      <c r="O731" s="87"/>
      <c r="P731" s="87"/>
      <c r="Q731" s="87"/>
      <c r="R731" s="87"/>
      <c r="S731" s="87"/>
      <c r="T731" s="88"/>
      <c r="U731" s="41"/>
      <c r="V731" s="41"/>
      <c r="W731" s="41"/>
      <c r="X731" s="41"/>
      <c r="Y731" s="41"/>
      <c r="Z731" s="41"/>
      <c r="AA731" s="41"/>
      <c r="AB731" s="41"/>
      <c r="AC731" s="41"/>
      <c r="AD731" s="41"/>
      <c r="AE731" s="41"/>
      <c r="AU731" s="20" t="s">
        <v>86</v>
      </c>
    </row>
    <row r="732" spans="1:47" s="2" customFormat="1" ht="12">
      <c r="A732" s="41"/>
      <c r="B732" s="42"/>
      <c r="C732" s="43"/>
      <c r="D732" s="241" t="s">
        <v>383</v>
      </c>
      <c r="E732" s="43"/>
      <c r="F732" s="264" t="s">
        <v>578</v>
      </c>
      <c r="G732" s="43"/>
      <c r="H732" s="43"/>
      <c r="I732" s="43"/>
      <c r="J732" s="43"/>
      <c r="K732" s="43"/>
      <c r="L732" s="47"/>
      <c r="M732" s="231"/>
      <c r="N732" s="232"/>
      <c r="O732" s="87"/>
      <c r="P732" s="87"/>
      <c r="Q732" s="87"/>
      <c r="R732" s="87"/>
      <c r="S732" s="87"/>
      <c r="T732" s="88"/>
      <c r="U732" s="41"/>
      <c r="V732" s="41"/>
      <c r="W732" s="41"/>
      <c r="X732" s="41"/>
      <c r="Y732" s="41"/>
      <c r="Z732" s="41"/>
      <c r="AA732" s="41"/>
      <c r="AB732" s="41"/>
      <c r="AC732" s="41"/>
      <c r="AD732" s="41"/>
      <c r="AE732" s="41"/>
      <c r="AU732" s="20" t="s">
        <v>86</v>
      </c>
    </row>
    <row r="733" spans="1:47" s="2" customFormat="1" ht="12">
      <c r="A733" s="41"/>
      <c r="B733" s="42"/>
      <c r="C733" s="43"/>
      <c r="D733" s="241" t="s">
        <v>383</v>
      </c>
      <c r="E733" s="43"/>
      <c r="F733" s="265" t="s">
        <v>579</v>
      </c>
      <c r="G733" s="43"/>
      <c r="H733" s="263">
        <v>250.5</v>
      </c>
      <c r="I733" s="43"/>
      <c r="J733" s="43"/>
      <c r="K733" s="43"/>
      <c r="L733" s="47"/>
      <c r="M733" s="231"/>
      <c r="N733" s="232"/>
      <c r="O733" s="87"/>
      <c r="P733" s="87"/>
      <c r="Q733" s="87"/>
      <c r="R733" s="87"/>
      <c r="S733" s="87"/>
      <c r="T733" s="88"/>
      <c r="U733" s="41"/>
      <c r="V733" s="41"/>
      <c r="W733" s="41"/>
      <c r="X733" s="41"/>
      <c r="Y733" s="41"/>
      <c r="Z733" s="41"/>
      <c r="AA733" s="41"/>
      <c r="AB733" s="41"/>
      <c r="AC733" s="41"/>
      <c r="AD733" s="41"/>
      <c r="AE733" s="41"/>
      <c r="AU733" s="20" t="s">
        <v>86</v>
      </c>
    </row>
    <row r="734" spans="1:47" s="2" customFormat="1" ht="12">
      <c r="A734" s="41"/>
      <c r="B734" s="42"/>
      <c r="C734" s="43"/>
      <c r="D734" s="241" t="s">
        <v>383</v>
      </c>
      <c r="E734" s="43"/>
      <c r="F734" s="299" t="s">
        <v>580</v>
      </c>
      <c r="G734" s="43"/>
      <c r="H734" s="43"/>
      <c r="I734" s="43"/>
      <c r="J734" s="43"/>
      <c r="K734" s="43"/>
      <c r="L734" s="47"/>
      <c r="M734" s="231"/>
      <c r="N734" s="232"/>
      <c r="O734" s="87"/>
      <c r="P734" s="87"/>
      <c r="Q734" s="87"/>
      <c r="R734" s="87"/>
      <c r="S734" s="87"/>
      <c r="T734" s="88"/>
      <c r="U734" s="41"/>
      <c r="V734" s="41"/>
      <c r="W734" s="41"/>
      <c r="X734" s="41"/>
      <c r="Y734" s="41"/>
      <c r="Z734" s="41"/>
      <c r="AA734" s="41"/>
      <c r="AB734" s="41"/>
      <c r="AC734" s="41"/>
      <c r="AD734" s="41"/>
      <c r="AE734" s="41"/>
      <c r="AU734" s="20" t="s">
        <v>86</v>
      </c>
    </row>
    <row r="735" spans="1:47" s="2" customFormat="1" ht="12">
      <c r="A735" s="41"/>
      <c r="B735" s="42"/>
      <c r="C735" s="43"/>
      <c r="D735" s="241" t="s">
        <v>383</v>
      </c>
      <c r="E735" s="43"/>
      <c r="F735" s="300" t="s">
        <v>581</v>
      </c>
      <c r="G735" s="43"/>
      <c r="H735" s="263">
        <v>250.5</v>
      </c>
      <c r="I735" s="43"/>
      <c r="J735" s="43"/>
      <c r="K735" s="43"/>
      <c r="L735" s="47"/>
      <c r="M735" s="231"/>
      <c r="N735" s="232"/>
      <c r="O735" s="87"/>
      <c r="P735" s="87"/>
      <c r="Q735" s="87"/>
      <c r="R735" s="87"/>
      <c r="S735" s="87"/>
      <c r="T735" s="88"/>
      <c r="U735" s="41"/>
      <c r="V735" s="41"/>
      <c r="W735" s="41"/>
      <c r="X735" s="41"/>
      <c r="Y735" s="41"/>
      <c r="Z735" s="41"/>
      <c r="AA735" s="41"/>
      <c r="AB735" s="41"/>
      <c r="AC735" s="41"/>
      <c r="AD735" s="41"/>
      <c r="AE735" s="41"/>
      <c r="AU735" s="20" t="s">
        <v>86</v>
      </c>
    </row>
    <row r="736" spans="1:47" s="2" customFormat="1" ht="12">
      <c r="A736" s="41"/>
      <c r="B736" s="42"/>
      <c r="C736" s="43"/>
      <c r="D736" s="241" t="s">
        <v>383</v>
      </c>
      <c r="E736" s="43"/>
      <c r="F736" s="264" t="s">
        <v>582</v>
      </c>
      <c r="G736" s="43"/>
      <c r="H736" s="43"/>
      <c r="I736" s="43"/>
      <c r="J736" s="43"/>
      <c r="K736" s="43"/>
      <c r="L736" s="47"/>
      <c r="M736" s="231"/>
      <c r="N736" s="232"/>
      <c r="O736" s="87"/>
      <c r="P736" s="87"/>
      <c r="Q736" s="87"/>
      <c r="R736" s="87"/>
      <c r="S736" s="87"/>
      <c r="T736" s="88"/>
      <c r="U736" s="41"/>
      <c r="V736" s="41"/>
      <c r="W736" s="41"/>
      <c r="X736" s="41"/>
      <c r="Y736" s="41"/>
      <c r="Z736" s="41"/>
      <c r="AA736" s="41"/>
      <c r="AB736" s="41"/>
      <c r="AC736" s="41"/>
      <c r="AD736" s="41"/>
      <c r="AE736" s="41"/>
      <c r="AU736" s="20" t="s">
        <v>86</v>
      </c>
    </row>
    <row r="737" spans="1:47" s="2" customFormat="1" ht="12">
      <c r="A737" s="41"/>
      <c r="B737" s="42"/>
      <c r="C737" s="43"/>
      <c r="D737" s="241" t="s">
        <v>383</v>
      </c>
      <c r="E737" s="43"/>
      <c r="F737" s="265" t="s">
        <v>583</v>
      </c>
      <c r="G737" s="43"/>
      <c r="H737" s="263">
        <v>43.526</v>
      </c>
      <c r="I737" s="43"/>
      <c r="J737" s="43"/>
      <c r="K737" s="43"/>
      <c r="L737" s="47"/>
      <c r="M737" s="231"/>
      <c r="N737" s="232"/>
      <c r="O737" s="87"/>
      <c r="P737" s="87"/>
      <c r="Q737" s="87"/>
      <c r="R737" s="87"/>
      <c r="S737" s="87"/>
      <c r="T737" s="88"/>
      <c r="U737" s="41"/>
      <c r="V737" s="41"/>
      <c r="W737" s="41"/>
      <c r="X737" s="41"/>
      <c r="Y737" s="41"/>
      <c r="Z737" s="41"/>
      <c r="AA737" s="41"/>
      <c r="AB737" s="41"/>
      <c r="AC737" s="41"/>
      <c r="AD737" s="41"/>
      <c r="AE737" s="41"/>
      <c r="AU737" s="20" t="s">
        <v>86</v>
      </c>
    </row>
    <row r="738" spans="1:47" s="2" customFormat="1" ht="12">
      <c r="A738" s="41"/>
      <c r="B738" s="42"/>
      <c r="C738" s="43"/>
      <c r="D738" s="241" t="s">
        <v>383</v>
      </c>
      <c r="E738" s="43"/>
      <c r="F738" s="299" t="s">
        <v>405</v>
      </c>
      <c r="G738" s="43"/>
      <c r="H738" s="43"/>
      <c r="I738" s="43"/>
      <c r="J738" s="43"/>
      <c r="K738" s="43"/>
      <c r="L738" s="47"/>
      <c r="M738" s="231"/>
      <c r="N738" s="232"/>
      <c r="O738" s="87"/>
      <c r="P738" s="87"/>
      <c r="Q738" s="87"/>
      <c r="R738" s="87"/>
      <c r="S738" s="87"/>
      <c r="T738" s="88"/>
      <c r="U738" s="41"/>
      <c r="V738" s="41"/>
      <c r="W738" s="41"/>
      <c r="X738" s="41"/>
      <c r="Y738" s="41"/>
      <c r="Z738" s="41"/>
      <c r="AA738" s="41"/>
      <c r="AB738" s="41"/>
      <c r="AC738" s="41"/>
      <c r="AD738" s="41"/>
      <c r="AE738" s="41"/>
      <c r="AU738" s="20" t="s">
        <v>86</v>
      </c>
    </row>
    <row r="739" spans="1:47" s="2" customFormat="1" ht="12">
      <c r="A739" s="41"/>
      <c r="B739" s="42"/>
      <c r="C739" s="43"/>
      <c r="D739" s="241" t="s">
        <v>383</v>
      </c>
      <c r="E739" s="43"/>
      <c r="F739" s="300" t="s">
        <v>406</v>
      </c>
      <c r="G739" s="43"/>
      <c r="H739" s="263">
        <v>87.052</v>
      </c>
      <c r="I739" s="43"/>
      <c r="J739" s="43"/>
      <c r="K739" s="43"/>
      <c r="L739" s="47"/>
      <c r="M739" s="231"/>
      <c r="N739" s="232"/>
      <c r="O739" s="87"/>
      <c r="P739" s="87"/>
      <c r="Q739" s="87"/>
      <c r="R739" s="87"/>
      <c r="S739" s="87"/>
      <c r="T739" s="88"/>
      <c r="U739" s="41"/>
      <c r="V739" s="41"/>
      <c r="W739" s="41"/>
      <c r="X739" s="41"/>
      <c r="Y739" s="41"/>
      <c r="Z739" s="41"/>
      <c r="AA739" s="41"/>
      <c r="AB739" s="41"/>
      <c r="AC739" s="41"/>
      <c r="AD739" s="41"/>
      <c r="AE739" s="41"/>
      <c r="AU739" s="20" t="s">
        <v>86</v>
      </c>
    </row>
    <row r="740" spans="1:47" s="2" customFormat="1" ht="12">
      <c r="A740" s="41"/>
      <c r="B740" s="42"/>
      <c r="C740" s="43"/>
      <c r="D740" s="241" t="s">
        <v>383</v>
      </c>
      <c r="E740" s="43"/>
      <c r="F740" s="264" t="s">
        <v>584</v>
      </c>
      <c r="G740" s="43"/>
      <c r="H740" s="43"/>
      <c r="I740" s="43"/>
      <c r="J740" s="43"/>
      <c r="K740" s="43"/>
      <c r="L740" s="47"/>
      <c r="M740" s="231"/>
      <c r="N740" s="232"/>
      <c r="O740" s="87"/>
      <c r="P740" s="87"/>
      <c r="Q740" s="87"/>
      <c r="R740" s="87"/>
      <c r="S740" s="87"/>
      <c r="T740" s="88"/>
      <c r="U740" s="41"/>
      <c r="V740" s="41"/>
      <c r="W740" s="41"/>
      <c r="X740" s="41"/>
      <c r="Y740" s="41"/>
      <c r="Z740" s="41"/>
      <c r="AA740" s="41"/>
      <c r="AB740" s="41"/>
      <c r="AC740" s="41"/>
      <c r="AD740" s="41"/>
      <c r="AE740" s="41"/>
      <c r="AU740" s="20" t="s">
        <v>86</v>
      </c>
    </row>
    <row r="741" spans="1:47" s="2" customFormat="1" ht="12">
      <c r="A741" s="41"/>
      <c r="B741" s="42"/>
      <c r="C741" s="43"/>
      <c r="D741" s="241" t="s">
        <v>383</v>
      </c>
      <c r="E741" s="43"/>
      <c r="F741" s="265" t="s">
        <v>585</v>
      </c>
      <c r="G741" s="43"/>
      <c r="H741" s="263">
        <v>13.223</v>
      </c>
      <c r="I741" s="43"/>
      <c r="J741" s="43"/>
      <c r="K741" s="43"/>
      <c r="L741" s="47"/>
      <c r="M741" s="231"/>
      <c r="N741" s="232"/>
      <c r="O741" s="87"/>
      <c r="P741" s="87"/>
      <c r="Q741" s="87"/>
      <c r="R741" s="87"/>
      <c r="S741" s="87"/>
      <c r="T741" s="88"/>
      <c r="U741" s="41"/>
      <c r="V741" s="41"/>
      <c r="W741" s="41"/>
      <c r="X741" s="41"/>
      <c r="Y741" s="41"/>
      <c r="Z741" s="41"/>
      <c r="AA741" s="41"/>
      <c r="AB741" s="41"/>
      <c r="AC741" s="41"/>
      <c r="AD741" s="41"/>
      <c r="AE741" s="41"/>
      <c r="AU741" s="20" t="s">
        <v>86</v>
      </c>
    </row>
    <row r="742" spans="1:47" s="2" customFormat="1" ht="12">
      <c r="A742" s="41"/>
      <c r="B742" s="42"/>
      <c r="C742" s="43"/>
      <c r="D742" s="241" t="s">
        <v>383</v>
      </c>
      <c r="E742" s="43"/>
      <c r="F742" s="265" t="s">
        <v>586</v>
      </c>
      <c r="G742" s="43"/>
      <c r="H742" s="263">
        <v>6.278</v>
      </c>
      <c r="I742" s="43"/>
      <c r="J742" s="43"/>
      <c r="K742" s="43"/>
      <c r="L742" s="47"/>
      <c r="M742" s="231"/>
      <c r="N742" s="232"/>
      <c r="O742" s="87"/>
      <c r="P742" s="87"/>
      <c r="Q742" s="87"/>
      <c r="R742" s="87"/>
      <c r="S742" s="87"/>
      <c r="T742" s="88"/>
      <c r="U742" s="41"/>
      <c r="V742" s="41"/>
      <c r="W742" s="41"/>
      <c r="X742" s="41"/>
      <c r="Y742" s="41"/>
      <c r="Z742" s="41"/>
      <c r="AA742" s="41"/>
      <c r="AB742" s="41"/>
      <c r="AC742" s="41"/>
      <c r="AD742" s="41"/>
      <c r="AE742" s="41"/>
      <c r="AU742" s="20" t="s">
        <v>86</v>
      </c>
    </row>
    <row r="743" spans="1:47" s="2" customFormat="1" ht="12">
      <c r="A743" s="41"/>
      <c r="B743" s="42"/>
      <c r="C743" s="43"/>
      <c r="D743" s="241" t="s">
        <v>383</v>
      </c>
      <c r="E743" s="43"/>
      <c r="F743" s="265" t="s">
        <v>587</v>
      </c>
      <c r="G743" s="43"/>
      <c r="H743" s="263">
        <v>56.845</v>
      </c>
      <c r="I743" s="43"/>
      <c r="J743" s="43"/>
      <c r="K743" s="43"/>
      <c r="L743" s="47"/>
      <c r="M743" s="231"/>
      <c r="N743" s="232"/>
      <c r="O743" s="87"/>
      <c r="P743" s="87"/>
      <c r="Q743" s="87"/>
      <c r="R743" s="87"/>
      <c r="S743" s="87"/>
      <c r="T743" s="88"/>
      <c r="U743" s="41"/>
      <c r="V743" s="41"/>
      <c r="W743" s="41"/>
      <c r="X743" s="41"/>
      <c r="Y743" s="41"/>
      <c r="Z743" s="41"/>
      <c r="AA743" s="41"/>
      <c r="AB743" s="41"/>
      <c r="AC743" s="41"/>
      <c r="AD743" s="41"/>
      <c r="AE743" s="41"/>
      <c r="AU743" s="20" t="s">
        <v>86</v>
      </c>
    </row>
    <row r="744" spans="1:47" s="2" customFormat="1" ht="12">
      <c r="A744" s="41"/>
      <c r="B744" s="42"/>
      <c r="C744" s="43"/>
      <c r="D744" s="241" t="s">
        <v>383</v>
      </c>
      <c r="E744" s="43"/>
      <c r="F744" s="299" t="s">
        <v>588</v>
      </c>
      <c r="G744" s="43"/>
      <c r="H744" s="43"/>
      <c r="I744" s="43"/>
      <c r="J744" s="43"/>
      <c r="K744" s="43"/>
      <c r="L744" s="47"/>
      <c r="M744" s="231"/>
      <c r="N744" s="232"/>
      <c r="O744" s="87"/>
      <c r="P744" s="87"/>
      <c r="Q744" s="87"/>
      <c r="R744" s="87"/>
      <c r="S744" s="87"/>
      <c r="T744" s="88"/>
      <c r="U744" s="41"/>
      <c r="V744" s="41"/>
      <c r="W744" s="41"/>
      <c r="X744" s="41"/>
      <c r="Y744" s="41"/>
      <c r="Z744" s="41"/>
      <c r="AA744" s="41"/>
      <c r="AB744" s="41"/>
      <c r="AC744" s="41"/>
      <c r="AD744" s="41"/>
      <c r="AE744" s="41"/>
      <c r="AU744" s="20" t="s">
        <v>86</v>
      </c>
    </row>
    <row r="745" spans="1:47" s="2" customFormat="1" ht="12">
      <c r="A745" s="41"/>
      <c r="B745" s="42"/>
      <c r="C745" s="43"/>
      <c r="D745" s="241" t="s">
        <v>383</v>
      </c>
      <c r="E745" s="43"/>
      <c r="F745" s="300" t="s">
        <v>589</v>
      </c>
      <c r="G745" s="43"/>
      <c r="H745" s="263">
        <v>264.452</v>
      </c>
      <c r="I745" s="43"/>
      <c r="J745" s="43"/>
      <c r="K745" s="43"/>
      <c r="L745" s="47"/>
      <c r="M745" s="231"/>
      <c r="N745" s="232"/>
      <c r="O745" s="87"/>
      <c r="P745" s="87"/>
      <c r="Q745" s="87"/>
      <c r="R745" s="87"/>
      <c r="S745" s="87"/>
      <c r="T745" s="88"/>
      <c r="U745" s="41"/>
      <c r="V745" s="41"/>
      <c r="W745" s="41"/>
      <c r="X745" s="41"/>
      <c r="Y745" s="41"/>
      <c r="Z745" s="41"/>
      <c r="AA745" s="41"/>
      <c r="AB745" s="41"/>
      <c r="AC745" s="41"/>
      <c r="AD745" s="41"/>
      <c r="AE745" s="41"/>
      <c r="AU745" s="20" t="s">
        <v>86</v>
      </c>
    </row>
    <row r="746" spans="1:47" s="2" customFormat="1" ht="12">
      <c r="A746" s="41"/>
      <c r="B746" s="42"/>
      <c r="C746" s="43"/>
      <c r="D746" s="241" t="s">
        <v>383</v>
      </c>
      <c r="E746" s="43"/>
      <c r="F746" s="299" t="s">
        <v>590</v>
      </c>
      <c r="G746" s="43"/>
      <c r="H746" s="43"/>
      <c r="I746" s="43"/>
      <c r="J746" s="43"/>
      <c r="K746" s="43"/>
      <c r="L746" s="47"/>
      <c r="M746" s="231"/>
      <c r="N746" s="232"/>
      <c r="O746" s="87"/>
      <c r="P746" s="87"/>
      <c r="Q746" s="87"/>
      <c r="R746" s="87"/>
      <c r="S746" s="87"/>
      <c r="T746" s="88"/>
      <c r="U746" s="41"/>
      <c r="V746" s="41"/>
      <c r="W746" s="41"/>
      <c r="X746" s="41"/>
      <c r="Y746" s="41"/>
      <c r="Z746" s="41"/>
      <c r="AA746" s="41"/>
      <c r="AB746" s="41"/>
      <c r="AC746" s="41"/>
      <c r="AD746" s="41"/>
      <c r="AE746" s="41"/>
      <c r="AU746" s="20" t="s">
        <v>86</v>
      </c>
    </row>
    <row r="747" spans="1:47" s="2" customFormat="1" ht="12">
      <c r="A747" s="41"/>
      <c r="B747" s="42"/>
      <c r="C747" s="43"/>
      <c r="D747" s="241" t="s">
        <v>383</v>
      </c>
      <c r="E747" s="43"/>
      <c r="F747" s="300" t="s">
        <v>591</v>
      </c>
      <c r="G747" s="43"/>
      <c r="H747" s="263">
        <v>62.779</v>
      </c>
      <c r="I747" s="43"/>
      <c r="J747" s="43"/>
      <c r="K747" s="43"/>
      <c r="L747" s="47"/>
      <c r="M747" s="231"/>
      <c r="N747" s="232"/>
      <c r="O747" s="87"/>
      <c r="P747" s="87"/>
      <c r="Q747" s="87"/>
      <c r="R747" s="87"/>
      <c r="S747" s="87"/>
      <c r="T747" s="88"/>
      <c r="U747" s="41"/>
      <c r="V747" s="41"/>
      <c r="W747" s="41"/>
      <c r="X747" s="41"/>
      <c r="Y747" s="41"/>
      <c r="Z747" s="41"/>
      <c r="AA747" s="41"/>
      <c r="AB747" s="41"/>
      <c r="AC747" s="41"/>
      <c r="AD747" s="41"/>
      <c r="AE747" s="41"/>
      <c r="AU747" s="20" t="s">
        <v>86</v>
      </c>
    </row>
    <row r="748" spans="1:47" s="2" customFormat="1" ht="12">
      <c r="A748" s="41"/>
      <c r="B748" s="42"/>
      <c r="C748" s="43"/>
      <c r="D748" s="241" t="s">
        <v>383</v>
      </c>
      <c r="E748" s="43"/>
      <c r="F748" s="299" t="s">
        <v>592</v>
      </c>
      <c r="G748" s="43"/>
      <c r="H748" s="43"/>
      <c r="I748" s="43"/>
      <c r="J748" s="43"/>
      <c r="K748" s="43"/>
      <c r="L748" s="47"/>
      <c r="M748" s="231"/>
      <c r="N748" s="232"/>
      <c r="O748" s="87"/>
      <c r="P748" s="87"/>
      <c r="Q748" s="87"/>
      <c r="R748" s="87"/>
      <c r="S748" s="87"/>
      <c r="T748" s="88"/>
      <c r="U748" s="41"/>
      <c r="V748" s="41"/>
      <c r="W748" s="41"/>
      <c r="X748" s="41"/>
      <c r="Y748" s="41"/>
      <c r="Z748" s="41"/>
      <c r="AA748" s="41"/>
      <c r="AB748" s="41"/>
      <c r="AC748" s="41"/>
      <c r="AD748" s="41"/>
      <c r="AE748" s="41"/>
      <c r="AU748" s="20" t="s">
        <v>86</v>
      </c>
    </row>
    <row r="749" spans="1:47" s="2" customFormat="1" ht="12">
      <c r="A749" s="41"/>
      <c r="B749" s="42"/>
      <c r="C749" s="43"/>
      <c r="D749" s="241" t="s">
        <v>383</v>
      </c>
      <c r="E749" s="43"/>
      <c r="F749" s="300" t="s">
        <v>593</v>
      </c>
      <c r="G749" s="43"/>
      <c r="H749" s="263">
        <v>378.969</v>
      </c>
      <c r="I749" s="43"/>
      <c r="J749" s="43"/>
      <c r="K749" s="43"/>
      <c r="L749" s="47"/>
      <c r="M749" s="231"/>
      <c r="N749" s="232"/>
      <c r="O749" s="87"/>
      <c r="P749" s="87"/>
      <c r="Q749" s="87"/>
      <c r="R749" s="87"/>
      <c r="S749" s="87"/>
      <c r="T749" s="88"/>
      <c r="U749" s="41"/>
      <c r="V749" s="41"/>
      <c r="W749" s="41"/>
      <c r="X749" s="41"/>
      <c r="Y749" s="41"/>
      <c r="Z749" s="41"/>
      <c r="AA749" s="41"/>
      <c r="AB749" s="41"/>
      <c r="AC749" s="41"/>
      <c r="AD749" s="41"/>
      <c r="AE749" s="41"/>
      <c r="AU749" s="20" t="s">
        <v>86</v>
      </c>
    </row>
    <row r="750" spans="1:47" s="2" customFormat="1" ht="12">
      <c r="A750" s="41"/>
      <c r="B750" s="42"/>
      <c r="C750" s="43"/>
      <c r="D750" s="241" t="s">
        <v>383</v>
      </c>
      <c r="E750" s="43"/>
      <c r="F750" s="261" t="s">
        <v>921</v>
      </c>
      <c r="G750" s="43"/>
      <c r="H750" s="43"/>
      <c r="I750" s="43"/>
      <c r="J750" s="43"/>
      <c r="K750" s="43"/>
      <c r="L750" s="47"/>
      <c r="M750" s="231"/>
      <c r="N750" s="232"/>
      <c r="O750" s="87"/>
      <c r="P750" s="87"/>
      <c r="Q750" s="87"/>
      <c r="R750" s="87"/>
      <c r="S750" s="87"/>
      <c r="T750" s="88"/>
      <c r="U750" s="41"/>
      <c r="V750" s="41"/>
      <c r="W750" s="41"/>
      <c r="X750" s="41"/>
      <c r="Y750" s="41"/>
      <c r="Z750" s="41"/>
      <c r="AA750" s="41"/>
      <c r="AB750" s="41"/>
      <c r="AC750" s="41"/>
      <c r="AD750" s="41"/>
      <c r="AE750" s="41"/>
      <c r="AU750" s="20" t="s">
        <v>86</v>
      </c>
    </row>
    <row r="751" spans="1:47" s="2" customFormat="1" ht="12">
      <c r="A751" s="41"/>
      <c r="B751" s="42"/>
      <c r="C751" s="43"/>
      <c r="D751" s="241" t="s">
        <v>383</v>
      </c>
      <c r="E751" s="43"/>
      <c r="F751" s="262" t="s">
        <v>922</v>
      </c>
      <c r="G751" s="43"/>
      <c r="H751" s="263">
        <v>566.476</v>
      </c>
      <c r="I751" s="43"/>
      <c r="J751" s="43"/>
      <c r="K751" s="43"/>
      <c r="L751" s="47"/>
      <c r="M751" s="231"/>
      <c r="N751" s="232"/>
      <c r="O751" s="87"/>
      <c r="P751" s="87"/>
      <c r="Q751" s="87"/>
      <c r="R751" s="87"/>
      <c r="S751" s="87"/>
      <c r="T751" s="88"/>
      <c r="U751" s="41"/>
      <c r="V751" s="41"/>
      <c r="W751" s="41"/>
      <c r="X751" s="41"/>
      <c r="Y751" s="41"/>
      <c r="Z751" s="41"/>
      <c r="AA751" s="41"/>
      <c r="AB751" s="41"/>
      <c r="AC751" s="41"/>
      <c r="AD751" s="41"/>
      <c r="AE751" s="41"/>
      <c r="AU751" s="20" t="s">
        <v>86</v>
      </c>
    </row>
    <row r="752" spans="1:47" s="2" customFormat="1" ht="12">
      <c r="A752" s="41"/>
      <c r="B752" s="42"/>
      <c r="C752" s="43"/>
      <c r="D752" s="241" t="s">
        <v>383</v>
      </c>
      <c r="E752" s="43"/>
      <c r="F752" s="264" t="s">
        <v>462</v>
      </c>
      <c r="G752" s="43"/>
      <c r="H752" s="43"/>
      <c r="I752" s="43"/>
      <c r="J752" s="43"/>
      <c r="K752" s="43"/>
      <c r="L752" s="47"/>
      <c r="M752" s="231"/>
      <c r="N752" s="232"/>
      <c r="O752" s="87"/>
      <c r="P752" s="87"/>
      <c r="Q752" s="87"/>
      <c r="R752" s="87"/>
      <c r="S752" s="87"/>
      <c r="T752" s="88"/>
      <c r="U752" s="41"/>
      <c r="V752" s="41"/>
      <c r="W752" s="41"/>
      <c r="X752" s="41"/>
      <c r="Y752" s="41"/>
      <c r="Z752" s="41"/>
      <c r="AA752" s="41"/>
      <c r="AB752" s="41"/>
      <c r="AC752" s="41"/>
      <c r="AD752" s="41"/>
      <c r="AE752" s="41"/>
      <c r="AU752" s="20" t="s">
        <v>86</v>
      </c>
    </row>
    <row r="753" spans="1:47" s="2" customFormat="1" ht="12">
      <c r="A753" s="41"/>
      <c r="B753" s="42"/>
      <c r="C753" s="43"/>
      <c r="D753" s="241" t="s">
        <v>383</v>
      </c>
      <c r="E753" s="43"/>
      <c r="F753" s="265" t="s">
        <v>463</v>
      </c>
      <c r="G753" s="43"/>
      <c r="H753" s="263">
        <v>566.476</v>
      </c>
      <c r="I753" s="43"/>
      <c r="J753" s="43"/>
      <c r="K753" s="43"/>
      <c r="L753" s="47"/>
      <c r="M753" s="231"/>
      <c r="N753" s="232"/>
      <c r="O753" s="87"/>
      <c r="P753" s="87"/>
      <c r="Q753" s="87"/>
      <c r="R753" s="87"/>
      <c r="S753" s="87"/>
      <c r="T753" s="88"/>
      <c r="U753" s="41"/>
      <c r="V753" s="41"/>
      <c r="W753" s="41"/>
      <c r="X753" s="41"/>
      <c r="Y753" s="41"/>
      <c r="Z753" s="41"/>
      <c r="AA753" s="41"/>
      <c r="AB753" s="41"/>
      <c r="AC753" s="41"/>
      <c r="AD753" s="41"/>
      <c r="AE753" s="41"/>
      <c r="AU753" s="20" t="s">
        <v>86</v>
      </c>
    </row>
    <row r="754" spans="1:65" s="2" customFormat="1" ht="16.5" customHeight="1">
      <c r="A754" s="41"/>
      <c r="B754" s="42"/>
      <c r="C754" s="215" t="s">
        <v>923</v>
      </c>
      <c r="D754" s="215" t="s">
        <v>149</v>
      </c>
      <c r="E754" s="216" t="s">
        <v>924</v>
      </c>
      <c r="F754" s="217" t="s">
        <v>925</v>
      </c>
      <c r="G754" s="218" t="s">
        <v>644</v>
      </c>
      <c r="H754" s="219">
        <v>2</v>
      </c>
      <c r="I754" s="220"/>
      <c r="J754" s="221">
        <f>ROUND(I754*H754,2)</f>
        <v>0</v>
      </c>
      <c r="K754" s="217" t="s">
        <v>153</v>
      </c>
      <c r="L754" s="47"/>
      <c r="M754" s="222" t="s">
        <v>19</v>
      </c>
      <c r="N754" s="223" t="s">
        <v>47</v>
      </c>
      <c r="O754" s="87"/>
      <c r="P754" s="224">
        <f>O754*H754</f>
        <v>0</v>
      </c>
      <c r="Q754" s="224">
        <v>0</v>
      </c>
      <c r="R754" s="224">
        <f>Q754*H754</f>
        <v>0</v>
      </c>
      <c r="S754" s="224">
        <v>0</v>
      </c>
      <c r="T754" s="225">
        <f>S754*H754</f>
        <v>0</v>
      </c>
      <c r="U754" s="41"/>
      <c r="V754" s="41"/>
      <c r="W754" s="41"/>
      <c r="X754" s="41"/>
      <c r="Y754" s="41"/>
      <c r="Z754" s="41"/>
      <c r="AA754" s="41"/>
      <c r="AB754" s="41"/>
      <c r="AC754" s="41"/>
      <c r="AD754" s="41"/>
      <c r="AE754" s="41"/>
      <c r="AR754" s="226" t="s">
        <v>167</v>
      </c>
      <c r="AT754" s="226" t="s">
        <v>149</v>
      </c>
      <c r="AU754" s="226" t="s">
        <v>86</v>
      </c>
      <c r="AY754" s="20" t="s">
        <v>146</v>
      </c>
      <c r="BE754" s="227">
        <f>IF(N754="základní",J754,0)</f>
        <v>0</v>
      </c>
      <c r="BF754" s="227">
        <f>IF(N754="snížená",J754,0)</f>
        <v>0</v>
      </c>
      <c r="BG754" s="227">
        <f>IF(N754="zákl. přenesená",J754,0)</f>
        <v>0</v>
      </c>
      <c r="BH754" s="227">
        <f>IF(N754="sníž. přenesená",J754,0)</f>
        <v>0</v>
      </c>
      <c r="BI754" s="227">
        <f>IF(N754="nulová",J754,0)</f>
        <v>0</v>
      </c>
      <c r="BJ754" s="20" t="s">
        <v>84</v>
      </c>
      <c r="BK754" s="227">
        <f>ROUND(I754*H754,2)</f>
        <v>0</v>
      </c>
      <c r="BL754" s="20" t="s">
        <v>167</v>
      </c>
      <c r="BM754" s="226" t="s">
        <v>926</v>
      </c>
    </row>
    <row r="755" spans="1:47" s="2" customFormat="1" ht="12">
      <c r="A755" s="41"/>
      <c r="B755" s="42"/>
      <c r="C755" s="43"/>
      <c r="D755" s="228" t="s">
        <v>156</v>
      </c>
      <c r="E755" s="43"/>
      <c r="F755" s="229" t="s">
        <v>927</v>
      </c>
      <c r="G755" s="43"/>
      <c r="H755" s="43"/>
      <c r="I755" s="230"/>
      <c r="J755" s="43"/>
      <c r="K755" s="43"/>
      <c r="L755" s="47"/>
      <c r="M755" s="231"/>
      <c r="N755" s="232"/>
      <c r="O755" s="87"/>
      <c r="P755" s="87"/>
      <c r="Q755" s="87"/>
      <c r="R755" s="87"/>
      <c r="S755" s="87"/>
      <c r="T755" s="88"/>
      <c r="U755" s="41"/>
      <c r="V755" s="41"/>
      <c r="W755" s="41"/>
      <c r="X755" s="41"/>
      <c r="Y755" s="41"/>
      <c r="Z755" s="41"/>
      <c r="AA755" s="41"/>
      <c r="AB755" s="41"/>
      <c r="AC755" s="41"/>
      <c r="AD755" s="41"/>
      <c r="AE755" s="41"/>
      <c r="AT755" s="20" t="s">
        <v>156</v>
      </c>
      <c r="AU755" s="20" t="s">
        <v>86</v>
      </c>
    </row>
    <row r="756" spans="1:51" s="14" customFormat="1" ht="12">
      <c r="A756" s="14"/>
      <c r="B756" s="250"/>
      <c r="C756" s="251"/>
      <c r="D756" s="241" t="s">
        <v>380</v>
      </c>
      <c r="E756" s="252" t="s">
        <v>19</v>
      </c>
      <c r="F756" s="253" t="s">
        <v>928</v>
      </c>
      <c r="G756" s="251"/>
      <c r="H756" s="254">
        <v>2</v>
      </c>
      <c r="I756" s="255"/>
      <c r="J756" s="251"/>
      <c r="K756" s="251"/>
      <c r="L756" s="256"/>
      <c r="M756" s="257"/>
      <c r="N756" s="258"/>
      <c r="O756" s="258"/>
      <c r="P756" s="258"/>
      <c r="Q756" s="258"/>
      <c r="R756" s="258"/>
      <c r="S756" s="258"/>
      <c r="T756" s="259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T756" s="260" t="s">
        <v>380</v>
      </c>
      <c r="AU756" s="260" t="s">
        <v>86</v>
      </c>
      <c r="AV756" s="14" t="s">
        <v>86</v>
      </c>
      <c r="AW756" s="14" t="s">
        <v>37</v>
      </c>
      <c r="AX756" s="14" t="s">
        <v>84</v>
      </c>
      <c r="AY756" s="260" t="s">
        <v>146</v>
      </c>
    </row>
    <row r="757" spans="1:65" s="2" customFormat="1" ht="16.5" customHeight="1">
      <c r="A757" s="41"/>
      <c r="B757" s="42"/>
      <c r="C757" s="215" t="s">
        <v>929</v>
      </c>
      <c r="D757" s="215" t="s">
        <v>149</v>
      </c>
      <c r="E757" s="216" t="s">
        <v>930</v>
      </c>
      <c r="F757" s="217" t="s">
        <v>931</v>
      </c>
      <c r="G757" s="218" t="s">
        <v>644</v>
      </c>
      <c r="H757" s="219">
        <v>2</v>
      </c>
      <c r="I757" s="220"/>
      <c r="J757" s="221">
        <f>ROUND(I757*H757,2)</f>
        <v>0</v>
      </c>
      <c r="K757" s="217" t="s">
        <v>153</v>
      </c>
      <c r="L757" s="47"/>
      <c r="M757" s="222" t="s">
        <v>19</v>
      </c>
      <c r="N757" s="223" t="s">
        <v>47</v>
      </c>
      <c r="O757" s="87"/>
      <c r="P757" s="224">
        <f>O757*H757</f>
        <v>0</v>
      </c>
      <c r="Q757" s="224">
        <v>0.07287</v>
      </c>
      <c r="R757" s="224">
        <f>Q757*H757</f>
        <v>0.14574</v>
      </c>
      <c r="S757" s="224">
        <v>0</v>
      </c>
      <c r="T757" s="225">
        <f>S757*H757</f>
        <v>0</v>
      </c>
      <c r="U757" s="41"/>
      <c r="V757" s="41"/>
      <c r="W757" s="41"/>
      <c r="X757" s="41"/>
      <c r="Y757" s="41"/>
      <c r="Z757" s="41"/>
      <c r="AA757" s="41"/>
      <c r="AB757" s="41"/>
      <c r="AC757" s="41"/>
      <c r="AD757" s="41"/>
      <c r="AE757" s="41"/>
      <c r="AR757" s="226" t="s">
        <v>167</v>
      </c>
      <c r="AT757" s="226" t="s">
        <v>149</v>
      </c>
      <c r="AU757" s="226" t="s">
        <v>86</v>
      </c>
      <c r="AY757" s="20" t="s">
        <v>146</v>
      </c>
      <c r="BE757" s="227">
        <f>IF(N757="základní",J757,0)</f>
        <v>0</v>
      </c>
      <c r="BF757" s="227">
        <f>IF(N757="snížená",J757,0)</f>
        <v>0</v>
      </c>
      <c r="BG757" s="227">
        <f>IF(N757="zákl. přenesená",J757,0)</f>
        <v>0</v>
      </c>
      <c r="BH757" s="227">
        <f>IF(N757="sníž. přenesená",J757,0)</f>
        <v>0</v>
      </c>
      <c r="BI757" s="227">
        <f>IF(N757="nulová",J757,0)</f>
        <v>0</v>
      </c>
      <c r="BJ757" s="20" t="s">
        <v>84</v>
      </c>
      <c r="BK757" s="227">
        <f>ROUND(I757*H757,2)</f>
        <v>0</v>
      </c>
      <c r="BL757" s="20" t="s">
        <v>167</v>
      </c>
      <c r="BM757" s="226" t="s">
        <v>932</v>
      </c>
    </row>
    <row r="758" spans="1:47" s="2" customFormat="1" ht="12">
      <c r="A758" s="41"/>
      <c r="B758" s="42"/>
      <c r="C758" s="43"/>
      <c r="D758" s="228" t="s">
        <v>156</v>
      </c>
      <c r="E758" s="43"/>
      <c r="F758" s="229" t="s">
        <v>933</v>
      </c>
      <c r="G758" s="43"/>
      <c r="H758" s="43"/>
      <c r="I758" s="230"/>
      <c r="J758" s="43"/>
      <c r="K758" s="43"/>
      <c r="L758" s="47"/>
      <c r="M758" s="231"/>
      <c r="N758" s="232"/>
      <c r="O758" s="87"/>
      <c r="P758" s="87"/>
      <c r="Q758" s="87"/>
      <c r="R758" s="87"/>
      <c r="S758" s="87"/>
      <c r="T758" s="88"/>
      <c r="U758" s="41"/>
      <c r="V758" s="41"/>
      <c r="W758" s="41"/>
      <c r="X758" s="41"/>
      <c r="Y758" s="41"/>
      <c r="Z758" s="41"/>
      <c r="AA758" s="41"/>
      <c r="AB758" s="41"/>
      <c r="AC758" s="41"/>
      <c r="AD758" s="41"/>
      <c r="AE758" s="41"/>
      <c r="AT758" s="20" t="s">
        <v>156</v>
      </c>
      <c r="AU758" s="20" t="s">
        <v>86</v>
      </c>
    </row>
    <row r="759" spans="1:65" s="2" customFormat="1" ht="37.8" customHeight="1">
      <c r="A759" s="41"/>
      <c r="B759" s="42"/>
      <c r="C759" s="288" t="s">
        <v>934</v>
      </c>
      <c r="D759" s="288" t="s">
        <v>523</v>
      </c>
      <c r="E759" s="289" t="s">
        <v>935</v>
      </c>
      <c r="F759" s="290" t="s">
        <v>936</v>
      </c>
      <c r="G759" s="291" t="s">
        <v>644</v>
      </c>
      <c r="H759" s="292">
        <v>2</v>
      </c>
      <c r="I759" s="293"/>
      <c r="J759" s="294">
        <f>ROUND(I759*H759,2)</f>
        <v>0</v>
      </c>
      <c r="K759" s="290" t="s">
        <v>19</v>
      </c>
      <c r="L759" s="295"/>
      <c r="M759" s="296" t="s">
        <v>19</v>
      </c>
      <c r="N759" s="297" t="s">
        <v>47</v>
      </c>
      <c r="O759" s="87"/>
      <c r="P759" s="224">
        <f>O759*H759</f>
        <v>0</v>
      </c>
      <c r="Q759" s="224">
        <v>0.0141</v>
      </c>
      <c r="R759" s="224">
        <f>Q759*H759</f>
        <v>0.0282</v>
      </c>
      <c r="S759" s="224">
        <v>0</v>
      </c>
      <c r="T759" s="225">
        <f>S759*H759</f>
        <v>0</v>
      </c>
      <c r="U759" s="41"/>
      <c r="V759" s="41"/>
      <c r="W759" s="41"/>
      <c r="X759" s="41"/>
      <c r="Y759" s="41"/>
      <c r="Z759" s="41"/>
      <c r="AA759" s="41"/>
      <c r="AB759" s="41"/>
      <c r="AC759" s="41"/>
      <c r="AD759" s="41"/>
      <c r="AE759" s="41"/>
      <c r="AR759" s="226" t="s">
        <v>193</v>
      </c>
      <c r="AT759" s="226" t="s">
        <v>523</v>
      </c>
      <c r="AU759" s="226" t="s">
        <v>86</v>
      </c>
      <c r="AY759" s="20" t="s">
        <v>146</v>
      </c>
      <c r="BE759" s="227">
        <f>IF(N759="základní",J759,0)</f>
        <v>0</v>
      </c>
      <c r="BF759" s="227">
        <f>IF(N759="snížená",J759,0)</f>
        <v>0</v>
      </c>
      <c r="BG759" s="227">
        <f>IF(N759="zákl. přenesená",J759,0)</f>
        <v>0</v>
      </c>
      <c r="BH759" s="227">
        <f>IF(N759="sníž. přenesená",J759,0)</f>
        <v>0</v>
      </c>
      <c r="BI759" s="227">
        <f>IF(N759="nulová",J759,0)</f>
        <v>0</v>
      </c>
      <c r="BJ759" s="20" t="s">
        <v>84</v>
      </c>
      <c r="BK759" s="227">
        <f>ROUND(I759*H759,2)</f>
        <v>0</v>
      </c>
      <c r="BL759" s="20" t="s">
        <v>167</v>
      </c>
      <c r="BM759" s="226" t="s">
        <v>937</v>
      </c>
    </row>
    <row r="760" spans="1:47" s="2" customFormat="1" ht="12">
      <c r="A760" s="41"/>
      <c r="B760" s="42"/>
      <c r="C760" s="43"/>
      <c r="D760" s="241" t="s">
        <v>646</v>
      </c>
      <c r="E760" s="43"/>
      <c r="F760" s="298" t="s">
        <v>647</v>
      </c>
      <c r="G760" s="43"/>
      <c r="H760" s="43"/>
      <c r="I760" s="230"/>
      <c r="J760" s="43"/>
      <c r="K760" s="43"/>
      <c r="L760" s="47"/>
      <c r="M760" s="231"/>
      <c r="N760" s="232"/>
      <c r="O760" s="87"/>
      <c r="P760" s="87"/>
      <c r="Q760" s="87"/>
      <c r="R760" s="87"/>
      <c r="S760" s="87"/>
      <c r="T760" s="88"/>
      <c r="U760" s="41"/>
      <c r="V760" s="41"/>
      <c r="W760" s="41"/>
      <c r="X760" s="41"/>
      <c r="Y760" s="41"/>
      <c r="Z760" s="41"/>
      <c r="AA760" s="41"/>
      <c r="AB760" s="41"/>
      <c r="AC760" s="41"/>
      <c r="AD760" s="41"/>
      <c r="AE760" s="41"/>
      <c r="AT760" s="20" t="s">
        <v>646</v>
      </c>
      <c r="AU760" s="20" t="s">
        <v>86</v>
      </c>
    </row>
    <row r="761" spans="1:65" s="2" customFormat="1" ht="16.5" customHeight="1">
      <c r="A761" s="41"/>
      <c r="B761" s="42"/>
      <c r="C761" s="215" t="s">
        <v>938</v>
      </c>
      <c r="D761" s="215" t="s">
        <v>149</v>
      </c>
      <c r="E761" s="216" t="s">
        <v>939</v>
      </c>
      <c r="F761" s="217" t="s">
        <v>940</v>
      </c>
      <c r="G761" s="218" t="s">
        <v>644</v>
      </c>
      <c r="H761" s="219">
        <v>2</v>
      </c>
      <c r="I761" s="220"/>
      <c r="J761" s="221">
        <f>ROUND(I761*H761,2)</f>
        <v>0</v>
      </c>
      <c r="K761" s="217" t="s">
        <v>153</v>
      </c>
      <c r="L761" s="47"/>
      <c r="M761" s="222" t="s">
        <v>19</v>
      </c>
      <c r="N761" s="223" t="s">
        <v>47</v>
      </c>
      <c r="O761" s="87"/>
      <c r="P761" s="224">
        <f>O761*H761</f>
        <v>0</v>
      </c>
      <c r="Q761" s="224">
        <v>0.35744</v>
      </c>
      <c r="R761" s="224">
        <f>Q761*H761</f>
        <v>0.71488</v>
      </c>
      <c r="S761" s="224">
        <v>0</v>
      </c>
      <c r="T761" s="225">
        <f>S761*H761</f>
        <v>0</v>
      </c>
      <c r="U761" s="41"/>
      <c r="V761" s="41"/>
      <c r="W761" s="41"/>
      <c r="X761" s="41"/>
      <c r="Y761" s="41"/>
      <c r="Z761" s="41"/>
      <c r="AA761" s="41"/>
      <c r="AB761" s="41"/>
      <c r="AC761" s="41"/>
      <c r="AD761" s="41"/>
      <c r="AE761" s="41"/>
      <c r="AR761" s="226" t="s">
        <v>167</v>
      </c>
      <c r="AT761" s="226" t="s">
        <v>149</v>
      </c>
      <c r="AU761" s="226" t="s">
        <v>86</v>
      </c>
      <c r="AY761" s="20" t="s">
        <v>146</v>
      </c>
      <c r="BE761" s="227">
        <f>IF(N761="základní",J761,0)</f>
        <v>0</v>
      </c>
      <c r="BF761" s="227">
        <f>IF(N761="snížená",J761,0)</f>
        <v>0</v>
      </c>
      <c r="BG761" s="227">
        <f>IF(N761="zákl. přenesená",J761,0)</f>
        <v>0</v>
      </c>
      <c r="BH761" s="227">
        <f>IF(N761="sníž. přenesená",J761,0)</f>
        <v>0</v>
      </c>
      <c r="BI761" s="227">
        <f>IF(N761="nulová",J761,0)</f>
        <v>0</v>
      </c>
      <c r="BJ761" s="20" t="s">
        <v>84</v>
      </c>
      <c r="BK761" s="227">
        <f>ROUND(I761*H761,2)</f>
        <v>0</v>
      </c>
      <c r="BL761" s="20" t="s">
        <v>167</v>
      </c>
      <c r="BM761" s="226" t="s">
        <v>941</v>
      </c>
    </row>
    <row r="762" spans="1:47" s="2" customFormat="1" ht="12">
      <c r="A762" s="41"/>
      <c r="B762" s="42"/>
      <c r="C762" s="43"/>
      <c r="D762" s="228" t="s">
        <v>156</v>
      </c>
      <c r="E762" s="43"/>
      <c r="F762" s="229" t="s">
        <v>942</v>
      </c>
      <c r="G762" s="43"/>
      <c r="H762" s="43"/>
      <c r="I762" s="230"/>
      <c r="J762" s="43"/>
      <c r="K762" s="43"/>
      <c r="L762" s="47"/>
      <c r="M762" s="231"/>
      <c r="N762" s="232"/>
      <c r="O762" s="87"/>
      <c r="P762" s="87"/>
      <c r="Q762" s="87"/>
      <c r="R762" s="87"/>
      <c r="S762" s="87"/>
      <c r="T762" s="88"/>
      <c r="U762" s="41"/>
      <c r="V762" s="41"/>
      <c r="W762" s="41"/>
      <c r="X762" s="41"/>
      <c r="Y762" s="41"/>
      <c r="Z762" s="41"/>
      <c r="AA762" s="41"/>
      <c r="AB762" s="41"/>
      <c r="AC762" s="41"/>
      <c r="AD762" s="41"/>
      <c r="AE762" s="41"/>
      <c r="AT762" s="20" t="s">
        <v>156</v>
      </c>
      <c r="AU762" s="20" t="s">
        <v>86</v>
      </c>
    </row>
    <row r="763" spans="1:65" s="2" customFormat="1" ht="24.15" customHeight="1">
      <c r="A763" s="41"/>
      <c r="B763" s="42"/>
      <c r="C763" s="288" t="s">
        <v>943</v>
      </c>
      <c r="D763" s="288" t="s">
        <v>523</v>
      </c>
      <c r="E763" s="289" t="s">
        <v>944</v>
      </c>
      <c r="F763" s="290" t="s">
        <v>945</v>
      </c>
      <c r="G763" s="291" t="s">
        <v>644</v>
      </c>
      <c r="H763" s="292">
        <v>2</v>
      </c>
      <c r="I763" s="293"/>
      <c r="J763" s="294">
        <f>ROUND(I763*H763,2)</f>
        <v>0</v>
      </c>
      <c r="K763" s="290" t="s">
        <v>19</v>
      </c>
      <c r="L763" s="295"/>
      <c r="M763" s="296" t="s">
        <v>19</v>
      </c>
      <c r="N763" s="297" t="s">
        <v>47</v>
      </c>
      <c r="O763" s="87"/>
      <c r="P763" s="224">
        <f>O763*H763</f>
        <v>0</v>
      </c>
      <c r="Q763" s="224">
        <v>0.57</v>
      </c>
      <c r="R763" s="224">
        <f>Q763*H763</f>
        <v>1.14</v>
      </c>
      <c r="S763" s="224">
        <v>0</v>
      </c>
      <c r="T763" s="225">
        <f>S763*H763</f>
        <v>0</v>
      </c>
      <c r="U763" s="41"/>
      <c r="V763" s="41"/>
      <c r="W763" s="41"/>
      <c r="X763" s="41"/>
      <c r="Y763" s="41"/>
      <c r="Z763" s="41"/>
      <c r="AA763" s="41"/>
      <c r="AB763" s="41"/>
      <c r="AC763" s="41"/>
      <c r="AD763" s="41"/>
      <c r="AE763" s="41"/>
      <c r="AR763" s="226" t="s">
        <v>193</v>
      </c>
      <c r="AT763" s="226" t="s">
        <v>523</v>
      </c>
      <c r="AU763" s="226" t="s">
        <v>86</v>
      </c>
      <c r="AY763" s="20" t="s">
        <v>146</v>
      </c>
      <c r="BE763" s="227">
        <f>IF(N763="základní",J763,0)</f>
        <v>0</v>
      </c>
      <c r="BF763" s="227">
        <f>IF(N763="snížená",J763,0)</f>
        <v>0</v>
      </c>
      <c r="BG763" s="227">
        <f>IF(N763="zákl. přenesená",J763,0)</f>
        <v>0</v>
      </c>
      <c r="BH763" s="227">
        <f>IF(N763="sníž. přenesená",J763,0)</f>
        <v>0</v>
      </c>
      <c r="BI763" s="227">
        <f>IF(N763="nulová",J763,0)</f>
        <v>0</v>
      </c>
      <c r="BJ763" s="20" t="s">
        <v>84</v>
      </c>
      <c r="BK763" s="227">
        <f>ROUND(I763*H763,2)</f>
        <v>0</v>
      </c>
      <c r="BL763" s="20" t="s">
        <v>167</v>
      </c>
      <c r="BM763" s="226" t="s">
        <v>946</v>
      </c>
    </row>
    <row r="764" spans="1:47" s="2" customFormat="1" ht="12">
      <c r="A764" s="41"/>
      <c r="B764" s="42"/>
      <c r="C764" s="43"/>
      <c r="D764" s="241" t="s">
        <v>646</v>
      </c>
      <c r="E764" s="43"/>
      <c r="F764" s="298" t="s">
        <v>647</v>
      </c>
      <c r="G764" s="43"/>
      <c r="H764" s="43"/>
      <c r="I764" s="230"/>
      <c r="J764" s="43"/>
      <c r="K764" s="43"/>
      <c r="L764" s="47"/>
      <c r="M764" s="231"/>
      <c r="N764" s="232"/>
      <c r="O764" s="87"/>
      <c r="P764" s="87"/>
      <c r="Q764" s="87"/>
      <c r="R764" s="87"/>
      <c r="S764" s="87"/>
      <c r="T764" s="88"/>
      <c r="U764" s="41"/>
      <c r="V764" s="41"/>
      <c r="W764" s="41"/>
      <c r="X764" s="41"/>
      <c r="Y764" s="41"/>
      <c r="Z764" s="41"/>
      <c r="AA764" s="41"/>
      <c r="AB764" s="41"/>
      <c r="AC764" s="41"/>
      <c r="AD764" s="41"/>
      <c r="AE764" s="41"/>
      <c r="AT764" s="20" t="s">
        <v>646</v>
      </c>
      <c r="AU764" s="20" t="s">
        <v>86</v>
      </c>
    </row>
    <row r="765" spans="1:65" s="2" customFormat="1" ht="16.5" customHeight="1">
      <c r="A765" s="41"/>
      <c r="B765" s="42"/>
      <c r="C765" s="215" t="s">
        <v>947</v>
      </c>
      <c r="D765" s="215" t="s">
        <v>149</v>
      </c>
      <c r="E765" s="216" t="s">
        <v>948</v>
      </c>
      <c r="F765" s="217" t="s">
        <v>949</v>
      </c>
      <c r="G765" s="218" t="s">
        <v>467</v>
      </c>
      <c r="H765" s="219">
        <v>3.44</v>
      </c>
      <c r="I765" s="220"/>
      <c r="J765" s="221">
        <f>ROUND(I765*H765,2)</f>
        <v>0</v>
      </c>
      <c r="K765" s="217" t="s">
        <v>153</v>
      </c>
      <c r="L765" s="47"/>
      <c r="M765" s="222" t="s">
        <v>19</v>
      </c>
      <c r="N765" s="223" t="s">
        <v>47</v>
      </c>
      <c r="O765" s="87"/>
      <c r="P765" s="224">
        <f>O765*H765</f>
        <v>0</v>
      </c>
      <c r="Q765" s="224">
        <v>0</v>
      </c>
      <c r="R765" s="224">
        <f>Q765*H765</f>
        <v>0</v>
      </c>
      <c r="S765" s="224">
        <v>2</v>
      </c>
      <c r="T765" s="225">
        <f>S765*H765</f>
        <v>6.88</v>
      </c>
      <c r="U765" s="41"/>
      <c r="V765" s="41"/>
      <c r="W765" s="41"/>
      <c r="X765" s="41"/>
      <c r="Y765" s="41"/>
      <c r="Z765" s="41"/>
      <c r="AA765" s="41"/>
      <c r="AB765" s="41"/>
      <c r="AC765" s="41"/>
      <c r="AD765" s="41"/>
      <c r="AE765" s="41"/>
      <c r="AR765" s="226" t="s">
        <v>167</v>
      </c>
      <c r="AT765" s="226" t="s">
        <v>149</v>
      </c>
      <c r="AU765" s="226" t="s">
        <v>86</v>
      </c>
      <c r="AY765" s="20" t="s">
        <v>146</v>
      </c>
      <c r="BE765" s="227">
        <f>IF(N765="základní",J765,0)</f>
        <v>0</v>
      </c>
      <c r="BF765" s="227">
        <f>IF(N765="snížená",J765,0)</f>
        <v>0</v>
      </c>
      <c r="BG765" s="227">
        <f>IF(N765="zákl. přenesená",J765,0)</f>
        <v>0</v>
      </c>
      <c r="BH765" s="227">
        <f>IF(N765="sníž. přenesená",J765,0)</f>
        <v>0</v>
      </c>
      <c r="BI765" s="227">
        <f>IF(N765="nulová",J765,0)</f>
        <v>0</v>
      </c>
      <c r="BJ765" s="20" t="s">
        <v>84</v>
      </c>
      <c r="BK765" s="227">
        <f>ROUND(I765*H765,2)</f>
        <v>0</v>
      </c>
      <c r="BL765" s="20" t="s">
        <v>167</v>
      </c>
      <c r="BM765" s="226" t="s">
        <v>950</v>
      </c>
    </row>
    <row r="766" spans="1:47" s="2" customFormat="1" ht="12">
      <c r="A766" s="41"/>
      <c r="B766" s="42"/>
      <c r="C766" s="43"/>
      <c r="D766" s="228" t="s">
        <v>156</v>
      </c>
      <c r="E766" s="43"/>
      <c r="F766" s="229" t="s">
        <v>951</v>
      </c>
      <c r="G766" s="43"/>
      <c r="H766" s="43"/>
      <c r="I766" s="230"/>
      <c r="J766" s="43"/>
      <c r="K766" s="43"/>
      <c r="L766" s="47"/>
      <c r="M766" s="231"/>
      <c r="N766" s="232"/>
      <c r="O766" s="87"/>
      <c r="P766" s="87"/>
      <c r="Q766" s="87"/>
      <c r="R766" s="87"/>
      <c r="S766" s="87"/>
      <c r="T766" s="88"/>
      <c r="U766" s="41"/>
      <c r="V766" s="41"/>
      <c r="W766" s="41"/>
      <c r="X766" s="41"/>
      <c r="Y766" s="41"/>
      <c r="Z766" s="41"/>
      <c r="AA766" s="41"/>
      <c r="AB766" s="41"/>
      <c r="AC766" s="41"/>
      <c r="AD766" s="41"/>
      <c r="AE766" s="41"/>
      <c r="AT766" s="20" t="s">
        <v>156</v>
      </c>
      <c r="AU766" s="20" t="s">
        <v>86</v>
      </c>
    </row>
    <row r="767" spans="1:51" s="14" customFormat="1" ht="12">
      <c r="A767" s="14"/>
      <c r="B767" s="250"/>
      <c r="C767" s="251"/>
      <c r="D767" s="241" t="s">
        <v>380</v>
      </c>
      <c r="E767" s="252" t="s">
        <v>19</v>
      </c>
      <c r="F767" s="253" t="s">
        <v>952</v>
      </c>
      <c r="G767" s="251"/>
      <c r="H767" s="254">
        <v>0.576</v>
      </c>
      <c r="I767" s="255"/>
      <c r="J767" s="251"/>
      <c r="K767" s="251"/>
      <c r="L767" s="256"/>
      <c r="M767" s="257"/>
      <c r="N767" s="258"/>
      <c r="O767" s="258"/>
      <c r="P767" s="258"/>
      <c r="Q767" s="258"/>
      <c r="R767" s="258"/>
      <c r="S767" s="258"/>
      <c r="T767" s="259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T767" s="260" t="s">
        <v>380</v>
      </c>
      <c r="AU767" s="260" t="s">
        <v>86</v>
      </c>
      <c r="AV767" s="14" t="s">
        <v>86</v>
      </c>
      <c r="AW767" s="14" t="s">
        <v>37</v>
      </c>
      <c r="AX767" s="14" t="s">
        <v>76</v>
      </c>
      <c r="AY767" s="260" t="s">
        <v>146</v>
      </c>
    </row>
    <row r="768" spans="1:51" s="14" customFormat="1" ht="12">
      <c r="A768" s="14"/>
      <c r="B768" s="250"/>
      <c r="C768" s="251"/>
      <c r="D768" s="241" t="s">
        <v>380</v>
      </c>
      <c r="E768" s="252" t="s">
        <v>19</v>
      </c>
      <c r="F768" s="253" t="s">
        <v>953</v>
      </c>
      <c r="G768" s="251"/>
      <c r="H768" s="254">
        <v>0.288</v>
      </c>
      <c r="I768" s="255"/>
      <c r="J768" s="251"/>
      <c r="K768" s="251"/>
      <c r="L768" s="256"/>
      <c r="M768" s="257"/>
      <c r="N768" s="258"/>
      <c r="O768" s="258"/>
      <c r="P768" s="258"/>
      <c r="Q768" s="258"/>
      <c r="R768" s="258"/>
      <c r="S768" s="258"/>
      <c r="T768" s="259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T768" s="260" t="s">
        <v>380</v>
      </c>
      <c r="AU768" s="260" t="s">
        <v>86</v>
      </c>
      <c r="AV768" s="14" t="s">
        <v>86</v>
      </c>
      <c r="AW768" s="14" t="s">
        <v>37</v>
      </c>
      <c r="AX768" s="14" t="s">
        <v>76</v>
      </c>
      <c r="AY768" s="260" t="s">
        <v>146</v>
      </c>
    </row>
    <row r="769" spans="1:51" s="14" customFormat="1" ht="12">
      <c r="A769" s="14"/>
      <c r="B769" s="250"/>
      <c r="C769" s="251"/>
      <c r="D769" s="241" t="s">
        <v>380</v>
      </c>
      <c r="E769" s="252" t="s">
        <v>19</v>
      </c>
      <c r="F769" s="253" t="s">
        <v>954</v>
      </c>
      <c r="G769" s="251"/>
      <c r="H769" s="254">
        <v>1.536</v>
      </c>
      <c r="I769" s="255"/>
      <c r="J769" s="251"/>
      <c r="K769" s="251"/>
      <c r="L769" s="256"/>
      <c r="M769" s="257"/>
      <c r="N769" s="258"/>
      <c r="O769" s="258"/>
      <c r="P769" s="258"/>
      <c r="Q769" s="258"/>
      <c r="R769" s="258"/>
      <c r="S769" s="258"/>
      <c r="T769" s="259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T769" s="260" t="s">
        <v>380</v>
      </c>
      <c r="AU769" s="260" t="s">
        <v>86</v>
      </c>
      <c r="AV769" s="14" t="s">
        <v>86</v>
      </c>
      <c r="AW769" s="14" t="s">
        <v>37</v>
      </c>
      <c r="AX769" s="14" t="s">
        <v>76</v>
      </c>
      <c r="AY769" s="260" t="s">
        <v>146</v>
      </c>
    </row>
    <row r="770" spans="1:51" s="14" customFormat="1" ht="12">
      <c r="A770" s="14"/>
      <c r="B770" s="250"/>
      <c r="C770" s="251"/>
      <c r="D770" s="241" t="s">
        <v>380</v>
      </c>
      <c r="E770" s="252" t="s">
        <v>19</v>
      </c>
      <c r="F770" s="253" t="s">
        <v>955</v>
      </c>
      <c r="G770" s="251"/>
      <c r="H770" s="254">
        <v>0.512</v>
      </c>
      <c r="I770" s="255"/>
      <c r="J770" s="251"/>
      <c r="K770" s="251"/>
      <c r="L770" s="256"/>
      <c r="M770" s="257"/>
      <c r="N770" s="258"/>
      <c r="O770" s="258"/>
      <c r="P770" s="258"/>
      <c r="Q770" s="258"/>
      <c r="R770" s="258"/>
      <c r="S770" s="258"/>
      <c r="T770" s="259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T770" s="260" t="s">
        <v>380</v>
      </c>
      <c r="AU770" s="260" t="s">
        <v>86</v>
      </c>
      <c r="AV770" s="14" t="s">
        <v>86</v>
      </c>
      <c r="AW770" s="14" t="s">
        <v>37</v>
      </c>
      <c r="AX770" s="14" t="s">
        <v>76</v>
      </c>
      <c r="AY770" s="260" t="s">
        <v>146</v>
      </c>
    </row>
    <row r="771" spans="1:51" s="14" customFormat="1" ht="12">
      <c r="A771" s="14"/>
      <c r="B771" s="250"/>
      <c r="C771" s="251"/>
      <c r="D771" s="241" t="s">
        <v>380</v>
      </c>
      <c r="E771" s="252" t="s">
        <v>19</v>
      </c>
      <c r="F771" s="253" t="s">
        <v>956</v>
      </c>
      <c r="G771" s="251"/>
      <c r="H771" s="254">
        <v>0.128</v>
      </c>
      <c r="I771" s="255"/>
      <c r="J771" s="251"/>
      <c r="K771" s="251"/>
      <c r="L771" s="256"/>
      <c r="M771" s="257"/>
      <c r="N771" s="258"/>
      <c r="O771" s="258"/>
      <c r="P771" s="258"/>
      <c r="Q771" s="258"/>
      <c r="R771" s="258"/>
      <c r="S771" s="258"/>
      <c r="T771" s="259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T771" s="260" t="s">
        <v>380</v>
      </c>
      <c r="AU771" s="260" t="s">
        <v>86</v>
      </c>
      <c r="AV771" s="14" t="s">
        <v>86</v>
      </c>
      <c r="AW771" s="14" t="s">
        <v>37</v>
      </c>
      <c r="AX771" s="14" t="s">
        <v>76</v>
      </c>
      <c r="AY771" s="260" t="s">
        <v>146</v>
      </c>
    </row>
    <row r="772" spans="1:51" s="14" customFormat="1" ht="12">
      <c r="A772" s="14"/>
      <c r="B772" s="250"/>
      <c r="C772" s="251"/>
      <c r="D772" s="241" t="s">
        <v>380</v>
      </c>
      <c r="E772" s="252" t="s">
        <v>19</v>
      </c>
      <c r="F772" s="253" t="s">
        <v>957</v>
      </c>
      <c r="G772" s="251"/>
      <c r="H772" s="254">
        <v>0.4</v>
      </c>
      <c r="I772" s="255"/>
      <c r="J772" s="251"/>
      <c r="K772" s="251"/>
      <c r="L772" s="256"/>
      <c r="M772" s="257"/>
      <c r="N772" s="258"/>
      <c r="O772" s="258"/>
      <c r="P772" s="258"/>
      <c r="Q772" s="258"/>
      <c r="R772" s="258"/>
      <c r="S772" s="258"/>
      <c r="T772" s="259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T772" s="260" t="s">
        <v>380</v>
      </c>
      <c r="AU772" s="260" t="s">
        <v>86</v>
      </c>
      <c r="AV772" s="14" t="s">
        <v>86</v>
      </c>
      <c r="AW772" s="14" t="s">
        <v>37</v>
      </c>
      <c r="AX772" s="14" t="s">
        <v>76</v>
      </c>
      <c r="AY772" s="260" t="s">
        <v>146</v>
      </c>
    </row>
    <row r="773" spans="1:51" s="16" customFormat="1" ht="12">
      <c r="A773" s="16"/>
      <c r="B773" s="277"/>
      <c r="C773" s="278"/>
      <c r="D773" s="241" t="s">
        <v>380</v>
      </c>
      <c r="E773" s="279" t="s">
        <v>19</v>
      </c>
      <c r="F773" s="280" t="s">
        <v>501</v>
      </c>
      <c r="G773" s="278"/>
      <c r="H773" s="281">
        <v>3.44</v>
      </c>
      <c r="I773" s="282"/>
      <c r="J773" s="278"/>
      <c r="K773" s="278"/>
      <c r="L773" s="283"/>
      <c r="M773" s="284"/>
      <c r="N773" s="285"/>
      <c r="O773" s="285"/>
      <c r="P773" s="285"/>
      <c r="Q773" s="285"/>
      <c r="R773" s="285"/>
      <c r="S773" s="285"/>
      <c r="T773" s="286"/>
      <c r="U773" s="16"/>
      <c r="V773" s="16"/>
      <c r="W773" s="16"/>
      <c r="X773" s="16"/>
      <c r="Y773" s="16"/>
      <c r="Z773" s="16"/>
      <c r="AA773" s="16"/>
      <c r="AB773" s="16"/>
      <c r="AC773" s="16"/>
      <c r="AD773" s="16"/>
      <c r="AE773" s="16"/>
      <c r="AT773" s="287" t="s">
        <v>380</v>
      </c>
      <c r="AU773" s="287" t="s">
        <v>86</v>
      </c>
      <c r="AV773" s="16" t="s">
        <v>167</v>
      </c>
      <c r="AW773" s="16" t="s">
        <v>37</v>
      </c>
      <c r="AX773" s="16" t="s">
        <v>84</v>
      </c>
      <c r="AY773" s="287" t="s">
        <v>146</v>
      </c>
    </row>
    <row r="774" spans="1:47" s="2" customFormat="1" ht="12">
      <c r="A774" s="41"/>
      <c r="B774" s="42"/>
      <c r="C774" s="43"/>
      <c r="D774" s="241" t="s">
        <v>383</v>
      </c>
      <c r="E774" s="43"/>
      <c r="F774" s="261" t="s">
        <v>958</v>
      </c>
      <c r="G774" s="43"/>
      <c r="H774" s="43"/>
      <c r="I774" s="43"/>
      <c r="J774" s="43"/>
      <c r="K774" s="43"/>
      <c r="L774" s="47"/>
      <c r="M774" s="231"/>
      <c r="N774" s="232"/>
      <c r="O774" s="87"/>
      <c r="P774" s="87"/>
      <c r="Q774" s="87"/>
      <c r="R774" s="87"/>
      <c r="S774" s="87"/>
      <c r="T774" s="88"/>
      <c r="U774" s="41"/>
      <c r="V774" s="41"/>
      <c r="W774" s="41"/>
      <c r="X774" s="41"/>
      <c r="Y774" s="41"/>
      <c r="Z774" s="41"/>
      <c r="AA774" s="41"/>
      <c r="AB774" s="41"/>
      <c r="AC774" s="41"/>
      <c r="AD774" s="41"/>
      <c r="AE774" s="41"/>
      <c r="AU774" s="20" t="s">
        <v>86</v>
      </c>
    </row>
    <row r="775" spans="1:47" s="2" customFormat="1" ht="12">
      <c r="A775" s="41"/>
      <c r="B775" s="42"/>
      <c r="C775" s="43"/>
      <c r="D775" s="241" t="s">
        <v>383</v>
      </c>
      <c r="E775" s="43"/>
      <c r="F775" s="262" t="s">
        <v>283</v>
      </c>
      <c r="G775" s="43"/>
      <c r="H775" s="263">
        <v>12.287</v>
      </c>
      <c r="I775" s="43"/>
      <c r="J775" s="43"/>
      <c r="K775" s="43"/>
      <c r="L775" s="47"/>
      <c r="M775" s="231"/>
      <c r="N775" s="232"/>
      <c r="O775" s="87"/>
      <c r="P775" s="87"/>
      <c r="Q775" s="87"/>
      <c r="R775" s="87"/>
      <c r="S775" s="87"/>
      <c r="T775" s="88"/>
      <c r="U775" s="41"/>
      <c r="V775" s="41"/>
      <c r="W775" s="41"/>
      <c r="X775" s="41"/>
      <c r="Y775" s="41"/>
      <c r="Z775" s="41"/>
      <c r="AA775" s="41"/>
      <c r="AB775" s="41"/>
      <c r="AC775" s="41"/>
      <c r="AD775" s="41"/>
      <c r="AE775" s="41"/>
      <c r="AU775" s="20" t="s">
        <v>86</v>
      </c>
    </row>
    <row r="776" spans="1:65" s="2" customFormat="1" ht="16.5" customHeight="1">
      <c r="A776" s="41"/>
      <c r="B776" s="42"/>
      <c r="C776" s="215" t="s">
        <v>959</v>
      </c>
      <c r="D776" s="215" t="s">
        <v>149</v>
      </c>
      <c r="E776" s="216" t="s">
        <v>960</v>
      </c>
      <c r="F776" s="217" t="s">
        <v>961</v>
      </c>
      <c r="G776" s="218" t="s">
        <v>644</v>
      </c>
      <c r="H776" s="219">
        <v>1</v>
      </c>
      <c r="I776" s="220"/>
      <c r="J776" s="221">
        <f>ROUND(I776*H776,2)</f>
        <v>0</v>
      </c>
      <c r="K776" s="217" t="s">
        <v>153</v>
      </c>
      <c r="L776" s="47"/>
      <c r="M776" s="222" t="s">
        <v>19</v>
      </c>
      <c r="N776" s="223" t="s">
        <v>47</v>
      </c>
      <c r="O776" s="87"/>
      <c r="P776" s="224">
        <f>O776*H776</f>
        <v>0</v>
      </c>
      <c r="Q776" s="224">
        <v>0</v>
      </c>
      <c r="R776" s="224">
        <f>Q776*H776</f>
        <v>0</v>
      </c>
      <c r="S776" s="224">
        <v>0.42</v>
      </c>
      <c r="T776" s="225">
        <f>S776*H776</f>
        <v>0.42</v>
      </c>
      <c r="U776" s="41"/>
      <c r="V776" s="41"/>
      <c r="W776" s="41"/>
      <c r="X776" s="41"/>
      <c r="Y776" s="41"/>
      <c r="Z776" s="41"/>
      <c r="AA776" s="41"/>
      <c r="AB776" s="41"/>
      <c r="AC776" s="41"/>
      <c r="AD776" s="41"/>
      <c r="AE776" s="41"/>
      <c r="AR776" s="226" t="s">
        <v>167</v>
      </c>
      <c r="AT776" s="226" t="s">
        <v>149</v>
      </c>
      <c r="AU776" s="226" t="s">
        <v>86</v>
      </c>
      <c r="AY776" s="20" t="s">
        <v>146</v>
      </c>
      <c r="BE776" s="227">
        <f>IF(N776="základní",J776,0)</f>
        <v>0</v>
      </c>
      <c r="BF776" s="227">
        <f>IF(N776="snížená",J776,0)</f>
        <v>0</v>
      </c>
      <c r="BG776" s="227">
        <f>IF(N776="zákl. přenesená",J776,0)</f>
        <v>0</v>
      </c>
      <c r="BH776" s="227">
        <f>IF(N776="sníž. přenesená",J776,0)</f>
        <v>0</v>
      </c>
      <c r="BI776" s="227">
        <f>IF(N776="nulová",J776,0)</f>
        <v>0</v>
      </c>
      <c r="BJ776" s="20" t="s">
        <v>84</v>
      </c>
      <c r="BK776" s="227">
        <f>ROUND(I776*H776,2)</f>
        <v>0</v>
      </c>
      <c r="BL776" s="20" t="s">
        <v>167</v>
      </c>
      <c r="BM776" s="226" t="s">
        <v>962</v>
      </c>
    </row>
    <row r="777" spans="1:47" s="2" customFormat="1" ht="12">
      <c r="A777" s="41"/>
      <c r="B777" s="42"/>
      <c r="C777" s="43"/>
      <c r="D777" s="228" t="s">
        <v>156</v>
      </c>
      <c r="E777" s="43"/>
      <c r="F777" s="229" t="s">
        <v>963</v>
      </c>
      <c r="G777" s="43"/>
      <c r="H777" s="43"/>
      <c r="I777" s="230"/>
      <c r="J777" s="43"/>
      <c r="K777" s="43"/>
      <c r="L777" s="47"/>
      <c r="M777" s="231"/>
      <c r="N777" s="232"/>
      <c r="O777" s="87"/>
      <c r="P777" s="87"/>
      <c r="Q777" s="87"/>
      <c r="R777" s="87"/>
      <c r="S777" s="87"/>
      <c r="T777" s="88"/>
      <c r="U777" s="41"/>
      <c r="V777" s="41"/>
      <c r="W777" s="41"/>
      <c r="X777" s="41"/>
      <c r="Y777" s="41"/>
      <c r="Z777" s="41"/>
      <c r="AA777" s="41"/>
      <c r="AB777" s="41"/>
      <c r="AC777" s="41"/>
      <c r="AD777" s="41"/>
      <c r="AE777" s="41"/>
      <c r="AT777" s="20" t="s">
        <v>156</v>
      </c>
      <c r="AU777" s="20" t="s">
        <v>86</v>
      </c>
    </row>
    <row r="778" spans="1:65" s="2" customFormat="1" ht="16.5" customHeight="1">
      <c r="A778" s="41"/>
      <c r="B778" s="42"/>
      <c r="C778" s="215" t="s">
        <v>964</v>
      </c>
      <c r="D778" s="215" t="s">
        <v>149</v>
      </c>
      <c r="E778" s="216" t="s">
        <v>965</v>
      </c>
      <c r="F778" s="217" t="s">
        <v>966</v>
      </c>
      <c r="G778" s="218" t="s">
        <v>644</v>
      </c>
      <c r="H778" s="219">
        <v>1</v>
      </c>
      <c r="I778" s="220"/>
      <c r="J778" s="221">
        <f>ROUND(I778*H778,2)</f>
        <v>0</v>
      </c>
      <c r="K778" s="217" t="s">
        <v>153</v>
      </c>
      <c r="L778" s="47"/>
      <c r="M778" s="222" t="s">
        <v>19</v>
      </c>
      <c r="N778" s="223" t="s">
        <v>47</v>
      </c>
      <c r="O778" s="87"/>
      <c r="P778" s="224">
        <f>O778*H778</f>
        <v>0</v>
      </c>
      <c r="Q778" s="224">
        <v>0</v>
      </c>
      <c r="R778" s="224">
        <f>Q778*H778</f>
        <v>0</v>
      </c>
      <c r="S778" s="224">
        <v>0.482</v>
      </c>
      <c r="T778" s="225">
        <f>S778*H778</f>
        <v>0.482</v>
      </c>
      <c r="U778" s="41"/>
      <c r="V778" s="41"/>
      <c r="W778" s="41"/>
      <c r="X778" s="41"/>
      <c r="Y778" s="41"/>
      <c r="Z778" s="41"/>
      <c r="AA778" s="41"/>
      <c r="AB778" s="41"/>
      <c r="AC778" s="41"/>
      <c r="AD778" s="41"/>
      <c r="AE778" s="41"/>
      <c r="AR778" s="226" t="s">
        <v>167</v>
      </c>
      <c r="AT778" s="226" t="s">
        <v>149</v>
      </c>
      <c r="AU778" s="226" t="s">
        <v>86</v>
      </c>
      <c r="AY778" s="20" t="s">
        <v>146</v>
      </c>
      <c r="BE778" s="227">
        <f>IF(N778="základní",J778,0)</f>
        <v>0</v>
      </c>
      <c r="BF778" s="227">
        <f>IF(N778="snížená",J778,0)</f>
        <v>0</v>
      </c>
      <c r="BG778" s="227">
        <f>IF(N778="zákl. přenesená",J778,0)</f>
        <v>0</v>
      </c>
      <c r="BH778" s="227">
        <f>IF(N778="sníž. přenesená",J778,0)</f>
        <v>0</v>
      </c>
      <c r="BI778" s="227">
        <f>IF(N778="nulová",J778,0)</f>
        <v>0</v>
      </c>
      <c r="BJ778" s="20" t="s">
        <v>84</v>
      </c>
      <c r="BK778" s="227">
        <f>ROUND(I778*H778,2)</f>
        <v>0</v>
      </c>
      <c r="BL778" s="20" t="s">
        <v>167</v>
      </c>
      <c r="BM778" s="226" t="s">
        <v>967</v>
      </c>
    </row>
    <row r="779" spans="1:47" s="2" customFormat="1" ht="12">
      <c r="A779" s="41"/>
      <c r="B779" s="42"/>
      <c r="C779" s="43"/>
      <c r="D779" s="228" t="s">
        <v>156</v>
      </c>
      <c r="E779" s="43"/>
      <c r="F779" s="229" t="s">
        <v>968</v>
      </c>
      <c r="G779" s="43"/>
      <c r="H779" s="43"/>
      <c r="I779" s="230"/>
      <c r="J779" s="43"/>
      <c r="K779" s="43"/>
      <c r="L779" s="47"/>
      <c r="M779" s="231"/>
      <c r="N779" s="232"/>
      <c r="O779" s="87"/>
      <c r="P779" s="87"/>
      <c r="Q779" s="87"/>
      <c r="R779" s="87"/>
      <c r="S779" s="87"/>
      <c r="T779" s="88"/>
      <c r="U779" s="41"/>
      <c r="V779" s="41"/>
      <c r="W779" s="41"/>
      <c r="X779" s="41"/>
      <c r="Y779" s="41"/>
      <c r="Z779" s="41"/>
      <c r="AA779" s="41"/>
      <c r="AB779" s="41"/>
      <c r="AC779" s="41"/>
      <c r="AD779" s="41"/>
      <c r="AE779" s="41"/>
      <c r="AT779" s="20" t="s">
        <v>156</v>
      </c>
      <c r="AU779" s="20" t="s">
        <v>86</v>
      </c>
    </row>
    <row r="780" spans="1:65" s="2" customFormat="1" ht="16.5" customHeight="1">
      <c r="A780" s="41"/>
      <c r="B780" s="42"/>
      <c r="C780" s="215" t="s">
        <v>969</v>
      </c>
      <c r="D780" s="215" t="s">
        <v>149</v>
      </c>
      <c r="E780" s="216" t="s">
        <v>970</v>
      </c>
      <c r="F780" s="217" t="s">
        <v>971</v>
      </c>
      <c r="G780" s="218" t="s">
        <v>644</v>
      </c>
      <c r="H780" s="219">
        <v>6</v>
      </c>
      <c r="I780" s="220"/>
      <c r="J780" s="221">
        <f>ROUND(I780*H780,2)</f>
        <v>0</v>
      </c>
      <c r="K780" s="217" t="s">
        <v>19</v>
      </c>
      <c r="L780" s="47"/>
      <c r="M780" s="222" t="s">
        <v>19</v>
      </c>
      <c r="N780" s="223" t="s">
        <v>47</v>
      </c>
      <c r="O780" s="87"/>
      <c r="P780" s="224">
        <f>O780*H780</f>
        <v>0</v>
      </c>
      <c r="Q780" s="224">
        <v>0</v>
      </c>
      <c r="R780" s="224">
        <f>Q780*H780</f>
        <v>0</v>
      </c>
      <c r="S780" s="224">
        <v>0.482</v>
      </c>
      <c r="T780" s="225">
        <f>S780*H780</f>
        <v>2.892</v>
      </c>
      <c r="U780" s="41"/>
      <c r="V780" s="41"/>
      <c r="W780" s="41"/>
      <c r="X780" s="41"/>
      <c r="Y780" s="41"/>
      <c r="Z780" s="41"/>
      <c r="AA780" s="41"/>
      <c r="AB780" s="41"/>
      <c r="AC780" s="41"/>
      <c r="AD780" s="41"/>
      <c r="AE780" s="41"/>
      <c r="AR780" s="226" t="s">
        <v>167</v>
      </c>
      <c r="AT780" s="226" t="s">
        <v>149</v>
      </c>
      <c r="AU780" s="226" t="s">
        <v>86</v>
      </c>
      <c r="AY780" s="20" t="s">
        <v>146</v>
      </c>
      <c r="BE780" s="227">
        <f>IF(N780="základní",J780,0)</f>
        <v>0</v>
      </c>
      <c r="BF780" s="227">
        <f>IF(N780="snížená",J780,0)</f>
        <v>0</v>
      </c>
      <c r="BG780" s="227">
        <f>IF(N780="zákl. přenesená",J780,0)</f>
        <v>0</v>
      </c>
      <c r="BH780" s="227">
        <f>IF(N780="sníž. přenesená",J780,0)</f>
        <v>0</v>
      </c>
      <c r="BI780" s="227">
        <f>IF(N780="nulová",J780,0)</f>
        <v>0</v>
      </c>
      <c r="BJ780" s="20" t="s">
        <v>84</v>
      </c>
      <c r="BK780" s="227">
        <f>ROUND(I780*H780,2)</f>
        <v>0</v>
      </c>
      <c r="BL780" s="20" t="s">
        <v>167</v>
      </c>
      <c r="BM780" s="226" t="s">
        <v>972</v>
      </c>
    </row>
    <row r="781" spans="1:65" s="2" customFormat="1" ht="16.5" customHeight="1">
      <c r="A781" s="41"/>
      <c r="B781" s="42"/>
      <c r="C781" s="215" t="s">
        <v>973</v>
      </c>
      <c r="D781" s="215" t="s">
        <v>149</v>
      </c>
      <c r="E781" s="216" t="s">
        <v>974</v>
      </c>
      <c r="F781" s="217" t="s">
        <v>975</v>
      </c>
      <c r="G781" s="218" t="s">
        <v>644</v>
      </c>
      <c r="H781" s="219">
        <v>1</v>
      </c>
      <c r="I781" s="220"/>
      <c r="J781" s="221">
        <f>ROUND(I781*H781,2)</f>
        <v>0</v>
      </c>
      <c r="K781" s="217" t="s">
        <v>19</v>
      </c>
      <c r="L781" s="47"/>
      <c r="M781" s="222" t="s">
        <v>19</v>
      </c>
      <c r="N781" s="223" t="s">
        <v>47</v>
      </c>
      <c r="O781" s="87"/>
      <c r="P781" s="224">
        <f>O781*H781</f>
        <v>0</v>
      </c>
      <c r="Q781" s="224">
        <v>0</v>
      </c>
      <c r="R781" s="224">
        <f>Q781*H781</f>
        <v>0</v>
      </c>
      <c r="S781" s="224">
        <v>0.482</v>
      </c>
      <c r="T781" s="225">
        <f>S781*H781</f>
        <v>0.482</v>
      </c>
      <c r="U781" s="41"/>
      <c r="V781" s="41"/>
      <c r="W781" s="41"/>
      <c r="X781" s="41"/>
      <c r="Y781" s="41"/>
      <c r="Z781" s="41"/>
      <c r="AA781" s="41"/>
      <c r="AB781" s="41"/>
      <c r="AC781" s="41"/>
      <c r="AD781" s="41"/>
      <c r="AE781" s="41"/>
      <c r="AR781" s="226" t="s">
        <v>167</v>
      </c>
      <c r="AT781" s="226" t="s">
        <v>149</v>
      </c>
      <c r="AU781" s="226" t="s">
        <v>86</v>
      </c>
      <c r="AY781" s="20" t="s">
        <v>146</v>
      </c>
      <c r="BE781" s="227">
        <f>IF(N781="základní",J781,0)</f>
        <v>0</v>
      </c>
      <c r="BF781" s="227">
        <f>IF(N781="snížená",J781,0)</f>
        <v>0</v>
      </c>
      <c r="BG781" s="227">
        <f>IF(N781="zákl. přenesená",J781,0)</f>
        <v>0</v>
      </c>
      <c r="BH781" s="227">
        <f>IF(N781="sníž. přenesená",J781,0)</f>
        <v>0</v>
      </c>
      <c r="BI781" s="227">
        <f>IF(N781="nulová",J781,0)</f>
        <v>0</v>
      </c>
      <c r="BJ781" s="20" t="s">
        <v>84</v>
      </c>
      <c r="BK781" s="227">
        <f>ROUND(I781*H781,2)</f>
        <v>0</v>
      </c>
      <c r="BL781" s="20" t="s">
        <v>167</v>
      </c>
      <c r="BM781" s="226" t="s">
        <v>976</v>
      </c>
    </row>
    <row r="782" spans="1:65" s="2" customFormat="1" ht="16.5" customHeight="1">
      <c r="A782" s="41"/>
      <c r="B782" s="42"/>
      <c r="C782" s="215" t="s">
        <v>977</v>
      </c>
      <c r="D782" s="215" t="s">
        <v>149</v>
      </c>
      <c r="E782" s="216" t="s">
        <v>978</v>
      </c>
      <c r="F782" s="217" t="s">
        <v>979</v>
      </c>
      <c r="G782" s="218" t="s">
        <v>644</v>
      </c>
      <c r="H782" s="219">
        <v>2</v>
      </c>
      <c r="I782" s="220"/>
      <c r="J782" s="221">
        <f>ROUND(I782*H782,2)</f>
        <v>0</v>
      </c>
      <c r="K782" s="217" t="s">
        <v>19</v>
      </c>
      <c r="L782" s="47"/>
      <c r="M782" s="222" t="s">
        <v>19</v>
      </c>
      <c r="N782" s="223" t="s">
        <v>47</v>
      </c>
      <c r="O782" s="87"/>
      <c r="P782" s="224">
        <f>O782*H782</f>
        <v>0</v>
      </c>
      <c r="Q782" s="224">
        <v>0</v>
      </c>
      <c r="R782" s="224">
        <f>Q782*H782</f>
        <v>0</v>
      </c>
      <c r="S782" s="224">
        <v>0.482</v>
      </c>
      <c r="T782" s="225">
        <f>S782*H782</f>
        <v>0.964</v>
      </c>
      <c r="U782" s="41"/>
      <c r="V782" s="41"/>
      <c r="W782" s="41"/>
      <c r="X782" s="41"/>
      <c r="Y782" s="41"/>
      <c r="Z782" s="41"/>
      <c r="AA782" s="41"/>
      <c r="AB782" s="41"/>
      <c r="AC782" s="41"/>
      <c r="AD782" s="41"/>
      <c r="AE782" s="41"/>
      <c r="AR782" s="226" t="s">
        <v>167</v>
      </c>
      <c r="AT782" s="226" t="s">
        <v>149</v>
      </c>
      <c r="AU782" s="226" t="s">
        <v>86</v>
      </c>
      <c r="AY782" s="20" t="s">
        <v>146</v>
      </c>
      <c r="BE782" s="227">
        <f>IF(N782="základní",J782,0)</f>
        <v>0</v>
      </c>
      <c r="BF782" s="227">
        <f>IF(N782="snížená",J782,0)</f>
        <v>0</v>
      </c>
      <c r="BG782" s="227">
        <f>IF(N782="zákl. přenesená",J782,0)</f>
        <v>0</v>
      </c>
      <c r="BH782" s="227">
        <f>IF(N782="sníž. přenesená",J782,0)</f>
        <v>0</v>
      </c>
      <c r="BI782" s="227">
        <f>IF(N782="nulová",J782,0)</f>
        <v>0</v>
      </c>
      <c r="BJ782" s="20" t="s">
        <v>84</v>
      </c>
      <c r="BK782" s="227">
        <f>ROUND(I782*H782,2)</f>
        <v>0</v>
      </c>
      <c r="BL782" s="20" t="s">
        <v>167</v>
      </c>
      <c r="BM782" s="226" t="s">
        <v>980</v>
      </c>
    </row>
    <row r="783" spans="1:65" s="2" customFormat="1" ht="33" customHeight="1">
      <c r="A783" s="41"/>
      <c r="B783" s="42"/>
      <c r="C783" s="215" t="s">
        <v>981</v>
      </c>
      <c r="D783" s="215" t="s">
        <v>149</v>
      </c>
      <c r="E783" s="216" t="s">
        <v>982</v>
      </c>
      <c r="F783" s="217" t="s">
        <v>983</v>
      </c>
      <c r="G783" s="218" t="s">
        <v>644</v>
      </c>
      <c r="H783" s="219">
        <v>2</v>
      </c>
      <c r="I783" s="220"/>
      <c r="J783" s="221">
        <f>ROUND(I783*H783,2)</f>
        <v>0</v>
      </c>
      <c r="K783" s="217" t="s">
        <v>153</v>
      </c>
      <c r="L783" s="47"/>
      <c r="M783" s="222" t="s">
        <v>19</v>
      </c>
      <c r="N783" s="223" t="s">
        <v>47</v>
      </c>
      <c r="O783" s="87"/>
      <c r="P783" s="224">
        <f>O783*H783</f>
        <v>0</v>
      </c>
      <c r="Q783" s="224">
        <v>0</v>
      </c>
      <c r="R783" s="224">
        <f>Q783*H783</f>
        <v>0</v>
      </c>
      <c r="S783" s="224">
        <v>0.082</v>
      </c>
      <c r="T783" s="225">
        <f>S783*H783</f>
        <v>0.164</v>
      </c>
      <c r="U783" s="41"/>
      <c r="V783" s="41"/>
      <c r="W783" s="41"/>
      <c r="X783" s="41"/>
      <c r="Y783" s="41"/>
      <c r="Z783" s="41"/>
      <c r="AA783" s="41"/>
      <c r="AB783" s="41"/>
      <c r="AC783" s="41"/>
      <c r="AD783" s="41"/>
      <c r="AE783" s="41"/>
      <c r="AR783" s="226" t="s">
        <v>167</v>
      </c>
      <c r="AT783" s="226" t="s">
        <v>149</v>
      </c>
      <c r="AU783" s="226" t="s">
        <v>86</v>
      </c>
      <c r="AY783" s="20" t="s">
        <v>146</v>
      </c>
      <c r="BE783" s="227">
        <f>IF(N783="základní",J783,0)</f>
        <v>0</v>
      </c>
      <c r="BF783" s="227">
        <f>IF(N783="snížená",J783,0)</f>
        <v>0</v>
      </c>
      <c r="BG783" s="227">
        <f>IF(N783="zákl. přenesená",J783,0)</f>
        <v>0</v>
      </c>
      <c r="BH783" s="227">
        <f>IF(N783="sníž. přenesená",J783,0)</f>
        <v>0</v>
      </c>
      <c r="BI783" s="227">
        <f>IF(N783="nulová",J783,0)</f>
        <v>0</v>
      </c>
      <c r="BJ783" s="20" t="s">
        <v>84</v>
      </c>
      <c r="BK783" s="227">
        <f>ROUND(I783*H783,2)</f>
        <v>0</v>
      </c>
      <c r="BL783" s="20" t="s">
        <v>167</v>
      </c>
      <c r="BM783" s="226" t="s">
        <v>984</v>
      </c>
    </row>
    <row r="784" spans="1:47" s="2" customFormat="1" ht="12">
      <c r="A784" s="41"/>
      <c r="B784" s="42"/>
      <c r="C784" s="43"/>
      <c r="D784" s="228" t="s">
        <v>156</v>
      </c>
      <c r="E784" s="43"/>
      <c r="F784" s="229" t="s">
        <v>985</v>
      </c>
      <c r="G784" s="43"/>
      <c r="H784" s="43"/>
      <c r="I784" s="230"/>
      <c r="J784" s="43"/>
      <c r="K784" s="43"/>
      <c r="L784" s="47"/>
      <c r="M784" s="231"/>
      <c r="N784" s="232"/>
      <c r="O784" s="87"/>
      <c r="P784" s="87"/>
      <c r="Q784" s="87"/>
      <c r="R784" s="87"/>
      <c r="S784" s="87"/>
      <c r="T784" s="88"/>
      <c r="U784" s="41"/>
      <c r="V784" s="41"/>
      <c r="W784" s="41"/>
      <c r="X784" s="41"/>
      <c r="Y784" s="41"/>
      <c r="Z784" s="41"/>
      <c r="AA784" s="41"/>
      <c r="AB784" s="41"/>
      <c r="AC784" s="41"/>
      <c r="AD784" s="41"/>
      <c r="AE784" s="41"/>
      <c r="AT784" s="20" t="s">
        <v>156</v>
      </c>
      <c r="AU784" s="20" t="s">
        <v>86</v>
      </c>
    </row>
    <row r="785" spans="1:51" s="14" customFormat="1" ht="12">
      <c r="A785" s="14"/>
      <c r="B785" s="250"/>
      <c r="C785" s="251"/>
      <c r="D785" s="241" t="s">
        <v>380</v>
      </c>
      <c r="E785" s="252" t="s">
        <v>19</v>
      </c>
      <c r="F785" s="253" t="s">
        <v>986</v>
      </c>
      <c r="G785" s="251"/>
      <c r="H785" s="254">
        <v>2</v>
      </c>
      <c r="I785" s="255"/>
      <c r="J785" s="251"/>
      <c r="K785" s="251"/>
      <c r="L785" s="256"/>
      <c r="M785" s="257"/>
      <c r="N785" s="258"/>
      <c r="O785" s="258"/>
      <c r="P785" s="258"/>
      <c r="Q785" s="258"/>
      <c r="R785" s="258"/>
      <c r="S785" s="258"/>
      <c r="T785" s="259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T785" s="260" t="s">
        <v>380</v>
      </c>
      <c r="AU785" s="260" t="s">
        <v>86</v>
      </c>
      <c r="AV785" s="14" t="s">
        <v>86</v>
      </c>
      <c r="AW785" s="14" t="s">
        <v>37</v>
      </c>
      <c r="AX785" s="14" t="s">
        <v>84</v>
      </c>
      <c r="AY785" s="260" t="s">
        <v>146</v>
      </c>
    </row>
    <row r="786" spans="1:65" s="2" customFormat="1" ht="21.75" customHeight="1">
      <c r="A786" s="41"/>
      <c r="B786" s="42"/>
      <c r="C786" s="215" t="s">
        <v>987</v>
      </c>
      <c r="D786" s="215" t="s">
        <v>149</v>
      </c>
      <c r="E786" s="216" t="s">
        <v>988</v>
      </c>
      <c r="F786" s="217" t="s">
        <v>989</v>
      </c>
      <c r="G786" s="218" t="s">
        <v>377</v>
      </c>
      <c r="H786" s="219">
        <v>22.79</v>
      </c>
      <c r="I786" s="220"/>
      <c r="J786" s="221">
        <f>ROUND(I786*H786,2)</f>
        <v>0</v>
      </c>
      <c r="K786" s="217" t="s">
        <v>153</v>
      </c>
      <c r="L786" s="47"/>
      <c r="M786" s="222" t="s">
        <v>19</v>
      </c>
      <c r="N786" s="223" t="s">
        <v>47</v>
      </c>
      <c r="O786" s="87"/>
      <c r="P786" s="224">
        <f>O786*H786</f>
        <v>0</v>
      </c>
      <c r="Q786" s="224">
        <v>0</v>
      </c>
      <c r="R786" s="224">
        <f>Q786*H786</f>
        <v>0</v>
      </c>
      <c r="S786" s="224">
        <v>0.07</v>
      </c>
      <c r="T786" s="225">
        <f>S786*H786</f>
        <v>1.5953000000000002</v>
      </c>
      <c r="U786" s="41"/>
      <c r="V786" s="41"/>
      <c r="W786" s="41"/>
      <c r="X786" s="41"/>
      <c r="Y786" s="41"/>
      <c r="Z786" s="41"/>
      <c r="AA786" s="41"/>
      <c r="AB786" s="41"/>
      <c r="AC786" s="41"/>
      <c r="AD786" s="41"/>
      <c r="AE786" s="41"/>
      <c r="AR786" s="226" t="s">
        <v>167</v>
      </c>
      <c r="AT786" s="226" t="s">
        <v>149</v>
      </c>
      <c r="AU786" s="226" t="s">
        <v>86</v>
      </c>
      <c r="AY786" s="20" t="s">
        <v>146</v>
      </c>
      <c r="BE786" s="227">
        <f>IF(N786="základní",J786,0)</f>
        <v>0</v>
      </c>
      <c r="BF786" s="227">
        <f>IF(N786="snížená",J786,0)</f>
        <v>0</v>
      </c>
      <c r="BG786" s="227">
        <f>IF(N786="zákl. přenesená",J786,0)</f>
        <v>0</v>
      </c>
      <c r="BH786" s="227">
        <f>IF(N786="sníž. přenesená",J786,0)</f>
        <v>0</v>
      </c>
      <c r="BI786" s="227">
        <f>IF(N786="nulová",J786,0)</f>
        <v>0</v>
      </c>
      <c r="BJ786" s="20" t="s">
        <v>84</v>
      </c>
      <c r="BK786" s="227">
        <f>ROUND(I786*H786,2)</f>
        <v>0</v>
      </c>
      <c r="BL786" s="20" t="s">
        <v>167</v>
      </c>
      <c r="BM786" s="226" t="s">
        <v>990</v>
      </c>
    </row>
    <row r="787" spans="1:47" s="2" customFormat="1" ht="12">
      <c r="A787" s="41"/>
      <c r="B787" s="42"/>
      <c r="C787" s="43"/>
      <c r="D787" s="228" t="s">
        <v>156</v>
      </c>
      <c r="E787" s="43"/>
      <c r="F787" s="229" t="s">
        <v>991</v>
      </c>
      <c r="G787" s="43"/>
      <c r="H787" s="43"/>
      <c r="I787" s="230"/>
      <c r="J787" s="43"/>
      <c r="K787" s="43"/>
      <c r="L787" s="47"/>
      <c r="M787" s="231"/>
      <c r="N787" s="232"/>
      <c r="O787" s="87"/>
      <c r="P787" s="87"/>
      <c r="Q787" s="87"/>
      <c r="R787" s="87"/>
      <c r="S787" s="87"/>
      <c r="T787" s="88"/>
      <c r="U787" s="41"/>
      <c r="V787" s="41"/>
      <c r="W787" s="41"/>
      <c r="X787" s="41"/>
      <c r="Y787" s="41"/>
      <c r="Z787" s="41"/>
      <c r="AA787" s="41"/>
      <c r="AB787" s="41"/>
      <c r="AC787" s="41"/>
      <c r="AD787" s="41"/>
      <c r="AE787" s="41"/>
      <c r="AT787" s="20" t="s">
        <v>156</v>
      </c>
      <c r="AU787" s="20" t="s">
        <v>86</v>
      </c>
    </row>
    <row r="788" spans="1:51" s="14" customFormat="1" ht="12">
      <c r="A788" s="14"/>
      <c r="B788" s="250"/>
      <c r="C788" s="251"/>
      <c r="D788" s="241" t="s">
        <v>380</v>
      </c>
      <c r="E788" s="252" t="s">
        <v>19</v>
      </c>
      <c r="F788" s="253" t="s">
        <v>992</v>
      </c>
      <c r="G788" s="251"/>
      <c r="H788" s="254">
        <v>6.15</v>
      </c>
      <c r="I788" s="255"/>
      <c r="J788" s="251"/>
      <c r="K788" s="251"/>
      <c r="L788" s="256"/>
      <c r="M788" s="257"/>
      <c r="N788" s="258"/>
      <c r="O788" s="258"/>
      <c r="P788" s="258"/>
      <c r="Q788" s="258"/>
      <c r="R788" s="258"/>
      <c r="S788" s="258"/>
      <c r="T788" s="259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T788" s="260" t="s">
        <v>380</v>
      </c>
      <c r="AU788" s="260" t="s">
        <v>86</v>
      </c>
      <c r="AV788" s="14" t="s">
        <v>86</v>
      </c>
      <c r="AW788" s="14" t="s">
        <v>37</v>
      </c>
      <c r="AX788" s="14" t="s">
        <v>76</v>
      </c>
      <c r="AY788" s="260" t="s">
        <v>146</v>
      </c>
    </row>
    <row r="789" spans="1:51" s="14" customFormat="1" ht="12">
      <c r="A789" s="14"/>
      <c r="B789" s="250"/>
      <c r="C789" s="251"/>
      <c r="D789" s="241" t="s">
        <v>380</v>
      </c>
      <c r="E789" s="252" t="s">
        <v>19</v>
      </c>
      <c r="F789" s="253" t="s">
        <v>993</v>
      </c>
      <c r="G789" s="251"/>
      <c r="H789" s="254">
        <v>9.94</v>
      </c>
      <c r="I789" s="255"/>
      <c r="J789" s="251"/>
      <c r="K789" s="251"/>
      <c r="L789" s="256"/>
      <c r="M789" s="257"/>
      <c r="N789" s="258"/>
      <c r="O789" s="258"/>
      <c r="P789" s="258"/>
      <c r="Q789" s="258"/>
      <c r="R789" s="258"/>
      <c r="S789" s="258"/>
      <c r="T789" s="259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T789" s="260" t="s">
        <v>380</v>
      </c>
      <c r="AU789" s="260" t="s">
        <v>86</v>
      </c>
      <c r="AV789" s="14" t="s">
        <v>86</v>
      </c>
      <c r="AW789" s="14" t="s">
        <v>37</v>
      </c>
      <c r="AX789" s="14" t="s">
        <v>76</v>
      </c>
      <c r="AY789" s="260" t="s">
        <v>146</v>
      </c>
    </row>
    <row r="790" spans="1:51" s="15" customFormat="1" ht="12">
      <c r="A790" s="15"/>
      <c r="B790" s="266"/>
      <c r="C790" s="267"/>
      <c r="D790" s="241" t="s">
        <v>380</v>
      </c>
      <c r="E790" s="268" t="s">
        <v>19</v>
      </c>
      <c r="F790" s="269" t="s">
        <v>994</v>
      </c>
      <c r="G790" s="267"/>
      <c r="H790" s="270">
        <v>16.09</v>
      </c>
      <c r="I790" s="271"/>
      <c r="J790" s="267"/>
      <c r="K790" s="267"/>
      <c r="L790" s="272"/>
      <c r="M790" s="273"/>
      <c r="N790" s="274"/>
      <c r="O790" s="274"/>
      <c r="P790" s="274"/>
      <c r="Q790" s="274"/>
      <c r="R790" s="274"/>
      <c r="S790" s="274"/>
      <c r="T790" s="27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T790" s="276" t="s">
        <v>380</v>
      </c>
      <c r="AU790" s="276" t="s">
        <v>86</v>
      </c>
      <c r="AV790" s="15" t="s">
        <v>162</v>
      </c>
      <c r="AW790" s="15" t="s">
        <v>37</v>
      </c>
      <c r="AX790" s="15" t="s">
        <v>76</v>
      </c>
      <c r="AY790" s="276" t="s">
        <v>146</v>
      </c>
    </row>
    <row r="791" spans="1:51" s="14" customFormat="1" ht="12">
      <c r="A791" s="14"/>
      <c r="B791" s="250"/>
      <c r="C791" s="251"/>
      <c r="D791" s="241" t="s">
        <v>380</v>
      </c>
      <c r="E791" s="252" t="s">
        <v>19</v>
      </c>
      <c r="F791" s="253" t="s">
        <v>995</v>
      </c>
      <c r="G791" s="251"/>
      <c r="H791" s="254">
        <v>1.35</v>
      </c>
      <c r="I791" s="255"/>
      <c r="J791" s="251"/>
      <c r="K791" s="251"/>
      <c r="L791" s="256"/>
      <c r="M791" s="257"/>
      <c r="N791" s="258"/>
      <c r="O791" s="258"/>
      <c r="P791" s="258"/>
      <c r="Q791" s="258"/>
      <c r="R791" s="258"/>
      <c r="S791" s="258"/>
      <c r="T791" s="259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T791" s="260" t="s">
        <v>380</v>
      </c>
      <c r="AU791" s="260" t="s">
        <v>86</v>
      </c>
      <c r="AV791" s="14" t="s">
        <v>86</v>
      </c>
      <c r="AW791" s="14" t="s">
        <v>37</v>
      </c>
      <c r="AX791" s="14" t="s">
        <v>76</v>
      </c>
      <c r="AY791" s="260" t="s">
        <v>146</v>
      </c>
    </row>
    <row r="792" spans="1:51" s="14" customFormat="1" ht="12">
      <c r="A792" s="14"/>
      <c r="B792" s="250"/>
      <c r="C792" s="251"/>
      <c r="D792" s="241" t="s">
        <v>380</v>
      </c>
      <c r="E792" s="252" t="s">
        <v>19</v>
      </c>
      <c r="F792" s="253" t="s">
        <v>996</v>
      </c>
      <c r="G792" s="251"/>
      <c r="H792" s="254">
        <v>1.8</v>
      </c>
      <c r="I792" s="255"/>
      <c r="J792" s="251"/>
      <c r="K792" s="251"/>
      <c r="L792" s="256"/>
      <c r="M792" s="257"/>
      <c r="N792" s="258"/>
      <c r="O792" s="258"/>
      <c r="P792" s="258"/>
      <c r="Q792" s="258"/>
      <c r="R792" s="258"/>
      <c r="S792" s="258"/>
      <c r="T792" s="259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T792" s="260" t="s">
        <v>380</v>
      </c>
      <c r="AU792" s="260" t="s">
        <v>86</v>
      </c>
      <c r="AV792" s="14" t="s">
        <v>86</v>
      </c>
      <c r="AW792" s="14" t="s">
        <v>37</v>
      </c>
      <c r="AX792" s="14" t="s">
        <v>76</v>
      </c>
      <c r="AY792" s="260" t="s">
        <v>146</v>
      </c>
    </row>
    <row r="793" spans="1:51" s="15" customFormat="1" ht="12">
      <c r="A793" s="15"/>
      <c r="B793" s="266"/>
      <c r="C793" s="267"/>
      <c r="D793" s="241" t="s">
        <v>380</v>
      </c>
      <c r="E793" s="268" t="s">
        <v>19</v>
      </c>
      <c r="F793" s="269" t="s">
        <v>997</v>
      </c>
      <c r="G793" s="267"/>
      <c r="H793" s="270">
        <v>3.15</v>
      </c>
      <c r="I793" s="271"/>
      <c r="J793" s="267"/>
      <c r="K793" s="267"/>
      <c r="L793" s="272"/>
      <c r="M793" s="273"/>
      <c r="N793" s="274"/>
      <c r="O793" s="274"/>
      <c r="P793" s="274"/>
      <c r="Q793" s="274"/>
      <c r="R793" s="274"/>
      <c r="S793" s="274"/>
      <c r="T793" s="27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T793" s="276" t="s">
        <v>380</v>
      </c>
      <c r="AU793" s="276" t="s">
        <v>86</v>
      </c>
      <c r="AV793" s="15" t="s">
        <v>162</v>
      </c>
      <c r="AW793" s="15" t="s">
        <v>37</v>
      </c>
      <c r="AX793" s="15" t="s">
        <v>76</v>
      </c>
      <c r="AY793" s="276" t="s">
        <v>146</v>
      </c>
    </row>
    <row r="794" spans="1:51" s="14" customFormat="1" ht="12">
      <c r="A794" s="14"/>
      <c r="B794" s="250"/>
      <c r="C794" s="251"/>
      <c r="D794" s="241" t="s">
        <v>380</v>
      </c>
      <c r="E794" s="252" t="s">
        <v>19</v>
      </c>
      <c r="F794" s="253" t="s">
        <v>998</v>
      </c>
      <c r="G794" s="251"/>
      <c r="H794" s="254">
        <v>1.14</v>
      </c>
      <c r="I794" s="255"/>
      <c r="J794" s="251"/>
      <c r="K794" s="251"/>
      <c r="L794" s="256"/>
      <c r="M794" s="257"/>
      <c r="N794" s="258"/>
      <c r="O794" s="258"/>
      <c r="P794" s="258"/>
      <c r="Q794" s="258"/>
      <c r="R794" s="258"/>
      <c r="S794" s="258"/>
      <c r="T794" s="259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T794" s="260" t="s">
        <v>380</v>
      </c>
      <c r="AU794" s="260" t="s">
        <v>86</v>
      </c>
      <c r="AV794" s="14" t="s">
        <v>86</v>
      </c>
      <c r="AW794" s="14" t="s">
        <v>37</v>
      </c>
      <c r="AX794" s="14" t="s">
        <v>76</v>
      </c>
      <c r="AY794" s="260" t="s">
        <v>146</v>
      </c>
    </row>
    <row r="795" spans="1:51" s="14" customFormat="1" ht="12">
      <c r="A795" s="14"/>
      <c r="B795" s="250"/>
      <c r="C795" s="251"/>
      <c r="D795" s="241" t="s">
        <v>380</v>
      </c>
      <c r="E795" s="252" t="s">
        <v>19</v>
      </c>
      <c r="F795" s="253" t="s">
        <v>999</v>
      </c>
      <c r="G795" s="251"/>
      <c r="H795" s="254">
        <v>0.57</v>
      </c>
      <c r="I795" s="255"/>
      <c r="J795" s="251"/>
      <c r="K795" s="251"/>
      <c r="L795" s="256"/>
      <c r="M795" s="257"/>
      <c r="N795" s="258"/>
      <c r="O795" s="258"/>
      <c r="P795" s="258"/>
      <c r="Q795" s="258"/>
      <c r="R795" s="258"/>
      <c r="S795" s="258"/>
      <c r="T795" s="259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T795" s="260" t="s">
        <v>380</v>
      </c>
      <c r="AU795" s="260" t="s">
        <v>86</v>
      </c>
      <c r="AV795" s="14" t="s">
        <v>86</v>
      </c>
      <c r="AW795" s="14" t="s">
        <v>37</v>
      </c>
      <c r="AX795" s="14" t="s">
        <v>76</v>
      </c>
      <c r="AY795" s="260" t="s">
        <v>146</v>
      </c>
    </row>
    <row r="796" spans="1:51" s="14" customFormat="1" ht="12">
      <c r="A796" s="14"/>
      <c r="B796" s="250"/>
      <c r="C796" s="251"/>
      <c r="D796" s="241" t="s">
        <v>380</v>
      </c>
      <c r="E796" s="252" t="s">
        <v>19</v>
      </c>
      <c r="F796" s="253" t="s">
        <v>1000</v>
      </c>
      <c r="G796" s="251"/>
      <c r="H796" s="254">
        <v>0.72</v>
      </c>
      <c r="I796" s="255"/>
      <c r="J796" s="251"/>
      <c r="K796" s="251"/>
      <c r="L796" s="256"/>
      <c r="M796" s="257"/>
      <c r="N796" s="258"/>
      <c r="O796" s="258"/>
      <c r="P796" s="258"/>
      <c r="Q796" s="258"/>
      <c r="R796" s="258"/>
      <c r="S796" s="258"/>
      <c r="T796" s="259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T796" s="260" t="s">
        <v>380</v>
      </c>
      <c r="AU796" s="260" t="s">
        <v>86</v>
      </c>
      <c r="AV796" s="14" t="s">
        <v>86</v>
      </c>
      <c r="AW796" s="14" t="s">
        <v>37</v>
      </c>
      <c r="AX796" s="14" t="s">
        <v>76</v>
      </c>
      <c r="AY796" s="260" t="s">
        <v>146</v>
      </c>
    </row>
    <row r="797" spans="1:51" s="15" customFormat="1" ht="12">
      <c r="A797" s="15"/>
      <c r="B797" s="266"/>
      <c r="C797" s="267"/>
      <c r="D797" s="241" t="s">
        <v>380</v>
      </c>
      <c r="E797" s="268" t="s">
        <v>19</v>
      </c>
      <c r="F797" s="269" t="s">
        <v>994</v>
      </c>
      <c r="G797" s="267"/>
      <c r="H797" s="270">
        <v>2.43</v>
      </c>
      <c r="I797" s="271"/>
      <c r="J797" s="267"/>
      <c r="K797" s="267"/>
      <c r="L797" s="272"/>
      <c r="M797" s="273"/>
      <c r="N797" s="274"/>
      <c r="O797" s="274"/>
      <c r="P797" s="274"/>
      <c r="Q797" s="274"/>
      <c r="R797" s="274"/>
      <c r="S797" s="274"/>
      <c r="T797" s="27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T797" s="276" t="s">
        <v>380</v>
      </c>
      <c r="AU797" s="276" t="s">
        <v>86</v>
      </c>
      <c r="AV797" s="15" t="s">
        <v>162</v>
      </c>
      <c r="AW797" s="15" t="s">
        <v>37</v>
      </c>
      <c r="AX797" s="15" t="s">
        <v>76</v>
      </c>
      <c r="AY797" s="276" t="s">
        <v>146</v>
      </c>
    </row>
    <row r="798" spans="1:51" s="14" customFormat="1" ht="12">
      <c r="A798" s="14"/>
      <c r="B798" s="250"/>
      <c r="C798" s="251"/>
      <c r="D798" s="241" t="s">
        <v>380</v>
      </c>
      <c r="E798" s="252" t="s">
        <v>19</v>
      </c>
      <c r="F798" s="253" t="s">
        <v>1001</v>
      </c>
      <c r="G798" s="251"/>
      <c r="H798" s="254">
        <v>1.12</v>
      </c>
      <c r="I798" s="255"/>
      <c r="J798" s="251"/>
      <c r="K798" s="251"/>
      <c r="L798" s="256"/>
      <c r="M798" s="257"/>
      <c r="N798" s="258"/>
      <c r="O798" s="258"/>
      <c r="P798" s="258"/>
      <c r="Q798" s="258"/>
      <c r="R798" s="258"/>
      <c r="S798" s="258"/>
      <c r="T798" s="259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T798" s="260" t="s">
        <v>380</v>
      </c>
      <c r="AU798" s="260" t="s">
        <v>86</v>
      </c>
      <c r="AV798" s="14" t="s">
        <v>86</v>
      </c>
      <c r="AW798" s="14" t="s">
        <v>37</v>
      </c>
      <c r="AX798" s="14" t="s">
        <v>76</v>
      </c>
      <c r="AY798" s="260" t="s">
        <v>146</v>
      </c>
    </row>
    <row r="799" spans="1:51" s="15" customFormat="1" ht="12">
      <c r="A799" s="15"/>
      <c r="B799" s="266"/>
      <c r="C799" s="267"/>
      <c r="D799" s="241" t="s">
        <v>380</v>
      </c>
      <c r="E799" s="268" t="s">
        <v>19</v>
      </c>
      <c r="F799" s="269" t="s">
        <v>994</v>
      </c>
      <c r="G799" s="267"/>
      <c r="H799" s="270">
        <v>1.12</v>
      </c>
      <c r="I799" s="271"/>
      <c r="J799" s="267"/>
      <c r="K799" s="267"/>
      <c r="L799" s="272"/>
      <c r="M799" s="273"/>
      <c r="N799" s="274"/>
      <c r="O799" s="274"/>
      <c r="P799" s="274"/>
      <c r="Q799" s="274"/>
      <c r="R799" s="274"/>
      <c r="S799" s="274"/>
      <c r="T799" s="27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T799" s="276" t="s">
        <v>380</v>
      </c>
      <c r="AU799" s="276" t="s">
        <v>86</v>
      </c>
      <c r="AV799" s="15" t="s">
        <v>162</v>
      </c>
      <c r="AW799" s="15" t="s">
        <v>37</v>
      </c>
      <c r="AX799" s="15" t="s">
        <v>76</v>
      </c>
      <c r="AY799" s="276" t="s">
        <v>146</v>
      </c>
    </row>
    <row r="800" spans="1:51" s="16" customFormat="1" ht="12">
      <c r="A800" s="16"/>
      <c r="B800" s="277"/>
      <c r="C800" s="278"/>
      <c r="D800" s="241" t="s">
        <v>380</v>
      </c>
      <c r="E800" s="279" t="s">
        <v>19</v>
      </c>
      <c r="F800" s="280" t="s">
        <v>1002</v>
      </c>
      <c r="G800" s="278"/>
      <c r="H800" s="281">
        <v>22.79</v>
      </c>
      <c r="I800" s="282"/>
      <c r="J800" s="278"/>
      <c r="K800" s="278"/>
      <c r="L800" s="283"/>
      <c r="M800" s="284"/>
      <c r="N800" s="285"/>
      <c r="O800" s="285"/>
      <c r="P800" s="285"/>
      <c r="Q800" s="285"/>
      <c r="R800" s="285"/>
      <c r="S800" s="285"/>
      <c r="T800" s="286"/>
      <c r="U800" s="16"/>
      <c r="V800" s="16"/>
      <c r="W800" s="16"/>
      <c r="X800" s="16"/>
      <c r="Y800" s="16"/>
      <c r="Z800" s="16"/>
      <c r="AA800" s="16"/>
      <c r="AB800" s="16"/>
      <c r="AC800" s="16"/>
      <c r="AD800" s="16"/>
      <c r="AE800" s="16"/>
      <c r="AT800" s="287" t="s">
        <v>380</v>
      </c>
      <c r="AU800" s="287" t="s">
        <v>86</v>
      </c>
      <c r="AV800" s="16" t="s">
        <v>167</v>
      </c>
      <c r="AW800" s="16" t="s">
        <v>37</v>
      </c>
      <c r="AX800" s="16" t="s">
        <v>84</v>
      </c>
      <c r="AY800" s="287" t="s">
        <v>146</v>
      </c>
    </row>
    <row r="801" spans="1:65" s="2" customFormat="1" ht="16.5" customHeight="1">
      <c r="A801" s="41"/>
      <c r="B801" s="42"/>
      <c r="C801" s="215" t="s">
        <v>1003</v>
      </c>
      <c r="D801" s="215" t="s">
        <v>149</v>
      </c>
      <c r="E801" s="216" t="s">
        <v>1004</v>
      </c>
      <c r="F801" s="217" t="s">
        <v>1005</v>
      </c>
      <c r="G801" s="218" t="s">
        <v>377</v>
      </c>
      <c r="H801" s="219">
        <v>10.424</v>
      </c>
      <c r="I801" s="220"/>
      <c r="J801" s="221">
        <f>ROUND(I801*H801,2)</f>
        <v>0</v>
      </c>
      <c r="K801" s="217" t="s">
        <v>153</v>
      </c>
      <c r="L801" s="47"/>
      <c r="M801" s="222" t="s">
        <v>19</v>
      </c>
      <c r="N801" s="223" t="s">
        <v>47</v>
      </c>
      <c r="O801" s="87"/>
      <c r="P801" s="224">
        <f>O801*H801</f>
        <v>0</v>
      </c>
      <c r="Q801" s="224">
        <v>0.02014</v>
      </c>
      <c r="R801" s="224">
        <f>Q801*H801</f>
        <v>0.20993936000000002</v>
      </c>
      <c r="S801" s="224">
        <v>0</v>
      </c>
      <c r="T801" s="225">
        <f>S801*H801</f>
        <v>0</v>
      </c>
      <c r="U801" s="41"/>
      <c r="V801" s="41"/>
      <c r="W801" s="41"/>
      <c r="X801" s="41"/>
      <c r="Y801" s="41"/>
      <c r="Z801" s="41"/>
      <c r="AA801" s="41"/>
      <c r="AB801" s="41"/>
      <c r="AC801" s="41"/>
      <c r="AD801" s="41"/>
      <c r="AE801" s="41"/>
      <c r="AR801" s="226" t="s">
        <v>167</v>
      </c>
      <c r="AT801" s="226" t="s">
        <v>149</v>
      </c>
      <c r="AU801" s="226" t="s">
        <v>86</v>
      </c>
      <c r="AY801" s="20" t="s">
        <v>146</v>
      </c>
      <c r="BE801" s="227">
        <f>IF(N801="základní",J801,0)</f>
        <v>0</v>
      </c>
      <c r="BF801" s="227">
        <f>IF(N801="snížená",J801,0)</f>
        <v>0</v>
      </c>
      <c r="BG801" s="227">
        <f>IF(N801="zákl. přenesená",J801,0)</f>
        <v>0</v>
      </c>
      <c r="BH801" s="227">
        <f>IF(N801="sníž. přenesená",J801,0)</f>
        <v>0</v>
      </c>
      <c r="BI801" s="227">
        <f>IF(N801="nulová",J801,0)</f>
        <v>0</v>
      </c>
      <c r="BJ801" s="20" t="s">
        <v>84</v>
      </c>
      <c r="BK801" s="227">
        <f>ROUND(I801*H801,2)</f>
        <v>0</v>
      </c>
      <c r="BL801" s="20" t="s">
        <v>167</v>
      </c>
      <c r="BM801" s="226" t="s">
        <v>1006</v>
      </c>
    </row>
    <row r="802" spans="1:47" s="2" customFormat="1" ht="12">
      <c r="A802" s="41"/>
      <c r="B802" s="42"/>
      <c r="C802" s="43"/>
      <c r="D802" s="228" t="s">
        <v>156</v>
      </c>
      <c r="E802" s="43"/>
      <c r="F802" s="229" t="s">
        <v>1007</v>
      </c>
      <c r="G802" s="43"/>
      <c r="H802" s="43"/>
      <c r="I802" s="230"/>
      <c r="J802" s="43"/>
      <c r="K802" s="43"/>
      <c r="L802" s="47"/>
      <c r="M802" s="231"/>
      <c r="N802" s="232"/>
      <c r="O802" s="87"/>
      <c r="P802" s="87"/>
      <c r="Q802" s="87"/>
      <c r="R802" s="87"/>
      <c r="S802" s="87"/>
      <c r="T802" s="88"/>
      <c r="U802" s="41"/>
      <c r="V802" s="41"/>
      <c r="W802" s="41"/>
      <c r="X802" s="41"/>
      <c r="Y802" s="41"/>
      <c r="Z802" s="41"/>
      <c r="AA802" s="41"/>
      <c r="AB802" s="41"/>
      <c r="AC802" s="41"/>
      <c r="AD802" s="41"/>
      <c r="AE802" s="41"/>
      <c r="AT802" s="20" t="s">
        <v>156</v>
      </c>
      <c r="AU802" s="20" t="s">
        <v>86</v>
      </c>
    </row>
    <row r="803" spans="1:51" s="14" customFormat="1" ht="12">
      <c r="A803" s="14"/>
      <c r="B803" s="250"/>
      <c r="C803" s="251"/>
      <c r="D803" s="241" t="s">
        <v>380</v>
      </c>
      <c r="E803" s="252" t="s">
        <v>19</v>
      </c>
      <c r="F803" s="253" t="s">
        <v>993</v>
      </c>
      <c r="G803" s="251"/>
      <c r="H803" s="254">
        <v>9.94</v>
      </c>
      <c r="I803" s="255"/>
      <c r="J803" s="251"/>
      <c r="K803" s="251"/>
      <c r="L803" s="256"/>
      <c r="M803" s="257"/>
      <c r="N803" s="258"/>
      <c r="O803" s="258"/>
      <c r="P803" s="258"/>
      <c r="Q803" s="258"/>
      <c r="R803" s="258"/>
      <c r="S803" s="258"/>
      <c r="T803" s="259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T803" s="260" t="s">
        <v>380</v>
      </c>
      <c r="AU803" s="260" t="s">
        <v>86</v>
      </c>
      <c r="AV803" s="14" t="s">
        <v>86</v>
      </c>
      <c r="AW803" s="14" t="s">
        <v>37</v>
      </c>
      <c r="AX803" s="14" t="s">
        <v>76</v>
      </c>
      <c r="AY803" s="260" t="s">
        <v>146</v>
      </c>
    </row>
    <row r="804" spans="1:51" s="15" customFormat="1" ht="12">
      <c r="A804" s="15"/>
      <c r="B804" s="266"/>
      <c r="C804" s="267"/>
      <c r="D804" s="241" t="s">
        <v>380</v>
      </c>
      <c r="E804" s="268" t="s">
        <v>19</v>
      </c>
      <c r="F804" s="269" t="s">
        <v>994</v>
      </c>
      <c r="G804" s="267"/>
      <c r="H804" s="270">
        <v>9.94</v>
      </c>
      <c r="I804" s="271"/>
      <c r="J804" s="267"/>
      <c r="K804" s="267"/>
      <c r="L804" s="272"/>
      <c r="M804" s="273"/>
      <c r="N804" s="274"/>
      <c r="O804" s="274"/>
      <c r="P804" s="274"/>
      <c r="Q804" s="274"/>
      <c r="R804" s="274"/>
      <c r="S804" s="274"/>
      <c r="T804" s="27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T804" s="276" t="s">
        <v>380</v>
      </c>
      <c r="AU804" s="276" t="s">
        <v>86</v>
      </c>
      <c r="AV804" s="15" t="s">
        <v>162</v>
      </c>
      <c r="AW804" s="15" t="s">
        <v>37</v>
      </c>
      <c r="AX804" s="15" t="s">
        <v>76</v>
      </c>
      <c r="AY804" s="276" t="s">
        <v>146</v>
      </c>
    </row>
    <row r="805" spans="1:51" s="14" customFormat="1" ht="12">
      <c r="A805" s="14"/>
      <c r="B805" s="250"/>
      <c r="C805" s="251"/>
      <c r="D805" s="241" t="s">
        <v>380</v>
      </c>
      <c r="E805" s="252" t="s">
        <v>19</v>
      </c>
      <c r="F805" s="253" t="s">
        <v>996</v>
      </c>
      <c r="G805" s="251"/>
      <c r="H805" s="254">
        <v>1.8</v>
      </c>
      <c r="I805" s="255"/>
      <c r="J805" s="251"/>
      <c r="K805" s="251"/>
      <c r="L805" s="256"/>
      <c r="M805" s="257"/>
      <c r="N805" s="258"/>
      <c r="O805" s="258"/>
      <c r="P805" s="258"/>
      <c r="Q805" s="258"/>
      <c r="R805" s="258"/>
      <c r="S805" s="258"/>
      <c r="T805" s="259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T805" s="260" t="s">
        <v>380</v>
      </c>
      <c r="AU805" s="260" t="s">
        <v>86</v>
      </c>
      <c r="AV805" s="14" t="s">
        <v>86</v>
      </c>
      <c r="AW805" s="14" t="s">
        <v>37</v>
      </c>
      <c r="AX805" s="14" t="s">
        <v>76</v>
      </c>
      <c r="AY805" s="260" t="s">
        <v>146</v>
      </c>
    </row>
    <row r="806" spans="1:51" s="15" customFormat="1" ht="12">
      <c r="A806" s="15"/>
      <c r="B806" s="266"/>
      <c r="C806" s="267"/>
      <c r="D806" s="241" t="s">
        <v>380</v>
      </c>
      <c r="E806" s="268" t="s">
        <v>19</v>
      </c>
      <c r="F806" s="269" t="s">
        <v>997</v>
      </c>
      <c r="G806" s="267"/>
      <c r="H806" s="270">
        <v>1.8</v>
      </c>
      <c r="I806" s="271"/>
      <c r="J806" s="267"/>
      <c r="K806" s="267"/>
      <c r="L806" s="272"/>
      <c r="M806" s="273"/>
      <c r="N806" s="274"/>
      <c r="O806" s="274"/>
      <c r="P806" s="274"/>
      <c r="Q806" s="274"/>
      <c r="R806" s="274"/>
      <c r="S806" s="274"/>
      <c r="T806" s="27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T806" s="276" t="s">
        <v>380</v>
      </c>
      <c r="AU806" s="276" t="s">
        <v>86</v>
      </c>
      <c r="AV806" s="15" t="s">
        <v>162</v>
      </c>
      <c r="AW806" s="15" t="s">
        <v>37</v>
      </c>
      <c r="AX806" s="15" t="s">
        <v>76</v>
      </c>
      <c r="AY806" s="276" t="s">
        <v>146</v>
      </c>
    </row>
    <row r="807" spans="1:51" s="14" customFormat="1" ht="12">
      <c r="A807" s="14"/>
      <c r="B807" s="250"/>
      <c r="C807" s="251"/>
      <c r="D807" s="241" t="s">
        <v>380</v>
      </c>
      <c r="E807" s="252" t="s">
        <v>19</v>
      </c>
      <c r="F807" s="253" t="s">
        <v>999</v>
      </c>
      <c r="G807" s="251"/>
      <c r="H807" s="254">
        <v>0.57</v>
      </c>
      <c r="I807" s="255"/>
      <c r="J807" s="251"/>
      <c r="K807" s="251"/>
      <c r="L807" s="256"/>
      <c r="M807" s="257"/>
      <c r="N807" s="258"/>
      <c r="O807" s="258"/>
      <c r="P807" s="258"/>
      <c r="Q807" s="258"/>
      <c r="R807" s="258"/>
      <c r="S807" s="258"/>
      <c r="T807" s="259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T807" s="260" t="s">
        <v>380</v>
      </c>
      <c r="AU807" s="260" t="s">
        <v>86</v>
      </c>
      <c r="AV807" s="14" t="s">
        <v>86</v>
      </c>
      <c r="AW807" s="14" t="s">
        <v>37</v>
      </c>
      <c r="AX807" s="14" t="s">
        <v>76</v>
      </c>
      <c r="AY807" s="260" t="s">
        <v>146</v>
      </c>
    </row>
    <row r="808" spans="1:51" s="14" customFormat="1" ht="12">
      <c r="A808" s="14"/>
      <c r="B808" s="250"/>
      <c r="C808" s="251"/>
      <c r="D808" s="241" t="s">
        <v>380</v>
      </c>
      <c r="E808" s="252" t="s">
        <v>19</v>
      </c>
      <c r="F808" s="253" t="s">
        <v>1000</v>
      </c>
      <c r="G808" s="251"/>
      <c r="H808" s="254">
        <v>0.72</v>
      </c>
      <c r="I808" s="255"/>
      <c r="J808" s="251"/>
      <c r="K808" s="251"/>
      <c r="L808" s="256"/>
      <c r="M808" s="257"/>
      <c r="N808" s="258"/>
      <c r="O808" s="258"/>
      <c r="P808" s="258"/>
      <c r="Q808" s="258"/>
      <c r="R808" s="258"/>
      <c r="S808" s="258"/>
      <c r="T808" s="259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T808" s="260" t="s">
        <v>380</v>
      </c>
      <c r="AU808" s="260" t="s">
        <v>86</v>
      </c>
      <c r="AV808" s="14" t="s">
        <v>86</v>
      </c>
      <c r="AW808" s="14" t="s">
        <v>37</v>
      </c>
      <c r="AX808" s="14" t="s">
        <v>76</v>
      </c>
      <c r="AY808" s="260" t="s">
        <v>146</v>
      </c>
    </row>
    <row r="809" spans="1:51" s="15" customFormat="1" ht="12">
      <c r="A809" s="15"/>
      <c r="B809" s="266"/>
      <c r="C809" s="267"/>
      <c r="D809" s="241" t="s">
        <v>380</v>
      </c>
      <c r="E809" s="268" t="s">
        <v>19</v>
      </c>
      <c r="F809" s="269" t="s">
        <v>994</v>
      </c>
      <c r="G809" s="267"/>
      <c r="H809" s="270">
        <v>1.29</v>
      </c>
      <c r="I809" s="271"/>
      <c r="J809" s="267"/>
      <c r="K809" s="267"/>
      <c r="L809" s="272"/>
      <c r="M809" s="273"/>
      <c r="N809" s="274"/>
      <c r="O809" s="274"/>
      <c r="P809" s="274"/>
      <c r="Q809" s="274"/>
      <c r="R809" s="274"/>
      <c r="S809" s="274"/>
      <c r="T809" s="27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T809" s="276" t="s">
        <v>380</v>
      </c>
      <c r="AU809" s="276" t="s">
        <v>86</v>
      </c>
      <c r="AV809" s="15" t="s">
        <v>162</v>
      </c>
      <c r="AW809" s="15" t="s">
        <v>37</v>
      </c>
      <c r="AX809" s="15" t="s">
        <v>76</v>
      </c>
      <c r="AY809" s="276" t="s">
        <v>146</v>
      </c>
    </row>
    <row r="810" spans="1:51" s="16" customFormat="1" ht="12">
      <c r="A810" s="16"/>
      <c r="B810" s="277"/>
      <c r="C810" s="278"/>
      <c r="D810" s="241" t="s">
        <v>380</v>
      </c>
      <c r="E810" s="279" t="s">
        <v>19</v>
      </c>
      <c r="F810" s="280" t="s">
        <v>1002</v>
      </c>
      <c r="G810" s="278"/>
      <c r="H810" s="281">
        <v>13.03</v>
      </c>
      <c r="I810" s="282"/>
      <c r="J810" s="278"/>
      <c r="K810" s="278"/>
      <c r="L810" s="283"/>
      <c r="M810" s="284"/>
      <c r="N810" s="285"/>
      <c r="O810" s="285"/>
      <c r="P810" s="285"/>
      <c r="Q810" s="285"/>
      <c r="R810" s="285"/>
      <c r="S810" s="285"/>
      <c r="T810" s="286"/>
      <c r="U810" s="16"/>
      <c r="V810" s="16"/>
      <c r="W810" s="16"/>
      <c r="X810" s="16"/>
      <c r="Y810" s="16"/>
      <c r="Z810" s="16"/>
      <c r="AA810" s="16"/>
      <c r="AB810" s="16"/>
      <c r="AC810" s="16"/>
      <c r="AD810" s="16"/>
      <c r="AE810" s="16"/>
      <c r="AT810" s="287" t="s">
        <v>380</v>
      </c>
      <c r="AU810" s="287" t="s">
        <v>86</v>
      </c>
      <c r="AV810" s="16" t="s">
        <v>167</v>
      </c>
      <c r="AW810" s="16" t="s">
        <v>37</v>
      </c>
      <c r="AX810" s="16" t="s">
        <v>84</v>
      </c>
      <c r="AY810" s="287" t="s">
        <v>146</v>
      </c>
    </row>
    <row r="811" spans="1:51" s="14" customFormat="1" ht="12">
      <c r="A811" s="14"/>
      <c r="B811" s="250"/>
      <c r="C811" s="251"/>
      <c r="D811" s="241" t="s">
        <v>380</v>
      </c>
      <c r="E811" s="251"/>
      <c r="F811" s="253" t="s">
        <v>1008</v>
      </c>
      <c r="G811" s="251"/>
      <c r="H811" s="254">
        <v>10.424</v>
      </c>
      <c r="I811" s="255"/>
      <c r="J811" s="251"/>
      <c r="K811" s="251"/>
      <c r="L811" s="256"/>
      <c r="M811" s="257"/>
      <c r="N811" s="258"/>
      <c r="O811" s="258"/>
      <c r="P811" s="258"/>
      <c r="Q811" s="258"/>
      <c r="R811" s="258"/>
      <c r="S811" s="258"/>
      <c r="T811" s="259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T811" s="260" t="s">
        <v>380</v>
      </c>
      <c r="AU811" s="260" t="s">
        <v>86</v>
      </c>
      <c r="AV811" s="14" t="s">
        <v>86</v>
      </c>
      <c r="AW811" s="14" t="s">
        <v>4</v>
      </c>
      <c r="AX811" s="14" t="s">
        <v>84</v>
      </c>
      <c r="AY811" s="260" t="s">
        <v>146</v>
      </c>
    </row>
    <row r="812" spans="1:65" s="2" customFormat="1" ht="21.75" customHeight="1">
      <c r="A812" s="41"/>
      <c r="B812" s="42"/>
      <c r="C812" s="215" t="s">
        <v>1009</v>
      </c>
      <c r="D812" s="215" t="s">
        <v>149</v>
      </c>
      <c r="E812" s="216" t="s">
        <v>1010</v>
      </c>
      <c r="F812" s="217" t="s">
        <v>1011</v>
      </c>
      <c r="G812" s="218" t="s">
        <v>377</v>
      </c>
      <c r="H812" s="219">
        <v>2.606</v>
      </c>
      <c r="I812" s="220"/>
      <c r="J812" s="221">
        <f>ROUND(I812*H812,2)</f>
        <v>0</v>
      </c>
      <c r="K812" s="217" t="s">
        <v>153</v>
      </c>
      <c r="L812" s="47"/>
      <c r="M812" s="222" t="s">
        <v>19</v>
      </c>
      <c r="N812" s="223" t="s">
        <v>47</v>
      </c>
      <c r="O812" s="87"/>
      <c r="P812" s="224">
        <f>O812*H812</f>
        <v>0</v>
      </c>
      <c r="Q812" s="224">
        <v>0.10007</v>
      </c>
      <c r="R812" s="224">
        <f>Q812*H812</f>
        <v>0.26078242</v>
      </c>
      <c r="S812" s="224">
        <v>0</v>
      </c>
      <c r="T812" s="225">
        <f>S812*H812</f>
        <v>0</v>
      </c>
      <c r="U812" s="41"/>
      <c r="V812" s="41"/>
      <c r="W812" s="41"/>
      <c r="X812" s="41"/>
      <c r="Y812" s="41"/>
      <c r="Z812" s="41"/>
      <c r="AA812" s="41"/>
      <c r="AB812" s="41"/>
      <c r="AC812" s="41"/>
      <c r="AD812" s="41"/>
      <c r="AE812" s="41"/>
      <c r="AR812" s="226" t="s">
        <v>167</v>
      </c>
      <c r="AT812" s="226" t="s">
        <v>149</v>
      </c>
      <c r="AU812" s="226" t="s">
        <v>86</v>
      </c>
      <c r="AY812" s="20" t="s">
        <v>146</v>
      </c>
      <c r="BE812" s="227">
        <f>IF(N812="základní",J812,0)</f>
        <v>0</v>
      </c>
      <c r="BF812" s="227">
        <f>IF(N812="snížená",J812,0)</f>
        <v>0</v>
      </c>
      <c r="BG812" s="227">
        <f>IF(N812="zákl. přenesená",J812,0)</f>
        <v>0</v>
      </c>
      <c r="BH812" s="227">
        <f>IF(N812="sníž. přenesená",J812,0)</f>
        <v>0</v>
      </c>
      <c r="BI812" s="227">
        <f>IF(N812="nulová",J812,0)</f>
        <v>0</v>
      </c>
      <c r="BJ812" s="20" t="s">
        <v>84</v>
      </c>
      <c r="BK812" s="227">
        <f>ROUND(I812*H812,2)</f>
        <v>0</v>
      </c>
      <c r="BL812" s="20" t="s">
        <v>167</v>
      </c>
      <c r="BM812" s="226" t="s">
        <v>1012</v>
      </c>
    </row>
    <row r="813" spans="1:47" s="2" customFormat="1" ht="12">
      <c r="A813" s="41"/>
      <c r="B813" s="42"/>
      <c r="C813" s="43"/>
      <c r="D813" s="228" t="s">
        <v>156</v>
      </c>
      <c r="E813" s="43"/>
      <c r="F813" s="229" t="s">
        <v>1013</v>
      </c>
      <c r="G813" s="43"/>
      <c r="H813" s="43"/>
      <c r="I813" s="230"/>
      <c r="J813" s="43"/>
      <c r="K813" s="43"/>
      <c r="L813" s="47"/>
      <c r="M813" s="231"/>
      <c r="N813" s="232"/>
      <c r="O813" s="87"/>
      <c r="P813" s="87"/>
      <c r="Q813" s="87"/>
      <c r="R813" s="87"/>
      <c r="S813" s="87"/>
      <c r="T813" s="88"/>
      <c r="U813" s="41"/>
      <c r="V813" s="41"/>
      <c r="W813" s="41"/>
      <c r="X813" s="41"/>
      <c r="Y813" s="41"/>
      <c r="Z813" s="41"/>
      <c r="AA813" s="41"/>
      <c r="AB813" s="41"/>
      <c r="AC813" s="41"/>
      <c r="AD813" s="41"/>
      <c r="AE813" s="41"/>
      <c r="AT813" s="20" t="s">
        <v>156</v>
      </c>
      <c r="AU813" s="20" t="s">
        <v>86</v>
      </c>
    </row>
    <row r="814" spans="1:51" s="14" customFormat="1" ht="12">
      <c r="A814" s="14"/>
      <c r="B814" s="250"/>
      <c r="C814" s="251"/>
      <c r="D814" s="241" t="s">
        <v>380</v>
      </c>
      <c r="E814" s="252" t="s">
        <v>19</v>
      </c>
      <c r="F814" s="253" t="s">
        <v>993</v>
      </c>
      <c r="G814" s="251"/>
      <c r="H814" s="254">
        <v>9.94</v>
      </c>
      <c r="I814" s="255"/>
      <c r="J814" s="251"/>
      <c r="K814" s="251"/>
      <c r="L814" s="256"/>
      <c r="M814" s="257"/>
      <c r="N814" s="258"/>
      <c r="O814" s="258"/>
      <c r="P814" s="258"/>
      <c r="Q814" s="258"/>
      <c r="R814" s="258"/>
      <c r="S814" s="258"/>
      <c r="T814" s="259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T814" s="260" t="s">
        <v>380</v>
      </c>
      <c r="AU814" s="260" t="s">
        <v>86</v>
      </c>
      <c r="AV814" s="14" t="s">
        <v>86</v>
      </c>
      <c r="AW814" s="14" t="s">
        <v>37</v>
      </c>
      <c r="AX814" s="14" t="s">
        <v>76</v>
      </c>
      <c r="AY814" s="260" t="s">
        <v>146</v>
      </c>
    </row>
    <row r="815" spans="1:51" s="15" customFormat="1" ht="12">
      <c r="A815" s="15"/>
      <c r="B815" s="266"/>
      <c r="C815" s="267"/>
      <c r="D815" s="241" t="s">
        <v>380</v>
      </c>
      <c r="E815" s="268" t="s">
        <v>19</v>
      </c>
      <c r="F815" s="269" t="s">
        <v>994</v>
      </c>
      <c r="G815" s="267"/>
      <c r="H815" s="270">
        <v>9.94</v>
      </c>
      <c r="I815" s="271"/>
      <c r="J815" s="267"/>
      <c r="K815" s="267"/>
      <c r="L815" s="272"/>
      <c r="M815" s="273"/>
      <c r="N815" s="274"/>
      <c r="O815" s="274"/>
      <c r="P815" s="274"/>
      <c r="Q815" s="274"/>
      <c r="R815" s="274"/>
      <c r="S815" s="274"/>
      <c r="T815" s="27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T815" s="276" t="s">
        <v>380</v>
      </c>
      <c r="AU815" s="276" t="s">
        <v>86</v>
      </c>
      <c r="AV815" s="15" t="s">
        <v>162</v>
      </c>
      <c r="AW815" s="15" t="s">
        <v>37</v>
      </c>
      <c r="AX815" s="15" t="s">
        <v>76</v>
      </c>
      <c r="AY815" s="276" t="s">
        <v>146</v>
      </c>
    </row>
    <row r="816" spans="1:51" s="14" customFormat="1" ht="12">
      <c r="A816" s="14"/>
      <c r="B816" s="250"/>
      <c r="C816" s="251"/>
      <c r="D816" s="241" t="s">
        <v>380</v>
      </c>
      <c r="E816" s="252" t="s">
        <v>19</v>
      </c>
      <c r="F816" s="253" t="s">
        <v>996</v>
      </c>
      <c r="G816" s="251"/>
      <c r="H816" s="254">
        <v>1.8</v>
      </c>
      <c r="I816" s="255"/>
      <c r="J816" s="251"/>
      <c r="K816" s="251"/>
      <c r="L816" s="256"/>
      <c r="M816" s="257"/>
      <c r="N816" s="258"/>
      <c r="O816" s="258"/>
      <c r="P816" s="258"/>
      <c r="Q816" s="258"/>
      <c r="R816" s="258"/>
      <c r="S816" s="258"/>
      <c r="T816" s="259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T816" s="260" t="s">
        <v>380</v>
      </c>
      <c r="AU816" s="260" t="s">
        <v>86</v>
      </c>
      <c r="AV816" s="14" t="s">
        <v>86</v>
      </c>
      <c r="AW816" s="14" t="s">
        <v>37</v>
      </c>
      <c r="AX816" s="14" t="s">
        <v>76</v>
      </c>
      <c r="AY816" s="260" t="s">
        <v>146</v>
      </c>
    </row>
    <row r="817" spans="1:51" s="15" customFormat="1" ht="12">
      <c r="A817" s="15"/>
      <c r="B817" s="266"/>
      <c r="C817" s="267"/>
      <c r="D817" s="241" t="s">
        <v>380</v>
      </c>
      <c r="E817" s="268" t="s">
        <v>19</v>
      </c>
      <c r="F817" s="269" t="s">
        <v>997</v>
      </c>
      <c r="G817" s="267"/>
      <c r="H817" s="270">
        <v>1.8</v>
      </c>
      <c r="I817" s="271"/>
      <c r="J817" s="267"/>
      <c r="K817" s="267"/>
      <c r="L817" s="272"/>
      <c r="M817" s="273"/>
      <c r="N817" s="274"/>
      <c r="O817" s="274"/>
      <c r="P817" s="274"/>
      <c r="Q817" s="274"/>
      <c r="R817" s="274"/>
      <c r="S817" s="274"/>
      <c r="T817" s="27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T817" s="276" t="s">
        <v>380</v>
      </c>
      <c r="AU817" s="276" t="s">
        <v>86</v>
      </c>
      <c r="AV817" s="15" t="s">
        <v>162</v>
      </c>
      <c r="AW817" s="15" t="s">
        <v>37</v>
      </c>
      <c r="AX817" s="15" t="s">
        <v>76</v>
      </c>
      <c r="AY817" s="276" t="s">
        <v>146</v>
      </c>
    </row>
    <row r="818" spans="1:51" s="14" customFormat="1" ht="12">
      <c r="A818" s="14"/>
      <c r="B818" s="250"/>
      <c r="C818" s="251"/>
      <c r="D818" s="241" t="s">
        <v>380</v>
      </c>
      <c r="E818" s="252" t="s">
        <v>19</v>
      </c>
      <c r="F818" s="253" t="s">
        <v>999</v>
      </c>
      <c r="G818" s="251"/>
      <c r="H818" s="254">
        <v>0.57</v>
      </c>
      <c r="I818" s="255"/>
      <c r="J818" s="251"/>
      <c r="K818" s="251"/>
      <c r="L818" s="256"/>
      <c r="M818" s="257"/>
      <c r="N818" s="258"/>
      <c r="O818" s="258"/>
      <c r="P818" s="258"/>
      <c r="Q818" s="258"/>
      <c r="R818" s="258"/>
      <c r="S818" s="258"/>
      <c r="T818" s="259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T818" s="260" t="s">
        <v>380</v>
      </c>
      <c r="AU818" s="260" t="s">
        <v>86</v>
      </c>
      <c r="AV818" s="14" t="s">
        <v>86</v>
      </c>
      <c r="AW818" s="14" t="s">
        <v>37</v>
      </c>
      <c r="AX818" s="14" t="s">
        <v>76</v>
      </c>
      <c r="AY818" s="260" t="s">
        <v>146</v>
      </c>
    </row>
    <row r="819" spans="1:51" s="14" customFormat="1" ht="12">
      <c r="A819" s="14"/>
      <c r="B819" s="250"/>
      <c r="C819" s="251"/>
      <c r="D819" s="241" t="s">
        <v>380</v>
      </c>
      <c r="E819" s="252" t="s">
        <v>19</v>
      </c>
      <c r="F819" s="253" t="s">
        <v>1000</v>
      </c>
      <c r="G819" s="251"/>
      <c r="H819" s="254">
        <v>0.72</v>
      </c>
      <c r="I819" s="255"/>
      <c r="J819" s="251"/>
      <c r="K819" s="251"/>
      <c r="L819" s="256"/>
      <c r="M819" s="257"/>
      <c r="N819" s="258"/>
      <c r="O819" s="258"/>
      <c r="P819" s="258"/>
      <c r="Q819" s="258"/>
      <c r="R819" s="258"/>
      <c r="S819" s="258"/>
      <c r="T819" s="259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T819" s="260" t="s">
        <v>380</v>
      </c>
      <c r="AU819" s="260" t="s">
        <v>86</v>
      </c>
      <c r="AV819" s="14" t="s">
        <v>86</v>
      </c>
      <c r="AW819" s="14" t="s">
        <v>37</v>
      </c>
      <c r="AX819" s="14" t="s">
        <v>76</v>
      </c>
      <c r="AY819" s="260" t="s">
        <v>146</v>
      </c>
    </row>
    <row r="820" spans="1:51" s="15" customFormat="1" ht="12">
      <c r="A820" s="15"/>
      <c r="B820" s="266"/>
      <c r="C820" s="267"/>
      <c r="D820" s="241" t="s">
        <v>380</v>
      </c>
      <c r="E820" s="268" t="s">
        <v>19</v>
      </c>
      <c r="F820" s="269" t="s">
        <v>994</v>
      </c>
      <c r="G820" s="267"/>
      <c r="H820" s="270">
        <v>1.29</v>
      </c>
      <c r="I820" s="271"/>
      <c r="J820" s="267"/>
      <c r="K820" s="267"/>
      <c r="L820" s="272"/>
      <c r="M820" s="273"/>
      <c r="N820" s="274"/>
      <c r="O820" s="274"/>
      <c r="P820" s="274"/>
      <c r="Q820" s="274"/>
      <c r="R820" s="274"/>
      <c r="S820" s="274"/>
      <c r="T820" s="27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T820" s="276" t="s">
        <v>380</v>
      </c>
      <c r="AU820" s="276" t="s">
        <v>86</v>
      </c>
      <c r="AV820" s="15" t="s">
        <v>162</v>
      </c>
      <c r="AW820" s="15" t="s">
        <v>37</v>
      </c>
      <c r="AX820" s="15" t="s">
        <v>76</v>
      </c>
      <c r="AY820" s="276" t="s">
        <v>146</v>
      </c>
    </row>
    <row r="821" spans="1:51" s="16" customFormat="1" ht="12">
      <c r="A821" s="16"/>
      <c r="B821" s="277"/>
      <c r="C821" s="278"/>
      <c r="D821" s="241" t="s">
        <v>380</v>
      </c>
      <c r="E821" s="279" t="s">
        <v>19</v>
      </c>
      <c r="F821" s="280" t="s">
        <v>1002</v>
      </c>
      <c r="G821" s="278"/>
      <c r="H821" s="281">
        <v>13.03</v>
      </c>
      <c r="I821" s="282"/>
      <c r="J821" s="278"/>
      <c r="K821" s="278"/>
      <c r="L821" s="283"/>
      <c r="M821" s="284"/>
      <c r="N821" s="285"/>
      <c r="O821" s="285"/>
      <c r="P821" s="285"/>
      <c r="Q821" s="285"/>
      <c r="R821" s="285"/>
      <c r="S821" s="285"/>
      <c r="T821" s="286"/>
      <c r="U821" s="16"/>
      <c r="V821" s="16"/>
      <c r="W821" s="16"/>
      <c r="X821" s="16"/>
      <c r="Y821" s="16"/>
      <c r="Z821" s="16"/>
      <c r="AA821" s="16"/>
      <c r="AB821" s="16"/>
      <c r="AC821" s="16"/>
      <c r="AD821" s="16"/>
      <c r="AE821" s="16"/>
      <c r="AT821" s="287" t="s">
        <v>380</v>
      </c>
      <c r="AU821" s="287" t="s">
        <v>86</v>
      </c>
      <c r="AV821" s="16" t="s">
        <v>167</v>
      </c>
      <c r="AW821" s="16" t="s">
        <v>37</v>
      </c>
      <c r="AX821" s="16" t="s">
        <v>84</v>
      </c>
      <c r="AY821" s="287" t="s">
        <v>146</v>
      </c>
    </row>
    <row r="822" spans="1:51" s="14" customFormat="1" ht="12">
      <c r="A822" s="14"/>
      <c r="B822" s="250"/>
      <c r="C822" s="251"/>
      <c r="D822" s="241" t="s">
        <v>380</v>
      </c>
      <c r="E822" s="251"/>
      <c r="F822" s="253" t="s">
        <v>1014</v>
      </c>
      <c r="G822" s="251"/>
      <c r="H822" s="254">
        <v>2.606</v>
      </c>
      <c r="I822" s="255"/>
      <c r="J822" s="251"/>
      <c r="K822" s="251"/>
      <c r="L822" s="256"/>
      <c r="M822" s="257"/>
      <c r="N822" s="258"/>
      <c r="O822" s="258"/>
      <c r="P822" s="258"/>
      <c r="Q822" s="258"/>
      <c r="R822" s="258"/>
      <c r="S822" s="258"/>
      <c r="T822" s="259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T822" s="260" t="s">
        <v>380</v>
      </c>
      <c r="AU822" s="260" t="s">
        <v>86</v>
      </c>
      <c r="AV822" s="14" t="s">
        <v>86</v>
      </c>
      <c r="AW822" s="14" t="s">
        <v>4</v>
      </c>
      <c r="AX822" s="14" t="s">
        <v>84</v>
      </c>
      <c r="AY822" s="260" t="s">
        <v>146</v>
      </c>
    </row>
    <row r="823" spans="1:65" s="2" customFormat="1" ht="21.75" customHeight="1">
      <c r="A823" s="41"/>
      <c r="B823" s="42"/>
      <c r="C823" s="215" t="s">
        <v>1015</v>
      </c>
      <c r="D823" s="215" t="s">
        <v>149</v>
      </c>
      <c r="E823" s="216" t="s">
        <v>1016</v>
      </c>
      <c r="F823" s="217" t="s">
        <v>1017</v>
      </c>
      <c r="G823" s="218" t="s">
        <v>377</v>
      </c>
      <c r="H823" s="219">
        <v>7.808</v>
      </c>
      <c r="I823" s="220"/>
      <c r="J823" s="221">
        <f>ROUND(I823*H823,2)</f>
        <v>0</v>
      </c>
      <c r="K823" s="217" t="s">
        <v>153</v>
      </c>
      <c r="L823" s="47"/>
      <c r="M823" s="222" t="s">
        <v>19</v>
      </c>
      <c r="N823" s="223" t="s">
        <v>47</v>
      </c>
      <c r="O823" s="87"/>
      <c r="P823" s="224">
        <f>O823*H823</f>
        <v>0</v>
      </c>
      <c r="Q823" s="224">
        <v>0.02014</v>
      </c>
      <c r="R823" s="224">
        <f>Q823*H823</f>
        <v>0.15725312</v>
      </c>
      <c r="S823" s="224">
        <v>0</v>
      </c>
      <c r="T823" s="225">
        <f>S823*H823</f>
        <v>0</v>
      </c>
      <c r="U823" s="41"/>
      <c r="V823" s="41"/>
      <c r="W823" s="41"/>
      <c r="X823" s="41"/>
      <c r="Y823" s="41"/>
      <c r="Z823" s="41"/>
      <c r="AA823" s="41"/>
      <c r="AB823" s="41"/>
      <c r="AC823" s="41"/>
      <c r="AD823" s="41"/>
      <c r="AE823" s="41"/>
      <c r="AR823" s="226" t="s">
        <v>167</v>
      </c>
      <c r="AT823" s="226" t="s">
        <v>149</v>
      </c>
      <c r="AU823" s="226" t="s">
        <v>86</v>
      </c>
      <c r="AY823" s="20" t="s">
        <v>146</v>
      </c>
      <c r="BE823" s="227">
        <f>IF(N823="základní",J823,0)</f>
        <v>0</v>
      </c>
      <c r="BF823" s="227">
        <f>IF(N823="snížená",J823,0)</f>
        <v>0</v>
      </c>
      <c r="BG823" s="227">
        <f>IF(N823="zákl. přenesená",J823,0)</f>
        <v>0</v>
      </c>
      <c r="BH823" s="227">
        <f>IF(N823="sníž. přenesená",J823,0)</f>
        <v>0</v>
      </c>
      <c r="BI823" s="227">
        <f>IF(N823="nulová",J823,0)</f>
        <v>0</v>
      </c>
      <c r="BJ823" s="20" t="s">
        <v>84</v>
      </c>
      <c r="BK823" s="227">
        <f>ROUND(I823*H823,2)</f>
        <v>0</v>
      </c>
      <c r="BL823" s="20" t="s">
        <v>167</v>
      </c>
      <c r="BM823" s="226" t="s">
        <v>1018</v>
      </c>
    </row>
    <row r="824" spans="1:47" s="2" customFormat="1" ht="12">
      <c r="A824" s="41"/>
      <c r="B824" s="42"/>
      <c r="C824" s="43"/>
      <c r="D824" s="228" t="s">
        <v>156</v>
      </c>
      <c r="E824" s="43"/>
      <c r="F824" s="229" t="s">
        <v>1019</v>
      </c>
      <c r="G824" s="43"/>
      <c r="H824" s="43"/>
      <c r="I824" s="230"/>
      <c r="J824" s="43"/>
      <c r="K824" s="43"/>
      <c r="L824" s="47"/>
      <c r="M824" s="231"/>
      <c r="N824" s="232"/>
      <c r="O824" s="87"/>
      <c r="P824" s="87"/>
      <c r="Q824" s="87"/>
      <c r="R824" s="87"/>
      <c r="S824" s="87"/>
      <c r="T824" s="88"/>
      <c r="U824" s="41"/>
      <c r="V824" s="41"/>
      <c r="W824" s="41"/>
      <c r="X824" s="41"/>
      <c r="Y824" s="41"/>
      <c r="Z824" s="41"/>
      <c r="AA824" s="41"/>
      <c r="AB824" s="41"/>
      <c r="AC824" s="41"/>
      <c r="AD824" s="41"/>
      <c r="AE824" s="41"/>
      <c r="AT824" s="20" t="s">
        <v>156</v>
      </c>
      <c r="AU824" s="20" t="s">
        <v>86</v>
      </c>
    </row>
    <row r="825" spans="1:51" s="14" customFormat="1" ht="12">
      <c r="A825" s="14"/>
      <c r="B825" s="250"/>
      <c r="C825" s="251"/>
      <c r="D825" s="241" t="s">
        <v>380</v>
      </c>
      <c r="E825" s="252" t="s">
        <v>19</v>
      </c>
      <c r="F825" s="253" t="s">
        <v>992</v>
      </c>
      <c r="G825" s="251"/>
      <c r="H825" s="254">
        <v>6.15</v>
      </c>
      <c r="I825" s="255"/>
      <c r="J825" s="251"/>
      <c r="K825" s="251"/>
      <c r="L825" s="256"/>
      <c r="M825" s="257"/>
      <c r="N825" s="258"/>
      <c r="O825" s="258"/>
      <c r="P825" s="258"/>
      <c r="Q825" s="258"/>
      <c r="R825" s="258"/>
      <c r="S825" s="258"/>
      <c r="T825" s="259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T825" s="260" t="s">
        <v>380</v>
      </c>
      <c r="AU825" s="260" t="s">
        <v>86</v>
      </c>
      <c r="AV825" s="14" t="s">
        <v>86</v>
      </c>
      <c r="AW825" s="14" t="s">
        <v>37</v>
      </c>
      <c r="AX825" s="14" t="s">
        <v>76</v>
      </c>
      <c r="AY825" s="260" t="s">
        <v>146</v>
      </c>
    </row>
    <row r="826" spans="1:51" s="15" customFormat="1" ht="12">
      <c r="A826" s="15"/>
      <c r="B826" s="266"/>
      <c r="C826" s="267"/>
      <c r="D826" s="241" t="s">
        <v>380</v>
      </c>
      <c r="E826" s="268" t="s">
        <v>19</v>
      </c>
      <c r="F826" s="269" t="s">
        <v>994</v>
      </c>
      <c r="G826" s="267"/>
      <c r="H826" s="270">
        <v>6.15</v>
      </c>
      <c r="I826" s="271"/>
      <c r="J826" s="267"/>
      <c r="K826" s="267"/>
      <c r="L826" s="272"/>
      <c r="M826" s="273"/>
      <c r="N826" s="274"/>
      <c r="O826" s="274"/>
      <c r="P826" s="274"/>
      <c r="Q826" s="274"/>
      <c r="R826" s="274"/>
      <c r="S826" s="274"/>
      <c r="T826" s="27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T826" s="276" t="s">
        <v>380</v>
      </c>
      <c r="AU826" s="276" t="s">
        <v>86</v>
      </c>
      <c r="AV826" s="15" t="s">
        <v>162</v>
      </c>
      <c r="AW826" s="15" t="s">
        <v>37</v>
      </c>
      <c r="AX826" s="15" t="s">
        <v>76</v>
      </c>
      <c r="AY826" s="276" t="s">
        <v>146</v>
      </c>
    </row>
    <row r="827" spans="1:51" s="14" customFormat="1" ht="12">
      <c r="A827" s="14"/>
      <c r="B827" s="250"/>
      <c r="C827" s="251"/>
      <c r="D827" s="241" t="s">
        <v>380</v>
      </c>
      <c r="E827" s="252" t="s">
        <v>19</v>
      </c>
      <c r="F827" s="253" t="s">
        <v>995</v>
      </c>
      <c r="G827" s="251"/>
      <c r="H827" s="254">
        <v>1.35</v>
      </c>
      <c r="I827" s="255"/>
      <c r="J827" s="251"/>
      <c r="K827" s="251"/>
      <c r="L827" s="256"/>
      <c r="M827" s="257"/>
      <c r="N827" s="258"/>
      <c r="O827" s="258"/>
      <c r="P827" s="258"/>
      <c r="Q827" s="258"/>
      <c r="R827" s="258"/>
      <c r="S827" s="258"/>
      <c r="T827" s="259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T827" s="260" t="s">
        <v>380</v>
      </c>
      <c r="AU827" s="260" t="s">
        <v>86</v>
      </c>
      <c r="AV827" s="14" t="s">
        <v>86</v>
      </c>
      <c r="AW827" s="14" t="s">
        <v>37</v>
      </c>
      <c r="AX827" s="14" t="s">
        <v>76</v>
      </c>
      <c r="AY827" s="260" t="s">
        <v>146</v>
      </c>
    </row>
    <row r="828" spans="1:51" s="15" customFormat="1" ht="12">
      <c r="A828" s="15"/>
      <c r="B828" s="266"/>
      <c r="C828" s="267"/>
      <c r="D828" s="241" t="s">
        <v>380</v>
      </c>
      <c r="E828" s="268" t="s">
        <v>19</v>
      </c>
      <c r="F828" s="269" t="s">
        <v>997</v>
      </c>
      <c r="G828" s="267"/>
      <c r="H828" s="270">
        <v>1.35</v>
      </c>
      <c r="I828" s="271"/>
      <c r="J828" s="267"/>
      <c r="K828" s="267"/>
      <c r="L828" s="272"/>
      <c r="M828" s="273"/>
      <c r="N828" s="274"/>
      <c r="O828" s="274"/>
      <c r="P828" s="274"/>
      <c r="Q828" s="274"/>
      <c r="R828" s="274"/>
      <c r="S828" s="274"/>
      <c r="T828" s="27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T828" s="276" t="s">
        <v>380</v>
      </c>
      <c r="AU828" s="276" t="s">
        <v>86</v>
      </c>
      <c r="AV828" s="15" t="s">
        <v>162</v>
      </c>
      <c r="AW828" s="15" t="s">
        <v>37</v>
      </c>
      <c r="AX828" s="15" t="s">
        <v>76</v>
      </c>
      <c r="AY828" s="276" t="s">
        <v>146</v>
      </c>
    </row>
    <row r="829" spans="1:51" s="14" customFormat="1" ht="12">
      <c r="A829" s="14"/>
      <c r="B829" s="250"/>
      <c r="C829" s="251"/>
      <c r="D829" s="241" t="s">
        <v>380</v>
      </c>
      <c r="E829" s="252" t="s">
        <v>19</v>
      </c>
      <c r="F829" s="253" t="s">
        <v>998</v>
      </c>
      <c r="G829" s="251"/>
      <c r="H829" s="254">
        <v>1.14</v>
      </c>
      <c r="I829" s="255"/>
      <c r="J829" s="251"/>
      <c r="K829" s="251"/>
      <c r="L829" s="256"/>
      <c r="M829" s="257"/>
      <c r="N829" s="258"/>
      <c r="O829" s="258"/>
      <c r="P829" s="258"/>
      <c r="Q829" s="258"/>
      <c r="R829" s="258"/>
      <c r="S829" s="258"/>
      <c r="T829" s="259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T829" s="260" t="s">
        <v>380</v>
      </c>
      <c r="AU829" s="260" t="s">
        <v>86</v>
      </c>
      <c r="AV829" s="14" t="s">
        <v>86</v>
      </c>
      <c r="AW829" s="14" t="s">
        <v>37</v>
      </c>
      <c r="AX829" s="14" t="s">
        <v>76</v>
      </c>
      <c r="AY829" s="260" t="s">
        <v>146</v>
      </c>
    </row>
    <row r="830" spans="1:51" s="15" customFormat="1" ht="12">
      <c r="A830" s="15"/>
      <c r="B830" s="266"/>
      <c r="C830" s="267"/>
      <c r="D830" s="241" t="s">
        <v>380</v>
      </c>
      <c r="E830" s="268" t="s">
        <v>19</v>
      </c>
      <c r="F830" s="269" t="s">
        <v>994</v>
      </c>
      <c r="G830" s="267"/>
      <c r="H830" s="270">
        <v>1.14</v>
      </c>
      <c r="I830" s="271"/>
      <c r="J830" s="267"/>
      <c r="K830" s="267"/>
      <c r="L830" s="272"/>
      <c r="M830" s="273"/>
      <c r="N830" s="274"/>
      <c r="O830" s="274"/>
      <c r="P830" s="274"/>
      <c r="Q830" s="274"/>
      <c r="R830" s="274"/>
      <c r="S830" s="274"/>
      <c r="T830" s="27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T830" s="276" t="s">
        <v>380</v>
      </c>
      <c r="AU830" s="276" t="s">
        <v>86</v>
      </c>
      <c r="AV830" s="15" t="s">
        <v>162</v>
      </c>
      <c r="AW830" s="15" t="s">
        <v>37</v>
      </c>
      <c r="AX830" s="15" t="s">
        <v>76</v>
      </c>
      <c r="AY830" s="276" t="s">
        <v>146</v>
      </c>
    </row>
    <row r="831" spans="1:51" s="14" customFormat="1" ht="12">
      <c r="A831" s="14"/>
      <c r="B831" s="250"/>
      <c r="C831" s="251"/>
      <c r="D831" s="241" t="s">
        <v>380</v>
      </c>
      <c r="E831" s="252" t="s">
        <v>19</v>
      </c>
      <c r="F831" s="253" t="s">
        <v>1001</v>
      </c>
      <c r="G831" s="251"/>
      <c r="H831" s="254">
        <v>1.12</v>
      </c>
      <c r="I831" s="255"/>
      <c r="J831" s="251"/>
      <c r="K831" s="251"/>
      <c r="L831" s="256"/>
      <c r="M831" s="257"/>
      <c r="N831" s="258"/>
      <c r="O831" s="258"/>
      <c r="P831" s="258"/>
      <c r="Q831" s="258"/>
      <c r="R831" s="258"/>
      <c r="S831" s="258"/>
      <c r="T831" s="259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T831" s="260" t="s">
        <v>380</v>
      </c>
      <c r="AU831" s="260" t="s">
        <v>86</v>
      </c>
      <c r="AV831" s="14" t="s">
        <v>86</v>
      </c>
      <c r="AW831" s="14" t="s">
        <v>37</v>
      </c>
      <c r="AX831" s="14" t="s">
        <v>76</v>
      </c>
      <c r="AY831" s="260" t="s">
        <v>146</v>
      </c>
    </row>
    <row r="832" spans="1:51" s="15" customFormat="1" ht="12">
      <c r="A832" s="15"/>
      <c r="B832" s="266"/>
      <c r="C832" s="267"/>
      <c r="D832" s="241" t="s">
        <v>380</v>
      </c>
      <c r="E832" s="268" t="s">
        <v>19</v>
      </c>
      <c r="F832" s="269" t="s">
        <v>994</v>
      </c>
      <c r="G832" s="267"/>
      <c r="H832" s="270">
        <v>1.12</v>
      </c>
      <c r="I832" s="271"/>
      <c r="J832" s="267"/>
      <c r="K832" s="267"/>
      <c r="L832" s="272"/>
      <c r="M832" s="273"/>
      <c r="N832" s="274"/>
      <c r="O832" s="274"/>
      <c r="P832" s="274"/>
      <c r="Q832" s="274"/>
      <c r="R832" s="274"/>
      <c r="S832" s="274"/>
      <c r="T832" s="27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T832" s="276" t="s">
        <v>380</v>
      </c>
      <c r="AU832" s="276" t="s">
        <v>86</v>
      </c>
      <c r="AV832" s="15" t="s">
        <v>162</v>
      </c>
      <c r="AW832" s="15" t="s">
        <v>37</v>
      </c>
      <c r="AX832" s="15" t="s">
        <v>76</v>
      </c>
      <c r="AY832" s="276" t="s">
        <v>146</v>
      </c>
    </row>
    <row r="833" spans="1:51" s="16" customFormat="1" ht="12">
      <c r="A833" s="16"/>
      <c r="B833" s="277"/>
      <c r="C833" s="278"/>
      <c r="D833" s="241" t="s">
        <v>380</v>
      </c>
      <c r="E833" s="279" t="s">
        <v>19</v>
      </c>
      <c r="F833" s="280" t="s">
        <v>1002</v>
      </c>
      <c r="G833" s="278"/>
      <c r="H833" s="281">
        <v>9.76</v>
      </c>
      <c r="I833" s="282"/>
      <c r="J833" s="278"/>
      <c r="K833" s="278"/>
      <c r="L833" s="283"/>
      <c r="M833" s="284"/>
      <c r="N833" s="285"/>
      <c r="O833" s="285"/>
      <c r="P833" s="285"/>
      <c r="Q833" s="285"/>
      <c r="R833" s="285"/>
      <c r="S833" s="285"/>
      <c r="T833" s="286"/>
      <c r="U833" s="16"/>
      <c r="V833" s="16"/>
      <c r="W833" s="16"/>
      <c r="X833" s="16"/>
      <c r="Y833" s="16"/>
      <c r="Z833" s="16"/>
      <c r="AA833" s="16"/>
      <c r="AB833" s="16"/>
      <c r="AC833" s="16"/>
      <c r="AD833" s="16"/>
      <c r="AE833" s="16"/>
      <c r="AT833" s="287" t="s">
        <v>380</v>
      </c>
      <c r="AU833" s="287" t="s">
        <v>86</v>
      </c>
      <c r="AV833" s="16" t="s">
        <v>167</v>
      </c>
      <c r="AW833" s="16" t="s">
        <v>37</v>
      </c>
      <c r="AX833" s="16" t="s">
        <v>84</v>
      </c>
      <c r="AY833" s="287" t="s">
        <v>146</v>
      </c>
    </row>
    <row r="834" spans="1:51" s="14" customFormat="1" ht="12">
      <c r="A834" s="14"/>
      <c r="B834" s="250"/>
      <c r="C834" s="251"/>
      <c r="D834" s="241" t="s">
        <v>380</v>
      </c>
      <c r="E834" s="251"/>
      <c r="F834" s="253" t="s">
        <v>1020</v>
      </c>
      <c r="G834" s="251"/>
      <c r="H834" s="254">
        <v>7.808</v>
      </c>
      <c r="I834" s="255"/>
      <c r="J834" s="251"/>
      <c r="K834" s="251"/>
      <c r="L834" s="256"/>
      <c r="M834" s="257"/>
      <c r="N834" s="258"/>
      <c r="O834" s="258"/>
      <c r="P834" s="258"/>
      <c r="Q834" s="258"/>
      <c r="R834" s="258"/>
      <c r="S834" s="258"/>
      <c r="T834" s="259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T834" s="260" t="s">
        <v>380</v>
      </c>
      <c r="AU834" s="260" t="s">
        <v>86</v>
      </c>
      <c r="AV834" s="14" t="s">
        <v>86</v>
      </c>
      <c r="AW834" s="14" t="s">
        <v>4</v>
      </c>
      <c r="AX834" s="14" t="s">
        <v>84</v>
      </c>
      <c r="AY834" s="260" t="s">
        <v>146</v>
      </c>
    </row>
    <row r="835" spans="1:65" s="2" customFormat="1" ht="24.15" customHeight="1">
      <c r="A835" s="41"/>
      <c r="B835" s="42"/>
      <c r="C835" s="215" t="s">
        <v>1021</v>
      </c>
      <c r="D835" s="215" t="s">
        <v>149</v>
      </c>
      <c r="E835" s="216" t="s">
        <v>1022</v>
      </c>
      <c r="F835" s="217" t="s">
        <v>1023</v>
      </c>
      <c r="G835" s="218" t="s">
        <v>377</v>
      </c>
      <c r="H835" s="219">
        <v>1.952</v>
      </c>
      <c r="I835" s="220"/>
      <c r="J835" s="221">
        <f>ROUND(I835*H835,2)</f>
        <v>0</v>
      </c>
      <c r="K835" s="217" t="s">
        <v>153</v>
      </c>
      <c r="L835" s="47"/>
      <c r="M835" s="222" t="s">
        <v>19</v>
      </c>
      <c r="N835" s="223" t="s">
        <v>47</v>
      </c>
      <c r="O835" s="87"/>
      <c r="P835" s="224">
        <f>O835*H835</f>
        <v>0</v>
      </c>
      <c r="Q835" s="224">
        <v>0.09975</v>
      </c>
      <c r="R835" s="224">
        <f>Q835*H835</f>
        <v>0.194712</v>
      </c>
      <c r="S835" s="224">
        <v>0</v>
      </c>
      <c r="T835" s="225">
        <f>S835*H835</f>
        <v>0</v>
      </c>
      <c r="U835" s="41"/>
      <c r="V835" s="41"/>
      <c r="W835" s="41"/>
      <c r="X835" s="41"/>
      <c r="Y835" s="41"/>
      <c r="Z835" s="41"/>
      <c r="AA835" s="41"/>
      <c r="AB835" s="41"/>
      <c r="AC835" s="41"/>
      <c r="AD835" s="41"/>
      <c r="AE835" s="41"/>
      <c r="AR835" s="226" t="s">
        <v>167</v>
      </c>
      <c r="AT835" s="226" t="s">
        <v>149</v>
      </c>
      <c r="AU835" s="226" t="s">
        <v>86</v>
      </c>
      <c r="AY835" s="20" t="s">
        <v>146</v>
      </c>
      <c r="BE835" s="227">
        <f>IF(N835="základní",J835,0)</f>
        <v>0</v>
      </c>
      <c r="BF835" s="227">
        <f>IF(N835="snížená",J835,0)</f>
        <v>0</v>
      </c>
      <c r="BG835" s="227">
        <f>IF(N835="zákl. přenesená",J835,0)</f>
        <v>0</v>
      </c>
      <c r="BH835" s="227">
        <f>IF(N835="sníž. přenesená",J835,0)</f>
        <v>0</v>
      </c>
      <c r="BI835" s="227">
        <f>IF(N835="nulová",J835,0)</f>
        <v>0</v>
      </c>
      <c r="BJ835" s="20" t="s">
        <v>84</v>
      </c>
      <c r="BK835" s="227">
        <f>ROUND(I835*H835,2)</f>
        <v>0</v>
      </c>
      <c r="BL835" s="20" t="s">
        <v>167</v>
      </c>
      <c r="BM835" s="226" t="s">
        <v>1024</v>
      </c>
    </row>
    <row r="836" spans="1:47" s="2" customFormat="1" ht="12">
      <c r="A836" s="41"/>
      <c r="B836" s="42"/>
      <c r="C836" s="43"/>
      <c r="D836" s="228" t="s">
        <v>156</v>
      </c>
      <c r="E836" s="43"/>
      <c r="F836" s="229" t="s">
        <v>1025</v>
      </c>
      <c r="G836" s="43"/>
      <c r="H836" s="43"/>
      <c r="I836" s="230"/>
      <c r="J836" s="43"/>
      <c r="K836" s="43"/>
      <c r="L836" s="47"/>
      <c r="M836" s="231"/>
      <c r="N836" s="232"/>
      <c r="O836" s="87"/>
      <c r="P836" s="87"/>
      <c r="Q836" s="87"/>
      <c r="R836" s="87"/>
      <c r="S836" s="87"/>
      <c r="T836" s="88"/>
      <c r="U836" s="41"/>
      <c r="V836" s="41"/>
      <c r="W836" s="41"/>
      <c r="X836" s="41"/>
      <c r="Y836" s="41"/>
      <c r="Z836" s="41"/>
      <c r="AA836" s="41"/>
      <c r="AB836" s="41"/>
      <c r="AC836" s="41"/>
      <c r="AD836" s="41"/>
      <c r="AE836" s="41"/>
      <c r="AT836" s="20" t="s">
        <v>156</v>
      </c>
      <c r="AU836" s="20" t="s">
        <v>86</v>
      </c>
    </row>
    <row r="837" spans="1:51" s="14" customFormat="1" ht="12">
      <c r="A837" s="14"/>
      <c r="B837" s="250"/>
      <c r="C837" s="251"/>
      <c r="D837" s="241" t="s">
        <v>380</v>
      </c>
      <c r="E837" s="252" t="s">
        <v>19</v>
      </c>
      <c r="F837" s="253" t="s">
        <v>992</v>
      </c>
      <c r="G837" s="251"/>
      <c r="H837" s="254">
        <v>6.15</v>
      </c>
      <c r="I837" s="255"/>
      <c r="J837" s="251"/>
      <c r="K837" s="251"/>
      <c r="L837" s="256"/>
      <c r="M837" s="257"/>
      <c r="N837" s="258"/>
      <c r="O837" s="258"/>
      <c r="P837" s="258"/>
      <c r="Q837" s="258"/>
      <c r="R837" s="258"/>
      <c r="S837" s="258"/>
      <c r="T837" s="259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T837" s="260" t="s">
        <v>380</v>
      </c>
      <c r="AU837" s="260" t="s">
        <v>86</v>
      </c>
      <c r="AV837" s="14" t="s">
        <v>86</v>
      </c>
      <c r="AW837" s="14" t="s">
        <v>37</v>
      </c>
      <c r="AX837" s="14" t="s">
        <v>76</v>
      </c>
      <c r="AY837" s="260" t="s">
        <v>146</v>
      </c>
    </row>
    <row r="838" spans="1:51" s="15" customFormat="1" ht="12">
      <c r="A838" s="15"/>
      <c r="B838" s="266"/>
      <c r="C838" s="267"/>
      <c r="D838" s="241" t="s">
        <v>380</v>
      </c>
      <c r="E838" s="268" t="s">
        <v>19</v>
      </c>
      <c r="F838" s="269" t="s">
        <v>994</v>
      </c>
      <c r="G838" s="267"/>
      <c r="H838" s="270">
        <v>6.15</v>
      </c>
      <c r="I838" s="271"/>
      <c r="J838" s="267"/>
      <c r="K838" s="267"/>
      <c r="L838" s="272"/>
      <c r="M838" s="273"/>
      <c r="N838" s="274"/>
      <c r="O838" s="274"/>
      <c r="P838" s="274"/>
      <c r="Q838" s="274"/>
      <c r="R838" s="274"/>
      <c r="S838" s="274"/>
      <c r="T838" s="27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T838" s="276" t="s">
        <v>380</v>
      </c>
      <c r="AU838" s="276" t="s">
        <v>86</v>
      </c>
      <c r="AV838" s="15" t="s">
        <v>162</v>
      </c>
      <c r="AW838" s="15" t="s">
        <v>37</v>
      </c>
      <c r="AX838" s="15" t="s">
        <v>76</v>
      </c>
      <c r="AY838" s="276" t="s">
        <v>146</v>
      </c>
    </row>
    <row r="839" spans="1:51" s="14" customFormat="1" ht="12">
      <c r="A839" s="14"/>
      <c r="B839" s="250"/>
      <c r="C839" s="251"/>
      <c r="D839" s="241" t="s">
        <v>380</v>
      </c>
      <c r="E839" s="252" t="s">
        <v>19</v>
      </c>
      <c r="F839" s="253" t="s">
        <v>995</v>
      </c>
      <c r="G839" s="251"/>
      <c r="H839" s="254">
        <v>1.35</v>
      </c>
      <c r="I839" s="255"/>
      <c r="J839" s="251"/>
      <c r="K839" s="251"/>
      <c r="L839" s="256"/>
      <c r="M839" s="257"/>
      <c r="N839" s="258"/>
      <c r="O839" s="258"/>
      <c r="P839" s="258"/>
      <c r="Q839" s="258"/>
      <c r="R839" s="258"/>
      <c r="S839" s="258"/>
      <c r="T839" s="259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T839" s="260" t="s">
        <v>380</v>
      </c>
      <c r="AU839" s="260" t="s">
        <v>86</v>
      </c>
      <c r="AV839" s="14" t="s">
        <v>86</v>
      </c>
      <c r="AW839" s="14" t="s">
        <v>37</v>
      </c>
      <c r="AX839" s="14" t="s">
        <v>76</v>
      </c>
      <c r="AY839" s="260" t="s">
        <v>146</v>
      </c>
    </row>
    <row r="840" spans="1:51" s="15" customFormat="1" ht="12">
      <c r="A840" s="15"/>
      <c r="B840" s="266"/>
      <c r="C840" s="267"/>
      <c r="D840" s="241" t="s">
        <v>380</v>
      </c>
      <c r="E840" s="268" t="s">
        <v>19</v>
      </c>
      <c r="F840" s="269" t="s">
        <v>997</v>
      </c>
      <c r="G840" s="267"/>
      <c r="H840" s="270">
        <v>1.35</v>
      </c>
      <c r="I840" s="271"/>
      <c r="J840" s="267"/>
      <c r="K840" s="267"/>
      <c r="L840" s="272"/>
      <c r="M840" s="273"/>
      <c r="N840" s="274"/>
      <c r="O840" s="274"/>
      <c r="P840" s="274"/>
      <c r="Q840" s="274"/>
      <c r="R840" s="274"/>
      <c r="S840" s="274"/>
      <c r="T840" s="27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T840" s="276" t="s">
        <v>380</v>
      </c>
      <c r="AU840" s="276" t="s">
        <v>86</v>
      </c>
      <c r="AV840" s="15" t="s">
        <v>162</v>
      </c>
      <c r="AW840" s="15" t="s">
        <v>37</v>
      </c>
      <c r="AX840" s="15" t="s">
        <v>76</v>
      </c>
      <c r="AY840" s="276" t="s">
        <v>146</v>
      </c>
    </row>
    <row r="841" spans="1:51" s="14" customFormat="1" ht="12">
      <c r="A841" s="14"/>
      <c r="B841" s="250"/>
      <c r="C841" s="251"/>
      <c r="D841" s="241" t="s">
        <v>380</v>
      </c>
      <c r="E841" s="252" t="s">
        <v>19</v>
      </c>
      <c r="F841" s="253" t="s">
        <v>998</v>
      </c>
      <c r="G841" s="251"/>
      <c r="H841" s="254">
        <v>1.14</v>
      </c>
      <c r="I841" s="255"/>
      <c r="J841" s="251"/>
      <c r="K841" s="251"/>
      <c r="L841" s="256"/>
      <c r="M841" s="257"/>
      <c r="N841" s="258"/>
      <c r="O841" s="258"/>
      <c r="P841" s="258"/>
      <c r="Q841" s="258"/>
      <c r="R841" s="258"/>
      <c r="S841" s="258"/>
      <c r="T841" s="259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T841" s="260" t="s">
        <v>380</v>
      </c>
      <c r="AU841" s="260" t="s">
        <v>86</v>
      </c>
      <c r="AV841" s="14" t="s">
        <v>86</v>
      </c>
      <c r="AW841" s="14" t="s">
        <v>37</v>
      </c>
      <c r="AX841" s="14" t="s">
        <v>76</v>
      </c>
      <c r="AY841" s="260" t="s">
        <v>146</v>
      </c>
    </row>
    <row r="842" spans="1:51" s="15" customFormat="1" ht="12">
      <c r="A842" s="15"/>
      <c r="B842" s="266"/>
      <c r="C842" s="267"/>
      <c r="D842" s="241" t="s">
        <v>380</v>
      </c>
      <c r="E842" s="268" t="s">
        <v>19</v>
      </c>
      <c r="F842" s="269" t="s">
        <v>994</v>
      </c>
      <c r="G842" s="267"/>
      <c r="H842" s="270">
        <v>1.14</v>
      </c>
      <c r="I842" s="271"/>
      <c r="J842" s="267"/>
      <c r="K842" s="267"/>
      <c r="L842" s="272"/>
      <c r="M842" s="273"/>
      <c r="N842" s="274"/>
      <c r="O842" s="274"/>
      <c r="P842" s="274"/>
      <c r="Q842" s="274"/>
      <c r="R842" s="274"/>
      <c r="S842" s="274"/>
      <c r="T842" s="27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T842" s="276" t="s">
        <v>380</v>
      </c>
      <c r="AU842" s="276" t="s">
        <v>86</v>
      </c>
      <c r="AV842" s="15" t="s">
        <v>162</v>
      </c>
      <c r="AW842" s="15" t="s">
        <v>37</v>
      </c>
      <c r="AX842" s="15" t="s">
        <v>76</v>
      </c>
      <c r="AY842" s="276" t="s">
        <v>146</v>
      </c>
    </row>
    <row r="843" spans="1:51" s="14" customFormat="1" ht="12">
      <c r="A843" s="14"/>
      <c r="B843" s="250"/>
      <c r="C843" s="251"/>
      <c r="D843" s="241" t="s">
        <v>380</v>
      </c>
      <c r="E843" s="252" t="s">
        <v>19</v>
      </c>
      <c r="F843" s="253" t="s">
        <v>1001</v>
      </c>
      <c r="G843" s="251"/>
      <c r="H843" s="254">
        <v>1.12</v>
      </c>
      <c r="I843" s="255"/>
      <c r="J843" s="251"/>
      <c r="K843" s="251"/>
      <c r="L843" s="256"/>
      <c r="M843" s="257"/>
      <c r="N843" s="258"/>
      <c r="O843" s="258"/>
      <c r="P843" s="258"/>
      <c r="Q843" s="258"/>
      <c r="R843" s="258"/>
      <c r="S843" s="258"/>
      <c r="T843" s="259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T843" s="260" t="s">
        <v>380</v>
      </c>
      <c r="AU843" s="260" t="s">
        <v>86</v>
      </c>
      <c r="AV843" s="14" t="s">
        <v>86</v>
      </c>
      <c r="AW843" s="14" t="s">
        <v>37</v>
      </c>
      <c r="AX843" s="14" t="s">
        <v>76</v>
      </c>
      <c r="AY843" s="260" t="s">
        <v>146</v>
      </c>
    </row>
    <row r="844" spans="1:51" s="15" customFormat="1" ht="12">
      <c r="A844" s="15"/>
      <c r="B844" s="266"/>
      <c r="C844" s="267"/>
      <c r="D844" s="241" t="s">
        <v>380</v>
      </c>
      <c r="E844" s="268" t="s">
        <v>19</v>
      </c>
      <c r="F844" s="269" t="s">
        <v>994</v>
      </c>
      <c r="G844" s="267"/>
      <c r="H844" s="270">
        <v>1.12</v>
      </c>
      <c r="I844" s="271"/>
      <c r="J844" s="267"/>
      <c r="K844" s="267"/>
      <c r="L844" s="272"/>
      <c r="M844" s="273"/>
      <c r="N844" s="274"/>
      <c r="O844" s="274"/>
      <c r="P844" s="274"/>
      <c r="Q844" s="274"/>
      <c r="R844" s="274"/>
      <c r="S844" s="274"/>
      <c r="T844" s="27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T844" s="276" t="s">
        <v>380</v>
      </c>
      <c r="AU844" s="276" t="s">
        <v>86</v>
      </c>
      <c r="AV844" s="15" t="s">
        <v>162</v>
      </c>
      <c r="AW844" s="15" t="s">
        <v>37</v>
      </c>
      <c r="AX844" s="15" t="s">
        <v>76</v>
      </c>
      <c r="AY844" s="276" t="s">
        <v>146</v>
      </c>
    </row>
    <row r="845" spans="1:51" s="16" customFormat="1" ht="12">
      <c r="A845" s="16"/>
      <c r="B845" s="277"/>
      <c r="C845" s="278"/>
      <c r="D845" s="241" t="s">
        <v>380</v>
      </c>
      <c r="E845" s="279" t="s">
        <v>19</v>
      </c>
      <c r="F845" s="280" t="s">
        <v>1002</v>
      </c>
      <c r="G845" s="278"/>
      <c r="H845" s="281">
        <v>9.76</v>
      </c>
      <c r="I845" s="282"/>
      <c r="J845" s="278"/>
      <c r="K845" s="278"/>
      <c r="L845" s="283"/>
      <c r="M845" s="284"/>
      <c r="N845" s="285"/>
      <c r="O845" s="285"/>
      <c r="P845" s="285"/>
      <c r="Q845" s="285"/>
      <c r="R845" s="285"/>
      <c r="S845" s="285"/>
      <c r="T845" s="286"/>
      <c r="U845" s="16"/>
      <c r="V845" s="16"/>
      <c r="W845" s="16"/>
      <c r="X845" s="16"/>
      <c r="Y845" s="16"/>
      <c r="Z845" s="16"/>
      <c r="AA845" s="16"/>
      <c r="AB845" s="16"/>
      <c r="AC845" s="16"/>
      <c r="AD845" s="16"/>
      <c r="AE845" s="16"/>
      <c r="AT845" s="287" t="s">
        <v>380</v>
      </c>
      <c r="AU845" s="287" t="s">
        <v>86</v>
      </c>
      <c r="AV845" s="16" t="s">
        <v>167</v>
      </c>
      <c r="AW845" s="16" t="s">
        <v>37</v>
      </c>
      <c r="AX845" s="16" t="s">
        <v>84</v>
      </c>
      <c r="AY845" s="287" t="s">
        <v>146</v>
      </c>
    </row>
    <row r="846" spans="1:51" s="14" customFormat="1" ht="12">
      <c r="A846" s="14"/>
      <c r="B846" s="250"/>
      <c r="C846" s="251"/>
      <c r="D846" s="241" t="s">
        <v>380</v>
      </c>
      <c r="E846" s="251"/>
      <c r="F846" s="253" t="s">
        <v>1026</v>
      </c>
      <c r="G846" s="251"/>
      <c r="H846" s="254">
        <v>1.952</v>
      </c>
      <c r="I846" s="255"/>
      <c r="J846" s="251"/>
      <c r="K846" s="251"/>
      <c r="L846" s="256"/>
      <c r="M846" s="257"/>
      <c r="N846" s="258"/>
      <c r="O846" s="258"/>
      <c r="P846" s="258"/>
      <c r="Q846" s="258"/>
      <c r="R846" s="258"/>
      <c r="S846" s="258"/>
      <c r="T846" s="259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T846" s="260" t="s">
        <v>380</v>
      </c>
      <c r="AU846" s="260" t="s">
        <v>86</v>
      </c>
      <c r="AV846" s="14" t="s">
        <v>86</v>
      </c>
      <c r="AW846" s="14" t="s">
        <v>4</v>
      </c>
      <c r="AX846" s="14" t="s">
        <v>84</v>
      </c>
      <c r="AY846" s="260" t="s">
        <v>146</v>
      </c>
    </row>
    <row r="847" spans="1:65" s="2" customFormat="1" ht="24.15" customHeight="1">
      <c r="A847" s="41"/>
      <c r="B847" s="42"/>
      <c r="C847" s="215" t="s">
        <v>1027</v>
      </c>
      <c r="D847" s="215" t="s">
        <v>149</v>
      </c>
      <c r="E847" s="216" t="s">
        <v>1028</v>
      </c>
      <c r="F847" s="217" t="s">
        <v>1029</v>
      </c>
      <c r="G847" s="218" t="s">
        <v>377</v>
      </c>
      <c r="H847" s="219">
        <v>22.79</v>
      </c>
      <c r="I847" s="220"/>
      <c r="J847" s="221">
        <f>ROUND(I847*H847,2)</f>
        <v>0</v>
      </c>
      <c r="K847" s="217" t="s">
        <v>153</v>
      </c>
      <c r="L847" s="47"/>
      <c r="M847" s="222" t="s">
        <v>19</v>
      </c>
      <c r="N847" s="223" t="s">
        <v>47</v>
      </c>
      <c r="O847" s="87"/>
      <c r="P847" s="224">
        <f>O847*H847</f>
        <v>0</v>
      </c>
      <c r="Q847" s="224">
        <v>0</v>
      </c>
      <c r="R847" s="224">
        <f>Q847*H847</f>
        <v>0</v>
      </c>
      <c r="S847" s="224">
        <v>0</v>
      </c>
      <c r="T847" s="225">
        <f>S847*H847</f>
        <v>0</v>
      </c>
      <c r="U847" s="41"/>
      <c r="V847" s="41"/>
      <c r="W847" s="41"/>
      <c r="X847" s="41"/>
      <c r="Y847" s="41"/>
      <c r="Z847" s="41"/>
      <c r="AA847" s="41"/>
      <c r="AB847" s="41"/>
      <c r="AC847" s="41"/>
      <c r="AD847" s="41"/>
      <c r="AE847" s="41"/>
      <c r="AR847" s="226" t="s">
        <v>167</v>
      </c>
      <c r="AT847" s="226" t="s">
        <v>149</v>
      </c>
      <c r="AU847" s="226" t="s">
        <v>86</v>
      </c>
      <c r="AY847" s="20" t="s">
        <v>146</v>
      </c>
      <c r="BE847" s="227">
        <f>IF(N847="základní",J847,0)</f>
        <v>0</v>
      </c>
      <c r="BF847" s="227">
        <f>IF(N847="snížená",J847,0)</f>
        <v>0</v>
      </c>
      <c r="BG847" s="227">
        <f>IF(N847="zákl. přenesená",J847,0)</f>
        <v>0</v>
      </c>
      <c r="BH847" s="227">
        <f>IF(N847="sníž. přenesená",J847,0)</f>
        <v>0</v>
      </c>
      <c r="BI847" s="227">
        <f>IF(N847="nulová",J847,0)</f>
        <v>0</v>
      </c>
      <c r="BJ847" s="20" t="s">
        <v>84</v>
      </c>
      <c r="BK847" s="227">
        <f>ROUND(I847*H847,2)</f>
        <v>0</v>
      </c>
      <c r="BL847" s="20" t="s">
        <v>167</v>
      </c>
      <c r="BM847" s="226" t="s">
        <v>1030</v>
      </c>
    </row>
    <row r="848" spans="1:47" s="2" customFormat="1" ht="12">
      <c r="A848" s="41"/>
      <c r="B848" s="42"/>
      <c r="C848" s="43"/>
      <c r="D848" s="228" t="s">
        <v>156</v>
      </c>
      <c r="E848" s="43"/>
      <c r="F848" s="229" t="s">
        <v>1031</v>
      </c>
      <c r="G848" s="43"/>
      <c r="H848" s="43"/>
      <c r="I848" s="230"/>
      <c r="J848" s="43"/>
      <c r="K848" s="43"/>
      <c r="L848" s="47"/>
      <c r="M848" s="231"/>
      <c r="N848" s="232"/>
      <c r="O848" s="87"/>
      <c r="P848" s="87"/>
      <c r="Q848" s="87"/>
      <c r="R848" s="87"/>
      <c r="S848" s="87"/>
      <c r="T848" s="88"/>
      <c r="U848" s="41"/>
      <c r="V848" s="41"/>
      <c r="W848" s="41"/>
      <c r="X848" s="41"/>
      <c r="Y848" s="41"/>
      <c r="Z848" s="41"/>
      <c r="AA848" s="41"/>
      <c r="AB848" s="41"/>
      <c r="AC848" s="41"/>
      <c r="AD848" s="41"/>
      <c r="AE848" s="41"/>
      <c r="AT848" s="20" t="s">
        <v>156</v>
      </c>
      <c r="AU848" s="20" t="s">
        <v>86</v>
      </c>
    </row>
    <row r="849" spans="1:65" s="2" customFormat="1" ht="16.5" customHeight="1">
      <c r="A849" s="41"/>
      <c r="B849" s="42"/>
      <c r="C849" s="215" t="s">
        <v>1032</v>
      </c>
      <c r="D849" s="215" t="s">
        <v>149</v>
      </c>
      <c r="E849" s="216" t="s">
        <v>1033</v>
      </c>
      <c r="F849" s="217" t="s">
        <v>1034</v>
      </c>
      <c r="G849" s="218" t="s">
        <v>377</v>
      </c>
      <c r="H849" s="219">
        <v>13.03</v>
      </c>
      <c r="I849" s="220"/>
      <c r="J849" s="221">
        <f>ROUND(I849*H849,2)</f>
        <v>0</v>
      </c>
      <c r="K849" s="217" t="s">
        <v>153</v>
      </c>
      <c r="L849" s="47"/>
      <c r="M849" s="222" t="s">
        <v>19</v>
      </c>
      <c r="N849" s="223" t="s">
        <v>47</v>
      </c>
      <c r="O849" s="87"/>
      <c r="P849" s="224">
        <f>O849*H849</f>
        <v>0</v>
      </c>
      <c r="Q849" s="224">
        <v>0.00397</v>
      </c>
      <c r="R849" s="224">
        <f>Q849*H849</f>
        <v>0.05172909999999999</v>
      </c>
      <c r="S849" s="224">
        <v>0</v>
      </c>
      <c r="T849" s="225">
        <f>S849*H849</f>
        <v>0</v>
      </c>
      <c r="U849" s="41"/>
      <c r="V849" s="41"/>
      <c r="W849" s="41"/>
      <c r="X849" s="41"/>
      <c r="Y849" s="41"/>
      <c r="Z849" s="41"/>
      <c r="AA849" s="41"/>
      <c r="AB849" s="41"/>
      <c r="AC849" s="41"/>
      <c r="AD849" s="41"/>
      <c r="AE849" s="41"/>
      <c r="AR849" s="226" t="s">
        <v>167</v>
      </c>
      <c r="AT849" s="226" t="s">
        <v>149</v>
      </c>
      <c r="AU849" s="226" t="s">
        <v>86</v>
      </c>
      <c r="AY849" s="20" t="s">
        <v>146</v>
      </c>
      <c r="BE849" s="227">
        <f>IF(N849="základní",J849,0)</f>
        <v>0</v>
      </c>
      <c r="BF849" s="227">
        <f>IF(N849="snížená",J849,0)</f>
        <v>0</v>
      </c>
      <c r="BG849" s="227">
        <f>IF(N849="zákl. přenesená",J849,0)</f>
        <v>0</v>
      </c>
      <c r="BH849" s="227">
        <f>IF(N849="sníž. přenesená",J849,0)</f>
        <v>0</v>
      </c>
      <c r="BI849" s="227">
        <f>IF(N849="nulová",J849,0)</f>
        <v>0</v>
      </c>
      <c r="BJ849" s="20" t="s">
        <v>84</v>
      </c>
      <c r="BK849" s="227">
        <f>ROUND(I849*H849,2)</f>
        <v>0</v>
      </c>
      <c r="BL849" s="20" t="s">
        <v>167</v>
      </c>
      <c r="BM849" s="226" t="s">
        <v>1035</v>
      </c>
    </row>
    <row r="850" spans="1:47" s="2" customFormat="1" ht="12">
      <c r="A850" s="41"/>
      <c r="B850" s="42"/>
      <c r="C850" s="43"/>
      <c r="D850" s="228" t="s">
        <v>156</v>
      </c>
      <c r="E850" s="43"/>
      <c r="F850" s="229" t="s">
        <v>1036</v>
      </c>
      <c r="G850" s="43"/>
      <c r="H850" s="43"/>
      <c r="I850" s="230"/>
      <c r="J850" s="43"/>
      <c r="K850" s="43"/>
      <c r="L850" s="47"/>
      <c r="M850" s="231"/>
      <c r="N850" s="232"/>
      <c r="O850" s="87"/>
      <c r="P850" s="87"/>
      <c r="Q850" s="87"/>
      <c r="R850" s="87"/>
      <c r="S850" s="87"/>
      <c r="T850" s="88"/>
      <c r="U850" s="41"/>
      <c r="V850" s="41"/>
      <c r="W850" s="41"/>
      <c r="X850" s="41"/>
      <c r="Y850" s="41"/>
      <c r="Z850" s="41"/>
      <c r="AA850" s="41"/>
      <c r="AB850" s="41"/>
      <c r="AC850" s="41"/>
      <c r="AD850" s="41"/>
      <c r="AE850" s="41"/>
      <c r="AT850" s="20" t="s">
        <v>156</v>
      </c>
      <c r="AU850" s="20" t="s">
        <v>86</v>
      </c>
    </row>
    <row r="851" spans="1:51" s="14" customFormat="1" ht="12">
      <c r="A851" s="14"/>
      <c r="B851" s="250"/>
      <c r="C851" s="251"/>
      <c r="D851" s="241" t="s">
        <v>380</v>
      </c>
      <c r="E851" s="252" t="s">
        <v>19</v>
      </c>
      <c r="F851" s="253" t="s">
        <v>993</v>
      </c>
      <c r="G851" s="251"/>
      <c r="H851" s="254">
        <v>9.94</v>
      </c>
      <c r="I851" s="255"/>
      <c r="J851" s="251"/>
      <c r="K851" s="251"/>
      <c r="L851" s="256"/>
      <c r="M851" s="257"/>
      <c r="N851" s="258"/>
      <c r="O851" s="258"/>
      <c r="P851" s="258"/>
      <c r="Q851" s="258"/>
      <c r="R851" s="258"/>
      <c r="S851" s="258"/>
      <c r="T851" s="259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T851" s="260" t="s">
        <v>380</v>
      </c>
      <c r="AU851" s="260" t="s">
        <v>86</v>
      </c>
      <c r="AV851" s="14" t="s">
        <v>86</v>
      </c>
      <c r="AW851" s="14" t="s">
        <v>37</v>
      </c>
      <c r="AX851" s="14" t="s">
        <v>76</v>
      </c>
      <c r="AY851" s="260" t="s">
        <v>146</v>
      </c>
    </row>
    <row r="852" spans="1:51" s="15" customFormat="1" ht="12">
      <c r="A852" s="15"/>
      <c r="B852" s="266"/>
      <c r="C852" s="267"/>
      <c r="D852" s="241" t="s">
        <v>380</v>
      </c>
      <c r="E852" s="268" t="s">
        <v>19</v>
      </c>
      <c r="F852" s="269" t="s">
        <v>994</v>
      </c>
      <c r="G852" s="267"/>
      <c r="H852" s="270">
        <v>9.94</v>
      </c>
      <c r="I852" s="271"/>
      <c r="J852" s="267"/>
      <c r="K852" s="267"/>
      <c r="L852" s="272"/>
      <c r="M852" s="273"/>
      <c r="N852" s="274"/>
      <c r="O852" s="274"/>
      <c r="P852" s="274"/>
      <c r="Q852" s="274"/>
      <c r="R852" s="274"/>
      <c r="S852" s="274"/>
      <c r="T852" s="27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T852" s="276" t="s">
        <v>380</v>
      </c>
      <c r="AU852" s="276" t="s">
        <v>86</v>
      </c>
      <c r="AV852" s="15" t="s">
        <v>162</v>
      </c>
      <c r="AW852" s="15" t="s">
        <v>37</v>
      </c>
      <c r="AX852" s="15" t="s">
        <v>76</v>
      </c>
      <c r="AY852" s="276" t="s">
        <v>146</v>
      </c>
    </row>
    <row r="853" spans="1:51" s="14" customFormat="1" ht="12">
      <c r="A853" s="14"/>
      <c r="B853" s="250"/>
      <c r="C853" s="251"/>
      <c r="D853" s="241" t="s">
        <v>380</v>
      </c>
      <c r="E853" s="252" t="s">
        <v>19</v>
      </c>
      <c r="F853" s="253" t="s">
        <v>996</v>
      </c>
      <c r="G853" s="251"/>
      <c r="H853" s="254">
        <v>1.8</v>
      </c>
      <c r="I853" s="255"/>
      <c r="J853" s="251"/>
      <c r="K853" s="251"/>
      <c r="L853" s="256"/>
      <c r="M853" s="257"/>
      <c r="N853" s="258"/>
      <c r="O853" s="258"/>
      <c r="P853" s="258"/>
      <c r="Q853" s="258"/>
      <c r="R853" s="258"/>
      <c r="S853" s="258"/>
      <c r="T853" s="259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T853" s="260" t="s">
        <v>380</v>
      </c>
      <c r="AU853" s="260" t="s">
        <v>86</v>
      </c>
      <c r="AV853" s="14" t="s">
        <v>86</v>
      </c>
      <c r="AW853" s="14" t="s">
        <v>37</v>
      </c>
      <c r="AX853" s="14" t="s">
        <v>76</v>
      </c>
      <c r="AY853" s="260" t="s">
        <v>146</v>
      </c>
    </row>
    <row r="854" spans="1:51" s="15" customFormat="1" ht="12">
      <c r="A854" s="15"/>
      <c r="B854" s="266"/>
      <c r="C854" s="267"/>
      <c r="D854" s="241" t="s">
        <v>380</v>
      </c>
      <c r="E854" s="268" t="s">
        <v>19</v>
      </c>
      <c r="F854" s="269" t="s">
        <v>997</v>
      </c>
      <c r="G854" s="267"/>
      <c r="H854" s="270">
        <v>1.8</v>
      </c>
      <c r="I854" s="271"/>
      <c r="J854" s="267"/>
      <c r="K854" s="267"/>
      <c r="L854" s="272"/>
      <c r="M854" s="273"/>
      <c r="N854" s="274"/>
      <c r="O854" s="274"/>
      <c r="P854" s="274"/>
      <c r="Q854" s="274"/>
      <c r="R854" s="274"/>
      <c r="S854" s="274"/>
      <c r="T854" s="27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T854" s="276" t="s">
        <v>380</v>
      </c>
      <c r="AU854" s="276" t="s">
        <v>86</v>
      </c>
      <c r="AV854" s="15" t="s">
        <v>162</v>
      </c>
      <c r="AW854" s="15" t="s">
        <v>37</v>
      </c>
      <c r="AX854" s="15" t="s">
        <v>76</v>
      </c>
      <c r="AY854" s="276" t="s">
        <v>146</v>
      </c>
    </row>
    <row r="855" spans="1:51" s="14" customFormat="1" ht="12">
      <c r="A855" s="14"/>
      <c r="B855" s="250"/>
      <c r="C855" s="251"/>
      <c r="D855" s="241" t="s">
        <v>380</v>
      </c>
      <c r="E855" s="252" t="s">
        <v>19</v>
      </c>
      <c r="F855" s="253" t="s">
        <v>999</v>
      </c>
      <c r="G855" s="251"/>
      <c r="H855" s="254">
        <v>0.57</v>
      </c>
      <c r="I855" s="255"/>
      <c r="J855" s="251"/>
      <c r="K855" s="251"/>
      <c r="L855" s="256"/>
      <c r="M855" s="257"/>
      <c r="N855" s="258"/>
      <c r="O855" s="258"/>
      <c r="P855" s="258"/>
      <c r="Q855" s="258"/>
      <c r="R855" s="258"/>
      <c r="S855" s="258"/>
      <c r="T855" s="259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T855" s="260" t="s">
        <v>380</v>
      </c>
      <c r="AU855" s="260" t="s">
        <v>86</v>
      </c>
      <c r="AV855" s="14" t="s">
        <v>86</v>
      </c>
      <c r="AW855" s="14" t="s">
        <v>37</v>
      </c>
      <c r="AX855" s="14" t="s">
        <v>76</v>
      </c>
      <c r="AY855" s="260" t="s">
        <v>146</v>
      </c>
    </row>
    <row r="856" spans="1:51" s="14" customFormat="1" ht="12">
      <c r="A856" s="14"/>
      <c r="B856" s="250"/>
      <c r="C856" s="251"/>
      <c r="D856" s="241" t="s">
        <v>380</v>
      </c>
      <c r="E856" s="252" t="s">
        <v>19</v>
      </c>
      <c r="F856" s="253" t="s">
        <v>1000</v>
      </c>
      <c r="G856" s="251"/>
      <c r="H856" s="254">
        <v>0.72</v>
      </c>
      <c r="I856" s="255"/>
      <c r="J856" s="251"/>
      <c r="K856" s="251"/>
      <c r="L856" s="256"/>
      <c r="M856" s="257"/>
      <c r="N856" s="258"/>
      <c r="O856" s="258"/>
      <c r="P856" s="258"/>
      <c r="Q856" s="258"/>
      <c r="R856" s="258"/>
      <c r="S856" s="258"/>
      <c r="T856" s="259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T856" s="260" t="s">
        <v>380</v>
      </c>
      <c r="AU856" s="260" t="s">
        <v>86</v>
      </c>
      <c r="AV856" s="14" t="s">
        <v>86</v>
      </c>
      <c r="AW856" s="14" t="s">
        <v>37</v>
      </c>
      <c r="AX856" s="14" t="s">
        <v>76</v>
      </c>
      <c r="AY856" s="260" t="s">
        <v>146</v>
      </c>
    </row>
    <row r="857" spans="1:51" s="15" customFormat="1" ht="12">
      <c r="A857" s="15"/>
      <c r="B857" s="266"/>
      <c r="C857" s="267"/>
      <c r="D857" s="241" t="s">
        <v>380</v>
      </c>
      <c r="E857" s="268" t="s">
        <v>19</v>
      </c>
      <c r="F857" s="269" t="s">
        <v>994</v>
      </c>
      <c r="G857" s="267"/>
      <c r="H857" s="270">
        <v>1.29</v>
      </c>
      <c r="I857" s="271"/>
      <c r="J857" s="267"/>
      <c r="K857" s="267"/>
      <c r="L857" s="272"/>
      <c r="M857" s="273"/>
      <c r="N857" s="274"/>
      <c r="O857" s="274"/>
      <c r="P857" s="274"/>
      <c r="Q857" s="274"/>
      <c r="R857" s="274"/>
      <c r="S857" s="274"/>
      <c r="T857" s="27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T857" s="276" t="s">
        <v>380</v>
      </c>
      <c r="AU857" s="276" t="s">
        <v>86</v>
      </c>
      <c r="AV857" s="15" t="s">
        <v>162</v>
      </c>
      <c r="AW857" s="15" t="s">
        <v>37</v>
      </c>
      <c r="AX857" s="15" t="s">
        <v>76</v>
      </c>
      <c r="AY857" s="276" t="s">
        <v>146</v>
      </c>
    </row>
    <row r="858" spans="1:51" s="16" customFormat="1" ht="12">
      <c r="A858" s="16"/>
      <c r="B858" s="277"/>
      <c r="C858" s="278"/>
      <c r="D858" s="241" t="s">
        <v>380</v>
      </c>
      <c r="E858" s="279" t="s">
        <v>19</v>
      </c>
      <c r="F858" s="280" t="s">
        <v>1002</v>
      </c>
      <c r="G858" s="278"/>
      <c r="H858" s="281">
        <v>13.03</v>
      </c>
      <c r="I858" s="282"/>
      <c r="J858" s="278"/>
      <c r="K858" s="278"/>
      <c r="L858" s="283"/>
      <c r="M858" s="284"/>
      <c r="N858" s="285"/>
      <c r="O858" s="285"/>
      <c r="P858" s="285"/>
      <c r="Q858" s="285"/>
      <c r="R858" s="285"/>
      <c r="S858" s="285"/>
      <c r="T858" s="286"/>
      <c r="U858" s="16"/>
      <c r="V858" s="16"/>
      <c r="W858" s="16"/>
      <c r="X858" s="16"/>
      <c r="Y858" s="16"/>
      <c r="Z858" s="16"/>
      <c r="AA858" s="16"/>
      <c r="AB858" s="16"/>
      <c r="AC858" s="16"/>
      <c r="AD858" s="16"/>
      <c r="AE858" s="16"/>
      <c r="AT858" s="287" t="s">
        <v>380</v>
      </c>
      <c r="AU858" s="287" t="s">
        <v>86</v>
      </c>
      <c r="AV858" s="16" t="s">
        <v>167</v>
      </c>
      <c r="AW858" s="16" t="s">
        <v>37</v>
      </c>
      <c r="AX858" s="16" t="s">
        <v>84</v>
      </c>
      <c r="AY858" s="287" t="s">
        <v>146</v>
      </c>
    </row>
    <row r="859" spans="1:65" s="2" customFormat="1" ht="16.5" customHeight="1">
      <c r="A859" s="41"/>
      <c r="B859" s="42"/>
      <c r="C859" s="215" t="s">
        <v>1037</v>
      </c>
      <c r="D859" s="215" t="s">
        <v>149</v>
      </c>
      <c r="E859" s="216" t="s">
        <v>1038</v>
      </c>
      <c r="F859" s="217" t="s">
        <v>1039</v>
      </c>
      <c r="G859" s="218" t="s">
        <v>377</v>
      </c>
      <c r="H859" s="219">
        <v>9.76</v>
      </c>
      <c r="I859" s="220"/>
      <c r="J859" s="221">
        <f>ROUND(I859*H859,2)</f>
        <v>0</v>
      </c>
      <c r="K859" s="217" t="s">
        <v>153</v>
      </c>
      <c r="L859" s="47"/>
      <c r="M859" s="222" t="s">
        <v>19</v>
      </c>
      <c r="N859" s="223" t="s">
        <v>47</v>
      </c>
      <c r="O859" s="87"/>
      <c r="P859" s="224">
        <f>O859*H859</f>
        <v>0</v>
      </c>
      <c r="Q859" s="224">
        <v>0.00359</v>
      </c>
      <c r="R859" s="224">
        <f>Q859*H859</f>
        <v>0.0350384</v>
      </c>
      <c r="S859" s="224">
        <v>0</v>
      </c>
      <c r="T859" s="225">
        <f>S859*H859</f>
        <v>0</v>
      </c>
      <c r="U859" s="41"/>
      <c r="V859" s="41"/>
      <c r="W859" s="41"/>
      <c r="X859" s="41"/>
      <c r="Y859" s="41"/>
      <c r="Z859" s="41"/>
      <c r="AA859" s="41"/>
      <c r="AB859" s="41"/>
      <c r="AC859" s="41"/>
      <c r="AD859" s="41"/>
      <c r="AE859" s="41"/>
      <c r="AR859" s="226" t="s">
        <v>167</v>
      </c>
      <c r="AT859" s="226" t="s">
        <v>149</v>
      </c>
      <c r="AU859" s="226" t="s">
        <v>86</v>
      </c>
      <c r="AY859" s="20" t="s">
        <v>146</v>
      </c>
      <c r="BE859" s="227">
        <f>IF(N859="základní",J859,0)</f>
        <v>0</v>
      </c>
      <c r="BF859" s="227">
        <f>IF(N859="snížená",J859,0)</f>
        <v>0</v>
      </c>
      <c r="BG859" s="227">
        <f>IF(N859="zákl. přenesená",J859,0)</f>
        <v>0</v>
      </c>
      <c r="BH859" s="227">
        <f>IF(N859="sníž. přenesená",J859,0)</f>
        <v>0</v>
      </c>
      <c r="BI859" s="227">
        <f>IF(N859="nulová",J859,0)</f>
        <v>0</v>
      </c>
      <c r="BJ859" s="20" t="s">
        <v>84</v>
      </c>
      <c r="BK859" s="227">
        <f>ROUND(I859*H859,2)</f>
        <v>0</v>
      </c>
      <c r="BL859" s="20" t="s">
        <v>167</v>
      </c>
      <c r="BM859" s="226" t="s">
        <v>1040</v>
      </c>
    </row>
    <row r="860" spans="1:47" s="2" customFormat="1" ht="12">
      <c r="A860" s="41"/>
      <c r="B860" s="42"/>
      <c r="C860" s="43"/>
      <c r="D860" s="228" t="s">
        <v>156</v>
      </c>
      <c r="E860" s="43"/>
      <c r="F860" s="229" t="s">
        <v>1041</v>
      </c>
      <c r="G860" s="43"/>
      <c r="H860" s="43"/>
      <c r="I860" s="230"/>
      <c r="J860" s="43"/>
      <c r="K860" s="43"/>
      <c r="L860" s="47"/>
      <c r="M860" s="231"/>
      <c r="N860" s="232"/>
      <c r="O860" s="87"/>
      <c r="P860" s="87"/>
      <c r="Q860" s="87"/>
      <c r="R860" s="87"/>
      <c r="S860" s="87"/>
      <c r="T860" s="88"/>
      <c r="U860" s="41"/>
      <c r="V860" s="41"/>
      <c r="W860" s="41"/>
      <c r="X860" s="41"/>
      <c r="Y860" s="41"/>
      <c r="Z860" s="41"/>
      <c r="AA860" s="41"/>
      <c r="AB860" s="41"/>
      <c r="AC860" s="41"/>
      <c r="AD860" s="41"/>
      <c r="AE860" s="41"/>
      <c r="AT860" s="20" t="s">
        <v>156</v>
      </c>
      <c r="AU860" s="20" t="s">
        <v>86</v>
      </c>
    </row>
    <row r="861" spans="1:51" s="14" customFormat="1" ht="12">
      <c r="A861" s="14"/>
      <c r="B861" s="250"/>
      <c r="C861" s="251"/>
      <c r="D861" s="241" t="s">
        <v>380</v>
      </c>
      <c r="E861" s="252" t="s">
        <v>19</v>
      </c>
      <c r="F861" s="253" t="s">
        <v>992</v>
      </c>
      <c r="G861" s="251"/>
      <c r="H861" s="254">
        <v>6.15</v>
      </c>
      <c r="I861" s="255"/>
      <c r="J861" s="251"/>
      <c r="K861" s="251"/>
      <c r="L861" s="256"/>
      <c r="M861" s="257"/>
      <c r="N861" s="258"/>
      <c r="O861" s="258"/>
      <c r="P861" s="258"/>
      <c r="Q861" s="258"/>
      <c r="R861" s="258"/>
      <c r="S861" s="258"/>
      <c r="T861" s="259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T861" s="260" t="s">
        <v>380</v>
      </c>
      <c r="AU861" s="260" t="s">
        <v>86</v>
      </c>
      <c r="AV861" s="14" t="s">
        <v>86</v>
      </c>
      <c r="AW861" s="14" t="s">
        <v>37</v>
      </c>
      <c r="AX861" s="14" t="s">
        <v>76</v>
      </c>
      <c r="AY861" s="260" t="s">
        <v>146</v>
      </c>
    </row>
    <row r="862" spans="1:51" s="15" customFormat="1" ht="12">
      <c r="A862" s="15"/>
      <c r="B862" s="266"/>
      <c r="C862" s="267"/>
      <c r="D862" s="241" t="s">
        <v>380</v>
      </c>
      <c r="E862" s="268" t="s">
        <v>19</v>
      </c>
      <c r="F862" s="269" t="s">
        <v>994</v>
      </c>
      <c r="G862" s="267"/>
      <c r="H862" s="270">
        <v>6.15</v>
      </c>
      <c r="I862" s="271"/>
      <c r="J862" s="267"/>
      <c r="K862" s="267"/>
      <c r="L862" s="272"/>
      <c r="M862" s="273"/>
      <c r="N862" s="274"/>
      <c r="O862" s="274"/>
      <c r="P862" s="274"/>
      <c r="Q862" s="274"/>
      <c r="R862" s="274"/>
      <c r="S862" s="274"/>
      <c r="T862" s="27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T862" s="276" t="s">
        <v>380</v>
      </c>
      <c r="AU862" s="276" t="s">
        <v>86</v>
      </c>
      <c r="AV862" s="15" t="s">
        <v>162</v>
      </c>
      <c r="AW862" s="15" t="s">
        <v>37</v>
      </c>
      <c r="AX862" s="15" t="s">
        <v>76</v>
      </c>
      <c r="AY862" s="276" t="s">
        <v>146</v>
      </c>
    </row>
    <row r="863" spans="1:51" s="14" customFormat="1" ht="12">
      <c r="A863" s="14"/>
      <c r="B863" s="250"/>
      <c r="C863" s="251"/>
      <c r="D863" s="241" t="s">
        <v>380</v>
      </c>
      <c r="E863" s="252" t="s">
        <v>19</v>
      </c>
      <c r="F863" s="253" t="s">
        <v>995</v>
      </c>
      <c r="G863" s="251"/>
      <c r="H863" s="254">
        <v>1.35</v>
      </c>
      <c r="I863" s="255"/>
      <c r="J863" s="251"/>
      <c r="K863" s="251"/>
      <c r="L863" s="256"/>
      <c r="M863" s="257"/>
      <c r="N863" s="258"/>
      <c r="O863" s="258"/>
      <c r="P863" s="258"/>
      <c r="Q863" s="258"/>
      <c r="R863" s="258"/>
      <c r="S863" s="258"/>
      <c r="T863" s="259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T863" s="260" t="s">
        <v>380</v>
      </c>
      <c r="AU863" s="260" t="s">
        <v>86</v>
      </c>
      <c r="AV863" s="14" t="s">
        <v>86</v>
      </c>
      <c r="AW863" s="14" t="s">
        <v>37</v>
      </c>
      <c r="AX863" s="14" t="s">
        <v>76</v>
      </c>
      <c r="AY863" s="260" t="s">
        <v>146</v>
      </c>
    </row>
    <row r="864" spans="1:51" s="15" customFormat="1" ht="12">
      <c r="A864" s="15"/>
      <c r="B864" s="266"/>
      <c r="C864" s="267"/>
      <c r="D864" s="241" t="s">
        <v>380</v>
      </c>
      <c r="E864" s="268" t="s">
        <v>19</v>
      </c>
      <c r="F864" s="269" t="s">
        <v>997</v>
      </c>
      <c r="G864" s="267"/>
      <c r="H864" s="270">
        <v>1.35</v>
      </c>
      <c r="I864" s="271"/>
      <c r="J864" s="267"/>
      <c r="K864" s="267"/>
      <c r="L864" s="272"/>
      <c r="M864" s="273"/>
      <c r="N864" s="274"/>
      <c r="O864" s="274"/>
      <c r="P864" s="274"/>
      <c r="Q864" s="274"/>
      <c r="R864" s="274"/>
      <c r="S864" s="274"/>
      <c r="T864" s="27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T864" s="276" t="s">
        <v>380</v>
      </c>
      <c r="AU864" s="276" t="s">
        <v>86</v>
      </c>
      <c r="AV864" s="15" t="s">
        <v>162</v>
      </c>
      <c r="AW864" s="15" t="s">
        <v>37</v>
      </c>
      <c r="AX864" s="15" t="s">
        <v>76</v>
      </c>
      <c r="AY864" s="276" t="s">
        <v>146</v>
      </c>
    </row>
    <row r="865" spans="1:51" s="14" customFormat="1" ht="12">
      <c r="A865" s="14"/>
      <c r="B865" s="250"/>
      <c r="C865" s="251"/>
      <c r="D865" s="241" t="s">
        <v>380</v>
      </c>
      <c r="E865" s="252" t="s">
        <v>19</v>
      </c>
      <c r="F865" s="253" t="s">
        <v>998</v>
      </c>
      <c r="G865" s="251"/>
      <c r="H865" s="254">
        <v>1.14</v>
      </c>
      <c r="I865" s="255"/>
      <c r="J865" s="251"/>
      <c r="K865" s="251"/>
      <c r="L865" s="256"/>
      <c r="M865" s="257"/>
      <c r="N865" s="258"/>
      <c r="O865" s="258"/>
      <c r="P865" s="258"/>
      <c r="Q865" s="258"/>
      <c r="R865" s="258"/>
      <c r="S865" s="258"/>
      <c r="T865" s="259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T865" s="260" t="s">
        <v>380</v>
      </c>
      <c r="AU865" s="260" t="s">
        <v>86</v>
      </c>
      <c r="AV865" s="14" t="s">
        <v>86</v>
      </c>
      <c r="AW865" s="14" t="s">
        <v>37</v>
      </c>
      <c r="AX865" s="14" t="s">
        <v>76</v>
      </c>
      <c r="AY865" s="260" t="s">
        <v>146</v>
      </c>
    </row>
    <row r="866" spans="1:51" s="15" customFormat="1" ht="12">
      <c r="A866" s="15"/>
      <c r="B866" s="266"/>
      <c r="C866" s="267"/>
      <c r="D866" s="241" t="s">
        <v>380</v>
      </c>
      <c r="E866" s="268" t="s">
        <v>19</v>
      </c>
      <c r="F866" s="269" t="s">
        <v>994</v>
      </c>
      <c r="G866" s="267"/>
      <c r="H866" s="270">
        <v>1.14</v>
      </c>
      <c r="I866" s="271"/>
      <c r="J866" s="267"/>
      <c r="K866" s="267"/>
      <c r="L866" s="272"/>
      <c r="M866" s="273"/>
      <c r="N866" s="274"/>
      <c r="O866" s="274"/>
      <c r="P866" s="274"/>
      <c r="Q866" s="274"/>
      <c r="R866" s="274"/>
      <c r="S866" s="274"/>
      <c r="T866" s="27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T866" s="276" t="s">
        <v>380</v>
      </c>
      <c r="AU866" s="276" t="s">
        <v>86</v>
      </c>
      <c r="AV866" s="15" t="s">
        <v>162</v>
      </c>
      <c r="AW866" s="15" t="s">
        <v>37</v>
      </c>
      <c r="AX866" s="15" t="s">
        <v>76</v>
      </c>
      <c r="AY866" s="276" t="s">
        <v>146</v>
      </c>
    </row>
    <row r="867" spans="1:51" s="14" customFormat="1" ht="12">
      <c r="A867" s="14"/>
      <c r="B867" s="250"/>
      <c r="C867" s="251"/>
      <c r="D867" s="241" t="s">
        <v>380</v>
      </c>
      <c r="E867" s="252" t="s">
        <v>19</v>
      </c>
      <c r="F867" s="253" t="s">
        <v>1001</v>
      </c>
      <c r="G867" s="251"/>
      <c r="H867" s="254">
        <v>1.12</v>
      </c>
      <c r="I867" s="255"/>
      <c r="J867" s="251"/>
      <c r="K867" s="251"/>
      <c r="L867" s="256"/>
      <c r="M867" s="257"/>
      <c r="N867" s="258"/>
      <c r="O867" s="258"/>
      <c r="P867" s="258"/>
      <c r="Q867" s="258"/>
      <c r="R867" s="258"/>
      <c r="S867" s="258"/>
      <c r="T867" s="259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T867" s="260" t="s">
        <v>380</v>
      </c>
      <c r="AU867" s="260" t="s">
        <v>86</v>
      </c>
      <c r="AV867" s="14" t="s">
        <v>86</v>
      </c>
      <c r="AW867" s="14" t="s">
        <v>37</v>
      </c>
      <c r="AX867" s="14" t="s">
        <v>76</v>
      </c>
      <c r="AY867" s="260" t="s">
        <v>146</v>
      </c>
    </row>
    <row r="868" spans="1:51" s="15" customFormat="1" ht="12">
      <c r="A868" s="15"/>
      <c r="B868" s="266"/>
      <c r="C868" s="267"/>
      <c r="D868" s="241" t="s">
        <v>380</v>
      </c>
      <c r="E868" s="268" t="s">
        <v>19</v>
      </c>
      <c r="F868" s="269" t="s">
        <v>994</v>
      </c>
      <c r="G868" s="267"/>
      <c r="H868" s="270">
        <v>1.12</v>
      </c>
      <c r="I868" s="271"/>
      <c r="J868" s="267"/>
      <c r="K868" s="267"/>
      <c r="L868" s="272"/>
      <c r="M868" s="273"/>
      <c r="N868" s="274"/>
      <c r="O868" s="274"/>
      <c r="P868" s="274"/>
      <c r="Q868" s="274"/>
      <c r="R868" s="274"/>
      <c r="S868" s="274"/>
      <c r="T868" s="27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T868" s="276" t="s">
        <v>380</v>
      </c>
      <c r="AU868" s="276" t="s">
        <v>86</v>
      </c>
      <c r="AV868" s="15" t="s">
        <v>162</v>
      </c>
      <c r="AW868" s="15" t="s">
        <v>37</v>
      </c>
      <c r="AX868" s="15" t="s">
        <v>76</v>
      </c>
      <c r="AY868" s="276" t="s">
        <v>146</v>
      </c>
    </row>
    <row r="869" spans="1:51" s="16" customFormat="1" ht="12">
      <c r="A869" s="16"/>
      <c r="B869" s="277"/>
      <c r="C869" s="278"/>
      <c r="D869" s="241" t="s">
        <v>380</v>
      </c>
      <c r="E869" s="279" t="s">
        <v>19</v>
      </c>
      <c r="F869" s="280" t="s">
        <v>1002</v>
      </c>
      <c r="G869" s="278"/>
      <c r="H869" s="281">
        <v>9.76</v>
      </c>
      <c r="I869" s="282"/>
      <c r="J869" s="278"/>
      <c r="K869" s="278"/>
      <c r="L869" s="283"/>
      <c r="M869" s="284"/>
      <c r="N869" s="285"/>
      <c r="O869" s="285"/>
      <c r="P869" s="285"/>
      <c r="Q869" s="285"/>
      <c r="R869" s="285"/>
      <c r="S869" s="285"/>
      <c r="T869" s="286"/>
      <c r="U869" s="16"/>
      <c r="V869" s="16"/>
      <c r="W869" s="16"/>
      <c r="X869" s="16"/>
      <c r="Y869" s="16"/>
      <c r="Z869" s="16"/>
      <c r="AA869" s="16"/>
      <c r="AB869" s="16"/>
      <c r="AC869" s="16"/>
      <c r="AD869" s="16"/>
      <c r="AE869" s="16"/>
      <c r="AT869" s="287" t="s">
        <v>380</v>
      </c>
      <c r="AU869" s="287" t="s">
        <v>86</v>
      </c>
      <c r="AV869" s="16" t="s">
        <v>167</v>
      </c>
      <c r="AW869" s="16" t="s">
        <v>37</v>
      </c>
      <c r="AX869" s="16" t="s">
        <v>84</v>
      </c>
      <c r="AY869" s="287" t="s">
        <v>146</v>
      </c>
    </row>
    <row r="870" spans="1:65" s="2" customFormat="1" ht="21.75" customHeight="1">
      <c r="A870" s="41"/>
      <c r="B870" s="42"/>
      <c r="C870" s="215" t="s">
        <v>1042</v>
      </c>
      <c r="D870" s="215" t="s">
        <v>149</v>
      </c>
      <c r="E870" s="216" t="s">
        <v>1043</v>
      </c>
      <c r="F870" s="217" t="s">
        <v>1044</v>
      </c>
      <c r="G870" s="218" t="s">
        <v>377</v>
      </c>
      <c r="H870" s="219">
        <v>2.279</v>
      </c>
      <c r="I870" s="220"/>
      <c r="J870" s="221">
        <f>ROUND(I870*H870,2)</f>
        <v>0</v>
      </c>
      <c r="K870" s="217" t="s">
        <v>153</v>
      </c>
      <c r="L870" s="47"/>
      <c r="M870" s="222" t="s">
        <v>19</v>
      </c>
      <c r="N870" s="223" t="s">
        <v>47</v>
      </c>
      <c r="O870" s="87"/>
      <c r="P870" s="224">
        <f>O870*H870</f>
        <v>0</v>
      </c>
      <c r="Q870" s="224">
        <v>0.00099</v>
      </c>
      <c r="R870" s="224">
        <f>Q870*H870</f>
        <v>0.00225621</v>
      </c>
      <c r="S870" s="224">
        <v>0</v>
      </c>
      <c r="T870" s="225">
        <f>S870*H870</f>
        <v>0</v>
      </c>
      <c r="U870" s="41"/>
      <c r="V870" s="41"/>
      <c r="W870" s="41"/>
      <c r="X870" s="41"/>
      <c r="Y870" s="41"/>
      <c r="Z870" s="41"/>
      <c r="AA870" s="41"/>
      <c r="AB870" s="41"/>
      <c r="AC870" s="41"/>
      <c r="AD870" s="41"/>
      <c r="AE870" s="41"/>
      <c r="AR870" s="226" t="s">
        <v>167</v>
      </c>
      <c r="AT870" s="226" t="s">
        <v>149</v>
      </c>
      <c r="AU870" s="226" t="s">
        <v>86</v>
      </c>
      <c r="AY870" s="20" t="s">
        <v>146</v>
      </c>
      <c r="BE870" s="227">
        <f>IF(N870="základní",J870,0)</f>
        <v>0</v>
      </c>
      <c r="BF870" s="227">
        <f>IF(N870="snížená",J870,0)</f>
        <v>0</v>
      </c>
      <c r="BG870" s="227">
        <f>IF(N870="zákl. přenesená",J870,0)</f>
        <v>0</v>
      </c>
      <c r="BH870" s="227">
        <f>IF(N870="sníž. přenesená",J870,0)</f>
        <v>0</v>
      </c>
      <c r="BI870" s="227">
        <f>IF(N870="nulová",J870,0)</f>
        <v>0</v>
      </c>
      <c r="BJ870" s="20" t="s">
        <v>84</v>
      </c>
      <c r="BK870" s="227">
        <f>ROUND(I870*H870,2)</f>
        <v>0</v>
      </c>
      <c r="BL870" s="20" t="s">
        <v>167</v>
      </c>
      <c r="BM870" s="226" t="s">
        <v>1045</v>
      </c>
    </row>
    <row r="871" spans="1:47" s="2" customFormat="1" ht="12">
      <c r="A871" s="41"/>
      <c r="B871" s="42"/>
      <c r="C871" s="43"/>
      <c r="D871" s="228" t="s">
        <v>156</v>
      </c>
      <c r="E871" s="43"/>
      <c r="F871" s="229" t="s">
        <v>1046</v>
      </c>
      <c r="G871" s="43"/>
      <c r="H871" s="43"/>
      <c r="I871" s="230"/>
      <c r="J871" s="43"/>
      <c r="K871" s="43"/>
      <c r="L871" s="47"/>
      <c r="M871" s="231"/>
      <c r="N871" s="232"/>
      <c r="O871" s="87"/>
      <c r="P871" s="87"/>
      <c r="Q871" s="87"/>
      <c r="R871" s="87"/>
      <c r="S871" s="87"/>
      <c r="T871" s="88"/>
      <c r="U871" s="41"/>
      <c r="V871" s="41"/>
      <c r="W871" s="41"/>
      <c r="X871" s="41"/>
      <c r="Y871" s="41"/>
      <c r="Z871" s="41"/>
      <c r="AA871" s="41"/>
      <c r="AB871" s="41"/>
      <c r="AC871" s="41"/>
      <c r="AD871" s="41"/>
      <c r="AE871" s="41"/>
      <c r="AT871" s="20" t="s">
        <v>156</v>
      </c>
      <c r="AU871" s="20" t="s">
        <v>86</v>
      </c>
    </row>
    <row r="872" spans="1:51" s="14" customFormat="1" ht="12">
      <c r="A872" s="14"/>
      <c r="B872" s="250"/>
      <c r="C872" s="251"/>
      <c r="D872" s="241" t="s">
        <v>380</v>
      </c>
      <c r="E872" s="252" t="s">
        <v>19</v>
      </c>
      <c r="F872" s="253" t="s">
        <v>992</v>
      </c>
      <c r="G872" s="251"/>
      <c r="H872" s="254">
        <v>6.15</v>
      </c>
      <c r="I872" s="255"/>
      <c r="J872" s="251"/>
      <c r="K872" s="251"/>
      <c r="L872" s="256"/>
      <c r="M872" s="257"/>
      <c r="N872" s="258"/>
      <c r="O872" s="258"/>
      <c r="P872" s="258"/>
      <c r="Q872" s="258"/>
      <c r="R872" s="258"/>
      <c r="S872" s="258"/>
      <c r="T872" s="259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T872" s="260" t="s">
        <v>380</v>
      </c>
      <c r="AU872" s="260" t="s">
        <v>86</v>
      </c>
      <c r="AV872" s="14" t="s">
        <v>86</v>
      </c>
      <c r="AW872" s="14" t="s">
        <v>37</v>
      </c>
      <c r="AX872" s="14" t="s">
        <v>76</v>
      </c>
      <c r="AY872" s="260" t="s">
        <v>146</v>
      </c>
    </row>
    <row r="873" spans="1:51" s="14" customFormat="1" ht="12">
      <c r="A873" s="14"/>
      <c r="B873" s="250"/>
      <c r="C873" s="251"/>
      <c r="D873" s="241" t="s">
        <v>380</v>
      </c>
      <c r="E873" s="252" t="s">
        <v>19</v>
      </c>
      <c r="F873" s="253" t="s">
        <v>993</v>
      </c>
      <c r="G873" s="251"/>
      <c r="H873" s="254">
        <v>9.94</v>
      </c>
      <c r="I873" s="255"/>
      <c r="J873" s="251"/>
      <c r="K873" s="251"/>
      <c r="L873" s="256"/>
      <c r="M873" s="257"/>
      <c r="N873" s="258"/>
      <c r="O873" s="258"/>
      <c r="P873" s="258"/>
      <c r="Q873" s="258"/>
      <c r="R873" s="258"/>
      <c r="S873" s="258"/>
      <c r="T873" s="259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T873" s="260" t="s">
        <v>380</v>
      </c>
      <c r="AU873" s="260" t="s">
        <v>86</v>
      </c>
      <c r="AV873" s="14" t="s">
        <v>86</v>
      </c>
      <c r="AW873" s="14" t="s">
        <v>37</v>
      </c>
      <c r="AX873" s="14" t="s">
        <v>76</v>
      </c>
      <c r="AY873" s="260" t="s">
        <v>146</v>
      </c>
    </row>
    <row r="874" spans="1:51" s="15" customFormat="1" ht="12">
      <c r="A874" s="15"/>
      <c r="B874" s="266"/>
      <c r="C874" s="267"/>
      <c r="D874" s="241" t="s">
        <v>380</v>
      </c>
      <c r="E874" s="268" t="s">
        <v>19</v>
      </c>
      <c r="F874" s="269" t="s">
        <v>994</v>
      </c>
      <c r="G874" s="267"/>
      <c r="H874" s="270">
        <v>16.09</v>
      </c>
      <c r="I874" s="271"/>
      <c r="J874" s="267"/>
      <c r="K874" s="267"/>
      <c r="L874" s="272"/>
      <c r="M874" s="273"/>
      <c r="N874" s="274"/>
      <c r="O874" s="274"/>
      <c r="P874" s="274"/>
      <c r="Q874" s="274"/>
      <c r="R874" s="274"/>
      <c r="S874" s="274"/>
      <c r="T874" s="27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T874" s="276" t="s">
        <v>380</v>
      </c>
      <c r="AU874" s="276" t="s">
        <v>86</v>
      </c>
      <c r="AV874" s="15" t="s">
        <v>162</v>
      </c>
      <c r="AW874" s="15" t="s">
        <v>37</v>
      </c>
      <c r="AX874" s="15" t="s">
        <v>76</v>
      </c>
      <c r="AY874" s="276" t="s">
        <v>146</v>
      </c>
    </row>
    <row r="875" spans="1:51" s="14" customFormat="1" ht="12">
      <c r="A875" s="14"/>
      <c r="B875" s="250"/>
      <c r="C875" s="251"/>
      <c r="D875" s="241" t="s">
        <v>380</v>
      </c>
      <c r="E875" s="252" t="s">
        <v>19</v>
      </c>
      <c r="F875" s="253" t="s">
        <v>995</v>
      </c>
      <c r="G875" s="251"/>
      <c r="H875" s="254">
        <v>1.35</v>
      </c>
      <c r="I875" s="255"/>
      <c r="J875" s="251"/>
      <c r="K875" s="251"/>
      <c r="L875" s="256"/>
      <c r="M875" s="257"/>
      <c r="N875" s="258"/>
      <c r="O875" s="258"/>
      <c r="P875" s="258"/>
      <c r="Q875" s="258"/>
      <c r="R875" s="258"/>
      <c r="S875" s="258"/>
      <c r="T875" s="259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T875" s="260" t="s">
        <v>380</v>
      </c>
      <c r="AU875" s="260" t="s">
        <v>86</v>
      </c>
      <c r="AV875" s="14" t="s">
        <v>86</v>
      </c>
      <c r="AW875" s="14" t="s">
        <v>37</v>
      </c>
      <c r="AX875" s="14" t="s">
        <v>76</v>
      </c>
      <c r="AY875" s="260" t="s">
        <v>146</v>
      </c>
    </row>
    <row r="876" spans="1:51" s="14" customFormat="1" ht="12">
      <c r="A876" s="14"/>
      <c r="B876" s="250"/>
      <c r="C876" s="251"/>
      <c r="D876" s="241" t="s">
        <v>380</v>
      </c>
      <c r="E876" s="252" t="s">
        <v>19</v>
      </c>
      <c r="F876" s="253" t="s">
        <v>996</v>
      </c>
      <c r="G876" s="251"/>
      <c r="H876" s="254">
        <v>1.8</v>
      </c>
      <c r="I876" s="255"/>
      <c r="J876" s="251"/>
      <c r="K876" s="251"/>
      <c r="L876" s="256"/>
      <c r="M876" s="257"/>
      <c r="N876" s="258"/>
      <c r="O876" s="258"/>
      <c r="P876" s="258"/>
      <c r="Q876" s="258"/>
      <c r="R876" s="258"/>
      <c r="S876" s="258"/>
      <c r="T876" s="259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T876" s="260" t="s">
        <v>380</v>
      </c>
      <c r="AU876" s="260" t="s">
        <v>86</v>
      </c>
      <c r="AV876" s="14" t="s">
        <v>86</v>
      </c>
      <c r="AW876" s="14" t="s">
        <v>37</v>
      </c>
      <c r="AX876" s="14" t="s">
        <v>76</v>
      </c>
      <c r="AY876" s="260" t="s">
        <v>146</v>
      </c>
    </row>
    <row r="877" spans="1:51" s="15" customFormat="1" ht="12">
      <c r="A877" s="15"/>
      <c r="B877" s="266"/>
      <c r="C877" s="267"/>
      <c r="D877" s="241" t="s">
        <v>380</v>
      </c>
      <c r="E877" s="268" t="s">
        <v>19</v>
      </c>
      <c r="F877" s="269" t="s">
        <v>997</v>
      </c>
      <c r="G877" s="267"/>
      <c r="H877" s="270">
        <v>3.15</v>
      </c>
      <c r="I877" s="271"/>
      <c r="J877" s="267"/>
      <c r="K877" s="267"/>
      <c r="L877" s="272"/>
      <c r="M877" s="273"/>
      <c r="N877" s="274"/>
      <c r="O877" s="274"/>
      <c r="P877" s="274"/>
      <c r="Q877" s="274"/>
      <c r="R877" s="274"/>
      <c r="S877" s="274"/>
      <c r="T877" s="27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T877" s="276" t="s">
        <v>380</v>
      </c>
      <c r="AU877" s="276" t="s">
        <v>86</v>
      </c>
      <c r="AV877" s="15" t="s">
        <v>162</v>
      </c>
      <c r="AW877" s="15" t="s">
        <v>37</v>
      </c>
      <c r="AX877" s="15" t="s">
        <v>76</v>
      </c>
      <c r="AY877" s="276" t="s">
        <v>146</v>
      </c>
    </row>
    <row r="878" spans="1:51" s="14" customFormat="1" ht="12">
      <c r="A878" s="14"/>
      <c r="B878" s="250"/>
      <c r="C878" s="251"/>
      <c r="D878" s="241" t="s">
        <v>380</v>
      </c>
      <c r="E878" s="252" t="s">
        <v>19</v>
      </c>
      <c r="F878" s="253" t="s">
        <v>998</v>
      </c>
      <c r="G878" s="251"/>
      <c r="H878" s="254">
        <v>1.14</v>
      </c>
      <c r="I878" s="255"/>
      <c r="J878" s="251"/>
      <c r="K878" s="251"/>
      <c r="L878" s="256"/>
      <c r="M878" s="257"/>
      <c r="N878" s="258"/>
      <c r="O878" s="258"/>
      <c r="P878" s="258"/>
      <c r="Q878" s="258"/>
      <c r="R878" s="258"/>
      <c r="S878" s="258"/>
      <c r="T878" s="259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T878" s="260" t="s">
        <v>380</v>
      </c>
      <c r="AU878" s="260" t="s">
        <v>86</v>
      </c>
      <c r="AV878" s="14" t="s">
        <v>86</v>
      </c>
      <c r="AW878" s="14" t="s">
        <v>37</v>
      </c>
      <c r="AX878" s="14" t="s">
        <v>76</v>
      </c>
      <c r="AY878" s="260" t="s">
        <v>146</v>
      </c>
    </row>
    <row r="879" spans="1:51" s="14" customFormat="1" ht="12">
      <c r="A879" s="14"/>
      <c r="B879" s="250"/>
      <c r="C879" s="251"/>
      <c r="D879" s="241" t="s">
        <v>380</v>
      </c>
      <c r="E879" s="252" t="s">
        <v>19</v>
      </c>
      <c r="F879" s="253" t="s">
        <v>999</v>
      </c>
      <c r="G879" s="251"/>
      <c r="H879" s="254">
        <v>0.57</v>
      </c>
      <c r="I879" s="255"/>
      <c r="J879" s="251"/>
      <c r="K879" s="251"/>
      <c r="L879" s="256"/>
      <c r="M879" s="257"/>
      <c r="N879" s="258"/>
      <c r="O879" s="258"/>
      <c r="P879" s="258"/>
      <c r="Q879" s="258"/>
      <c r="R879" s="258"/>
      <c r="S879" s="258"/>
      <c r="T879" s="259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T879" s="260" t="s">
        <v>380</v>
      </c>
      <c r="AU879" s="260" t="s">
        <v>86</v>
      </c>
      <c r="AV879" s="14" t="s">
        <v>86</v>
      </c>
      <c r="AW879" s="14" t="s">
        <v>37</v>
      </c>
      <c r="AX879" s="14" t="s">
        <v>76</v>
      </c>
      <c r="AY879" s="260" t="s">
        <v>146</v>
      </c>
    </row>
    <row r="880" spans="1:51" s="14" customFormat="1" ht="12">
      <c r="A880" s="14"/>
      <c r="B880" s="250"/>
      <c r="C880" s="251"/>
      <c r="D880" s="241" t="s">
        <v>380</v>
      </c>
      <c r="E880" s="252" t="s">
        <v>19</v>
      </c>
      <c r="F880" s="253" t="s">
        <v>1000</v>
      </c>
      <c r="G880" s="251"/>
      <c r="H880" s="254">
        <v>0.72</v>
      </c>
      <c r="I880" s="255"/>
      <c r="J880" s="251"/>
      <c r="K880" s="251"/>
      <c r="L880" s="256"/>
      <c r="M880" s="257"/>
      <c r="N880" s="258"/>
      <c r="O880" s="258"/>
      <c r="P880" s="258"/>
      <c r="Q880" s="258"/>
      <c r="R880" s="258"/>
      <c r="S880" s="258"/>
      <c r="T880" s="259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T880" s="260" t="s">
        <v>380</v>
      </c>
      <c r="AU880" s="260" t="s">
        <v>86</v>
      </c>
      <c r="AV880" s="14" t="s">
        <v>86</v>
      </c>
      <c r="AW880" s="14" t="s">
        <v>37</v>
      </c>
      <c r="AX880" s="14" t="s">
        <v>76</v>
      </c>
      <c r="AY880" s="260" t="s">
        <v>146</v>
      </c>
    </row>
    <row r="881" spans="1:51" s="15" customFormat="1" ht="12">
      <c r="A881" s="15"/>
      <c r="B881" s="266"/>
      <c r="C881" s="267"/>
      <c r="D881" s="241" t="s">
        <v>380</v>
      </c>
      <c r="E881" s="268" t="s">
        <v>19</v>
      </c>
      <c r="F881" s="269" t="s">
        <v>994</v>
      </c>
      <c r="G881" s="267"/>
      <c r="H881" s="270">
        <v>2.43</v>
      </c>
      <c r="I881" s="271"/>
      <c r="J881" s="267"/>
      <c r="K881" s="267"/>
      <c r="L881" s="272"/>
      <c r="M881" s="273"/>
      <c r="N881" s="274"/>
      <c r="O881" s="274"/>
      <c r="P881" s="274"/>
      <c r="Q881" s="274"/>
      <c r="R881" s="274"/>
      <c r="S881" s="274"/>
      <c r="T881" s="27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T881" s="276" t="s">
        <v>380</v>
      </c>
      <c r="AU881" s="276" t="s">
        <v>86</v>
      </c>
      <c r="AV881" s="15" t="s">
        <v>162</v>
      </c>
      <c r="AW881" s="15" t="s">
        <v>37</v>
      </c>
      <c r="AX881" s="15" t="s">
        <v>76</v>
      </c>
      <c r="AY881" s="276" t="s">
        <v>146</v>
      </c>
    </row>
    <row r="882" spans="1:51" s="14" customFormat="1" ht="12">
      <c r="A882" s="14"/>
      <c r="B882" s="250"/>
      <c r="C882" s="251"/>
      <c r="D882" s="241" t="s">
        <v>380</v>
      </c>
      <c r="E882" s="252" t="s">
        <v>19</v>
      </c>
      <c r="F882" s="253" t="s">
        <v>1001</v>
      </c>
      <c r="G882" s="251"/>
      <c r="H882" s="254">
        <v>1.12</v>
      </c>
      <c r="I882" s="255"/>
      <c r="J882" s="251"/>
      <c r="K882" s="251"/>
      <c r="L882" s="256"/>
      <c r="M882" s="257"/>
      <c r="N882" s="258"/>
      <c r="O882" s="258"/>
      <c r="P882" s="258"/>
      <c r="Q882" s="258"/>
      <c r="R882" s="258"/>
      <c r="S882" s="258"/>
      <c r="T882" s="259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T882" s="260" t="s">
        <v>380</v>
      </c>
      <c r="AU882" s="260" t="s">
        <v>86</v>
      </c>
      <c r="AV882" s="14" t="s">
        <v>86</v>
      </c>
      <c r="AW882" s="14" t="s">
        <v>37</v>
      </c>
      <c r="AX882" s="14" t="s">
        <v>76</v>
      </c>
      <c r="AY882" s="260" t="s">
        <v>146</v>
      </c>
    </row>
    <row r="883" spans="1:51" s="15" customFormat="1" ht="12">
      <c r="A883" s="15"/>
      <c r="B883" s="266"/>
      <c r="C883" s="267"/>
      <c r="D883" s="241" t="s">
        <v>380</v>
      </c>
      <c r="E883" s="268" t="s">
        <v>19</v>
      </c>
      <c r="F883" s="269" t="s">
        <v>994</v>
      </c>
      <c r="G883" s="267"/>
      <c r="H883" s="270">
        <v>1.12</v>
      </c>
      <c r="I883" s="271"/>
      <c r="J883" s="267"/>
      <c r="K883" s="267"/>
      <c r="L883" s="272"/>
      <c r="M883" s="273"/>
      <c r="N883" s="274"/>
      <c r="O883" s="274"/>
      <c r="P883" s="274"/>
      <c r="Q883" s="274"/>
      <c r="R883" s="274"/>
      <c r="S883" s="274"/>
      <c r="T883" s="27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T883" s="276" t="s">
        <v>380</v>
      </c>
      <c r="AU883" s="276" t="s">
        <v>86</v>
      </c>
      <c r="AV883" s="15" t="s">
        <v>162</v>
      </c>
      <c r="AW883" s="15" t="s">
        <v>37</v>
      </c>
      <c r="AX883" s="15" t="s">
        <v>76</v>
      </c>
      <c r="AY883" s="276" t="s">
        <v>146</v>
      </c>
    </row>
    <row r="884" spans="1:51" s="16" customFormat="1" ht="12">
      <c r="A884" s="16"/>
      <c r="B884" s="277"/>
      <c r="C884" s="278"/>
      <c r="D884" s="241" t="s">
        <v>380</v>
      </c>
      <c r="E884" s="279" t="s">
        <v>19</v>
      </c>
      <c r="F884" s="280" t="s">
        <v>1002</v>
      </c>
      <c r="G884" s="278"/>
      <c r="H884" s="281">
        <v>22.79</v>
      </c>
      <c r="I884" s="282"/>
      <c r="J884" s="278"/>
      <c r="K884" s="278"/>
      <c r="L884" s="283"/>
      <c r="M884" s="284"/>
      <c r="N884" s="285"/>
      <c r="O884" s="285"/>
      <c r="P884" s="285"/>
      <c r="Q884" s="285"/>
      <c r="R884" s="285"/>
      <c r="S884" s="285"/>
      <c r="T884" s="286"/>
      <c r="U884" s="16"/>
      <c r="V884" s="16"/>
      <c r="W884" s="16"/>
      <c r="X884" s="16"/>
      <c r="Y884" s="16"/>
      <c r="Z884" s="16"/>
      <c r="AA884" s="16"/>
      <c r="AB884" s="16"/>
      <c r="AC884" s="16"/>
      <c r="AD884" s="16"/>
      <c r="AE884" s="16"/>
      <c r="AT884" s="287" t="s">
        <v>380</v>
      </c>
      <c r="AU884" s="287" t="s">
        <v>86</v>
      </c>
      <c r="AV884" s="16" t="s">
        <v>167</v>
      </c>
      <c r="AW884" s="16" t="s">
        <v>37</v>
      </c>
      <c r="AX884" s="16" t="s">
        <v>84</v>
      </c>
      <c r="AY884" s="287" t="s">
        <v>146</v>
      </c>
    </row>
    <row r="885" spans="1:51" s="14" customFormat="1" ht="12">
      <c r="A885" s="14"/>
      <c r="B885" s="250"/>
      <c r="C885" s="251"/>
      <c r="D885" s="241" t="s">
        <v>380</v>
      </c>
      <c r="E885" s="251"/>
      <c r="F885" s="253" t="s">
        <v>1047</v>
      </c>
      <c r="G885" s="251"/>
      <c r="H885" s="254">
        <v>2.279</v>
      </c>
      <c r="I885" s="255"/>
      <c r="J885" s="251"/>
      <c r="K885" s="251"/>
      <c r="L885" s="256"/>
      <c r="M885" s="257"/>
      <c r="N885" s="258"/>
      <c r="O885" s="258"/>
      <c r="P885" s="258"/>
      <c r="Q885" s="258"/>
      <c r="R885" s="258"/>
      <c r="S885" s="258"/>
      <c r="T885" s="259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T885" s="260" t="s">
        <v>380</v>
      </c>
      <c r="AU885" s="260" t="s">
        <v>86</v>
      </c>
      <c r="AV885" s="14" t="s">
        <v>86</v>
      </c>
      <c r="AW885" s="14" t="s">
        <v>4</v>
      </c>
      <c r="AX885" s="14" t="s">
        <v>84</v>
      </c>
      <c r="AY885" s="260" t="s">
        <v>146</v>
      </c>
    </row>
    <row r="886" spans="1:65" s="2" customFormat="1" ht="16.5" customHeight="1">
      <c r="A886" s="41"/>
      <c r="B886" s="42"/>
      <c r="C886" s="215" t="s">
        <v>1048</v>
      </c>
      <c r="D886" s="215" t="s">
        <v>149</v>
      </c>
      <c r="E886" s="216" t="s">
        <v>1049</v>
      </c>
      <c r="F886" s="217" t="s">
        <v>1050</v>
      </c>
      <c r="G886" s="218" t="s">
        <v>377</v>
      </c>
      <c r="H886" s="219">
        <v>2.279</v>
      </c>
      <c r="I886" s="220"/>
      <c r="J886" s="221">
        <f>ROUND(I886*H886,2)</f>
        <v>0</v>
      </c>
      <c r="K886" s="217" t="s">
        <v>153</v>
      </c>
      <c r="L886" s="47"/>
      <c r="M886" s="222" t="s">
        <v>19</v>
      </c>
      <c r="N886" s="223" t="s">
        <v>47</v>
      </c>
      <c r="O886" s="87"/>
      <c r="P886" s="224">
        <f>O886*H886</f>
        <v>0</v>
      </c>
      <c r="Q886" s="224">
        <v>0</v>
      </c>
      <c r="R886" s="224">
        <f>Q886*H886</f>
        <v>0</v>
      </c>
      <c r="S886" s="224">
        <v>0</v>
      </c>
      <c r="T886" s="225">
        <f>S886*H886</f>
        <v>0</v>
      </c>
      <c r="U886" s="41"/>
      <c r="V886" s="41"/>
      <c r="W886" s="41"/>
      <c r="X886" s="41"/>
      <c r="Y886" s="41"/>
      <c r="Z886" s="41"/>
      <c r="AA886" s="41"/>
      <c r="AB886" s="41"/>
      <c r="AC886" s="41"/>
      <c r="AD886" s="41"/>
      <c r="AE886" s="41"/>
      <c r="AR886" s="226" t="s">
        <v>167</v>
      </c>
      <c r="AT886" s="226" t="s">
        <v>149</v>
      </c>
      <c r="AU886" s="226" t="s">
        <v>86</v>
      </c>
      <c r="AY886" s="20" t="s">
        <v>146</v>
      </c>
      <c r="BE886" s="227">
        <f>IF(N886="základní",J886,0)</f>
        <v>0</v>
      </c>
      <c r="BF886" s="227">
        <f>IF(N886="snížená",J886,0)</f>
        <v>0</v>
      </c>
      <c r="BG886" s="227">
        <f>IF(N886="zákl. přenesená",J886,0)</f>
        <v>0</v>
      </c>
      <c r="BH886" s="227">
        <f>IF(N886="sníž. přenesená",J886,0)</f>
        <v>0</v>
      </c>
      <c r="BI886" s="227">
        <f>IF(N886="nulová",J886,0)</f>
        <v>0</v>
      </c>
      <c r="BJ886" s="20" t="s">
        <v>84</v>
      </c>
      <c r="BK886" s="227">
        <f>ROUND(I886*H886,2)</f>
        <v>0</v>
      </c>
      <c r="BL886" s="20" t="s">
        <v>167</v>
      </c>
      <c r="BM886" s="226" t="s">
        <v>1051</v>
      </c>
    </row>
    <row r="887" spans="1:47" s="2" customFormat="1" ht="12">
      <c r="A887" s="41"/>
      <c r="B887" s="42"/>
      <c r="C887" s="43"/>
      <c r="D887" s="228" t="s">
        <v>156</v>
      </c>
      <c r="E887" s="43"/>
      <c r="F887" s="229" t="s">
        <v>1052</v>
      </c>
      <c r="G887" s="43"/>
      <c r="H887" s="43"/>
      <c r="I887" s="230"/>
      <c r="J887" s="43"/>
      <c r="K887" s="43"/>
      <c r="L887" s="47"/>
      <c r="M887" s="231"/>
      <c r="N887" s="232"/>
      <c r="O887" s="87"/>
      <c r="P887" s="87"/>
      <c r="Q887" s="87"/>
      <c r="R887" s="87"/>
      <c r="S887" s="87"/>
      <c r="T887" s="88"/>
      <c r="U887" s="41"/>
      <c r="V887" s="41"/>
      <c r="W887" s="41"/>
      <c r="X887" s="41"/>
      <c r="Y887" s="41"/>
      <c r="Z887" s="41"/>
      <c r="AA887" s="41"/>
      <c r="AB887" s="41"/>
      <c r="AC887" s="41"/>
      <c r="AD887" s="41"/>
      <c r="AE887" s="41"/>
      <c r="AT887" s="20" t="s">
        <v>156</v>
      </c>
      <c r="AU887" s="20" t="s">
        <v>86</v>
      </c>
    </row>
    <row r="888" spans="1:65" s="2" customFormat="1" ht="16.5" customHeight="1">
      <c r="A888" s="41"/>
      <c r="B888" s="42"/>
      <c r="C888" s="215" t="s">
        <v>1053</v>
      </c>
      <c r="D888" s="215" t="s">
        <v>149</v>
      </c>
      <c r="E888" s="216" t="s">
        <v>1054</v>
      </c>
      <c r="F888" s="217" t="s">
        <v>1055</v>
      </c>
      <c r="G888" s="218" t="s">
        <v>467</v>
      </c>
      <c r="H888" s="219">
        <v>0.101</v>
      </c>
      <c r="I888" s="220"/>
      <c r="J888" s="221">
        <f>ROUND(I888*H888,2)</f>
        <v>0</v>
      </c>
      <c r="K888" s="217" t="s">
        <v>153</v>
      </c>
      <c r="L888" s="47"/>
      <c r="M888" s="222" t="s">
        <v>19</v>
      </c>
      <c r="N888" s="223" t="s">
        <v>47</v>
      </c>
      <c r="O888" s="87"/>
      <c r="P888" s="224">
        <f>O888*H888</f>
        <v>0</v>
      </c>
      <c r="Q888" s="224">
        <v>1.63721</v>
      </c>
      <c r="R888" s="224">
        <f>Q888*H888</f>
        <v>0.16535821</v>
      </c>
      <c r="S888" s="224">
        <v>0</v>
      </c>
      <c r="T888" s="225">
        <f>S888*H888</f>
        <v>0</v>
      </c>
      <c r="U888" s="41"/>
      <c r="V888" s="41"/>
      <c r="W888" s="41"/>
      <c r="X888" s="41"/>
      <c r="Y888" s="41"/>
      <c r="Z888" s="41"/>
      <c r="AA888" s="41"/>
      <c r="AB888" s="41"/>
      <c r="AC888" s="41"/>
      <c r="AD888" s="41"/>
      <c r="AE888" s="41"/>
      <c r="AR888" s="226" t="s">
        <v>167</v>
      </c>
      <c r="AT888" s="226" t="s">
        <v>149</v>
      </c>
      <c r="AU888" s="226" t="s">
        <v>86</v>
      </c>
      <c r="AY888" s="20" t="s">
        <v>146</v>
      </c>
      <c r="BE888" s="227">
        <f>IF(N888="základní",J888,0)</f>
        <v>0</v>
      </c>
      <c r="BF888" s="227">
        <f>IF(N888="snížená",J888,0)</f>
        <v>0</v>
      </c>
      <c r="BG888" s="227">
        <f>IF(N888="zákl. přenesená",J888,0)</f>
        <v>0</v>
      </c>
      <c r="BH888" s="227">
        <f>IF(N888="sníž. přenesená",J888,0)</f>
        <v>0</v>
      </c>
      <c r="BI888" s="227">
        <f>IF(N888="nulová",J888,0)</f>
        <v>0</v>
      </c>
      <c r="BJ888" s="20" t="s">
        <v>84</v>
      </c>
      <c r="BK888" s="227">
        <f>ROUND(I888*H888,2)</f>
        <v>0</v>
      </c>
      <c r="BL888" s="20" t="s">
        <v>167</v>
      </c>
      <c r="BM888" s="226" t="s">
        <v>1056</v>
      </c>
    </row>
    <row r="889" spans="1:47" s="2" customFormat="1" ht="12">
      <c r="A889" s="41"/>
      <c r="B889" s="42"/>
      <c r="C889" s="43"/>
      <c r="D889" s="228" t="s">
        <v>156</v>
      </c>
      <c r="E889" s="43"/>
      <c r="F889" s="229" t="s">
        <v>1057</v>
      </c>
      <c r="G889" s="43"/>
      <c r="H889" s="43"/>
      <c r="I889" s="230"/>
      <c r="J889" s="43"/>
      <c r="K889" s="43"/>
      <c r="L889" s="47"/>
      <c r="M889" s="231"/>
      <c r="N889" s="232"/>
      <c r="O889" s="87"/>
      <c r="P889" s="87"/>
      <c r="Q889" s="87"/>
      <c r="R889" s="87"/>
      <c r="S889" s="87"/>
      <c r="T889" s="88"/>
      <c r="U889" s="41"/>
      <c r="V889" s="41"/>
      <c r="W889" s="41"/>
      <c r="X889" s="41"/>
      <c r="Y889" s="41"/>
      <c r="Z889" s="41"/>
      <c r="AA889" s="41"/>
      <c r="AB889" s="41"/>
      <c r="AC889" s="41"/>
      <c r="AD889" s="41"/>
      <c r="AE889" s="41"/>
      <c r="AT889" s="20" t="s">
        <v>156</v>
      </c>
      <c r="AU889" s="20" t="s">
        <v>86</v>
      </c>
    </row>
    <row r="890" spans="1:51" s="14" customFormat="1" ht="12">
      <c r="A890" s="14"/>
      <c r="B890" s="250"/>
      <c r="C890" s="251"/>
      <c r="D890" s="241" t="s">
        <v>380</v>
      </c>
      <c r="E890" s="252" t="s">
        <v>19</v>
      </c>
      <c r="F890" s="253" t="s">
        <v>1058</v>
      </c>
      <c r="G890" s="251"/>
      <c r="H890" s="254">
        <v>0.011</v>
      </c>
      <c r="I890" s="255"/>
      <c r="J890" s="251"/>
      <c r="K890" s="251"/>
      <c r="L890" s="256"/>
      <c r="M890" s="257"/>
      <c r="N890" s="258"/>
      <c r="O890" s="258"/>
      <c r="P890" s="258"/>
      <c r="Q890" s="258"/>
      <c r="R890" s="258"/>
      <c r="S890" s="258"/>
      <c r="T890" s="259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T890" s="260" t="s">
        <v>380</v>
      </c>
      <c r="AU890" s="260" t="s">
        <v>86</v>
      </c>
      <c r="AV890" s="14" t="s">
        <v>86</v>
      </c>
      <c r="AW890" s="14" t="s">
        <v>37</v>
      </c>
      <c r="AX890" s="14" t="s">
        <v>76</v>
      </c>
      <c r="AY890" s="260" t="s">
        <v>146</v>
      </c>
    </row>
    <row r="891" spans="1:51" s="14" customFormat="1" ht="12">
      <c r="A891" s="14"/>
      <c r="B891" s="250"/>
      <c r="C891" s="251"/>
      <c r="D891" s="241" t="s">
        <v>380</v>
      </c>
      <c r="E891" s="252" t="s">
        <v>19</v>
      </c>
      <c r="F891" s="253" t="s">
        <v>1059</v>
      </c>
      <c r="G891" s="251"/>
      <c r="H891" s="254">
        <v>0.09</v>
      </c>
      <c r="I891" s="255"/>
      <c r="J891" s="251"/>
      <c r="K891" s="251"/>
      <c r="L891" s="256"/>
      <c r="M891" s="257"/>
      <c r="N891" s="258"/>
      <c r="O891" s="258"/>
      <c r="P891" s="258"/>
      <c r="Q891" s="258"/>
      <c r="R891" s="258"/>
      <c r="S891" s="258"/>
      <c r="T891" s="259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T891" s="260" t="s">
        <v>380</v>
      </c>
      <c r="AU891" s="260" t="s">
        <v>86</v>
      </c>
      <c r="AV891" s="14" t="s">
        <v>86</v>
      </c>
      <c r="AW891" s="14" t="s">
        <v>37</v>
      </c>
      <c r="AX891" s="14" t="s">
        <v>76</v>
      </c>
      <c r="AY891" s="260" t="s">
        <v>146</v>
      </c>
    </row>
    <row r="892" spans="1:51" s="16" customFormat="1" ht="12">
      <c r="A892" s="16"/>
      <c r="B892" s="277"/>
      <c r="C892" s="278"/>
      <c r="D892" s="241" t="s">
        <v>380</v>
      </c>
      <c r="E892" s="279" t="s">
        <v>19</v>
      </c>
      <c r="F892" s="280" t="s">
        <v>501</v>
      </c>
      <c r="G892" s="278"/>
      <c r="H892" s="281">
        <v>0.101</v>
      </c>
      <c r="I892" s="282"/>
      <c r="J892" s="278"/>
      <c r="K892" s="278"/>
      <c r="L892" s="283"/>
      <c r="M892" s="284"/>
      <c r="N892" s="285"/>
      <c r="O892" s="285"/>
      <c r="P892" s="285"/>
      <c r="Q892" s="285"/>
      <c r="R892" s="285"/>
      <c r="S892" s="285"/>
      <c r="T892" s="286"/>
      <c r="U892" s="16"/>
      <c r="V892" s="16"/>
      <c r="W892" s="16"/>
      <c r="X892" s="16"/>
      <c r="Y892" s="16"/>
      <c r="Z892" s="16"/>
      <c r="AA892" s="16"/>
      <c r="AB892" s="16"/>
      <c r="AC892" s="16"/>
      <c r="AD892" s="16"/>
      <c r="AE892" s="16"/>
      <c r="AT892" s="287" t="s">
        <v>380</v>
      </c>
      <c r="AU892" s="287" t="s">
        <v>86</v>
      </c>
      <c r="AV892" s="16" t="s">
        <v>167</v>
      </c>
      <c r="AW892" s="16" t="s">
        <v>37</v>
      </c>
      <c r="AX892" s="16" t="s">
        <v>84</v>
      </c>
      <c r="AY892" s="287" t="s">
        <v>146</v>
      </c>
    </row>
    <row r="893" spans="1:65" s="2" customFormat="1" ht="16.5" customHeight="1">
      <c r="A893" s="41"/>
      <c r="B893" s="42"/>
      <c r="C893" s="215" t="s">
        <v>1060</v>
      </c>
      <c r="D893" s="215" t="s">
        <v>149</v>
      </c>
      <c r="E893" s="216" t="s">
        <v>1061</v>
      </c>
      <c r="F893" s="217" t="s">
        <v>1062</v>
      </c>
      <c r="G893" s="218" t="s">
        <v>467</v>
      </c>
      <c r="H893" s="219">
        <v>0.101</v>
      </c>
      <c r="I893" s="220"/>
      <c r="J893" s="221">
        <f>ROUND(I893*H893,2)</f>
        <v>0</v>
      </c>
      <c r="K893" s="217" t="s">
        <v>153</v>
      </c>
      <c r="L893" s="47"/>
      <c r="M893" s="222" t="s">
        <v>19</v>
      </c>
      <c r="N893" s="223" t="s">
        <v>47</v>
      </c>
      <c r="O893" s="87"/>
      <c r="P893" s="224">
        <f>O893*H893</f>
        <v>0</v>
      </c>
      <c r="Q893" s="224">
        <v>0</v>
      </c>
      <c r="R893" s="224">
        <f>Q893*H893</f>
        <v>0</v>
      </c>
      <c r="S893" s="224">
        <v>0</v>
      </c>
      <c r="T893" s="225">
        <f>S893*H893</f>
        <v>0</v>
      </c>
      <c r="U893" s="41"/>
      <c r="V893" s="41"/>
      <c r="W893" s="41"/>
      <c r="X893" s="41"/>
      <c r="Y893" s="41"/>
      <c r="Z893" s="41"/>
      <c r="AA893" s="41"/>
      <c r="AB893" s="41"/>
      <c r="AC893" s="41"/>
      <c r="AD893" s="41"/>
      <c r="AE893" s="41"/>
      <c r="AR893" s="226" t="s">
        <v>167</v>
      </c>
      <c r="AT893" s="226" t="s">
        <v>149</v>
      </c>
      <c r="AU893" s="226" t="s">
        <v>86</v>
      </c>
      <c r="AY893" s="20" t="s">
        <v>146</v>
      </c>
      <c r="BE893" s="227">
        <f>IF(N893="základní",J893,0)</f>
        <v>0</v>
      </c>
      <c r="BF893" s="227">
        <f>IF(N893="snížená",J893,0)</f>
        <v>0</v>
      </c>
      <c r="BG893" s="227">
        <f>IF(N893="zákl. přenesená",J893,0)</f>
        <v>0</v>
      </c>
      <c r="BH893" s="227">
        <f>IF(N893="sníž. přenesená",J893,0)</f>
        <v>0</v>
      </c>
      <c r="BI893" s="227">
        <f>IF(N893="nulová",J893,0)</f>
        <v>0</v>
      </c>
      <c r="BJ893" s="20" t="s">
        <v>84</v>
      </c>
      <c r="BK893" s="227">
        <f>ROUND(I893*H893,2)</f>
        <v>0</v>
      </c>
      <c r="BL893" s="20" t="s">
        <v>167</v>
      </c>
      <c r="BM893" s="226" t="s">
        <v>1063</v>
      </c>
    </row>
    <row r="894" spans="1:47" s="2" customFormat="1" ht="12">
      <c r="A894" s="41"/>
      <c r="B894" s="42"/>
      <c r="C894" s="43"/>
      <c r="D894" s="228" t="s">
        <v>156</v>
      </c>
      <c r="E894" s="43"/>
      <c r="F894" s="229" t="s">
        <v>1064</v>
      </c>
      <c r="G894" s="43"/>
      <c r="H894" s="43"/>
      <c r="I894" s="230"/>
      <c r="J894" s="43"/>
      <c r="K894" s="43"/>
      <c r="L894" s="47"/>
      <c r="M894" s="231"/>
      <c r="N894" s="232"/>
      <c r="O894" s="87"/>
      <c r="P894" s="87"/>
      <c r="Q894" s="87"/>
      <c r="R894" s="87"/>
      <c r="S894" s="87"/>
      <c r="T894" s="88"/>
      <c r="U894" s="41"/>
      <c r="V894" s="41"/>
      <c r="W894" s="41"/>
      <c r="X894" s="41"/>
      <c r="Y894" s="41"/>
      <c r="Z894" s="41"/>
      <c r="AA894" s="41"/>
      <c r="AB894" s="41"/>
      <c r="AC894" s="41"/>
      <c r="AD894" s="41"/>
      <c r="AE894" s="41"/>
      <c r="AT894" s="20" t="s">
        <v>156</v>
      </c>
      <c r="AU894" s="20" t="s">
        <v>86</v>
      </c>
    </row>
    <row r="895" spans="1:65" s="2" customFormat="1" ht="16.5" customHeight="1">
      <c r="A895" s="41"/>
      <c r="B895" s="42"/>
      <c r="C895" s="215" t="s">
        <v>1065</v>
      </c>
      <c r="D895" s="215" t="s">
        <v>149</v>
      </c>
      <c r="E895" s="216" t="s">
        <v>1066</v>
      </c>
      <c r="F895" s="217" t="s">
        <v>1067</v>
      </c>
      <c r="G895" s="218" t="s">
        <v>377</v>
      </c>
      <c r="H895" s="219">
        <v>0.18</v>
      </c>
      <c r="I895" s="220"/>
      <c r="J895" s="221">
        <f>ROUND(I895*H895,2)</f>
        <v>0</v>
      </c>
      <c r="K895" s="217" t="s">
        <v>153</v>
      </c>
      <c r="L895" s="47"/>
      <c r="M895" s="222" t="s">
        <v>19</v>
      </c>
      <c r="N895" s="223" t="s">
        <v>47</v>
      </c>
      <c r="O895" s="87"/>
      <c r="P895" s="224">
        <f>O895*H895</f>
        <v>0</v>
      </c>
      <c r="Q895" s="224">
        <v>0.01518</v>
      </c>
      <c r="R895" s="224">
        <f>Q895*H895</f>
        <v>0.0027324</v>
      </c>
      <c r="S895" s="224">
        <v>0</v>
      </c>
      <c r="T895" s="225">
        <f>S895*H895</f>
        <v>0</v>
      </c>
      <c r="U895" s="41"/>
      <c r="V895" s="41"/>
      <c r="W895" s="41"/>
      <c r="X895" s="41"/>
      <c r="Y895" s="41"/>
      <c r="Z895" s="41"/>
      <c r="AA895" s="41"/>
      <c r="AB895" s="41"/>
      <c r="AC895" s="41"/>
      <c r="AD895" s="41"/>
      <c r="AE895" s="41"/>
      <c r="AR895" s="226" t="s">
        <v>167</v>
      </c>
      <c r="AT895" s="226" t="s">
        <v>149</v>
      </c>
      <c r="AU895" s="226" t="s">
        <v>86</v>
      </c>
      <c r="AY895" s="20" t="s">
        <v>146</v>
      </c>
      <c r="BE895" s="227">
        <f>IF(N895="základní",J895,0)</f>
        <v>0</v>
      </c>
      <c r="BF895" s="227">
        <f>IF(N895="snížená",J895,0)</f>
        <v>0</v>
      </c>
      <c r="BG895" s="227">
        <f>IF(N895="zákl. přenesená",J895,0)</f>
        <v>0</v>
      </c>
      <c r="BH895" s="227">
        <f>IF(N895="sníž. přenesená",J895,0)</f>
        <v>0</v>
      </c>
      <c r="BI895" s="227">
        <f>IF(N895="nulová",J895,0)</f>
        <v>0</v>
      </c>
      <c r="BJ895" s="20" t="s">
        <v>84</v>
      </c>
      <c r="BK895" s="227">
        <f>ROUND(I895*H895,2)</f>
        <v>0</v>
      </c>
      <c r="BL895" s="20" t="s">
        <v>167</v>
      </c>
      <c r="BM895" s="226" t="s">
        <v>1068</v>
      </c>
    </row>
    <row r="896" spans="1:47" s="2" customFormat="1" ht="12">
      <c r="A896" s="41"/>
      <c r="B896" s="42"/>
      <c r="C896" s="43"/>
      <c r="D896" s="228" t="s">
        <v>156</v>
      </c>
      <c r="E896" s="43"/>
      <c r="F896" s="229" t="s">
        <v>1069</v>
      </c>
      <c r="G896" s="43"/>
      <c r="H896" s="43"/>
      <c r="I896" s="230"/>
      <c r="J896" s="43"/>
      <c r="K896" s="43"/>
      <c r="L896" s="47"/>
      <c r="M896" s="231"/>
      <c r="N896" s="232"/>
      <c r="O896" s="87"/>
      <c r="P896" s="87"/>
      <c r="Q896" s="87"/>
      <c r="R896" s="87"/>
      <c r="S896" s="87"/>
      <c r="T896" s="88"/>
      <c r="U896" s="41"/>
      <c r="V896" s="41"/>
      <c r="W896" s="41"/>
      <c r="X896" s="41"/>
      <c r="Y896" s="41"/>
      <c r="Z896" s="41"/>
      <c r="AA896" s="41"/>
      <c r="AB896" s="41"/>
      <c r="AC896" s="41"/>
      <c r="AD896" s="41"/>
      <c r="AE896" s="41"/>
      <c r="AT896" s="20" t="s">
        <v>156</v>
      </c>
      <c r="AU896" s="20" t="s">
        <v>86</v>
      </c>
    </row>
    <row r="897" spans="1:51" s="14" customFormat="1" ht="12">
      <c r="A897" s="14"/>
      <c r="B897" s="250"/>
      <c r="C897" s="251"/>
      <c r="D897" s="241" t="s">
        <v>380</v>
      </c>
      <c r="E897" s="252" t="s">
        <v>19</v>
      </c>
      <c r="F897" s="253" t="s">
        <v>1070</v>
      </c>
      <c r="G897" s="251"/>
      <c r="H897" s="254">
        <v>0.18</v>
      </c>
      <c r="I897" s="255"/>
      <c r="J897" s="251"/>
      <c r="K897" s="251"/>
      <c r="L897" s="256"/>
      <c r="M897" s="257"/>
      <c r="N897" s="258"/>
      <c r="O897" s="258"/>
      <c r="P897" s="258"/>
      <c r="Q897" s="258"/>
      <c r="R897" s="258"/>
      <c r="S897" s="258"/>
      <c r="T897" s="259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T897" s="260" t="s">
        <v>380</v>
      </c>
      <c r="AU897" s="260" t="s">
        <v>86</v>
      </c>
      <c r="AV897" s="14" t="s">
        <v>86</v>
      </c>
      <c r="AW897" s="14" t="s">
        <v>37</v>
      </c>
      <c r="AX897" s="14" t="s">
        <v>84</v>
      </c>
      <c r="AY897" s="260" t="s">
        <v>146</v>
      </c>
    </row>
    <row r="898" spans="1:65" s="2" customFormat="1" ht="16.5" customHeight="1">
      <c r="A898" s="41"/>
      <c r="B898" s="42"/>
      <c r="C898" s="215" t="s">
        <v>1071</v>
      </c>
      <c r="D898" s="215" t="s">
        <v>149</v>
      </c>
      <c r="E898" s="216" t="s">
        <v>1072</v>
      </c>
      <c r="F898" s="217" t="s">
        <v>1073</v>
      </c>
      <c r="G898" s="218" t="s">
        <v>377</v>
      </c>
      <c r="H898" s="219">
        <v>0.18</v>
      </c>
      <c r="I898" s="220"/>
      <c r="J898" s="221">
        <f>ROUND(I898*H898,2)</f>
        <v>0</v>
      </c>
      <c r="K898" s="217" t="s">
        <v>153</v>
      </c>
      <c r="L898" s="47"/>
      <c r="M898" s="222" t="s">
        <v>19</v>
      </c>
      <c r="N898" s="223" t="s">
        <v>47</v>
      </c>
      <c r="O898" s="87"/>
      <c r="P898" s="224">
        <f>O898*H898</f>
        <v>0</v>
      </c>
      <c r="Q898" s="224">
        <v>0</v>
      </c>
      <c r="R898" s="224">
        <f>Q898*H898</f>
        <v>0</v>
      </c>
      <c r="S898" s="224">
        <v>0</v>
      </c>
      <c r="T898" s="225">
        <f>S898*H898</f>
        <v>0</v>
      </c>
      <c r="U898" s="41"/>
      <c r="V898" s="41"/>
      <c r="W898" s="41"/>
      <c r="X898" s="41"/>
      <c r="Y898" s="41"/>
      <c r="Z898" s="41"/>
      <c r="AA898" s="41"/>
      <c r="AB898" s="41"/>
      <c r="AC898" s="41"/>
      <c r="AD898" s="41"/>
      <c r="AE898" s="41"/>
      <c r="AR898" s="226" t="s">
        <v>167</v>
      </c>
      <c r="AT898" s="226" t="s">
        <v>149</v>
      </c>
      <c r="AU898" s="226" t="s">
        <v>86</v>
      </c>
      <c r="AY898" s="20" t="s">
        <v>146</v>
      </c>
      <c r="BE898" s="227">
        <f>IF(N898="základní",J898,0)</f>
        <v>0</v>
      </c>
      <c r="BF898" s="227">
        <f>IF(N898="snížená",J898,0)</f>
        <v>0</v>
      </c>
      <c r="BG898" s="227">
        <f>IF(N898="zákl. přenesená",J898,0)</f>
        <v>0</v>
      </c>
      <c r="BH898" s="227">
        <f>IF(N898="sníž. přenesená",J898,0)</f>
        <v>0</v>
      </c>
      <c r="BI898" s="227">
        <f>IF(N898="nulová",J898,0)</f>
        <v>0</v>
      </c>
      <c r="BJ898" s="20" t="s">
        <v>84</v>
      </c>
      <c r="BK898" s="227">
        <f>ROUND(I898*H898,2)</f>
        <v>0</v>
      </c>
      <c r="BL898" s="20" t="s">
        <v>167</v>
      </c>
      <c r="BM898" s="226" t="s">
        <v>1074</v>
      </c>
    </row>
    <row r="899" spans="1:47" s="2" customFormat="1" ht="12">
      <c r="A899" s="41"/>
      <c r="B899" s="42"/>
      <c r="C899" s="43"/>
      <c r="D899" s="228" t="s">
        <v>156</v>
      </c>
      <c r="E899" s="43"/>
      <c r="F899" s="229" t="s">
        <v>1075</v>
      </c>
      <c r="G899" s="43"/>
      <c r="H899" s="43"/>
      <c r="I899" s="230"/>
      <c r="J899" s="43"/>
      <c r="K899" s="43"/>
      <c r="L899" s="47"/>
      <c r="M899" s="231"/>
      <c r="N899" s="232"/>
      <c r="O899" s="87"/>
      <c r="P899" s="87"/>
      <c r="Q899" s="87"/>
      <c r="R899" s="87"/>
      <c r="S899" s="87"/>
      <c r="T899" s="88"/>
      <c r="U899" s="41"/>
      <c r="V899" s="41"/>
      <c r="W899" s="41"/>
      <c r="X899" s="41"/>
      <c r="Y899" s="41"/>
      <c r="Z899" s="41"/>
      <c r="AA899" s="41"/>
      <c r="AB899" s="41"/>
      <c r="AC899" s="41"/>
      <c r="AD899" s="41"/>
      <c r="AE899" s="41"/>
      <c r="AT899" s="20" t="s">
        <v>156</v>
      </c>
      <c r="AU899" s="20" t="s">
        <v>86</v>
      </c>
    </row>
    <row r="900" spans="1:63" s="12" customFormat="1" ht="22.8" customHeight="1">
      <c r="A900" s="12"/>
      <c r="B900" s="199"/>
      <c r="C900" s="200"/>
      <c r="D900" s="201" t="s">
        <v>75</v>
      </c>
      <c r="E900" s="213" t="s">
        <v>1076</v>
      </c>
      <c r="F900" s="213" t="s">
        <v>1077</v>
      </c>
      <c r="G900" s="200"/>
      <c r="H900" s="200"/>
      <c r="I900" s="203"/>
      <c r="J900" s="214">
        <f>BK900</f>
        <v>0</v>
      </c>
      <c r="K900" s="200"/>
      <c r="L900" s="205"/>
      <c r="M900" s="206"/>
      <c r="N900" s="207"/>
      <c r="O900" s="207"/>
      <c r="P900" s="208">
        <f>SUM(P901:P932)</f>
        <v>0</v>
      </c>
      <c r="Q900" s="207"/>
      <c r="R900" s="208">
        <f>SUM(R901:R932)</f>
        <v>0</v>
      </c>
      <c r="S900" s="207"/>
      <c r="T900" s="209">
        <f>SUM(T901:T932)</f>
        <v>0</v>
      </c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R900" s="210" t="s">
        <v>84</v>
      </c>
      <c r="AT900" s="211" t="s">
        <v>75</v>
      </c>
      <c r="AU900" s="211" t="s">
        <v>84</v>
      </c>
      <c r="AY900" s="210" t="s">
        <v>146</v>
      </c>
      <c r="BK900" s="212">
        <f>SUM(BK901:BK932)</f>
        <v>0</v>
      </c>
    </row>
    <row r="901" spans="1:65" s="2" customFormat="1" ht="24.15" customHeight="1">
      <c r="A901" s="41"/>
      <c r="B901" s="42"/>
      <c r="C901" s="215" t="s">
        <v>1078</v>
      </c>
      <c r="D901" s="215" t="s">
        <v>149</v>
      </c>
      <c r="E901" s="216" t="s">
        <v>1079</v>
      </c>
      <c r="F901" s="217" t="s">
        <v>1080</v>
      </c>
      <c r="G901" s="218" t="s">
        <v>526</v>
      </c>
      <c r="H901" s="219">
        <v>116.048</v>
      </c>
      <c r="I901" s="220"/>
      <c r="J901" s="221">
        <f>ROUND(I901*H901,2)</f>
        <v>0</v>
      </c>
      <c r="K901" s="217" t="s">
        <v>153</v>
      </c>
      <c r="L901" s="47"/>
      <c r="M901" s="222" t="s">
        <v>19</v>
      </c>
      <c r="N901" s="223" t="s">
        <v>47</v>
      </c>
      <c r="O901" s="87"/>
      <c r="P901" s="224">
        <f>O901*H901</f>
        <v>0</v>
      </c>
      <c r="Q901" s="224">
        <v>0</v>
      </c>
      <c r="R901" s="224">
        <f>Q901*H901</f>
        <v>0</v>
      </c>
      <c r="S901" s="224">
        <v>0</v>
      </c>
      <c r="T901" s="225">
        <f>S901*H901</f>
        <v>0</v>
      </c>
      <c r="U901" s="41"/>
      <c r="V901" s="41"/>
      <c r="W901" s="41"/>
      <c r="X901" s="41"/>
      <c r="Y901" s="41"/>
      <c r="Z901" s="41"/>
      <c r="AA901" s="41"/>
      <c r="AB901" s="41"/>
      <c r="AC901" s="41"/>
      <c r="AD901" s="41"/>
      <c r="AE901" s="41"/>
      <c r="AR901" s="226" t="s">
        <v>167</v>
      </c>
      <c r="AT901" s="226" t="s">
        <v>149</v>
      </c>
      <c r="AU901" s="226" t="s">
        <v>86</v>
      </c>
      <c r="AY901" s="20" t="s">
        <v>146</v>
      </c>
      <c r="BE901" s="227">
        <f>IF(N901="základní",J901,0)</f>
        <v>0</v>
      </c>
      <c r="BF901" s="227">
        <f>IF(N901="snížená",J901,0)</f>
        <v>0</v>
      </c>
      <c r="BG901" s="227">
        <f>IF(N901="zákl. přenesená",J901,0)</f>
        <v>0</v>
      </c>
      <c r="BH901" s="227">
        <f>IF(N901="sníž. přenesená",J901,0)</f>
        <v>0</v>
      </c>
      <c r="BI901" s="227">
        <f>IF(N901="nulová",J901,0)</f>
        <v>0</v>
      </c>
      <c r="BJ901" s="20" t="s">
        <v>84</v>
      </c>
      <c r="BK901" s="227">
        <f>ROUND(I901*H901,2)</f>
        <v>0</v>
      </c>
      <c r="BL901" s="20" t="s">
        <v>167</v>
      </c>
      <c r="BM901" s="226" t="s">
        <v>1081</v>
      </c>
    </row>
    <row r="902" spans="1:47" s="2" customFormat="1" ht="12">
      <c r="A902" s="41"/>
      <c r="B902" s="42"/>
      <c r="C902" s="43"/>
      <c r="D902" s="228" t="s">
        <v>156</v>
      </c>
      <c r="E902" s="43"/>
      <c r="F902" s="229" t="s">
        <v>1082</v>
      </c>
      <c r="G902" s="43"/>
      <c r="H902" s="43"/>
      <c r="I902" s="230"/>
      <c r="J902" s="43"/>
      <c r="K902" s="43"/>
      <c r="L902" s="47"/>
      <c r="M902" s="231"/>
      <c r="N902" s="232"/>
      <c r="O902" s="87"/>
      <c r="P902" s="87"/>
      <c r="Q902" s="87"/>
      <c r="R902" s="87"/>
      <c r="S902" s="87"/>
      <c r="T902" s="88"/>
      <c r="U902" s="41"/>
      <c r="V902" s="41"/>
      <c r="W902" s="41"/>
      <c r="X902" s="41"/>
      <c r="Y902" s="41"/>
      <c r="Z902" s="41"/>
      <c r="AA902" s="41"/>
      <c r="AB902" s="41"/>
      <c r="AC902" s="41"/>
      <c r="AD902" s="41"/>
      <c r="AE902" s="41"/>
      <c r="AT902" s="20" t="s">
        <v>156</v>
      </c>
      <c r="AU902" s="20" t="s">
        <v>86</v>
      </c>
    </row>
    <row r="903" spans="1:51" s="14" customFormat="1" ht="12">
      <c r="A903" s="14"/>
      <c r="B903" s="250"/>
      <c r="C903" s="251"/>
      <c r="D903" s="241" t="s">
        <v>380</v>
      </c>
      <c r="E903" s="252" t="s">
        <v>19</v>
      </c>
      <c r="F903" s="253" t="s">
        <v>1083</v>
      </c>
      <c r="G903" s="251"/>
      <c r="H903" s="254">
        <v>114.453</v>
      </c>
      <c r="I903" s="255"/>
      <c r="J903" s="251"/>
      <c r="K903" s="251"/>
      <c r="L903" s="256"/>
      <c r="M903" s="257"/>
      <c r="N903" s="258"/>
      <c r="O903" s="258"/>
      <c r="P903" s="258"/>
      <c r="Q903" s="258"/>
      <c r="R903" s="258"/>
      <c r="S903" s="258"/>
      <c r="T903" s="259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T903" s="260" t="s">
        <v>380</v>
      </c>
      <c r="AU903" s="260" t="s">
        <v>86</v>
      </c>
      <c r="AV903" s="14" t="s">
        <v>86</v>
      </c>
      <c r="AW903" s="14" t="s">
        <v>37</v>
      </c>
      <c r="AX903" s="14" t="s">
        <v>76</v>
      </c>
      <c r="AY903" s="260" t="s">
        <v>146</v>
      </c>
    </row>
    <row r="904" spans="1:51" s="14" customFormat="1" ht="12">
      <c r="A904" s="14"/>
      <c r="B904" s="250"/>
      <c r="C904" s="251"/>
      <c r="D904" s="241" t="s">
        <v>380</v>
      </c>
      <c r="E904" s="252" t="s">
        <v>19</v>
      </c>
      <c r="F904" s="253" t="s">
        <v>1084</v>
      </c>
      <c r="G904" s="251"/>
      <c r="H904" s="254">
        <v>1.595</v>
      </c>
      <c r="I904" s="255"/>
      <c r="J904" s="251"/>
      <c r="K904" s="251"/>
      <c r="L904" s="256"/>
      <c r="M904" s="257"/>
      <c r="N904" s="258"/>
      <c r="O904" s="258"/>
      <c r="P904" s="258"/>
      <c r="Q904" s="258"/>
      <c r="R904" s="258"/>
      <c r="S904" s="258"/>
      <c r="T904" s="259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T904" s="260" t="s">
        <v>380</v>
      </c>
      <c r="AU904" s="260" t="s">
        <v>86</v>
      </c>
      <c r="AV904" s="14" t="s">
        <v>86</v>
      </c>
      <c r="AW904" s="14" t="s">
        <v>37</v>
      </c>
      <c r="AX904" s="14" t="s">
        <v>76</v>
      </c>
      <c r="AY904" s="260" t="s">
        <v>146</v>
      </c>
    </row>
    <row r="905" spans="1:51" s="16" customFormat="1" ht="12">
      <c r="A905" s="16"/>
      <c r="B905" s="277"/>
      <c r="C905" s="278"/>
      <c r="D905" s="241" t="s">
        <v>380</v>
      </c>
      <c r="E905" s="279" t="s">
        <v>19</v>
      </c>
      <c r="F905" s="280" t="s">
        <v>501</v>
      </c>
      <c r="G905" s="278"/>
      <c r="H905" s="281">
        <v>116.048</v>
      </c>
      <c r="I905" s="282"/>
      <c r="J905" s="278"/>
      <c r="K905" s="278"/>
      <c r="L905" s="283"/>
      <c r="M905" s="284"/>
      <c r="N905" s="285"/>
      <c r="O905" s="285"/>
      <c r="P905" s="285"/>
      <c r="Q905" s="285"/>
      <c r="R905" s="285"/>
      <c r="S905" s="285"/>
      <c r="T905" s="286"/>
      <c r="U905" s="16"/>
      <c r="V905" s="16"/>
      <c r="W905" s="16"/>
      <c r="X905" s="16"/>
      <c r="Y905" s="16"/>
      <c r="Z905" s="16"/>
      <c r="AA905" s="16"/>
      <c r="AB905" s="16"/>
      <c r="AC905" s="16"/>
      <c r="AD905" s="16"/>
      <c r="AE905" s="16"/>
      <c r="AT905" s="287" t="s">
        <v>380</v>
      </c>
      <c r="AU905" s="287" t="s">
        <v>86</v>
      </c>
      <c r="AV905" s="16" t="s">
        <v>167</v>
      </c>
      <c r="AW905" s="16" t="s">
        <v>37</v>
      </c>
      <c r="AX905" s="16" t="s">
        <v>84</v>
      </c>
      <c r="AY905" s="287" t="s">
        <v>146</v>
      </c>
    </row>
    <row r="906" spans="1:65" s="2" customFormat="1" ht="24.15" customHeight="1">
      <c r="A906" s="41"/>
      <c r="B906" s="42"/>
      <c r="C906" s="215" t="s">
        <v>1085</v>
      </c>
      <c r="D906" s="215" t="s">
        <v>149</v>
      </c>
      <c r="E906" s="216" t="s">
        <v>1086</v>
      </c>
      <c r="F906" s="217" t="s">
        <v>1087</v>
      </c>
      <c r="G906" s="218" t="s">
        <v>526</v>
      </c>
      <c r="H906" s="219">
        <v>464.192</v>
      </c>
      <c r="I906" s="220"/>
      <c r="J906" s="221">
        <f>ROUND(I906*H906,2)</f>
        <v>0</v>
      </c>
      <c r="K906" s="217" t="s">
        <v>153</v>
      </c>
      <c r="L906" s="47"/>
      <c r="M906" s="222" t="s">
        <v>19</v>
      </c>
      <c r="N906" s="223" t="s">
        <v>47</v>
      </c>
      <c r="O906" s="87"/>
      <c r="P906" s="224">
        <f>O906*H906</f>
        <v>0</v>
      </c>
      <c r="Q906" s="224">
        <v>0</v>
      </c>
      <c r="R906" s="224">
        <f>Q906*H906</f>
        <v>0</v>
      </c>
      <c r="S906" s="224">
        <v>0</v>
      </c>
      <c r="T906" s="225">
        <f>S906*H906</f>
        <v>0</v>
      </c>
      <c r="U906" s="41"/>
      <c r="V906" s="41"/>
      <c r="W906" s="41"/>
      <c r="X906" s="41"/>
      <c r="Y906" s="41"/>
      <c r="Z906" s="41"/>
      <c r="AA906" s="41"/>
      <c r="AB906" s="41"/>
      <c r="AC906" s="41"/>
      <c r="AD906" s="41"/>
      <c r="AE906" s="41"/>
      <c r="AR906" s="226" t="s">
        <v>167</v>
      </c>
      <c r="AT906" s="226" t="s">
        <v>149</v>
      </c>
      <c r="AU906" s="226" t="s">
        <v>86</v>
      </c>
      <c r="AY906" s="20" t="s">
        <v>146</v>
      </c>
      <c r="BE906" s="227">
        <f>IF(N906="základní",J906,0)</f>
        <v>0</v>
      </c>
      <c r="BF906" s="227">
        <f>IF(N906="snížená",J906,0)</f>
        <v>0</v>
      </c>
      <c r="BG906" s="227">
        <f>IF(N906="zákl. přenesená",J906,0)</f>
        <v>0</v>
      </c>
      <c r="BH906" s="227">
        <f>IF(N906="sníž. přenesená",J906,0)</f>
        <v>0</v>
      </c>
      <c r="BI906" s="227">
        <f>IF(N906="nulová",J906,0)</f>
        <v>0</v>
      </c>
      <c r="BJ906" s="20" t="s">
        <v>84</v>
      </c>
      <c r="BK906" s="227">
        <f>ROUND(I906*H906,2)</f>
        <v>0</v>
      </c>
      <c r="BL906" s="20" t="s">
        <v>167</v>
      </c>
      <c r="BM906" s="226" t="s">
        <v>1088</v>
      </c>
    </row>
    <row r="907" spans="1:47" s="2" customFormat="1" ht="12">
      <c r="A907" s="41"/>
      <c r="B907" s="42"/>
      <c r="C907" s="43"/>
      <c r="D907" s="228" t="s">
        <v>156</v>
      </c>
      <c r="E907" s="43"/>
      <c r="F907" s="229" t="s">
        <v>1089</v>
      </c>
      <c r="G907" s="43"/>
      <c r="H907" s="43"/>
      <c r="I907" s="230"/>
      <c r="J907" s="43"/>
      <c r="K907" s="43"/>
      <c r="L907" s="47"/>
      <c r="M907" s="231"/>
      <c r="N907" s="232"/>
      <c r="O907" s="87"/>
      <c r="P907" s="87"/>
      <c r="Q907" s="87"/>
      <c r="R907" s="87"/>
      <c r="S907" s="87"/>
      <c r="T907" s="88"/>
      <c r="U907" s="41"/>
      <c r="V907" s="41"/>
      <c r="W907" s="41"/>
      <c r="X907" s="41"/>
      <c r="Y907" s="41"/>
      <c r="Z907" s="41"/>
      <c r="AA907" s="41"/>
      <c r="AB907" s="41"/>
      <c r="AC907" s="41"/>
      <c r="AD907" s="41"/>
      <c r="AE907" s="41"/>
      <c r="AT907" s="20" t="s">
        <v>156</v>
      </c>
      <c r="AU907" s="20" t="s">
        <v>86</v>
      </c>
    </row>
    <row r="908" spans="1:51" s="14" customFormat="1" ht="12">
      <c r="A908" s="14"/>
      <c r="B908" s="250"/>
      <c r="C908" s="251"/>
      <c r="D908" s="241" t="s">
        <v>380</v>
      </c>
      <c r="E908" s="251"/>
      <c r="F908" s="253" t="s">
        <v>1090</v>
      </c>
      <c r="G908" s="251"/>
      <c r="H908" s="254">
        <v>464.192</v>
      </c>
      <c r="I908" s="255"/>
      <c r="J908" s="251"/>
      <c r="K908" s="251"/>
      <c r="L908" s="256"/>
      <c r="M908" s="257"/>
      <c r="N908" s="258"/>
      <c r="O908" s="258"/>
      <c r="P908" s="258"/>
      <c r="Q908" s="258"/>
      <c r="R908" s="258"/>
      <c r="S908" s="258"/>
      <c r="T908" s="259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T908" s="260" t="s">
        <v>380</v>
      </c>
      <c r="AU908" s="260" t="s">
        <v>86</v>
      </c>
      <c r="AV908" s="14" t="s">
        <v>86</v>
      </c>
      <c r="AW908" s="14" t="s">
        <v>4</v>
      </c>
      <c r="AX908" s="14" t="s">
        <v>84</v>
      </c>
      <c r="AY908" s="260" t="s">
        <v>146</v>
      </c>
    </row>
    <row r="909" spans="1:65" s="2" customFormat="1" ht="24.15" customHeight="1">
      <c r="A909" s="41"/>
      <c r="B909" s="42"/>
      <c r="C909" s="215" t="s">
        <v>1091</v>
      </c>
      <c r="D909" s="215" t="s">
        <v>149</v>
      </c>
      <c r="E909" s="216" t="s">
        <v>1092</v>
      </c>
      <c r="F909" s="217" t="s">
        <v>1093</v>
      </c>
      <c r="G909" s="218" t="s">
        <v>526</v>
      </c>
      <c r="H909" s="219">
        <v>468.223</v>
      </c>
      <c r="I909" s="220"/>
      <c r="J909" s="221">
        <f>ROUND(I909*H909,2)</f>
        <v>0</v>
      </c>
      <c r="K909" s="217" t="s">
        <v>153</v>
      </c>
      <c r="L909" s="47"/>
      <c r="M909" s="222" t="s">
        <v>19</v>
      </c>
      <c r="N909" s="223" t="s">
        <v>47</v>
      </c>
      <c r="O909" s="87"/>
      <c r="P909" s="224">
        <f>O909*H909</f>
        <v>0</v>
      </c>
      <c r="Q909" s="224">
        <v>0</v>
      </c>
      <c r="R909" s="224">
        <f>Q909*H909</f>
        <v>0</v>
      </c>
      <c r="S909" s="224">
        <v>0</v>
      </c>
      <c r="T909" s="225">
        <f>S909*H909</f>
        <v>0</v>
      </c>
      <c r="U909" s="41"/>
      <c r="V909" s="41"/>
      <c r="W909" s="41"/>
      <c r="X909" s="41"/>
      <c r="Y909" s="41"/>
      <c r="Z909" s="41"/>
      <c r="AA909" s="41"/>
      <c r="AB909" s="41"/>
      <c r="AC909" s="41"/>
      <c r="AD909" s="41"/>
      <c r="AE909" s="41"/>
      <c r="AR909" s="226" t="s">
        <v>167</v>
      </c>
      <c r="AT909" s="226" t="s">
        <v>149</v>
      </c>
      <c r="AU909" s="226" t="s">
        <v>86</v>
      </c>
      <c r="AY909" s="20" t="s">
        <v>146</v>
      </c>
      <c r="BE909" s="227">
        <f>IF(N909="základní",J909,0)</f>
        <v>0</v>
      </c>
      <c r="BF909" s="227">
        <f>IF(N909="snížená",J909,0)</f>
        <v>0</v>
      </c>
      <c r="BG909" s="227">
        <f>IF(N909="zákl. přenesená",J909,0)</f>
        <v>0</v>
      </c>
      <c r="BH909" s="227">
        <f>IF(N909="sníž. přenesená",J909,0)</f>
        <v>0</v>
      </c>
      <c r="BI909" s="227">
        <f>IF(N909="nulová",J909,0)</f>
        <v>0</v>
      </c>
      <c r="BJ909" s="20" t="s">
        <v>84</v>
      </c>
      <c r="BK909" s="227">
        <f>ROUND(I909*H909,2)</f>
        <v>0</v>
      </c>
      <c r="BL909" s="20" t="s">
        <v>167</v>
      </c>
      <c r="BM909" s="226" t="s">
        <v>1094</v>
      </c>
    </row>
    <row r="910" spans="1:47" s="2" customFormat="1" ht="12">
      <c r="A910" s="41"/>
      <c r="B910" s="42"/>
      <c r="C910" s="43"/>
      <c r="D910" s="228" t="s">
        <v>156</v>
      </c>
      <c r="E910" s="43"/>
      <c r="F910" s="229" t="s">
        <v>1095</v>
      </c>
      <c r="G910" s="43"/>
      <c r="H910" s="43"/>
      <c r="I910" s="230"/>
      <c r="J910" s="43"/>
      <c r="K910" s="43"/>
      <c r="L910" s="47"/>
      <c r="M910" s="231"/>
      <c r="N910" s="232"/>
      <c r="O910" s="87"/>
      <c r="P910" s="87"/>
      <c r="Q910" s="87"/>
      <c r="R910" s="87"/>
      <c r="S910" s="87"/>
      <c r="T910" s="88"/>
      <c r="U910" s="41"/>
      <c r="V910" s="41"/>
      <c r="W910" s="41"/>
      <c r="X910" s="41"/>
      <c r="Y910" s="41"/>
      <c r="Z910" s="41"/>
      <c r="AA910" s="41"/>
      <c r="AB910" s="41"/>
      <c r="AC910" s="41"/>
      <c r="AD910" s="41"/>
      <c r="AE910" s="41"/>
      <c r="AT910" s="20" t="s">
        <v>156</v>
      </c>
      <c r="AU910" s="20" t="s">
        <v>86</v>
      </c>
    </row>
    <row r="911" spans="1:51" s="14" customFormat="1" ht="12">
      <c r="A911" s="14"/>
      <c r="B911" s="250"/>
      <c r="C911" s="251"/>
      <c r="D911" s="241" t="s">
        <v>380</v>
      </c>
      <c r="E911" s="252" t="s">
        <v>19</v>
      </c>
      <c r="F911" s="253" t="s">
        <v>1096</v>
      </c>
      <c r="G911" s="251"/>
      <c r="H911" s="254">
        <v>313.968</v>
      </c>
      <c r="I911" s="255"/>
      <c r="J911" s="251"/>
      <c r="K911" s="251"/>
      <c r="L911" s="256"/>
      <c r="M911" s="257"/>
      <c r="N911" s="258"/>
      <c r="O911" s="258"/>
      <c r="P911" s="258"/>
      <c r="Q911" s="258"/>
      <c r="R911" s="258"/>
      <c r="S911" s="258"/>
      <c r="T911" s="259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T911" s="260" t="s">
        <v>380</v>
      </c>
      <c r="AU911" s="260" t="s">
        <v>86</v>
      </c>
      <c r="AV911" s="14" t="s">
        <v>86</v>
      </c>
      <c r="AW911" s="14" t="s">
        <v>37</v>
      </c>
      <c r="AX911" s="14" t="s">
        <v>76</v>
      </c>
      <c r="AY911" s="260" t="s">
        <v>146</v>
      </c>
    </row>
    <row r="912" spans="1:51" s="14" customFormat="1" ht="12">
      <c r="A912" s="14"/>
      <c r="B912" s="250"/>
      <c r="C912" s="251"/>
      <c r="D912" s="241" t="s">
        <v>380</v>
      </c>
      <c r="E912" s="252" t="s">
        <v>19</v>
      </c>
      <c r="F912" s="253" t="s">
        <v>1097</v>
      </c>
      <c r="G912" s="251"/>
      <c r="H912" s="254">
        <v>155.85</v>
      </c>
      <c r="I912" s="255"/>
      <c r="J912" s="251"/>
      <c r="K912" s="251"/>
      <c r="L912" s="256"/>
      <c r="M912" s="257"/>
      <c r="N912" s="258"/>
      <c r="O912" s="258"/>
      <c r="P912" s="258"/>
      <c r="Q912" s="258"/>
      <c r="R912" s="258"/>
      <c r="S912" s="258"/>
      <c r="T912" s="259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T912" s="260" t="s">
        <v>380</v>
      </c>
      <c r="AU912" s="260" t="s">
        <v>86</v>
      </c>
      <c r="AV912" s="14" t="s">
        <v>86</v>
      </c>
      <c r="AW912" s="14" t="s">
        <v>37</v>
      </c>
      <c r="AX912" s="14" t="s">
        <v>76</v>
      </c>
      <c r="AY912" s="260" t="s">
        <v>146</v>
      </c>
    </row>
    <row r="913" spans="1:51" s="15" customFormat="1" ht="12">
      <c r="A913" s="15"/>
      <c r="B913" s="266"/>
      <c r="C913" s="267"/>
      <c r="D913" s="241" t="s">
        <v>380</v>
      </c>
      <c r="E913" s="268" t="s">
        <v>19</v>
      </c>
      <c r="F913" s="269" t="s">
        <v>1098</v>
      </c>
      <c r="G913" s="267"/>
      <c r="H913" s="270">
        <v>469.818</v>
      </c>
      <c r="I913" s="271"/>
      <c r="J913" s="267"/>
      <c r="K913" s="267"/>
      <c r="L913" s="272"/>
      <c r="M913" s="273"/>
      <c r="N913" s="274"/>
      <c r="O913" s="274"/>
      <c r="P913" s="274"/>
      <c r="Q913" s="274"/>
      <c r="R913" s="274"/>
      <c r="S913" s="274"/>
      <c r="T913" s="27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T913" s="276" t="s">
        <v>380</v>
      </c>
      <c r="AU913" s="276" t="s">
        <v>86</v>
      </c>
      <c r="AV913" s="15" t="s">
        <v>162</v>
      </c>
      <c r="AW913" s="15" t="s">
        <v>37</v>
      </c>
      <c r="AX913" s="15" t="s">
        <v>76</v>
      </c>
      <c r="AY913" s="276" t="s">
        <v>146</v>
      </c>
    </row>
    <row r="914" spans="1:51" s="14" customFormat="1" ht="12">
      <c r="A914" s="14"/>
      <c r="B914" s="250"/>
      <c r="C914" s="251"/>
      <c r="D914" s="241" t="s">
        <v>380</v>
      </c>
      <c r="E914" s="252" t="s">
        <v>19</v>
      </c>
      <c r="F914" s="253" t="s">
        <v>1099</v>
      </c>
      <c r="G914" s="251"/>
      <c r="H914" s="254">
        <v>-1.595</v>
      </c>
      <c r="I914" s="255"/>
      <c r="J914" s="251"/>
      <c r="K914" s="251"/>
      <c r="L914" s="256"/>
      <c r="M914" s="257"/>
      <c r="N914" s="258"/>
      <c r="O914" s="258"/>
      <c r="P914" s="258"/>
      <c r="Q914" s="258"/>
      <c r="R914" s="258"/>
      <c r="S914" s="258"/>
      <c r="T914" s="259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T914" s="260" t="s">
        <v>380</v>
      </c>
      <c r="AU914" s="260" t="s">
        <v>86</v>
      </c>
      <c r="AV914" s="14" t="s">
        <v>86</v>
      </c>
      <c r="AW914" s="14" t="s">
        <v>37</v>
      </c>
      <c r="AX914" s="14" t="s">
        <v>76</v>
      </c>
      <c r="AY914" s="260" t="s">
        <v>146</v>
      </c>
    </row>
    <row r="915" spans="1:51" s="16" customFormat="1" ht="12">
      <c r="A915" s="16"/>
      <c r="B915" s="277"/>
      <c r="C915" s="278"/>
      <c r="D915" s="241" t="s">
        <v>380</v>
      </c>
      <c r="E915" s="279" t="s">
        <v>19</v>
      </c>
      <c r="F915" s="280" t="s">
        <v>501</v>
      </c>
      <c r="G915" s="278"/>
      <c r="H915" s="281">
        <v>468.22299999999996</v>
      </c>
      <c r="I915" s="282"/>
      <c r="J915" s="278"/>
      <c r="K915" s="278"/>
      <c r="L915" s="283"/>
      <c r="M915" s="284"/>
      <c r="N915" s="285"/>
      <c r="O915" s="285"/>
      <c r="P915" s="285"/>
      <c r="Q915" s="285"/>
      <c r="R915" s="285"/>
      <c r="S915" s="285"/>
      <c r="T915" s="286"/>
      <c r="U915" s="16"/>
      <c r="V915" s="16"/>
      <c r="W915" s="16"/>
      <c r="X915" s="16"/>
      <c r="Y915" s="16"/>
      <c r="Z915" s="16"/>
      <c r="AA915" s="16"/>
      <c r="AB915" s="16"/>
      <c r="AC915" s="16"/>
      <c r="AD915" s="16"/>
      <c r="AE915" s="16"/>
      <c r="AT915" s="287" t="s">
        <v>380</v>
      </c>
      <c r="AU915" s="287" t="s">
        <v>86</v>
      </c>
      <c r="AV915" s="16" t="s">
        <v>167</v>
      </c>
      <c r="AW915" s="16" t="s">
        <v>37</v>
      </c>
      <c r="AX915" s="16" t="s">
        <v>84</v>
      </c>
      <c r="AY915" s="287" t="s">
        <v>146</v>
      </c>
    </row>
    <row r="916" spans="1:65" s="2" customFormat="1" ht="24.15" customHeight="1">
      <c r="A916" s="41"/>
      <c r="B916" s="42"/>
      <c r="C916" s="215" t="s">
        <v>1100</v>
      </c>
      <c r="D916" s="215" t="s">
        <v>149</v>
      </c>
      <c r="E916" s="216" t="s">
        <v>1101</v>
      </c>
      <c r="F916" s="217" t="s">
        <v>1087</v>
      </c>
      <c r="G916" s="218" t="s">
        <v>526</v>
      </c>
      <c r="H916" s="219">
        <v>1872.892</v>
      </c>
      <c r="I916" s="220"/>
      <c r="J916" s="221">
        <f>ROUND(I916*H916,2)</f>
        <v>0</v>
      </c>
      <c r="K916" s="217" t="s">
        <v>153</v>
      </c>
      <c r="L916" s="47"/>
      <c r="M916" s="222" t="s">
        <v>19</v>
      </c>
      <c r="N916" s="223" t="s">
        <v>47</v>
      </c>
      <c r="O916" s="87"/>
      <c r="P916" s="224">
        <f>O916*H916</f>
        <v>0</v>
      </c>
      <c r="Q916" s="224">
        <v>0</v>
      </c>
      <c r="R916" s="224">
        <f>Q916*H916</f>
        <v>0</v>
      </c>
      <c r="S916" s="224">
        <v>0</v>
      </c>
      <c r="T916" s="225">
        <f>S916*H916</f>
        <v>0</v>
      </c>
      <c r="U916" s="41"/>
      <c r="V916" s="41"/>
      <c r="W916" s="41"/>
      <c r="X916" s="41"/>
      <c r="Y916" s="41"/>
      <c r="Z916" s="41"/>
      <c r="AA916" s="41"/>
      <c r="AB916" s="41"/>
      <c r="AC916" s="41"/>
      <c r="AD916" s="41"/>
      <c r="AE916" s="41"/>
      <c r="AR916" s="226" t="s">
        <v>167</v>
      </c>
      <c r="AT916" s="226" t="s">
        <v>149</v>
      </c>
      <c r="AU916" s="226" t="s">
        <v>86</v>
      </c>
      <c r="AY916" s="20" t="s">
        <v>146</v>
      </c>
      <c r="BE916" s="227">
        <f>IF(N916="základní",J916,0)</f>
        <v>0</v>
      </c>
      <c r="BF916" s="227">
        <f>IF(N916="snížená",J916,0)</f>
        <v>0</v>
      </c>
      <c r="BG916" s="227">
        <f>IF(N916="zákl. přenesená",J916,0)</f>
        <v>0</v>
      </c>
      <c r="BH916" s="227">
        <f>IF(N916="sníž. přenesená",J916,0)</f>
        <v>0</v>
      </c>
      <c r="BI916" s="227">
        <f>IF(N916="nulová",J916,0)</f>
        <v>0</v>
      </c>
      <c r="BJ916" s="20" t="s">
        <v>84</v>
      </c>
      <c r="BK916" s="227">
        <f>ROUND(I916*H916,2)</f>
        <v>0</v>
      </c>
      <c r="BL916" s="20" t="s">
        <v>167</v>
      </c>
      <c r="BM916" s="226" t="s">
        <v>1102</v>
      </c>
    </row>
    <row r="917" spans="1:47" s="2" customFormat="1" ht="12">
      <c r="A917" s="41"/>
      <c r="B917" s="42"/>
      <c r="C917" s="43"/>
      <c r="D917" s="228" t="s">
        <v>156</v>
      </c>
      <c r="E917" s="43"/>
      <c r="F917" s="229" t="s">
        <v>1103</v>
      </c>
      <c r="G917" s="43"/>
      <c r="H917" s="43"/>
      <c r="I917" s="230"/>
      <c r="J917" s="43"/>
      <c r="K917" s="43"/>
      <c r="L917" s="47"/>
      <c r="M917" s="231"/>
      <c r="N917" s="232"/>
      <c r="O917" s="87"/>
      <c r="P917" s="87"/>
      <c r="Q917" s="87"/>
      <c r="R917" s="87"/>
      <c r="S917" s="87"/>
      <c r="T917" s="88"/>
      <c r="U917" s="41"/>
      <c r="V917" s="41"/>
      <c r="W917" s="41"/>
      <c r="X917" s="41"/>
      <c r="Y917" s="41"/>
      <c r="Z917" s="41"/>
      <c r="AA917" s="41"/>
      <c r="AB917" s="41"/>
      <c r="AC917" s="41"/>
      <c r="AD917" s="41"/>
      <c r="AE917" s="41"/>
      <c r="AT917" s="20" t="s">
        <v>156</v>
      </c>
      <c r="AU917" s="20" t="s">
        <v>86</v>
      </c>
    </row>
    <row r="918" spans="1:51" s="14" customFormat="1" ht="12">
      <c r="A918" s="14"/>
      <c r="B918" s="250"/>
      <c r="C918" s="251"/>
      <c r="D918" s="241" t="s">
        <v>380</v>
      </c>
      <c r="E918" s="251"/>
      <c r="F918" s="253" t="s">
        <v>1104</v>
      </c>
      <c r="G918" s="251"/>
      <c r="H918" s="254">
        <v>1872.892</v>
      </c>
      <c r="I918" s="255"/>
      <c r="J918" s="251"/>
      <c r="K918" s="251"/>
      <c r="L918" s="256"/>
      <c r="M918" s="257"/>
      <c r="N918" s="258"/>
      <c r="O918" s="258"/>
      <c r="P918" s="258"/>
      <c r="Q918" s="258"/>
      <c r="R918" s="258"/>
      <c r="S918" s="258"/>
      <c r="T918" s="259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T918" s="260" t="s">
        <v>380</v>
      </c>
      <c r="AU918" s="260" t="s">
        <v>86</v>
      </c>
      <c r="AV918" s="14" t="s">
        <v>86</v>
      </c>
      <c r="AW918" s="14" t="s">
        <v>4</v>
      </c>
      <c r="AX918" s="14" t="s">
        <v>84</v>
      </c>
      <c r="AY918" s="260" t="s">
        <v>146</v>
      </c>
    </row>
    <row r="919" spans="1:65" s="2" customFormat="1" ht="24.15" customHeight="1">
      <c r="A919" s="41"/>
      <c r="B919" s="42"/>
      <c r="C919" s="215" t="s">
        <v>1105</v>
      </c>
      <c r="D919" s="215" t="s">
        <v>149</v>
      </c>
      <c r="E919" s="216" t="s">
        <v>1106</v>
      </c>
      <c r="F919" s="217" t="s">
        <v>1107</v>
      </c>
      <c r="G919" s="218" t="s">
        <v>526</v>
      </c>
      <c r="H919" s="219">
        <v>312.373</v>
      </c>
      <c r="I919" s="220"/>
      <c r="J919" s="221">
        <f>ROUND(I919*H919,2)</f>
        <v>0</v>
      </c>
      <c r="K919" s="217" t="s">
        <v>153</v>
      </c>
      <c r="L919" s="47"/>
      <c r="M919" s="222" t="s">
        <v>19</v>
      </c>
      <c r="N919" s="223" t="s">
        <v>47</v>
      </c>
      <c r="O919" s="87"/>
      <c r="P919" s="224">
        <f>O919*H919</f>
        <v>0</v>
      </c>
      <c r="Q919" s="224">
        <v>0</v>
      </c>
      <c r="R919" s="224">
        <f>Q919*H919</f>
        <v>0</v>
      </c>
      <c r="S919" s="224">
        <v>0</v>
      </c>
      <c r="T919" s="225">
        <f>S919*H919</f>
        <v>0</v>
      </c>
      <c r="U919" s="41"/>
      <c r="V919" s="41"/>
      <c r="W919" s="41"/>
      <c r="X919" s="41"/>
      <c r="Y919" s="41"/>
      <c r="Z919" s="41"/>
      <c r="AA919" s="41"/>
      <c r="AB919" s="41"/>
      <c r="AC919" s="41"/>
      <c r="AD919" s="41"/>
      <c r="AE919" s="41"/>
      <c r="AR919" s="226" t="s">
        <v>167</v>
      </c>
      <c r="AT919" s="226" t="s">
        <v>149</v>
      </c>
      <c r="AU919" s="226" t="s">
        <v>86</v>
      </c>
      <c r="AY919" s="20" t="s">
        <v>146</v>
      </c>
      <c r="BE919" s="227">
        <f>IF(N919="základní",J919,0)</f>
        <v>0</v>
      </c>
      <c r="BF919" s="227">
        <f>IF(N919="snížená",J919,0)</f>
        <v>0</v>
      </c>
      <c r="BG919" s="227">
        <f>IF(N919="zákl. přenesená",J919,0)</f>
        <v>0</v>
      </c>
      <c r="BH919" s="227">
        <f>IF(N919="sníž. přenesená",J919,0)</f>
        <v>0</v>
      </c>
      <c r="BI919" s="227">
        <f>IF(N919="nulová",J919,0)</f>
        <v>0</v>
      </c>
      <c r="BJ919" s="20" t="s">
        <v>84</v>
      </c>
      <c r="BK919" s="227">
        <f>ROUND(I919*H919,2)</f>
        <v>0</v>
      </c>
      <c r="BL919" s="20" t="s">
        <v>167</v>
      </c>
      <c r="BM919" s="226" t="s">
        <v>1108</v>
      </c>
    </row>
    <row r="920" spans="1:47" s="2" customFormat="1" ht="12">
      <c r="A920" s="41"/>
      <c r="B920" s="42"/>
      <c r="C920" s="43"/>
      <c r="D920" s="228" t="s">
        <v>156</v>
      </c>
      <c r="E920" s="43"/>
      <c r="F920" s="229" t="s">
        <v>1109</v>
      </c>
      <c r="G920" s="43"/>
      <c r="H920" s="43"/>
      <c r="I920" s="230"/>
      <c r="J920" s="43"/>
      <c r="K920" s="43"/>
      <c r="L920" s="47"/>
      <c r="M920" s="231"/>
      <c r="N920" s="232"/>
      <c r="O920" s="87"/>
      <c r="P920" s="87"/>
      <c r="Q920" s="87"/>
      <c r="R920" s="87"/>
      <c r="S920" s="87"/>
      <c r="T920" s="88"/>
      <c r="U920" s="41"/>
      <c r="V920" s="41"/>
      <c r="W920" s="41"/>
      <c r="X920" s="41"/>
      <c r="Y920" s="41"/>
      <c r="Z920" s="41"/>
      <c r="AA920" s="41"/>
      <c r="AB920" s="41"/>
      <c r="AC920" s="41"/>
      <c r="AD920" s="41"/>
      <c r="AE920" s="41"/>
      <c r="AT920" s="20" t="s">
        <v>156</v>
      </c>
      <c r="AU920" s="20" t="s">
        <v>86</v>
      </c>
    </row>
    <row r="921" spans="1:51" s="14" customFormat="1" ht="12">
      <c r="A921" s="14"/>
      <c r="B921" s="250"/>
      <c r="C921" s="251"/>
      <c r="D921" s="241" t="s">
        <v>380</v>
      </c>
      <c r="E921" s="252" t="s">
        <v>19</v>
      </c>
      <c r="F921" s="253" t="s">
        <v>1096</v>
      </c>
      <c r="G921" s="251"/>
      <c r="H921" s="254">
        <v>313.968</v>
      </c>
      <c r="I921" s="255"/>
      <c r="J921" s="251"/>
      <c r="K921" s="251"/>
      <c r="L921" s="256"/>
      <c r="M921" s="257"/>
      <c r="N921" s="258"/>
      <c r="O921" s="258"/>
      <c r="P921" s="258"/>
      <c r="Q921" s="258"/>
      <c r="R921" s="258"/>
      <c r="S921" s="258"/>
      <c r="T921" s="259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T921" s="260" t="s">
        <v>380</v>
      </c>
      <c r="AU921" s="260" t="s">
        <v>86</v>
      </c>
      <c r="AV921" s="14" t="s">
        <v>86</v>
      </c>
      <c r="AW921" s="14" t="s">
        <v>37</v>
      </c>
      <c r="AX921" s="14" t="s">
        <v>76</v>
      </c>
      <c r="AY921" s="260" t="s">
        <v>146</v>
      </c>
    </row>
    <row r="922" spans="1:51" s="14" customFormat="1" ht="12">
      <c r="A922" s="14"/>
      <c r="B922" s="250"/>
      <c r="C922" s="251"/>
      <c r="D922" s="241" t="s">
        <v>380</v>
      </c>
      <c r="E922" s="252" t="s">
        <v>19</v>
      </c>
      <c r="F922" s="253" t="s">
        <v>1099</v>
      </c>
      <c r="G922" s="251"/>
      <c r="H922" s="254">
        <v>-1.595</v>
      </c>
      <c r="I922" s="255"/>
      <c r="J922" s="251"/>
      <c r="K922" s="251"/>
      <c r="L922" s="256"/>
      <c r="M922" s="257"/>
      <c r="N922" s="258"/>
      <c r="O922" s="258"/>
      <c r="P922" s="258"/>
      <c r="Q922" s="258"/>
      <c r="R922" s="258"/>
      <c r="S922" s="258"/>
      <c r="T922" s="259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T922" s="260" t="s">
        <v>380</v>
      </c>
      <c r="AU922" s="260" t="s">
        <v>86</v>
      </c>
      <c r="AV922" s="14" t="s">
        <v>86</v>
      </c>
      <c r="AW922" s="14" t="s">
        <v>37</v>
      </c>
      <c r="AX922" s="14" t="s">
        <v>76</v>
      </c>
      <c r="AY922" s="260" t="s">
        <v>146</v>
      </c>
    </row>
    <row r="923" spans="1:51" s="16" customFormat="1" ht="12">
      <c r="A923" s="16"/>
      <c r="B923" s="277"/>
      <c r="C923" s="278"/>
      <c r="D923" s="241" t="s">
        <v>380</v>
      </c>
      <c r="E923" s="279" t="s">
        <v>19</v>
      </c>
      <c r="F923" s="280" t="s">
        <v>501</v>
      </c>
      <c r="G923" s="278"/>
      <c r="H923" s="281">
        <v>312.373</v>
      </c>
      <c r="I923" s="282"/>
      <c r="J923" s="278"/>
      <c r="K923" s="278"/>
      <c r="L923" s="283"/>
      <c r="M923" s="284"/>
      <c r="N923" s="285"/>
      <c r="O923" s="285"/>
      <c r="P923" s="285"/>
      <c r="Q923" s="285"/>
      <c r="R923" s="285"/>
      <c r="S923" s="285"/>
      <c r="T923" s="286"/>
      <c r="U923" s="16"/>
      <c r="V923" s="16"/>
      <c r="W923" s="16"/>
      <c r="X923" s="16"/>
      <c r="Y923" s="16"/>
      <c r="Z923" s="16"/>
      <c r="AA923" s="16"/>
      <c r="AB923" s="16"/>
      <c r="AC923" s="16"/>
      <c r="AD923" s="16"/>
      <c r="AE923" s="16"/>
      <c r="AT923" s="287" t="s">
        <v>380</v>
      </c>
      <c r="AU923" s="287" t="s">
        <v>86</v>
      </c>
      <c r="AV923" s="16" t="s">
        <v>167</v>
      </c>
      <c r="AW923" s="16" t="s">
        <v>37</v>
      </c>
      <c r="AX923" s="16" t="s">
        <v>84</v>
      </c>
      <c r="AY923" s="287" t="s">
        <v>146</v>
      </c>
    </row>
    <row r="924" spans="1:65" s="2" customFormat="1" ht="24.15" customHeight="1">
      <c r="A924" s="41"/>
      <c r="B924" s="42"/>
      <c r="C924" s="215" t="s">
        <v>1110</v>
      </c>
      <c r="D924" s="215" t="s">
        <v>149</v>
      </c>
      <c r="E924" s="216" t="s">
        <v>1111</v>
      </c>
      <c r="F924" s="217" t="s">
        <v>531</v>
      </c>
      <c r="G924" s="218" t="s">
        <v>526</v>
      </c>
      <c r="H924" s="219">
        <v>114.453</v>
      </c>
      <c r="I924" s="220"/>
      <c r="J924" s="221">
        <f>ROUND(I924*H924,2)</f>
        <v>0</v>
      </c>
      <c r="K924" s="217" t="s">
        <v>153</v>
      </c>
      <c r="L924" s="47"/>
      <c r="M924" s="222" t="s">
        <v>19</v>
      </c>
      <c r="N924" s="223" t="s">
        <v>47</v>
      </c>
      <c r="O924" s="87"/>
      <c r="P924" s="224">
        <f>O924*H924</f>
        <v>0</v>
      </c>
      <c r="Q924" s="224">
        <v>0</v>
      </c>
      <c r="R924" s="224">
        <f>Q924*H924</f>
        <v>0</v>
      </c>
      <c r="S924" s="224">
        <v>0</v>
      </c>
      <c r="T924" s="225">
        <f>S924*H924</f>
        <v>0</v>
      </c>
      <c r="U924" s="41"/>
      <c r="V924" s="41"/>
      <c r="W924" s="41"/>
      <c r="X924" s="41"/>
      <c r="Y924" s="41"/>
      <c r="Z924" s="41"/>
      <c r="AA924" s="41"/>
      <c r="AB924" s="41"/>
      <c r="AC924" s="41"/>
      <c r="AD924" s="41"/>
      <c r="AE924" s="41"/>
      <c r="AR924" s="226" t="s">
        <v>167</v>
      </c>
      <c r="AT924" s="226" t="s">
        <v>149</v>
      </c>
      <c r="AU924" s="226" t="s">
        <v>86</v>
      </c>
      <c r="AY924" s="20" t="s">
        <v>146</v>
      </c>
      <c r="BE924" s="227">
        <f>IF(N924="základní",J924,0)</f>
        <v>0</v>
      </c>
      <c r="BF924" s="227">
        <f>IF(N924="snížená",J924,0)</f>
        <v>0</v>
      </c>
      <c r="BG924" s="227">
        <f>IF(N924="zákl. přenesená",J924,0)</f>
        <v>0</v>
      </c>
      <c r="BH924" s="227">
        <f>IF(N924="sníž. přenesená",J924,0)</f>
        <v>0</v>
      </c>
      <c r="BI924" s="227">
        <f>IF(N924="nulová",J924,0)</f>
        <v>0</v>
      </c>
      <c r="BJ924" s="20" t="s">
        <v>84</v>
      </c>
      <c r="BK924" s="227">
        <f>ROUND(I924*H924,2)</f>
        <v>0</v>
      </c>
      <c r="BL924" s="20" t="s">
        <v>167</v>
      </c>
      <c r="BM924" s="226" t="s">
        <v>1112</v>
      </c>
    </row>
    <row r="925" spans="1:47" s="2" customFormat="1" ht="12">
      <c r="A925" s="41"/>
      <c r="B925" s="42"/>
      <c r="C925" s="43"/>
      <c r="D925" s="228" t="s">
        <v>156</v>
      </c>
      <c r="E925" s="43"/>
      <c r="F925" s="229" t="s">
        <v>1113</v>
      </c>
      <c r="G925" s="43"/>
      <c r="H925" s="43"/>
      <c r="I925" s="230"/>
      <c r="J925" s="43"/>
      <c r="K925" s="43"/>
      <c r="L925" s="47"/>
      <c r="M925" s="231"/>
      <c r="N925" s="232"/>
      <c r="O925" s="87"/>
      <c r="P925" s="87"/>
      <c r="Q925" s="87"/>
      <c r="R925" s="87"/>
      <c r="S925" s="87"/>
      <c r="T925" s="88"/>
      <c r="U925" s="41"/>
      <c r="V925" s="41"/>
      <c r="W925" s="41"/>
      <c r="X925" s="41"/>
      <c r="Y925" s="41"/>
      <c r="Z925" s="41"/>
      <c r="AA925" s="41"/>
      <c r="AB925" s="41"/>
      <c r="AC925" s="41"/>
      <c r="AD925" s="41"/>
      <c r="AE925" s="41"/>
      <c r="AT925" s="20" t="s">
        <v>156</v>
      </c>
      <c r="AU925" s="20" t="s">
        <v>86</v>
      </c>
    </row>
    <row r="926" spans="1:51" s="14" customFormat="1" ht="12">
      <c r="A926" s="14"/>
      <c r="B926" s="250"/>
      <c r="C926" s="251"/>
      <c r="D926" s="241" t="s">
        <v>380</v>
      </c>
      <c r="E926" s="252" t="s">
        <v>19</v>
      </c>
      <c r="F926" s="253" t="s">
        <v>1083</v>
      </c>
      <c r="G926" s="251"/>
      <c r="H926" s="254">
        <v>114.453</v>
      </c>
      <c r="I926" s="255"/>
      <c r="J926" s="251"/>
      <c r="K926" s="251"/>
      <c r="L926" s="256"/>
      <c r="M926" s="257"/>
      <c r="N926" s="258"/>
      <c r="O926" s="258"/>
      <c r="P926" s="258"/>
      <c r="Q926" s="258"/>
      <c r="R926" s="258"/>
      <c r="S926" s="258"/>
      <c r="T926" s="259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T926" s="260" t="s">
        <v>380</v>
      </c>
      <c r="AU926" s="260" t="s">
        <v>86</v>
      </c>
      <c r="AV926" s="14" t="s">
        <v>86</v>
      </c>
      <c r="AW926" s="14" t="s">
        <v>37</v>
      </c>
      <c r="AX926" s="14" t="s">
        <v>84</v>
      </c>
      <c r="AY926" s="260" t="s">
        <v>146</v>
      </c>
    </row>
    <row r="927" spans="1:65" s="2" customFormat="1" ht="24.15" customHeight="1">
      <c r="A927" s="41"/>
      <c r="B927" s="42"/>
      <c r="C927" s="215" t="s">
        <v>1114</v>
      </c>
      <c r="D927" s="215" t="s">
        <v>149</v>
      </c>
      <c r="E927" s="216" t="s">
        <v>1115</v>
      </c>
      <c r="F927" s="217" t="s">
        <v>1116</v>
      </c>
      <c r="G927" s="218" t="s">
        <v>526</v>
      </c>
      <c r="H927" s="219">
        <v>155.85</v>
      </c>
      <c r="I927" s="220"/>
      <c r="J927" s="221">
        <f>ROUND(I927*H927,2)</f>
        <v>0</v>
      </c>
      <c r="K927" s="217" t="s">
        <v>153</v>
      </c>
      <c r="L927" s="47"/>
      <c r="M927" s="222" t="s">
        <v>19</v>
      </c>
      <c r="N927" s="223" t="s">
        <v>47</v>
      </c>
      <c r="O927" s="87"/>
      <c r="P927" s="224">
        <f>O927*H927</f>
        <v>0</v>
      </c>
      <c r="Q927" s="224">
        <v>0</v>
      </c>
      <c r="R927" s="224">
        <f>Q927*H927</f>
        <v>0</v>
      </c>
      <c r="S927" s="224">
        <v>0</v>
      </c>
      <c r="T927" s="225">
        <f>S927*H927</f>
        <v>0</v>
      </c>
      <c r="U927" s="41"/>
      <c r="V927" s="41"/>
      <c r="W927" s="41"/>
      <c r="X927" s="41"/>
      <c r="Y927" s="41"/>
      <c r="Z927" s="41"/>
      <c r="AA927" s="41"/>
      <c r="AB927" s="41"/>
      <c r="AC927" s="41"/>
      <c r="AD927" s="41"/>
      <c r="AE927" s="41"/>
      <c r="AR927" s="226" t="s">
        <v>167</v>
      </c>
      <c r="AT927" s="226" t="s">
        <v>149</v>
      </c>
      <c r="AU927" s="226" t="s">
        <v>86</v>
      </c>
      <c r="AY927" s="20" t="s">
        <v>146</v>
      </c>
      <c r="BE927" s="227">
        <f>IF(N927="základní",J927,0)</f>
        <v>0</v>
      </c>
      <c r="BF927" s="227">
        <f>IF(N927="snížená",J927,0)</f>
        <v>0</v>
      </c>
      <c r="BG927" s="227">
        <f>IF(N927="zákl. přenesená",J927,0)</f>
        <v>0</v>
      </c>
      <c r="BH927" s="227">
        <f>IF(N927="sníž. přenesená",J927,0)</f>
        <v>0</v>
      </c>
      <c r="BI927" s="227">
        <f>IF(N927="nulová",J927,0)</f>
        <v>0</v>
      </c>
      <c r="BJ927" s="20" t="s">
        <v>84</v>
      </c>
      <c r="BK927" s="227">
        <f>ROUND(I927*H927,2)</f>
        <v>0</v>
      </c>
      <c r="BL927" s="20" t="s">
        <v>167</v>
      </c>
      <c r="BM927" s="226" t="s">
        <v>1117</v>
      </c>
    </row>
    <row r="928" spans="1:47" s="2" customFormat="1" ht="12">
      <c r="A928" s="41"/>
      <c r="B928" s="42"/>
      <c r="C928" s="43"/>
      <c r="D928" s="228" t="s">
        <v>156</v>
      </c>
      <c r="E928" s="43"/>
      <c r="F928" s="229" t="s">
        <v>1118</v>
      </c>
      <c r="G928" s="43"/>
      <c r="H928" s="43"/>
      <c r="I928" s="230"/>
      <c r="J928" s="43"/>
      <c r="K928" s="43"/>
      <c r="L928" s="47"/>
      <c r="M928" s="231"/>
      <c r="N928" s="232"/>
      <c r="O928" s="87"/>
      <c r="P928" s="87"/>
      <c r="Q928" s="87"/>
      <c r="R928" s="87"/>
      <c r="S928" s="87"/>
      <c r="T928" s="88"/>
      <c r="U928" s="41"/>
      <c r="V928" s="41"/>
      <c r="W928" s="41"/>
      <c r="X928" s="41"/>
      <c r="Y928" s="41"/>
      <c r="Z928" s="41"/>
      <c r="AA928" s="41"/>
      <c r="AB928" s="41"/>
      <c r="AC928" s="41"/>
      <c r="AD928" s="41"/>
      <c r="AE928" s="41"/>
      <c r="AT928" s="20" t="s">
        <v>156</v>
      </c>
      <c r="AU928" s="20" t="s">
        <v>86</v>
      </c>
    </row>
    <row r="929" spans="1:51" s="14" customFormat="1" ht="12">
      <c r="A929" s="14"/>
      <c r="B929" s="250"/>
      <c r="C929" s="251"/>
      <c r="D929" s="241" t="s">
        <v>380</v>
      </c>
      <c r="E929" s="252" t="s">
        <v>19</v>
      </c>
      <c r="F929" s="253" t="s">
        <v>1097</v>
      </c>
      <c r="G929" s="251"/>
      <c r="H929" s="254">
        <v>155.85</v>
      </c>
      <c r="I929" s="255"/>
      <c r="J929" s="251"/>
      <c r="K929" s="251"/>
      <c r="L929" s="256"/>
      <c r="M929" s="257"/>
      <c r="N929" s="258"/>
      <c r="O929" s="258"/>
      <c r="P929" s="258"/>
      <c r="Q929" s="258"/>
      <c r="R929" s="258"/>
      <c r="S929" s="258"/>
      <c r="T929" s="259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T929" s="260" t="s">
        <v>380</v>
      </c>
      <c r="AU929" s="260" t="s">
        <v>86</v>
      </c>
      <c r="AV929" s="14" t="s">
        <v>86</v>
      </c>
      <c r="AW929" s="14" t="s">
        <v>37</v>
      </c>
      <c r="AX929" s="14" t="s">
        <v>84</v>
      </c>
      <c r="AY929" s="260" t="s">
        <v>146</v>
      </c>
    </row>
    <row r="930" spans="1:65" s="2" customFormat="1" ht="33" customHeight="1">
      <c r="A930" s="41"/>
      <c r="B930" s="42"/>
      <c r="C930" s="215" t="s">
        <v>1119</v>
      </c>
      <c r="D930" s="215" t="s">
        <v>149</v>
      </c>
      <c r="E930" s="216" t="s">
        <v>1120</v>
      </c>
      <c r="F930" s="217" t="s">
        <v>1121</v>
      </c>
      <c r="G930" s="218" t="s">
        <v>526</v>
      </c>
      <c r="H930" s="219">
        <v>1.595</v>
      </c>
      <c r="I930" s="220"/>
      <c r="J930" s="221">
        <f>ROUND(I930*H930,2)</f>
        <v>0</v>
      </c>
      <c r="K930" s="217" t="s">
        <v>153</v>
      </c>
      <c r="L930" s="47"/>
      <c r="M930" s="222" t="s">
        <v>19</v>
      </c>
      <c r="N930" s="223" t="s">
        <v>47</v>
      </c>
      <c r="O930" s="87"/>
      <c r="P930" s="224">
        <f>O930*H930</f>
        <v>0</v>
      </c>
      <c r="Q930" s="224">
        <v>0</v>
      </c>
      <c r="R930" s="224">
        <f>Q930*H930</f>
        <v>0</v>
      </c>
      <c r="S930" s="224">
        <v>0</v>
      </c>
      <c r="T930" s="225">
        <f>S930*H930</f>
        <v>0</v>
      </c>
      <c r="U930" s="41"/>
      <c r="V930" s="41"/>
      <c r="W930" s="41"/>
      <c r="X930" s="41"/>
      <c r="Y930" s="41"/>
      <c r="Z930" s="41"/>
      <c r="AA930" s="41"/>
      <c r="AB930" s="41"/>
      <c r="AC930" s="41"/>
      <c r="AD930" s="41"/>
      <c r="AE930" s="41"/>
      <c r="AR930" s="226" t="s">
        <v>167</v>
      </c>
      <c r="AT930" s="226" t="s">
        <v>149</v>
      </c>
      <c r="AU930" s="226" t="s">
        <v>86</v>
      </c>
      <c r="AY930" s="20" t="s">
        <v>146</v>
      </c>
      <c r="BE930" s="227">
        <f>IF(N930="základní",J930,0)</f>
        <v>0</v>
      </c>
      <c r="BF930" s="227">
        <f>IF(N930="snížená",J930,0)</f>
        <v>0</v>
      </c>
      <c r="BG930" s="227">
        <f>IF(N930="zákl. přenesená",J930,0)</f>
        <v>0</v>
      </c>
      <c r="BH930" s="227">
        <f>IF(N930="sníž. přenesená",J930,0)</f>
        <v>0</v>
      </c>
      <c r="BI930" s="227">
        <f>IF(N930="nulová",J930,0)</f>
        <v>0</v>
      </c>
      <c r="BJ930" s="20" t="s">
        <v>84</v>
      </c>
      <c r="BK930" s="227">
        <f>ROUND(I930*H930,2)</f>
        <v>0</v>
      </c>
      <c r="BL930" s="20" t="s">
        <v>167</v>
      </c>
      <c r="BM930" s="226" t="s">
        <v>1122</v>
      </c>
    </row>
    <row r="931" spans="1:47" s="2" customFormat="1" ht="12">
      <c r="A931" s="41"/>
      <c r="B931" s="42"/>
      <c r="C931" s="43"/>
      <c r="D931" s="228" t="s">
        <v>156</v>
      </c>
      <c r="E931" s="43"/>
      <c r="F931" s="229" t="s">
        <v>1123</v>
      </c>
      <c r="G931" s="43"/>
      <c r="H931" s="43"/>
      <c r="I931" s="230"/>
      <c r="J931" s="43"/>
      <c r="K931" s="43"/>
      <c r="L931" s="47"/>
      <c r="M931" s="231"/>
      <c r="N931" s="232"/>
      <c r="O931" s="87"/>
      <c r="P931" s="87"/>
      <c r="Q931" s="87"/>
      <c r="R931" s="87"/>
      <c r="S931" s="87"/>
      <c r="T931" s="88"/>
      <c r="U931" s="41"/>
      <c r="V931" s="41"/>
      <c r="W931" s="41"/>
      <c r="X931" s="41"/>
      <c r="Y931" s="41"/>
      <c r="Z931" s="41"/>
      <c r="AA931" s="41"/>
      <c r="AB931" s="41"/>
      <c r="AC931" s="41"/>
      <c r="AD931" s="41"/>
      <c r="AE931" s="41"/>
      <c r="AT931" s="20" t="s">
        <v>156</v>
      </c>
      <c r="AU931" s="20" t="s">
        <v>86</v>
      </c>
    </row>
    <row r="932" spans="1:51" s="14" customFormat="1" ht="12">
      <c r="A932" s="14"/>
      <c r="B932" s="250"/>
      <c r="C932" s="251"/>
      <c r="D932" s="241" t="s">
        <v>380</v>
      </c>
      <c r="E932" s="252" t="s">
        <v>19</v>
      </c>
      <c r="F932" s="253" t="s">
        <v>1084</v>
      </c>
      <c r="G932" s="251"/>
      <c r="H932" s="254">
        <v>1.595</v>
      </c>
      <c r="I932" s="255"/>
      <c r="J932" s="251"/>
      <c r="K932" s="251"/>
      <c r="L932" s="256"/>
      <c r="M932" s="257"/>
      <c r="N932" s="258"/>
      <c r="O932" s="258"/>
      <c r="P932" s="258"/>
      <c r="Q932" s="258"/>
      <c r="R932" s="258"/>
      <c r="S932" s="258"/>
      <c r="T932" s="259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T932" s="260" t="s">
        <v>380</v>
      </c>
      <c r="AU932" s="260" t="s">
        <v>86</v>
      </c>
      <c r="AV932" s="14" t="s">
        <v>86</v>
      </c>
      <c r="AW932" s="14" t="s">
        <v>37</v>
      </c>
      <c r="AX932" s="14" t="s">
        <v>84</v>
      </c>
      <c r="AY932" s="260" t="s">
        <v>146</v>
      </c>
    </row>
    <row r="933" spans="1:63" s="12" customFormat="1" ht="22.8" customHeight="1">
      <c r="A933" s="12"/>
      <c r="B933" s="199"/>
      <c r="C933" s="200"/>
      <c r="D933" s="201" t="s">
        <v>75</v>
      </c>
      <c r="E933" s="213" t="s">
        <v>1124</v>
      </c>
      <c r="F933" s="213" t="s">
        <v>1125</v>
      </c>
      <c r="G933" s="200"/>
      <c r="H933" s="200"/>
      <c r="I933" s="203"/>
      <c r="J933" s="214">
        <f>BK933</f>
        <v>0</v>
      </c>
      <c r="K933" s="200"/>
      <c r="L933" s="205"/>
      <c r="M933" s="206"/>
      <c r="N933" s="207"/>
      <c r="O933" s="207"/>
      <c r="P933" s="208">
        <f>SUM(P934:P935)</f>
        <v>0</v>
      </c>
      <c r="Q933" s="207"/>
      <c r="R933" s="208">
        <f>SUM(R934:R935)</f>
        <v>0</v>
      </c>
      <c r="S933" s="207"/>
      <c r="T933" s="209">
        <f>SUM(T934:T935)</f>
        <v>0</v>
      </c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R933" s="210" t="s">
        <v>84</v>
      </c>
      <c r="AT933" s="211" t="s">
        <v>75</v>
      </c>
      <c r="AU933" s="211" t="s">
        <v>84</v>
      </c>
      <c r="AY933" s="210" t="s">
        <v>146</v>
      </c>
      <c r="BK933" s="212">
        <f>SUM(BK934:BK935)</f>
        <v>0</v>
      </c>
    </row>
    <row r="934" spans="1:65" s="2" customFormat="1" ht="24.15" customHeight="1">
      <c r="A934" s="41"/>
      <c r="B934" s="42"/>
      <c r="C934" s="215" t="s">
        <v>1126</v>
      </c>
      <c r="D934" s="215" t="s">
        <v>149</v>
      </c>
      <c r="E934" s="216" t="s">
        <v>1127</v>
      </c>
      <c r="F934" s="217" t="s">
        <v>1128</v>
      </c>
      <c r="G934" s="218" t="s">
        <v>526</v>
      </c>
      <c r="H934" s="219">
        <v>422.374</v>
      </c>
      <c r="I934" s="220"/>
      <c r="J934" s="221">
        <f>ROUND(I934*H934,2)</f>
        <v>0</v>
      </c>
      <c r="K934" s="217" t="s">
        <v>153</v>
      </c>
      <c r="L934" s="47"/>
      <c r="M934" s="222" t="s">
        <v>19</v>
      </c>
      <c r="N934" s="223" t="s">
        <v>47</v>
      </c>
      <c r="O934" s="87"/>
      <c r="P934" s="224">
        <f>O934*H934</f>
        <v>0</v>
      </c>
      <c r="Q934" s="224">
        <v>0</v>
      </c>
      <c r="R934" s="224">
        <f>Q934*H934</f>
        <v>0</v>
      </c>
      <c r="S934" s="224">
        <v>0</v>
      </c>
      <c r="T934" s="225">
        <f>S934*H934</f>
        <v>0</v>
      </c>
      <c r="U934" s="41"/>
      <c r="V934" s="41"/>
      <c r="W934" s="41"/>
      <c r="X934" s="41"/>
      <c r="Y934" s="41"/>
      <c r="Z934" s="41"/>
      <c r="AA934" s="41"/>
      <c r="AB934" s="41"/>
      <c r="AC934" s="41"/>
      <c r="AD934" s="41"/>
      <c r="AE934" s="41"/>
      <c r="AR934" s="226" t="s">
        <v>167</v>
      </c>
      <c r="AT934" s="226" t="s">
        <v>149</v>
      </c>
      <c r="AU934" s="226" t="s">
        <v>86</v>
      </c>
      <c r="AY934" s="20" t="s">
        <v>146</v>
      </c>
      <c r="BE934" s="227">
        <f>IF(N934="základní",J934,0)</f>
        <v>0</v>
      </c>
      <c r="BF934" s="227">
        <f>IF(N934="snížená",J934,0)</f>
        <v>0</v>
      </c>
      <c r="BG934" s="227">
        <f>IF(N934="zákl. přenesená",J934,0)</f>
        <v>0</v>
      </c>
      <c r="BH934" s="227">
        <f>IF(N934="sníž. přenesená",J934,0)</f>
        <v>0</v>
      </c>
      <c r="BI934" s="227">
        <f>IF(N934="nulová",J934,0)</f>
        <v>0</v>
      </c>
      <c r="BJ934" s="20" t="s">
        <v>84</v>
      </c>
      <c r="BK934" s="227">
        <f>ROUND(I934*H934,2)</f>
        <v>0</v>
      </c>
      <c r="BL934" s="20" t="s">
        <v>167</v>
      </c>
      <c r="BM934" s="226" t="s">
        <v>1129</v>
      </c>
    </row>
    <row r="935" spans="1:47" s="2" customFormat="1" ht="12">
      <c r="A935" s="41"/>
      <c r="B935" s="42"/>
      <c r="C935" s="43"/>
      <c r="D935" s="228" t="s">
        <v>156</v>
      </c>
      <c r="E935" s="43"/>
      <c r="F935" s="229" t="s">
        <v>1130</v>
      </c>
      <c r="G935" s="43"/>
      <c r="H935" s="43"/>
      <c r="I935" s="230"/>
      <c r="J935" s="43"/>
      <c r="K935" s="43"/>
      <c r="L935" s="47"/>
      <c r="M935" s="231"/>
      <c r="N935" s="232"/>
      <c r="O935" s="87"/>
      <c r="P935" s="87"/>
      <c r="Q935" s="87"/>
      <c r="R935" s="87"/>
      <c r="S935" s="87"/>
      <c r="T935" s="88"/>
      <c r="U935" s="41"/>
      <c r="V935" s="41"/>
      <c r="W935" s="41"/>
      <c r="X935" s="41"/>
      <c r="Y935" s="41"/>
      <c r="Z935" s="41"/>
      <c r="AA935" s="41"/>
      <c r="AB935" s="41"/>
      <c r="AC935" s="41"/>
      <c r="AD935" s="41"/>
      <c r="AE935" s="41"/>
      <c r="AT935" s="20" t="s">
        <v>156</v>
      </c>
      <c r="AU935" s="20" t="s">
        <v>86</v>
      </c>
    </row>
    <row r="936" spans="1:63" s="12" customFormat="1" ht="25.9" customHeight="1">
      <c r="A936" s="12"/>
      <c r="B936" s="199"/>
      <c r="C936" s="200"/>
      <c r="D936" s="201" t="s">
        <v>75</v>
      </c>
      <c r="E936" s="202" t="s">
        <v>1131</v>
      </c>
      <c r="F936" s="202" t="s">
        <v>1132</v>
      </c>
      <c r="G936" s="200"/>
      <c r="H936" s="200"/>
      <c r="I936" s="203"/>
      <c r="J936" s="204">
        <f>BK936</f>
        <v>0</v>
      </c>
      <c r="K936" s="200"/>
      <c r="L936" s="205"/>
      <c r="M936" s="206"/>
      <c r="N936" s="207"/>
      <c r="O936" s="207"/>
      <c r="P936" s="208">
        <f>P937+P954+P982+P992</f>
        <v>0</v>
      </c>
      <c r="Q936" s="207"/>
      <c r="R936" s="208">
        <f>R937+R954+R982+R992</f>
        <v>0.7631160400000001</v>
      </c>
      <c r="S936" s="207"/>
      <c r="T936" s="209">
        <f>T937+T954+T982+T992</f>
        <v>0.025472</v>
      </c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R936" s="210" t="s">
        <v>86</v>
      </c>
      <c r="AT936" s="211" t="s">
        <v>75</v>
      </c>
      <c r="AU936" s="211" t="s">
        <v>76</v>
      </c>
      <c r="AY936" s="210" t="s">
        <v>146</v>
      </c>
      <c r="BK936" s="212">
        <f>BK937+BK954+BK982+BK992</f>
        <v>0</v>
      </c>
    </row>
    <row r="937" spans="1:63" s="12" customFormat="1" ht="22.8" customHeight="1">
      <c r="A937" s="12"/>
      <c r="B937" s="199"/>
      <c r="C937" s="200"/>
      <c r="D937" s="201" t="s">
        <v>75</v>
      </c>
      <c r="E937" s="213" t="s">
        <v>1133</v>
      </c>
      <c r="F937" s="213" t="s">
        <v>1134</v>
      </c>
      <c r="G937" s="200"/>
      <c r="H937" s="200"/>
      <c r="I937" s="203"/>
      <c r="J937" s="214">
        <f>BK937</f>
        <v>0</v>
      </c>
      <c r="K937" s="200"/>
      <c r="L937" s="205"/>
      <c r="M937" s="206"/>
      <c r="N937" s="207"/>
      <c r="O937" s="207"/>
      <c r="P937" s="208">
        <f>SUM(P938:P953)</f>
        <v>0</v>
      </c>
      <c r="Q937" s="207"/>
      <c r="R937" s="208">
        <f>SUM(R938:R953)</f>
        <v>0.04741154</v>
      </c>
      <c r="S937" s="207"/>
      <c r="T937" s="209">
        <f>SUM(T938:T953)</f>
        <v>0</v>
      </c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R937" s="210" t="s">
        <v>86</v>
      </c>
      <c r="AT937" s="211" t="s">
        <v>75</v>
      </c>
      <c r="AU937" s="211" t="s">
        <v>84</v>
      </c>
      <c r="AY937" s="210" t="s">
        <v>146</v>
      </c>
      <c r="BK937" s="212">
        <f>SUM(BK938:BK953)</f>
        <v>0</v>
      </c>
    </row>
    <row r="938" spans="1:65" s="2" customFormat="1" ht="33" customHeight="1">
      <c r="A938" s="41"/>
      <c r="B938" s="42"/>
      <c r="C938" s="215" t="s">
        <v>1135</v>
      </c>
      <c r="D938" s="215" t="s">
        <v>149</v>
      </c>
      <c r="E938" s="216" t="s">
        <v>1136</v>
      </c>
      <c r="F938" s="217" t="s">
        <v>1137</v>
      </c>
      <c r="G938" s="218" t="s">
        <v>377</v>
      </c>
      <c r="H938" s="219">
        <v>44.31</v>
      </c>
      <c r="I938" s="220"/>
      <c r="J938" s="221">
        <f>ROUND(I938*H938,2)</f>
        <v>0</v>
      </c>
      <c r="K938" s="217" t="s">
        <v>153</v>
      </c>
      <c r="L938" s="47"/>
      <c r="M938" s="222" t="s">
        <v>19</v>
      </c>
      <c r="N938" s="223" t="s">
        <v>47</v>
      </c>
      <c r="O938" s="87"/>
      <c r="P938" s="224">
        <f>O938*H938</f>
        <v>0</v>
      </c>
      <c r="Q938" s="224">
        <v>0.00075</v>
      </c>
      <c r="R938" s="224">
        <f>Q938*H938</f>
        <v>0.033232500000000005</v>
      </c>
      <c r="S938" s="224">
        <v>0</v>
      </c>
      <c r="T938" s="225">
        <f>S938*H938</f>
        <v>0</v>
      </c>
      <c r="U938" s="41"/>
      <c r="V938" s="41"/>
      <c r="W938" s="41"/>
      <c r="X938" s="41"/>
      <c r="Y938" s="41"/>
      <c r="Z938" s="41"/>
      <c r="AA938" s="41"/>
      <c r="AB938" s="41"/>
      <c r="AC938" s="41"/>
      <c r="AD938" s="41"/>
      <c r="AE938" s="41"/>
      <c r="AR938" s="226" t="s">
        <v>471</v>
      </c>
      <c r="AT938" s="226" t="s">
        <v>149</v>
      </c>
      <c r="AU938" s="226" t="s">
        <v>86</v>
      </c>
      <c r="AY938" s="20" t="s">
        <v>146</v>
      </c>
      <c r="BE938" s="227">
        <f>IF(N938="základní",J938,0)</f>
        <v>0</v>
      </c>
      <c r="BF938" s="227">
        <f>IF(N938="snížená",J938,0)</f>
        <v>0</v>
      </c>
      <c r="BG938" s="227">
        <f>IF(N938="zákl. přenesená",J938,0)</f>
        <v>0</v>
      </c>
      <c r="BH938" s="227">
        <f>IF(N938="sníž. přenesená",J938,0)</f>
        <v>0</v>
      </c>
      <c r="BI938" s="227">
        <f>IF(N938="nulová",J938,0)</f>
        <v>0</v>
      </c>
      <c r="BJ938" s="20" t="s">
        <v>84</v>
      </c>
      <c r="BK938" s="227">
        <f>ROUND(I938*H938,2)</f>
        <v>0</v>
      </c>
      <c r="BL938" s="20" t="s">
        <v>471</v>
      </c>
      <c r="BM938" s="226" t="s">
        <v>1138</v>
      </c>
    </row>
    <row r="939" spans="1:47" s="2" customFormat="1" ht="12">
      <c r="A939" s="41"/>
      <c r="B939" s="42"/>
      <c r="C939" s="43"/>
      <c r="D939" s="228" t="s">
        <v>156</v>
      </c>
      <c r="E939" s="43"/>
      <c r="F939" s="229" t="s">
        <v>1139</v>
      </c>
      <c r="G939" s="43"/>
      <c r="H939" s="43"/>
      <c r="I939" s="230"/>
      <c r="J939" s="43"/>
      <c r="K939" s="43"/>
      <c r="L939" s="47"/>
      <c r="M939" s="231"/>
      <c r="N939" s="232"/>
      <c r="O939" s="87"/>
      <c r="P939" s="87"/>
      <c r="Q939" s="87"/>
      <c r="R939" s="87"/>
      <c r="S939" s="87"/>
      <c r="T939" s="88"/>
      <c r="U939" s="41"/>
      <c r="V939" s="41"/>
      <c r="W939" s="41"/>
      <c r="X939" s="41"/>
      <c r="Y939" s="41"/>
      <c r="Z939" s="41"/>
      <c r="AA939" s="41"/>
      <c r="AB939" s="41"/>
      <c r="AC939" s="41"/>
      <c r="AD939" s="41"/>
      <c r="AE939" s="41"/>
      <c r="AT939" s="20" t="s">
        <v>156</v>
      </c>
      <c r="AU939" s="20" t="s">
        <v>86</v>
      </c>
    </row>
    <row r="940" spans="1:51" s="13" customFormat="1" ht="12">
      <c r="A940" s="13"/>
      <c r="B940" s="239"/>
      <c r="C940" s="240"/>
      <c r="D940" s="241" t="s">
        <v>380</v>
      </c>
      <c r="E940" s="242" t="s">
        <v>19</v>
      </c>
      <c r="F940" s="243" t="s">
        <v>381</v>
      </c>
      <c r="G940" s="240"/>
      <c r="H940" s="242" t="s">
        <v>19</v>
      </c>
      <c r="I940" s="244"/>
      <c r="J940" s="240"/>
      <c r="K940" s="240"/>
      <c r="L940" s="245"/>
      <c r="M940" s="246"/>
      <c r="N940" s="247"/>
      <c r="O940" s="247"/>
      <c r="P940" s="247"/>
      <c r="Q940" s="247"/>
      <c r="R940" s="247"/>
      <c r="S940" s="247"/>
      <c r="T940" s="248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T940" s="249" t="s">
        <v>380</v>
      </c>
      <c r="AU940" s="249" t="s">
        <v>86</v>
      </c>
      <c r="AV940" s="13" t="s">
        <v>84</v>
      </c>
      <c r="AW940" s="13" t="s">
        <v>37</v>
      </c>
      <c r="AX940" s="13" t="s">
        <v>76</v>
      </c>
      <c r="AY940" s="249" t="s">
        <v>146</v>
      </c>
    </row>
    <row r="941" spans="1:51" s="13" customFormat="1" ht="12">
      <c r="A941" s="13"/>
      <c r="B941" s="239"/>
      <c r="C941" s="240"/>
      <c r="D941" s="241" t="s">
        <v>380</v>
      </c>
      <c r="E941" s="242" t="s">
        <v>19</v>
      </c>
      <c r="F941" s="243" t="s">
        <v>1140</v>
      </c>
      <c r="G941" s="240"/>
      <c r="H941" s="242" t="s">
        <v>19</v>
      </c>
      <c r="I941" s="244"/>
      <c r="J941" s="240"/>
      <c r="K941" s="240"/>
      <c r="L941" s="245"/>
      <c r="M941" s="246"/>
      <c r="N941" s="247"/>
      <c r="O941" s="247"/>
      <c r="P941" s="247"/>
      <c r="Q941" s="247"/>
      <c r="R941" s="247"/>
      <c r="S941" s="247"/>
      <c r="T941" s="248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T941" s="249" t="s">
        <v>380</v>
      </c>
      <c r="AU941" s="249" t="s">
        <v>86</v>
      </c>
      <c r="AV941" s="13" t="s">
        <v>84</v>
      </c>
      <c r="AW941" s="13" t="s">
        <v>37</v>
      </c>
      <c r="AX941" s="13" t="s">
        <v>76</v>
      </c>
      <c r="AY941" s="249" t="s">
        <v>146</v>
      </c>
    </row>
    <row r="942" spans="1:51" s="14" customFormat="1" ht="12">
      <c r="A942" s="14"/>
      <c r="B942" s="250"/>
      <c r="C942" s="251"/>
      <c r="D942" s="241" t="s">
        <v>380</v>
      </c>
      <c r="E942" s="252" t="s">
        <v>19</v>
      </c>
      <c r="F942" s="253" t="s">
        <v>287</v>
      </c>
      <c r="G942" s="251"/>
      <c r="H942" s="254">
        <v>44.31</v>
      </c>
      <c r="I942" s="255"/>
      <c r="J942" s="251"/>
      <c r="K942" s="251"/>
      <c r="L942" s="256"/>
      <c r="M942" s="257"/>
      <c r="N942" s="258"/>
      <c r="O942" s="258"/>
      <c r="P942" s="258"/>
      <c r="Q942" s="258"/>
      <c r="R942" s="258"/>
      <c r="S942" s="258"/>
      <c r="T942" s="259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T942" s="260" t="s">
        <v>380</v>
      </c>
      <c r="AU942" s="260" t="s">
        <v>86</v>
      </c>
      <c r="AV942" s="14" t="s">
        <v>86</v>
      </c>
      <c r="AW942" s="14" t="s">
        <v>37</v>
      </c>
      <c r="AX942" s="14" t="s">
        <v>84</v>
      </c>
      <c r="AY942" s="260" t="s">
        <v>146</v>
      </c>
    </row>
    <row r="943" spans="1:47" s="2" customFormat="1" ht="12">
      <c r="A943" s="41"/>
      <c r="B943" s="42"/>
      <c r="C943" s="43"/>
      <c r="D943" s="241" t="s">
        <v>383</v>
      </c>
      <c r="E943" s="43"/>
      <c r="F943" s="261" t="s">
        <v>1141</v>
      </c>
      <c r="G943" s="43"/>
      <c r="H943" s="43"/>
      <c r="I943" s="43"/>
      <c r="J943" s="43"/>
      <c r="K943" s="43"/>
      <c r="L943" s="47"/>
      <c r="M943" s="231"/>
      <c r="N943" s="232"/>
      <c r="O943" s="87"/>
      <c r="P943" s="87"/>
      <c r="Q943" s="87"/>
      <c r="R943" s="87"/>
      <c r="S943" s="87"/>
      <c r="T943" s="88"/>
      <c r="U943" s="41"/>
      <c r="V943" s="41"/>
      <c r="W943" s="41"/>
      <c r="X943" s="41"/>
      <c r="Y943" s="41"/>
      <c r="Z943" s="41"/>
      <c r="AA943" s="41"/>
      <c r="AB943" s="41"/>
      <c r="AC943" s="41"/>
      <c r="AD943" s="41"/>
      <c r="AE943" s="41"/>
      <c r="AU943" s="20" t="s">
        <v>86</v>
      </c>
    </row>
    <row r="944" spans="1:47" s="2" customFormat="1" ht="12">
      <c r="A944" s="41"/>
      <c r="B944" s="42"/>
      <c r="C944" s="43"/>
      <c r="D944" s="241" t="s">
        <v>383</v>
      </c>
      <c r="E944" s="43"/>
      <c r="F944" s="262" t="s">
        <v>1142</v>
      </c>
      <c r="G944" s="43"/>
      <c r="H944" s="263">
        <v>88.619</v>
      </c>
      <c r="I944" s="43"/>
      <c r="J944" s="43"/>
      <c r="K944" s="43"/>
      <c r="L944" s="47"/>
      <c r="M944" s="231"/>
      <c r="N944" s="232"/>
      <c r="O944" s="87"/>
      <c r="P944" s="87"/>
      <c r="Q944" s="87"/>
      <c r="R944" s="87"/>
      <c r="S944" s="87"/>
      <c r="T944" s="88"/>
      <c r="U944" s="41"/>
      <c r="V944" s="41"/>
      <c r="W944" s="41"/>
      <c r="X944" s="41"/>
      <c r="Y944" s="41"/>
      <c r="Z944" s="41"/>
      <c r="AA944" s="41"/>
      <c r="AB944" s="41"/>
      <c r="AC944" s="41"/>
      <c r="AD944" s="41"/>
      <c r="AE944" s="41"/>
      <c r="AU944" s="20" t="s">
        <v>86</v>
      </c>
    </row>
    <row r="945" spans="1:65" s="2" customFormat="1" ht="16.5" customHeight="1">
      <c r="A945" s="41"/>
      <c r="B945" s="42"/>
      <c r="C945" s="215" t="s">
        <v>1143</v>
      </c>
      <c r="D945" s="215" t="s">
        <v>149</v>
      </c>
      <c r="E945" s="216" t="s">
        <v>1144</v>
      </c>
      <c r="F945" s="217" t="s">
        <v>1145</v>
      </c>
      <c r="G945" s="218" t="s">
        <v>442</v>
      </c>
      <c r="H945" s="219">
        <v>88.619</v>
      </c>
      <c r="I945" s="220"/>
      <c r="J945" s="221">
        <f>ROUND(I945*H945,2)</f>
        <v>0</v>
      </c>
      <c r="K945" s="217" t="s">
        <v>153</v>
      </c>
      <c r="L945" s="47"/>
      <c r="M945" s="222" t="s">
        <v>19</v>
      </c>
      <c r="N945" s="223" t="s">
        <v>47</v>
      </c>
      <c r="O945" s="87"/>
      <c r="P945" s="224">
        <f>O945*H945</f>
        <v>0</v>
      </c>
      <c r="Q945" s="224">
        <v>0.00016</v>
      </c>
      <c r="R945" s="224">
        <f>Q945*H945</f>
        <v>0.01417904</v>
      </c>
      <c r="S945" s="224">
        <v>0</v>
      </c>
      <c r="T945" s="225">
        <f>S945*H945</f>
        <v>0</v>
      </c>
      <c r="U945" s="41"/>
      <c r="V945" s="41"/>
      <c r="W945" s="41"/>
      <c r="X945" s="41"/>
      <c r="Y945" s="41"/>
      <c r="Z945" s="41"/>
      <c r="AA945" s="41"/>
      <c r="AB945" s="41"/>
      <c r="AC945" s="41"/>
      <c r="AD945" s="41"/>
      <c r="AE945" s="41"/>
      <c r="AR945" s="226" t="s">
        <v>471</v>
      </c>
      <c r="AT945" s="226" t="s">
        <v>149</v>
      </c>
      <c r="AU945" s="226" t="s">
        <v>86</v>
      </c>
      <c r="AY945" s="20" t="s">
        <v>146</v>
      </c>
      <c r="BE945" s="227">
        <f>IF(N945="základní",J945,0)</f>
        <v>0</v>
      </c>
      <c r="BF945" s="227">
        <f>IF(N945="snížená",J945,0)</f>
        <v>0</v>
      </c>
      <c r="BG945" s="227">
        <f>IF(N945="zákl. přenesená",J945,0)</f>
        <v>0</v>
      </c>
      <c r="BH945" s="227">
        <f>IF(N945="sníž. přenesená",J945,0)</f>
        <v>0</v>
      </c>
      <c r="BI945" s="227">
        <f>IF(N945="nulová",J945,0)</f>
        <v>0</v>
      </c>
      <c r="BJ945" s="20" t="s">
        <v>84</v>
      </c>
      <c r="BK945" s="227">
        <f>ROUND(I945*H945,2)</f>
        <v>0</v>
      </c>
      <c r="BL945" s="20" t="s">
        <v>471</v>
      </c>
      <c r="BM945" s="226" t="s">
        <v>1146</v>
      </c>
    </row>
    <row r="946" spans="1:47" s="2" customFormat="1" ht="12">
      <c r="A946" s="41"/>
      <c r="B946" s="42"/>
      <c r="C946" s="43"/>
      <c r="D946" s="228" t="s">
        <v>156</v>
      </c>
      <c r="E946" s="43"/>
      <c r="F946" s="229" t="s">
        <v>1147</v>
      </c>
      <c r="G946" s="43"/>
      <c r="H946" s="43"/>
      <c r="I946" s="230"/>
      <c r="J946" s="43"/>
      <c r="K946" s="43"/>
      <c r="L946" s="47"/>
      <c r="M946" s="231"/>
      <c r="N946" s="232"/>
      <c r="O946" s="87"/>
      <c r="P946" s="87"/>
      <c r="Q946" s="87"/>
      <c r="R946" s="87"/>
      <c r="S946" s="87"/>
      <c r="T946" s="88"/>
      <c r="U946" s="41"/>
      <c r="V946" s="41"/>
      <c r="W946" s="41"/>
      <c r="X946" s="41"/>
      <c r="Y946" s="41"/>
      <c r="Z946" s="41"/>
      <c r="AA946" s="41"/>
      <c r="AB946" s="41"/>
      <c r="AC946" s="41"/>
      <c r="AD946" s="41"/>
      <c r="AE946" s="41"/>
      <c r="AT946" s="20" t="s">
        <v>156</v>
      </c>
      <c r="AU946" s="20" t="s">
        <v>86</v>
      </c>
    </row>
    <row r="947" spans="1:51" s="13" customFormat="1" ht="12">
      <c r="A947" s="13"/>
      <c r="B947" s="239"/>
      <c r="C947" s="240"/>
      <c r="D947" s="241" t="s">
        <v>380</v>
      </c>
      <c r="E947" s="242" t="s">
        <v>19</v>
      </c>
      <c r="F947" s="243" t="s">
        <v>381</v>
      </c>
      <c r="G947" s="240"/>
      <c r="H947" s="242" t="s">
        <v>19</v>
      </c>
      <c r="I947" s="244"/>
      <c r="J947" s="240"/>
      <c r="K947" s="240"/>
      <c r="L947" s="245"/>
      <c r="M947" s="246"/>
      <c r="N947" s="247"/>
      <c r="O947" s="247"/>
      <c r="P947" s="247"/>
      <c r="Q947" s="247"/>
      <c r="R947" s="247"/>
      <c r="S947" s="247"/>
      <c r="T947" s="248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T947" s="249" t="s">
        <v>380</v>
      </c>
      <c r="AU947" s="249" t="s">
        <v>86</v>
      </c>
      <c r="AV947" s="13" t="s">
        <v>84</v>
      </c>
      <c r="AW947" s="13" t="s">
        <v>37</v>
      </c>
      <c r="AX947" s="13" t="s">
        <v>76</v>
      </c>
      <c r="AY947" s="249" t="s">
        <v>146</v>
      </c>
    </row>
    <row r="948" spans="1:51" s="13" customFormat="1" ht="12">
      <c r="A948" s="13"/>
      <c r="B948" s="239"/>
      <c r="C948" s="240"/>
      <c r="D948" s="241" t="s">
        <v>380</v>
      </c>
      <c r="E948" s="242" t="s">
        <v>19</v>
      </c>
      <c r="F948" s="243" t="s">
        <v>1148</v>
      </c>
      <c r="G948" s="240"/>
      <c r="H948" s="242" t="s">
        <v>19</v>
      </c>
      <c r="I948" s="244"/>
      <c r="J948" s="240"/>
      <c r="K948" s="240"/>
      <c r="L948" s="245"/>
      <c r="M948" s="246"/>
      <c r="N948" s="247"/>
      <c r="O948" s="247"/>
      <c r="P948" s="247"/>
      <c r="Q948" s="247"/>
      <c r="R948" s="247"/>
      <c r="S948" s="247"/>
      <c r="T948" s="248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T948" s="249" t="s">
        <v>380</v>
      </c>
      <c r="AU948" s="249" t="s">
        <v>86</v>
      </c>
      <c r="AV948" s="13" t="s">
        <v>84</v>
      </c>
      <c r="AW948" s="13" t="s">
        <v>37</v>
      </c>
      <c r="AX948" s="13" t="s">
        <v>76</v>
      </c>
      <c r="AY948" s="249" t="s">
        <v>146</v>
      </c>
    </row>
    <row r="949" spans="1:51" s="14" customFormat="1" ht="12">
      <c r="A949" s="14"/>
      <c r="B949" s="250"/>
      <c r="C949" s="251"/>
      <c r="D949" s="241" t="s">
        <v>380</v>
      </c>
      <c r="E949" s="252" t="s">
        <v>19</v>
      </c>
      <c r="F949" s="253" t="s">
        <v>290</v>
      </c>
      <c r="G949" s="251"/>
      <c r="H949" s="254">
        <v>88.619</v>
      </c>
      <c r="I949" s="255"/>
      <c r="J949" s="251"/>
      <c r="K949" s="251"/>
      <c r="L949" s="256"/>
      <c r="M949" s="257"/>
      <c r="N949" s="258"/>
      <c r="O949" s="258"/>
      <c r="P949" s="258"/>
      <c r="Q949" s="258"/>
      <c r="R949" s="258"/>
      <c r="S949" s="258"/>
      <c r="T949" s="259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T949" s="260" t="s">
        <v>380</v>
      </c>
      <c r="AU949" s="260" t="s">
        <v>86</v>
      </c>
      <c r="AV949" s="14" t="s">
        <v>86</v>
      </c>
      <c r="AW949" s="14" t="s">
        <v>37</v>
      </c>
      <c r="AX949" s="14" t="s">
        <v>84</v>
      </c>
      <c r="AY949" s="260" t="s">
        <v>146</v>
      </c>
    </row>
    <row r="950" spans="1:47" s="2" customFormat="1" ht="12">
      <c r="A950" s="41"/>
      <c r="B950" s="42"/>
      <c r="C950" s="43"/>
      <c r="D950" s="241" t="s">
        <v>383</v>
      </c>
      <c r="E950" s="43"/>
      <c r="F950" s="261" t="s">
        <v>1141</v>
      </c>
      <c r="G950" s="43"/>
      <c r="H950" s="43"/>
      <c r="I950" s="43"/>
      <c r="J950" s="43"/>
      <c r="K950" s="43"/>
      <c r="L950" s="47"/>
      <c r="M950" s="231"/>
      <c r="N950" s="232"/>
      <c r="O950" s="87"/>
      <c r="P950" s="87"/>
      <c r="Q950" s="87"/>
      <c r="R950" s="87"/>
      <c r="S950" s="87"/>
      <c r="T950" s="88"/>
      <c r="U950" s="41"/>
      <c r="V950" s="41"/>
      <c r="W950" s="41"/>
      <c r="X950" s="41"/>
      <c r="Y950" s="41"/>
      <c r="Z950" s="41"/>
      <c r="AA950" s="41"/>
      <c r="AB950" s="41"/>
      <c r="AC950" s="41"/>
      <c r="AD950" s="41"/>
      <c r="AE950" s="41"/>
      <c r="AU950" s="20" t="s">
        <v>86</v>
      </c>
    </row>
    <row r="951" spans="1:47" s="2" customFormat="1" ht="12">
      <c r="A951" s="41"/>
      <c r="B951" s="42"/>
      <c r="C951" s="43"/>
      <c r="D951" s="241" t="s">
        <v>383</v>
      </c>
      <c r="E951" s="43"/>
      <c r="F951" s="262" t="s">
        <v>1142</v>
      </c>
      <c r="G951" s="43"/>
      <c r="H951" s="263">
        <v>88.619</v>
      </c>
      <c r="I951" s="43"/>
      <c r="J951" s="43"/>
      <c r="K951" s="43"/>
      <c r="L951" s="47"/>
      <c r="M951" s="231"/>
      <c r="N951" s="232"/>
      <c r="O951" s="87"/>
      <c r="P951" s="87"/>
      <c r="Q951" s="87"/>
      <c r="R951" s="87"/>
      <c r="S951" s="87"/>
      <c r="T951" s="88"/>
      <c r="U951" s="41"/>
      <c r="V951" s="41"/>
      <c r="W951" s="41"/>
      <c r="X951" s="41"/>
      <c r="Y951" s="41"/>
      <c r="Z951" s="41"/>
      <c r="AA951" s="41"/>
      <c r="AB951" s="41"/>
      <c r="AC951" s="41"/>
      <c r="AD951" s="41"/>
      <c r="AE951" s="41"/>
      <c r="AU951" s="20" t="s">
        <v>86</v>
      </c>
    </row>
    <row r="952" spans="1:65" s="2" customFormat="1" ht="24.15" customHeight="1">
      <c r="A952" s="41"/>
      <c r="B952" s="42"/>
      <c r="C952" s="215" t="s">
        <v>1149</v>
      </c>
      <c r="D952" s="215" t="s">
        <v>149</v>
      </c>
      <c r="E952" s="216" t="s">
        <v>1150</v>
      </c>
      <c r="F952" s="217" t="s">
        <v>1151</v>
      </c>
      <c r="G952" s="218" t="s">
        <v>526</v>
      </c>
      <c r="H952" s="219">
        <v>0.047</v>
      </c>
      <c r="I952" s="220"/>
      <c r="J952" s="221">
        <f>ROUND(I952*H952,2)</f>
        <v>0</v>
      </c>
      <c r="K952" s="217" t="s">
        <v>153</v>
      </c>
      <c r="L952" s="47"/>
      <c r="M952" s="222" t="s">
        <v>19</v>
      </c>
      <c r="N952" s="223" t="s">
        <v>47</v>
      </c>
      <c r="O952" s="87"/>
      <c r="P952" s="224">
        <f>O952*H952</f>
        <v>0</v>
      </c>
      <c r="Q952" s="224">
        <v>0</v>
      </c>
      <c r="R952" s="224">
        <f>Q952*H952</f>
        <v>0</v>
      </c>
      <c r="S952" s="224">
        <v>0</v>
      </c>
      <c r="T952" s="225">
        <f>S952*H952</f>
        <v>0</v>
      </c>
      <c r="U952" s="41"/>
      <c r="V952" s="41"/>
      <c r="W952" s="41"/>
      <c r="X952" s="41"/>
      <c r="Y952" s="41"/>
      <c r="Z952" s="41"/>
      <c r="AA952" s="41"/>
      <c r="AB952" s="41"/>
      <c r="AC952" s="41"/>
      <c r="AD952" s="41"/>
      <c r="AE952" s="41"/>
      <c r="AR952" s="226" t="s">
        <v>471</v>
      </c>
      <c r="AT952" s="226" t="s">
        <v>149</v>
      </c>
      <c r="AU952" s="226" t="s">
        <v>86</v>
      </c>
      <c r="AY952" s="20" t="s">
        <v>146</v>
      </c>
      <c r="BE952" s="227">
        <f>IF(N952="základní",J952,0)</f>
        <v>0</v>
      </c>
      <c r="BF952" s="227">
        <f>IF(N952="snížená",J952,0)</f>
        <v>0</v>
      </c>
      <c r="BG952" s="227">
        <f>IF(N952="zákl. přenesená",J952,0)</f>
        <v>0</v>
      </c>
      <c r="BH952" s="227">
        <f>IF(N952="sníž. přenesená",J952,0)</f>
        <v>0</v>
      </c>
      <c r="BI952" s="227">
        <f>IF(N952="nulová",J952,0)</f>
        <v>0</v>
      </c>
      <c r="BJ952" s="20" t="s">
        <v>84</v>
      </c>
      <c r="BK952" s="227">
        <f>ROUND(I952*H952,2)</f>
        <v>0</v>
      </c>
      <c r="BL952" s="20" t="s">
        <v>471</v>
      </c>
      <c r="BM952" s="226" t="s">
        <v>1152</v>
      </c>
    </row>
    <row r="953" spans="1:47" s="2" customFormat="1" ht="12">
      <c r="A953" s="41"/>
      <c r="B953" s="42"/>
      <c r="C953" s="43"/>
      <c r="D953" s="228" t="s">
        <v>156</v>
      </c>
      <c r="E953" s="43"/>
      <c r="F953" s="229" t="s">
        <v>1153</v>
      </c>
      <c r="G953" s="43"/>
      <c r="H953" s="43"/>
      <c r="I953" s="230"/>
      <c r="J953" s="43"/>
      <c r="K953" s="43"/>
      <c r="L953" s="47"/>
      <c r="M953" s="231"/>
      <c r="N953" s="232"/>
      <c r="O953" s="87"/>
      <c r="P953" s="87"/>
      <c r="Q953" s="87"/>
      <c r="R953" s="87"/>
      <c r="S953" s="87"/>
      <c r="T953" s="88"/>
      <c r="U953" s="41"/>
      <c r="V953" s="41"/>
      <c r="W953" s="41"/>
      <c r="X953" s="41"/>
      <c r="Y953" s="41"/>
      <c r="Z953" s="41"/>
      <c r="AA953" s="41"/>
      <c r="AB953" s="41"/>
      <c r="AC953" s="41"/>
      <c r="AD953" s="41"/>
      <c r="AE953" s="41"/>
      <c r="AT953" s="20" t="s">
        <v>156</v>
      </c>
      <c r="AU953" s="20" t="s">
        <v>86</v>
      </c>
    </row>
    <row r="954" spans="1:63" s="12" customFormat="1" ht="22.8" customHeight="1">
      <c r="A954" s="12"/>
      <c r="B954" s="199"/>
      <c r="C954" s="200"/>
      <c r="D954" s="201" t="s">
        <v>75</v>
      </c>
      <c r="E954" s="213" t="s">
        <v>1154</v>
      </c>
      <c r="F954" s="213" t="s">
        <v>1155</v>
      </c>
      <c r="G954" s="200"/>
      <c r="H954" s="200"/>
      <c r="I954" s="203"/>
      <c r="J954" s="214">
        <f>BK954</f>
        <v>0</v>
      </c>
      <c r="K954" s="200"/>
      <c r="L954" s="205"/>
      <c r="M954" s="206"/>
      <c r="N954" s="207"/>
      <c r="O954" s="207"/>
      <c r="P954" s="208">
        <f>SUM(P955:P981)</f>
        <v>0</v>
      </c>
      <c r="Q954" s="207"/>
      <c r="R954" s="208">
        <f>SUM(R955:R981)</f>
        <v>0.6268302000000001</v>
      </c>
      <c r="S954" s="207"/>
      <c r="T954" s="209">
        <f>SUM(T955:T981)</f>
        <v>0.025472</v>
      </c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R954" s="210" t="s">
        <v>86</v>
      </c>
      <c r="AT954" s="211" t="s">
        <v>75</v>
      </c>
      <c r="AU954" s="211" t="s">
        <v>84</v>
      </c>
      <c r="AY954" s="210" t="s">
        <v>146</v>
      </c>
      <c r="BK954" s="212">
        <f>SUM(BK955:BK981)</f>
        <v>0</v>
      </c>
    </row>
    <row r="955" spans="1:65" s="2" customFormat="1" ht="16.5" customHeight="1">
      <c r="A955" s="41"/>
      <c r="B955" s="42"/>
      <c r="C955" s="215" t="s">
        <v>1156</v>
      </c>
      <c r="D955" s="215" t="s">
        <v>149</v>
      </c>
      <c r="E955" s="216" t="s">
        <v>1157</v>
      </c>
      <c r="F955" s="217" t="s">
        <v>1158</v>
      </c>
      <c r="G955" s="218" t="s">
        <v>442</v>
      </c>
      <c r="H955" s="219">
        <v>1.592</v>
      </c>
      <c r="I955" s="220"/>
      <c r="J955" s="221">
        <f>ROUND(I955*H955,2)</f>
        <v>0</v>
      </c>
      <c r="K955" s="217" t="s">
        <v>153</v>
      </c>
      <c r="L955" s="47"/>
      <c r="M955" s="222" t="s">
        <v>19</v>
      </c>
      <c r="N955" s="223" t="s">
        <v>47</v>
      </c>
      <c r="O955" s="87"/>
      <c r="P955" s="224">
        <f>O955*H955</f>
        <v>0</v>
      </c>
      <c r="Q955" s="224">
        <v>0</v>
      </c>
      <c r="R955" s="224">
        <f>Q955*H955</f>
        <v>0</v>
      </c>
      <c r="S955" s="224">
        <v>0.016</v>
      </c>
      <c r="T955" s="225">
        <f>S955*H955</f>
        <v>0.025472</v>
      </c>
      <c r="U955" s="41"/>
      <c r="V955" s="41"/>
      <c r="W955" s="41"/>
      <c r="X955" s="41"/>
      <c r="Y955" s="41"/>
      <c r="Z955" s="41"/>
      <c r="AA955" s="41"/>
      <c r="AB955" s="41"/>
      <c r="AC955" s="41"/>
      <c r="AD955" s="41"/>
      <c r="AE955" s="41"/>
      <c r="AR955" s="226" t="s">
        <v>471</v>
      </c>
      <c r="AT955" s="226" t="s">
        <v>149</v>
      </c>
      <c r="AU955" s="226" t="s">
        <v>86</v>
      </c>
      <c r="AY955" s="20" t="s">
        <v>146</v>
      </c>
      <c r="BE955" s="227">
        <f>IF(N955="základní",J955,0)</f>
        <v>0</v>
      </c>
      <c r="BF955" s="227">
        <f>IF(N955="snížená",J955,0)</f>
        <v>0</v>
      </c>
      <c r="BG955" s="227">
        <f>IF(N955="zákl. přenesená",J955,0)</f>
        <v>0</v>
      </c>
      <c r="BH955" s="227">
        <f>IF(N955="sníž. přenesená",J955,0)</f>
        <v>0</v>
      </c>
      <c r="BI955" s="227">
        <f>IF(N955="nulová",J955,0)</f>
        <v>0</v>
      </c>
      <c r="BJ955" s="20" t="s">
        <v>84</v>
      </c>
      <c r="BK955" s="227">
        <f>ROUND(I955*H955,2)</f>
        <v>0</v>
      </c>
      <c r="BL955" s="20" t="s">
        <v>471</v>
      </c>
      <c r="BM955" s="226" t="s">
        <v>1159</v>
      </c>
    </row>
    <row r="956" spans="1:47" s="2" customFormat="1" ht="12">
      <c r="A956" s="41"/>
      <c r="B956" s="42"/>
      <c r="C956" s="43"/>
      <c r="D956" s="228" t="s">
        <v>156</v>
      </c>
      <c r="E956" s="43"/>
      <c r="F956" s="229" t="s">
        <v>1160</v>
      </c>
      <c r="G956" s="43"/>
      <c r="H956" s="43"/>
      <c r="I956" s="230"/>
      <c r="J956" s="43"/>
      <c r="K956" s="43"/>
      <c r="L956" s="47"/>
      <c r="M956" s="231"/>
      <c r="N956" s="232"/>
      <c r="O956" s="87"/>
      <c r="P956" s="87"/>
      <c r="Q956" s="87"/>
      <c r="R956" s="87"/>
      <c r="S956" s="87"/>
      <c r="T956" s="88"/>
      <c r="U956" s="41"/>
      <c r="V956" s="41"/>
      <c r="W956" s="41"/>
      <c r="X956" s="41"/>
      <c r="Y956" s="41"/>
      <c r="Z956" s="41"/>
      <c r="AA956" s="41"/>
      <c r="AB956" s="41"/>
      <c r="AC956" s="41"/>
      <c r="AD956" s="41"/>
      <c r="AE956" s="41"/>
      <c r="AT956" s="20" t="s">
        <v>156</v>
      </c>
      <c r="AU956" s="20" t="s">
        <v>86</v>
      </c>
    </row>
    <row r="957" spans="1:51" s="13" customFormat="1" ht="12">
      <c r="A957" s="13"/>
      <c r="B957" s="239"/>
      <c r="C957" s="240"/>
      <c r="D957" s="241" t="s">
        <v>380</v>
      </c>
      <c r="E957" s="242" t="s">
        <v>19</v>
      </c>
      <c r="F957" s="243" t="s">
        <v>381</v>
      </c>
      <c r="G957" s="240"/>
      <c r="H957" s="242" t="s">
        <v>19</v>
      </c>
      <c r="I957" s="244"/>
      <c r="J957" s="240"/>
      <c r="K957" s="240"/>
      <c r="L957" s="245"/>
      <c r="M957" s="246"/>
      <c r="N957" s="247"/>
      <c r="O957" s="247"/>
      <c r="P957" s="247"/>
      <c r="Q957" s="247"/>
      <c r="R957" s="247"/>
      <c r="S957" s="247"/>
      <c r="T957" s="248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T957" s="249" t="s">
        <v>380</v>
      </c>
      <c r="AU957" s="249" t="s">
        <v>86</v>
      </c>
      <c r="AV957" s="13" t="s">
        <v>84</v>
      </c>
      <c r="AW957" s="13" t="s">
        <v>37</v>
      </c>
      <c r="AX957" s="13" t="s">
        <v>76</v>
      </c>
      <c r="AY957" s="249" t="s">
        <v>146</v>
      </c>
    </row>
    <row r="958" spans="1:51" s="13" customFormat="1" ht="12">
      <c r="A958" s="13"/>
      <c r="B958" s="239"/>
      <c r="C958" s="240"/>
      <c r="D958" s="241" t="s">
        <v>380</v>
      </c>
      <c r="E958" s="242" t="s">
        <v>19</v>
      </c>
      <c r="F958" s="243" t="s">
        <v>1161</v>
      </c>
      <c r="G958" s="240"/>
      <c r="H958" s="242" t="s">
        <v>19</v>
      </c>
      <c r="I958" s="244"/>
      <c r="J958" s="240"/>
      <c r="K958" s="240"/>
      <c r="L958" s="245"/>
      <c r="M958" s="246"/>
      <c r="N958" s="247"/>
      <c r="O958" s="247"/>
      <c r="P958" s="247"/>
      <c r="Q958" s="247"/>
      <c r="R958" s="247"/>
      <c r="S958" s="247"/>
      <c r="T958" s="248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T958" s="249" t="s">
        <v>380</v>
      </c>
      <c r="AU958" s="249" t="s">
        <v>86</v>
      </c>
      <c r="AV958" s="13" t="s">
        <v>84</v>
      </c>
      <c r="AW958" s="13" t="s">
        <v>37</v>
      </c>
      <c r="AX958" s="13" t="s">
        <v>76</v>
      </c>
      <c r="AY958" s="249" t="s">
        <v>146</v>
      </c>
    </row>
    <row r="959" spans="1:51" s="14" customFormat="1" ht="12">
      <c r="A959" s="14"/>
      <c r="B959" s="250"/>
      <c r="C959" s="251"/>
      <c r="D959" s="241" t="s">
        <v>380</v>
      </c>
      <c r="E959" s="252" t="s">
        <v>19</v>
      </c>
      <c r="F959" s="253" t="s">
        <v>320</v>
      </c>
      <c r="G959" s="251"/>
      <c r="H959" s="254">
        <v>1.592</v>
      </c>
      <c r="I959" s="255"/>
      <c r="J959" s="251"/>
      <c r="K959" s="251"/>
      <c r="L959" s="256"/>
      <c r="M959" s="257"/>
      <c r="N959" s="258"/>
      <c r="O959" s="258"/>
      <c r="P959" s="258"/>
      <c r="Q959" s="258"/>
      <c r="R959" s="258"/>
      <c r="S959" s="258"/>
      <c r="T959" s="259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T959" s="260" t="s">
        <v>380</v>
      </c>
      <c r="AU959" s="260" t="s">
        <v>86</v>
      </c>
      <c r="AV959" s="14" t="s">
        <v>86</v>
      </c>
      <c r="AW959" s="14" t="s">
        <v>37</v>
      </c>
      <c r="AX959" s="14" t="s">
        <v>84</v>
      </c>
      <c r="AY959" s="260" t="s">
        <v>146</v>
      </c>
    </row>
    <row r="960" spans="1:47" s="2" customFormat="1" ht="12">
      <c r="A960" s="41"/>
      <c r="B960" s="42"/>
      <c r="C960" s="43"/>
      <c r="D960" s="241" t="s">
        <v>383</v>
      </c>
      <c r="E960" s="43"/>
      <c r="F960" s="261" t="s">
        <v>1162</v>
      </c>
      <c r="G960" s="43"/>
      <c r="H960" s="43"/>
      <c r="I960" s="43"/>
      <c r="J960" s="43"/>
      <c r="K960" s="43"/>
      <c r="L960" s="47"/>
      <c r="M960" s="231"/>
      <c r="N960" s="232"/>
      <c r="O960" s="87"/>
      <c r="P960" s="87"/>
      <c r="Q960" s="87"/>
      <c r="R960" s="87"/>
      <c r="S960" s="87"/>
      <c r="T960" s="88"/>
      <c r="U960" s="41"/>
      <c r="V960" s="41"/>
      <c r="W960" s="41"/>
      <c r="X960" s="41"/>
      <c r="Y960" s="41"/>
      <c r="Z960" s="41"/>
      <c r="AA960" s="41"/>
      <c r="AB960" s="41"/>
      <c r="AC960" s="41"/>
      <c r="AD960" s="41"/>
      <c r="AE960" s="41"/>
      <c r="AU960" s="20" t="s">
        <v>86</v>
      </c>
    </row>
    <row r="961" spans="1:47" s="2" customFormat="1" ht="12">
      <c r="A961" s="41"/>
      <c r="B961" s="42"/>
      <c r="C961" s="43"/>
      <c r="D961" s="241" t="s">
        <v>383</v>
      </c>
      <c r="E961" s="43"/>
      <c r="F961" s="262" t="s">
        <v>322</v>
      </c>
      <c r="G961" s="43"/>
      <c r="H961" s="263">
        <v>1.592</v>
      </c>
      <c r="I961" s="43"/>
      <c r="J961" s="43"/>
      <c r="K961" s="43"/>
      <c r="L961" s="47"/>
      <c r="M961" s="231"/>
      <c r="N961" s="232"/>
      <c r="O961" s="87"/>
      <c r="P961" s="87"/>
      <c r="Q961" s="87"/>
      <c r="R961" s="87"/>
      <c r="S961" s="87"/>
      <c r="T961" s="88"/>
      <c r="U961" s="41"/>
      <c r="V961" s="41"/>
      <c r="W961" s="41"/>
      <c r="X961" s="41"/>
      <c r="Y961" s="41"/>
      <c r="Z961" s="41"/>
      <c r="AA961" s="41"/>
      <c r="AB961" s="41"/>
      <c r="AC961" s="41"/>
      <c r="AD961" s="41"/>
      <c r="AE961" s="41"/>
      <c r="AU961" s="20" t="s">
        <v>86</v>
      </c>
    </row>
    <row r="962" spans="1:65" s="2" customFormat="1" ht="21.75" customHeight="1">
      <c r="A962" s="41"/>
      <c r="B962" s="42"/>
      <c r="C962" s="215" t="s">
        <v>1163</v>
      </c>
      <c r="D962" s="215" t="s">
        <v>149</v>
      </c>
      <c r="E962" s="216" t="s">
        <v>1164</v>
      </c>
      <c r="F962" s="217" t="s">
        <v>1165</v>
      </c>
      <c r="G962" s="218" t="s">
        <v>442</v>
      </c>
      <c r="H962" s="219">
        <v>12.287</v>
      </c>
      <c r="I962" s="220"/>
      <c r="J962" s="221">
        <f>ROUND(I962*H962,2)</f>
        <v>0</v>
      </c>
      <c r="K962" s="217" t="s">
        <v>153</v>
      </c>
      <c r="L962" s="47"/>
      <c r="M962" s="222" t="s">
        <v>19</v>
      </c>
      <c r="N962" s="223" t="s">
        <v>47</v>
      </c>
      <c r="O962" s="87"/>
      <c r="P962" s="224">
        <f>O962*H962</f>
        <v>0</v>
      </c>
      <c r="Q962" s="224">
        <v>0.0004</v>
      </c>
      <c r="R962" s="224">
        <f>Q962*H962</f>
        <v>0.0049148</v>
      </c>
      <c r="S962" s="224">
        <v>0</v>
      </c>
      <c r="T962" s="225">
        <f>S962*H962</f>
        <v>0</v>
      </c>
      <c r="U962" s="41"/>
      <c r="V962" s="41"/>
      <c r="W962" s="41"/>
      <c r="X962" s="41"/>
      <c r="Y962" s="41"/>
      <c r="Z962" s="41"/>
      <c r="AA962" s="41"/>
      <c r="AB962" s="41"/>
      <c r="AC962" s="41"/>
      <c r="AD962" s="41"/>
      <c r="AE962" s="41"/>
      <c r="AR962" s="226" t="s">
        <v>471</v>
      </c>
      <c r="AT962" s="226" t="s">
        <v>149</v>
      </c>
      <c r="AU962" s="226" t="s">
        <v>86</v>
      </c>
      <c r="AY962" s="20" t="s">
        <v>146</v>
      </c>
      <c r="BE962" s="227">
        <f>IF(N962="základní",J962,0)</f>
        <v>0</v>
      </c>
      <c r="BF962" s="227">
        <f>IF(N962="snížená",J962,0)</f>
        <v>0</v>
      </c>
      <c r="BG962" s="227">
        <f>IF(N962="zákl. přenesená",J962,0)</f>
        <v>0</v>
      </c>
      <c r="BH962" s="227">
        <f>IF(N962="sníž. přenesená",J962,0)</f>
        <v>0</v>
      </c>
      <c r="BI962" s="227">
        <f>IF(N962="nulová",J962,0)</f>
        <v>0</v>
      </c>
      <c r="BJ962" s="20" t="s">
        <v>84</v>
      </c>
      <c r="BK962" s="227">
        <f>ROUND(I962*H962,2)</f>
        <v>0</v>
      </c>
      <c r="BL962" s="20" t="s">
        <v>471</v>
      </c>
      <c r="BM962" s="226" t="s">
        <v>1166</v>
      </c>
    </row>
    <row r="963" spans="1:47" s="2" customFormat="1" ht="12">
      <c r="A963" s="41"/>
      <c r="B963" s="42"/>
      <c r="C963" s="43"/>
      <c r="D963" s="228" t="s">
        <v>156</v>
      </c>
      <c r="E963" s="43"/>
      <c r="F963" s="229" t="s">
        <v>1167</v>
      </c>
      <c r="G963" s="43"/>
      <c r="H963" s="43"/>
      <c r="I963" s="230"/>
      <c r="J963" s="43"/>
      <c r="K963" s="43"/>
      <c r="L963" s="47"/>
      <c r="M963" s="231"/>
      <c r="N963" s="232"/>
      <c r="O963" s="87"/>
      <c r="P963" s="87"/>
      <c r="Q963" s="87"/>
      <c r="R963" s="87"/>
      <c r="S963" s="87"/>
      <c r="T963" s="88"/>
      <c r="U963" s="41"/>
      <c r="V963" s="41"/>
      <c r="W963" s="41"/>
      <c r="X963" s="41"/>
      <c r="Y963" s="41"/>
      <c r="Z963" s="41"/>
      <c r="AA963" s="41"/>
      <c r="AB963" s="41"/>
      <c r="AC963" s="41"/>
      <c r="AD963" s="41"/>
      <c r="AE963" s="41"/>
      <c r="AT963" s="20" t="s">
        <v>156</v>
      </c>
      <c r="AU963" s="20" t="s">
        <v>86</v>
      </c>
    </row>
    <row r="964" spans="1:51" s="13" customFormat="1" ht="12">
      <c r="A964" s="13"/>
      <c r="B964" s="239"/>
      <c r="C964" s="240"/>
      <c r="D964" s="241" t="s">
        <v>380</v>
      </c>
      <c r="E964" s="242" t="s">
        <v>19</v>
      </c>
      <c r="F964" s="243" t="s">
        <v>381</v>
      </c>
      <c r="G964" s="240"/>
      <c r="H964" s="242" t="s">
        <v>19</v>
      </c>
      <c r="I964" s="244"/>
      <c r="J964" s="240"/>
      <c r="K964" s="240"/>
      <c r="L964" s="245"/>
      <c r="M964" s="246"/>
      <c r="N964" s="247"/>
      <c r="O964" s="247"/>
      <c r="P964" s="247"/>
      <c r="Q964" s="247"/>
      <c r="R964" s="247"/>
      <c r="S964" s="247"/>
      <c r="T964" s="248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T964" s="249" t="s">
        <v>380</v>
      </c>
      <c r="AU964" s="249" t="s">
        <v>86</v>
      </c>
      <c r="AV964" s="13" t="s">
        <v>84</v>
      </c>
      <c r="AW964" s="13" t="s">
        <v>37</v>
      </c>
      <c r="AX964" s="13" t="s">
        <v>76</v>
      </c>
      <c r="AY964" s="249" t="s">
        <v>146</v>
      </c>
    </row>
    <row r="965" spans="1:51" s="13" customFormat="1" ht="12">
      <c r="A965" s="13"/>
      <c r="B965" s="239"/>
      <c r="C965" s="240"/>
      <c r="D965" s="241" t="s">
        <v>380</v>
      </c>
      <c r="E965" s="242" t="s">
        <v>19</v>
      </c>
      <c r="F965" s="243" t="s">
        <v>1168</v>
      </c>
      <c r="G965" s="240"/>
      <c r="H965" s="242" t="s">
        <v>19</v>
      </c>
      <c r="I965" s="244"/>
      <c r="J965" s="240"/>
      <c r="K965" s="240"/>
      <c r="L965" s="245"/>
      <c r="M965" s="246"/>
      <c r="N965" s="247"/>
      <c r="O965" s="247"/>
      <c r="P965" s="247"/>
      <c r="Q965" s="247"/>
      <c r="R965" s="247"/>
      <c r="S965" s="247"/>
      <c r="T965" s="248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T965" s="249" t="s">
        <v>380</v>
      </c>
      <c r="AU965" s="249" t="s">
        <v>86</v>
      </c>
      <c r="AV965" s="13" t="s">
        <v>84</v>
      </c>
      <c r="AW965" s="13" t="s">
        <v>37</v>
      </c>
      <c r="AX965" s="13" t="s">
        <v>76</v>
      </c>
      <c r="AY965" s="249" t="s">
        <v>146</v>
      </c>
    </row>
    <row r="966" spans="1:51" s="14" customFormat="1" ht="12">
      <c r="A966" s="14"/>
      <c r="B966" s="250"/>
      <c r="C966" s="251"/>
      <c r="D966" s="241" t="s">
        <v>380</v>
      </c>
      <c r="E966" s="252" t="s">
        <v>19</v>
      </c>
      <c r="F966" s="253" t="s">
        <v>281</v>
      </c>
      <c r="G966" s="251"/>
      <c r="H966" s="254">
        <v>12.287</v>
      </c>
      <c r="I966" s="255"/>
      <c r="J966" s="251"/>
      <c r="K966" s="251"/>
      <c r="L966" s="256"/>
      <c r="M966" s="257"/>
      <c r="N966" s="258"/>
      <c r="O966" s="258"/>
      <c r="P966" s="258"/>
      <c r="Q966" s="258"/>
      <c r="R966" s="258"/>
      <c r="S966" s="258"/>
      <c r="T966" s="259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T966" s="260" t="s">
        <v>380</v>
      </c>
      <c r="AU966" s="260" t="s">
        <v>86</v>
      </c>
      <c r="AV966" s="14" t="s">
        <v>86</v>
      </c>
      <c r="AW966" s="14" t="s">
        <v>37</v>
      </c>
      <c r="AX966" s="14" t="s">
        <v>84</v>
      </c>
      <c r="AY966" s="260" t="s">
        <v>146</v>
      </c>
    </row>
    <row r="967" spans="1:47" s="2" customFormat="1" ht="12">
      <c r="A967" s="41"/>
      <c r="B967" s="42"/>
      <c r="C967" s="43"/>
      <c r="D967" s="241" t="s">
        <v>383</v>
      </c>
      <c r="E967" s="43"/>
      <c r="F967" s="261" t="s">
        <v>958</v>
      </c>
      <c r="G967" s="43"/>
      <c r="H967" s="43"/>
      <c r="I967" s="43"/>
      <c r="J967" s="43"/>
      <c r="K967" s="43"/>
      <c r="L967" s="47"/>
      <c r="M967" s="231"/>
      <c r="N967" s="232"/>
      <c r="O967" s="87"/>
      <c r="P967" s="87"/>
      <c r="Q967" s="87"/>
      <c r="R967" s="87"/>
      <c r="S967" s="87"/>
      <c r="T967" s="88"/>
      <c r="U967" s="41"/>
      <c r="V967" s="41"/>
      <c r="W967" s="41"/>
      <c r="X967" s="41"/>
      <c r="Y967" s="41"/>
      <c r="Z967" s="41"/>
      <c r="AA967" s="41"/>
      <c r="AB967" s="41"/>
      <c r="AC967" s="41"/>
      <c r="AD967" s="41"/>
      <c r="AE967" s="41"/>
      <c r="AU967" s="20" t="s">
        <v>86</v>
      </c>
    </row>
    <row r="968" spans="1:47" s="2" customFormat="1" ht="12">
      <c r="A968" s="41"/>
      <c r="B968" s="42"/>
      <c r="C968" s="43"/>
      <c r="D968" s="241" t="s">
        <v>383</v>
      </c>
      <c r="E968" s="43"/>
      <c r="F968" s="262" t="s">
        <v>283</v>
      </c>
      <c r="G968" s="43"/>
      <c r="H968" s="263">
        <v>12.287</v>
      </c>
      <c r="I968" s="43"/>
      <c r="J968" s="43"/>
      <c r="K968" s="43"/>
      <c r="L968" s="47"/>
      <c r="M968" s="231"/>
      <c r="N968" s="232"/>
      <c r="O968" s="87"/>
      <c r="P968" s="87"/>
      <c r="Q968" s="87"/>
      <c r="R968" s="87"/>
      <c r="S968" s="87"/>
      <c r="T968" s="88"/>
      <c r="U968" s="41"/>
      <c r="V968" s="41"/>
      <c r="W968" s="41"/>
      <c r="X968" s="41"/>
      <c r="Y968" s="41"/>
      <c r="Z968" s="41"/>
      <c r="AA968" s="41"/>
      <c r="AB968" s="41"/>
      <c r="AC968" s="41"/>
      <c r="AD968" s="41"/>
      <c r="AE968" s="41"/>
      <c r="AU968" s="20" t="s">
        <v>86</v>
      </c>
    </row>
    <row r="969" spans="1:65" s="2" customFormat="1" ht="24.15" customHeight="1">
      <c r="A969" s="41"/>
      <c r="B969" s="42"/>
      <c r="C969" s="288" t="s">
        <v>1169</v>
      </c>
      <c r="D969" s="288" t="s">
        <v>523</v>
      </c>
      <c r="E969" s="289" t="s">
        <v>1170</v>
      </c>
      <c r="F969" s="290" t="s">
        <v>1171</v>
      </c>
      <c r="G969" s="291" t="s">
        <v>442</v>
      </c>
      <c r="H969" s="292">
        <v>12.287</v>
      </c>
      <c r="I969" s="293"/>
      <c r="J969" s="294">
        <f>ROUND(I969*H969,2)</f>
        <v>0</v>
      </c>
      <c r="K969" s="290" t="s">
        <v>19</v>
      </c>
      <c r="L969" s="295"/>
      <c r="M969" s="296" t="s">
        <v>19</v>
      </c>
      <c r="N969" s="297" t="s">
        <v>47</v>
      </c>
      <c r="O969" s="87"/>
      <c r="P969" s="224">
        <f>O969*H969</f>
        <v>0</v>
      </c>
      <c r="Q969" s="224">
        <v>0.05</v>
      </c>
      <c r="R969" s="224">
        <f>Q969*H969</f>
        <v>0.6143500000000001</v>
      </c>
      <c r="S969" s="224">
        <v>0</v>
      </c>
      <c r="T969" s="225">
        <f>S969*H969</f>
        <v>0</v>
      </c>
      <c r="U969" s="41"/>
      <c r="V969" s="41"/>
      <c r="W969" s="41"/>
      <c r="X969" s="41"/>
      <c r="Y969" s="41"/>
      <c r="Z969" s="41"/>
      <c r="AA969" s="41"/>
      <c r="AB969" s="41"/>
      <c r="AC969" s="41"/>
      <c r="AD969" s="41"/>
      <c r="AE969" s="41"/>
      <c r="AR969" s="226" t="s">
        <v>628</v>
      </c>
      <c r="AT969" s="226" t="s">
        <v>523</v>
      </c>
      <c r="AU969" s="226" t="s">
        <v>86</v>
      </c>
      <c r="AY969" s="20" t="s">
        <v>146</v>
      </c>
      <c r="BE969" s="227">
        <f>IF(N969="základní",J969,0)</f>
        <v>0</v>
      </c>
      <c r="BF969" s="227">
        <f>IF(N969="snížená",J969,0)</f>
        <v>0</v>
      </c>
      <c r="BG969" s="227">
        <f>IF(N969="zákl. přenesená",J969,0)</f>
        <v>0</v>
      </c>
      <c r="BH969" s="227">
        <f>IF(N969="sníž. přenesená",J969,0)</f>
        <v>0</v>
      </c>
      <c r="BI969" s="227">
        <f>IF(N969="nulová",J969,0)</f>
        <v>0</v>
      </c>
      <c r="BJ969" s="20" t="s">
        <v>84</v>
      </c>
      <c r="BK969" s="227">
        <f>ROUND(I969*H969,2)</f>
        <v>0</v>
      </c>
      <c r="BL969" s="20" t="s">
        <v>471</v>
      </c>
      <c r="BM969" s="226" t="s">
        <v>1172</v>
      </c>
    </row>
    <row r="970" spans="1:47" s="2" customFormat="1" ht="12">
      <c r="A970" s="41"/>
      <c r="B970" s="42"/>
      <c r="C970" s="43"/>
      <c r="D970" s="241" t="s">
        <v>646</v>
      </c>
      <c r="E970" s="43"/>
      <c r="F970" s="298" t="s">
        <v>1173</v>
      </c>
      <c r="G970" s="43"/>
      <c r="H970" s="43"/>
      <c r="I970" s="230"/>
      <c r="J970" s="43"/>
      <c r="K970" s="43"/>
      <c r="L970" s="47"/>
      <c r="M970" s="231"/>
      <c r="N970" s="232"/>
      <c r="O970" s="87"/>
      <c r="P970" s="87"/>
      <c r="Q970" s="87"/>
      <c r="R970" s="87"/>
      <c r="S970" s="87"/>
      <c r="T970" s="88"/>
      <c r="U970" s="41"/>
      <c r="V970" s="41"/>
      <c r="W970" s="41"/>
      <c r="X970" s="41"/>
      <c r="Y970" s="41"/>
      <c r="Z970" s="41"/>
      <c r="AA970" s="41"/>
      <c r="AB970" s="41"/>
      <c r="AC970" s="41"/>
      <c r="AD970" s="41"/>
      <c r="AE970" s="41"/>
      <c r="AT970" s="20" t="s">
        <v>646</v>
      </c>
      <c r="AU970" s="20" t="s">
        <v>86</v>
      </c>
    </row>
    <row r="971" spans="1:65" s="2" customFormat="1" ht="21.75" customHeight="1">
      <c r="A971" s="41"/>
      <c r="B971" s="42"/>
      <c r="C971" s="215" t="s">
        <v>1174</v>
      </c>
      <c r="D971" s="215" t="s">
        <v>149</v>
      </c>
      <c r="E971" s="216" t="s">
        <v>1175</v>
      </c>
      <c r="F971" s="217" t="s">
        <v>1176</v>
      </c>
      <c r="G971" s="218" t="s">
        <v>442</v>
      </c>
      <c r="H971" s="219">
        <v>1.401</v>
      </c>
      <c r="I971" s="220"/>
      <c r="J971" s="221">
        <f>ROUND(I971*H971,2)</f>
        <v>0</v>
      </c>
      <c r="K971" s="217" t="s">
        <v>153</v>
      </c>
      <c r="L971" s="47"/>
      <c r="M971" s="222" t="s">
        <v>19</v>
      </c>
      <c r="N971" s="223" t="s">
        <v>47</v>
      </c>
      <c r="O971" s="87"/>
      <c r="P971" s="224">
        <f>O971*H971</f>
        <v>0</v>
      </c>
      <c r="Q971" s="224">
        <v>0.0004</v>
      </c>
      <c r="R971" s="224">
        <f>Q971*H971</f>
        <v>0.0005604000000000001</v>
      </c>
      <c r="S971" s="224">
        <v>0</v>
      </c>
      <c r="T971" s="225">
        <f>S971*H971</f>
        <v>0</v>
      </c>
      <c r="U971" s="41"/>
      <c r="V971" s="41"/>
      <c r="W971" s="41"/>
      <c r="X971" s="41"/>
      <c r="Y971" s="41"/>
      <c r="Z971" s="41"/>
      <c r="AA971" s="41"/>
      <c r="AB971" s="41"/>
      <c r="AC971" s="41"/>
      <c r="AD971" s="41"/>
      <c r="AE971" s="41"/>
      <c r="AR971" s="226" t="s">
        <v>471</v>
      </c>
      <c r="AT971" s="226" t="s">
        <v>149</v>
      </c>
      <c r="AU971" s="226" t="s">
        <v>86</v>
      </c>
      <c r="AY971" s="20" t="s">
        <v>146</v>
      </c>
      <c r="BE971" s="227">
        <f>IF(N971="základní",J971,0)</f>
        <v>0</v>
      </c>
      <c r="BF971" s="227">
        <f>IF(N971="snížená",J971,0)</f>
        <v>0</v>
      </c>
      <c r="BG971" s="227">
        <f>IF(N971="zákl. přenesená",J971,0)</f>
        <v>0</v>
      </c>
      <c r="BH971" s="227">
        <f>IF(N971="sníž. přenesená",J971,0)</f>
        <v>0</v>
      </c>
      <c r="BI971" s="227">
        <f>IF(N971="nulová",J971,0)</f>
        <v>0</v>
      </c>
      <c r="BJ971" s="20" t="s">
        <v>84</v>
      </c>
      <c r="BK971" s="227">
        <f>ROUND(I971*H971,2)</f>
        <v>0</v>
      </c>
      <c r="BL971" s="20" t="s">
        <v>471</v>
      </c>
      <c r="BM971" s="226" t="s">
        <v>1177</v>
      </c>
    </row>
    <row r="972" spans="1:47" s="2" customFormat="1" ht="12">
      <c r="A972" s="41"/>
      <c r="B972" s="42"/>
      <c r="C972" s="43"/>
      <c r="D972" s="228" t="s">
        <v>156</v>
      </c>
      <c r="E972" s="43"/>
      <c r="F972" s="229" t="s">
        <v>1178</v>
      </c>
      <c r="G972" s="43"/>
      <c r="H972" s="43"/>
      <c r="I972" s="230"/>
      <c r="J972" s="43"/>
      <c r="K972" s="43"/>
      <c r="L972" s="47"/>
      <c r="M972" s="231"/>
      <c r="N972" s="232"/>
      <c r="O972" s="87"/>
      <c r="P972" s="87"/>
      <c r="Q972" s="87"/>
      <c r="R972" s="87"/>
      <c r="S972" s="87"/>
      <c r="T972" s="88"/>
      <c r="U972" s="41"/>
      <c r="V972" s="41"/>
      <c r="W972" s="41"/>
      <c r="X972" s="41"/>
      <c r="Y972" s="41"/>
      <c r="Z972" s="41"/>
      <c r="AA972" s="41"/>
      <c r="AB972" s="41"/>
      <c r="AC972" s="41"/>
      <c r="AD972" s="41"/>
      <c r="AE972" s="41"/>
      <c r="AT972" s="20" t="s">
        <v>156</v>
      </c>
      <c r="AU972" s="20" t="s">
        <v>86</v>
      </c>
    </row>
    <row r="973" spans="1:51" s="13" customFormat="1" ht="12">
      <c r="A973" s="13"/>
      <c r="B973" s="239"/>
      <c r="C973" s="240"/>
      <c r="D973" s="241" t="s">
        <v>380</v>
      </c>
      <c r="E973" s="242" t="s">
        <v>19</v>
      </c>
      <c r="F973" s="243" t="s">
        <v>381</v>
      </c>
      <c r="G973" s="240"/>
      <c r="H973" s="242" t="s">
        <v>19</v>
      </c>
      <c r="I973" s="244"/>
      <c r="J973" s="240"/>
      <c r="K973" s="240"/>
      <c r="L973" s="245"/>
      <c r="M973" s="246"/>
      <c r="N973" s="247"/>
      <c r="O973" s="247"/>
      <c r="P973" s="247"/>
      <c r="Q973" s="247"/>
      <c r="R973" s="247"/>
      <c r="S973" s="247"/>
      <c r="T973" s="248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T973" s="249" t="s">
        <v>380</v>
      </c>
      <c r="AU973" s="249" t="s">
        <v>86</v>
      </c>
      <c r="AV973" s="13" t="s">
        <v>84</v>
      </c>
      <c r="AW973" s="13" t="s">
        <v>37</v>
      </c>
      <c r="AX973" s="13" t="s">
        <v>76</v>
      </c>
      <c r="AY973" s="249" t="s">
        <v>146</v>
      </c>
    </row>
    <row r="974" spans="1:51" s="13" customFormat="1" ht="12">
      <c r="A974" s="13"/>
      <c r="B974" s="239"/>
      <c r="C974" s="240"/>
      <c r="D974" s="241" t="s">
        <v>380</v>
      </c>
      <c r="E974" s="242" t="s">
        <v>19</v>
      </c>
      <c r="F974" s="243" t="s">
        <v>1179</v>
      </c>
      <c r="G974" s="240"/>
      <c r="H974" s="242" t="s">
        <v>19</v>
      </c>
      <c r="I974" s="244"/>
      <c r="J974" s="240"/>
      <c r="K974" s="240"/>
      <c r="L974" s="245"/>
      <c r="M974" s="246"/>
      <c r="N974" s="247"/>
      <c r="O974" s="247"/>
      <c r="P974" s="247"/>
      <c r="Q974" s="247"/>
      <c r="R974" s="247"/>
      <c r="S974" s="247"/>
      <c r="T974" s="248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T974" s="249" t="s">
        <v>380</v>
      </c>
      <c r="AU974" s="249" t="s">
        <v>86</v>
      </c>
      <c r="AV974" s="13" t="s">
        <v>84</v>
      </c>
      <c r="AW974" s="13" t="s">
        <v>37</v>
      </c>
      <c r="AX974" s="13" t="s">
        <v>76</v>
      </c>
      <c r="AY974" s="249" t="s">
        <v>146</v>
      </c>
    </row>
    <row r="975" spans="1:51" s="14" customFormat="1" ht="12">
      <c r="A975" s="14"/>
      <c r="B975" s="250"/>
      <c r="C975" s="251"/>
      <c r="D975" s="241" t="s">
        <v>380</v>
      </c>
      <c r="E975" s="252" t="s">
        <v>19</v>
      </c>
      <c r="F975" s="253" t="s">
        <v>340</v>
      </c>
      <c r="G975" s="251"/>
      <c r="H975" s="254">
        <v>1.401</v>
      </c>
      <c r="I975" s="255"/>
      <c r="J975" s="251"/>
      <c r="K975" s="251"/>
      <c r="L975" s="256"/>
      <c r="M975" s="257"/>
      <c r="N975" s="258"/>
      <c r="O975" s="258"/>
      <c r="P975" s="258"/>
      <c r="Q975" s="258"/>
      <c r="R975" s="258"/>
      <c r="S975" s="258"/>
      <c r="T975" s="259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T975" s="260" t="s">
        <v>380</v>
      </c>
      <c r="AU975" s="260" t="s">
        <v>86</v>
      </c>
      <c r="AV975" s="14" t="s">
        <v>86</v>
      </c>
      <c r="AW975" s="14" t="s">
        <v>37</v>
      </c>
      <c r="AX975" s="14" t="s">
        <v>84</v>
      </c>
      <c r="AY975" s="260" t="s">
        <v>146</v>
      </c>
    </row>
    <row r="976" spans="1:47" s="2" customFormat="1" ht="12">
      <c r="A976" s="41"/>
      <c r="B976" s="42"/>
      <c r="C976" s="43"/>
      <c r="D976" s="241" t="s">
        <v>383</v>
      </c>
      <c r="E976" s="43"/>
      <c r="F976" s="261" t="s">
        <v>1180</v>
      </c>
      <c r="G976" s="43"/>
      <c r="H976" s="43"/>
      <c r="I976" s="43"/>
      <c r="J976" s="43"/>
      <c r="K976" s="43"/>
      <c r="L976" s="47"/>
      <c r="M976" s="231"/>
      <c r="N976" s="232"/>
      <c r="O976" s="87"/>
      <c r="P976" s="87"/>
      <c r="Q976" s="87"/>
      <c r="R976" s="87"/>
      <c r="S976" s="87"/>
      <c r="T976" s="88"/>
      <c r="U976" s="41"/>
      <c r="V976" s="41"/>
      <c r="W976" s="41"/>
      <c r="X976" s="41"/>
      <c r="Y976" s="41"/>
      <c r="Z976" s="41"/>
      <c r="AA976" s="41"/>
      <c r="AB976" s="41"/>
      <c r="AC976" s="41"/>
      <c r="AD976" s="41"/>
      <c r="AE976" s="41"/>
      <c r="AU976" s="20" t="s">
        <v>86</v>
      </c>
    </row>
    <row r="977" spans="1:47" s="2" customFormat="1" ht="12">
      <c r="A977" s="41"/>
      <c r="B977" s="42"/>
      <c r="C977" s="43"/>
      <c r="D977" s="241" t="s">
        <v>383</v>
      </c>
      <c r="E977" s="43"/>
      <c r="F977" s="262" t="s">
        <v>342</v>
      </c>
      <c r="G977" s="43"/>
      <c r="H977" s="263">
        <v>1.401</v>
      </c>
      <c r="I977" s="43"/>
      <c r="J977" s="43"/>
      <c r="K977" s="43"/>
      <c r="L977" s="47"/>
      <c r="M977" s="231"/>
      <c r="N977" s="232"/>
      <c r="O977" s="87"/>
      <c r="P977" s="87"/>
      <c r="Q977" s="87"/>
      <c r="R977" s="87"/>
      <c r="S977" s="87"/>
      <c r="T977" s="88"/>
      <c r="U977" s="41"/>
      <c r="V977" s="41"/>
      <c r="W977" s="41"/>
      <c r="X977" s="41"/>
      <c r="Y977" s="41"/>
      <c r="Z977" s="41"/>
      <c r="AA977" s="41"/>
      <c r="AB977" s="41"/>
      <c r="AC977" s="41"/>
      <c r="AD977" s="41"/>
      <c r="AE977" s="41"/>
      <c r="AU977" s="20" t="s">
        <v>86</v>
      </c>
    </row>
    <row r="978" spans="1:65" s="2" customFormat="1" ht="16.5" customHeight="1">
      <c r="A978" s="41"/>
      <c r="B978" s="42"/>
      <c r="C978" s="288" t="s">
        <v>1181</v>
      </c>
      <c r="D978" s="288" t="s">
        <v>523</v>
      </c>
      <c r="E978" s="289" t="s">
        <v>1182</v>
      </c>
      <c r="F978" s="290" t="s">
        <v>1183</v>
      </c>
      <c r="G978" s="291" t="s">
        <v>442</v>
      </c>
      <c r="H978" s="292">
        <v>1.401</v>
      </c>
      <c r="I978" s="293"/>
      <c r="J978" s="294">
        <f>ROUND(I978*H978,2)</f>
        <v>0</v>
      </c>
      <c r="K978" s="290" t="s">
        <v>19</v>
      </c>
      <c r="L978" s="295"/>
      <c r="M978" s="296" t="s">
        <v>19</v>
      </c>
      <c r="N978" s="297" t="s">
        <v>47</v>
      </c>
      <c r="O978" s="87"/>
      <c r="P978" s="224">
        <f>O978*H978</f>
        <v>0</v>
      </c>
      <c r="Q978" s="224">
        <v>0.005</v>
      </c>
      <c r="R978" s="224">
        <f>Q978*H978</f>
        <v>0.007005</v>
      </c>
      <c r="S978" s="224">
        <v>0</v>
      </c>
      <c r="T978" s="225">
        <f>S978*H978</f>
        <v>0</v>
      </c>
      <c r="U978" s="41"/>
      <c r="V978" s="41"/>
      <c r="W978" s="41"/>
      <c r="X978" s="41"/>
      <c r="Y978" s="41"/>
      <c r="Z978" s="41"/>
      <c r="AA978" s="41"/>
      <c r="AB978" s="41"/>
      <c r="AC978" s="41"/>
      <c r="AD978" s="41"/>
      <c r="AE978" s="41"/>
      <c r="AR978" s="226" t="s">
        <v>628</v>
      </c>
      <c r="AT978" s="226" t="s">
        <v>523</v>
      </c>
      <c r="AU978" s="226" t="s">
        <v>86</v>
      </c>
      <c r="AY978" s="20" t="s">
        <v>146</v>
      </c>
      <c r="BE978" s="227">
        <f>IF(N978="základní",J978,0)</f>
        <v>0</v>
      </c>
      <c r="BF978" s="227">
        <f>IF(N978="snížená",J978,0)</f>
        <v>0</v>
      </c>
      <c r="BG978" s="227">
        <f>IF(N978="zákl. přenesená",J978,0)</f>
        <v>0</v>
      </c>
      <c r="BH978" s="227">
        <f>IF(N978="sníž. přenesená",J978,0)</f>
        <v>0</v>
      </c>
      <c r="BI978" s="227">
        <f>IF(N978="nulová",J978,0)</f>
        <v>0</v>
      </c>
      <c r="BJ978" s="20" t="s">
        <v>84</v>
      </c>
      <c r="BK978" s="227">
        <f>ROUND(I978*H978,2)</f>
        <v>0</v>
      </c>
      <c r="BL978" s="20" t="s">
        <v>471</v>
      </c>
      <c r="BM978" s="226" t="s">
        <v>1184</v>
      </c>
    </row>
    <row r="979" spans="1:47" s="2" customFormat="1" ht="12">
      <c r="A979" s="41"/>
      <c r="B979" s="42"/>
      <c r="C979" s="43"/>
      <c r="D979" s="241" t="s">
        <v>646</v>
      </c>
      <c r="E979" s="43"/>
      <c r="F979" s="298" t="s">
        <v>1173</v>
      </c>
      <c r="G979" s="43"/>
      <c r="H979" s="43"/>
      <c r="I979" s="230"/>
      <c r="J979" s="43"/>
      <c r="K979" s="43"/>
      <c r="L979" s="47"/>
      <c r="M979" s="231"/>
      <c r="N979" s="232"/>
      <c r="O979" s="87"/>
      <c r="P979" s="87"/>
      <c r="Q979" s="87"/>
      <c r="R979" s="87"/>
      <c r="S979" s="87"/>
      <c r="T979" s="88"/>
      <c r="U979" s="41"/>
      <c r="V979" s="41"/>
      <c r="W979" s="41"/>
      <c r="X979" s="41"/>
      <c r="Y979" s="41"/>
      <c r="Z979" s="41"/>
      <c r="AA979" s="41"/>
      <c r="AB979" s="41"/>
      <c r="AC979" s="41"/>
      <c r="AD979" s="41"/>
      <c r="AE979" s="41"/>
      <c r="AT979" s="20" t="s">
        <v>646</v>
      </c>
      <c r="AU979" s="20" t="s">
        <v>86</v>
      </c>
    </row>
    <row r="980" spans="1:65" s="2" customFormat="1" ht="24.15" customHeight="1">
      <c r="A980" s="41"/>
      <c r="B980" s="42"/>
      <c r="C980" s="215" t="s">
        <v>1185</v>
      </c>
      <c r="D980" s="215" t="s">
        <v>149</v>
      </c>
      <c r="E980" s="216" t="s">
        <v>1186</v>
      </c>
      <c r="F980" s="217" t="s">
        <v>1187</v>
      </c>
      <c r="G980" s="218" t="s">
        <v>526</v>
      </c>
      <c r="H980" s="219">
        <v>0.627</v>
      </c>
      <c r="I980" s="220"/>
      <c r="J980" s="221">
        <f>ROUND(I980*H980,2)</f>
        <v>0</v>
      </c>
      <c r="K980" s="217" t="s">
        <v>153</v>
      </c>
      <c r="L980" s="47"/>
      <c r="M980" s="222" t="s">
        <v>19</v>
      </c>
      <c r="N980" s="223" t="s">
        <v>47</v>
      </c>
      <c r="O980" s="87"/>
      <c r="P980" s="224">
        <f>O980*H980</f>
        <v>0</v>
      </c>
      <c r="Q980" s="224">
        <v>0</v>
      </c>
      <c r="R980" s="224">
        <f>Q980*H980</f>
        <v>0</v>
      </c>
      <c r="S980" s="224">
        <v>0</v>
      </c>
      <c r="T980" s="225">
        <f>S980*H980</f>
        <v>0</v>
      </c>
      <c r="U980" s="41"/>
      <c r="V980" s="41"/>
      <c r="W980" s="41"/>
      <c r="X980" s="41"/>
      <c r="Y980" s="41"/>
      <c r="Z980" s="41"/>
      <c r="AA980" s="41"/>
      <c r="AB980" s="41"/>
      <c r="AC980" s="41"/>
      <c r="AD980" s="41"/>
      <c r="AE980" s="41"/>
      <c r="AR980" s="226" t="s">
        <v>471</v>
      </c>
      <c r="AT980" s="226" t="s">
        <v>149</v>
      </c>
      <c r="AU980" s="226" t="s">
        <v>86</v>
      </c>
      <c r="AY980" s="20" t="s">
        <v>146</v>
      </c>
      <c r="BE980" s="227">
        <f>IF(N980="základní",J980,0)</f>
        <v>0</v>
      </c>
      <c r="BF980" s="227">
        <f>IF(N980="snížená",J980,0)</f>
        <v>0</v>
      </c>
      <c r="BG980" s="227">
        <f>IF(N980="zákl. přenesená",J980,0)</f>
        <v>0</v>
      </c>
      <c r="BH980" s="227">
        <f>IF(N980="sníž. přenesená",J980,0)</f>
        <v>0</v>
      </c>
      <c r="BI980" s="227">
        <f>IF(N980="nulová",J980,0)</f>
        <v>0</v>
      </c>
      <c r="BJ980" s="20" t="s">
        <v>84</v>
      </c>
      <c r="BK980" s="227">
        <f>ROUND(I980*H980,2)</f>
        <v>0</v>
      </c>
      <c r="BL980" s="20" t="s">
        <v>471</v>
      </c>
      <c r="BM980" s="226" t="s">
        <v>1188</v>
      </c>
    </row>
    <row r="981" spans="1:47" s="2" customFormat="1" ht="12">
      <c r="A981" s="41"/>
      <c r="B981" s="42"/>
      <c r="C981" s="43"/>
      <c r="D981" s="228" t="s">
        <v>156</v>
      </c>
      <c r="E981" s="43"/>
      <c r="F981" s="229" t="s">
        <v>1189</v>
      </c>
      <c r="G981" s="43"/>
      <c r="H981" s="43"/>
      <c r="I981" s="230"/>
      <c r="J981" s="43"/>
      <c r="K981" s="43"/>
      <c r="L981" s="47"/>
      <c r="M981" s="231"/>
      <c r="N981" s="232"/>
      <c r="O981" s="87"/>
      <c r="P981" s="87"/>
      <c r="Q981" s="87"/>
      <c r="R981" s="87"/>
      <c r="S981" s="87"/>
      <c r="T981" s="88"/>
      <c r="U981" s="41"/>
      <c r="V981" s="41"/>
      <c r="W981" s="41"/>
      <c r="X981" s="41"/>
      <c r="Y981" s="41"/>
      <c r="Z981" s="41"/>
      <c r="AA981" s="41"/>
      <c r="AB981" s="41"/>
      <c r="AC981" s="41"/>
      <c r="AD981" s="41"/>
      <c r="AE981" s="41"/>
      <c r="AT981" s="20" t="s">
        <v>156</v>
      </c>
      <c r="AU981" s="20" t="s">
        <v>86</v>
      </c>
    </row>
    <row r="982" spans="1:63" s="12" customFormat="1" ht="22.8" customHeight="1">
      <c r="A982" s="12"/>
      <c r="B982" s="199"/>
      <c r="C982" s="200"/>
      <c r="D982" s="201" t="s">
        <v>75</v>
      </c>
      <c r="E982" s="213" t="s">
        <v>1190</v>
      </c>
      <c r="F982" s="213" t="s">
        <v>1191</v>
      </c>
      <c r="G982" s="200"/>
      <c r="H982" s="200"/>
      <c r="I982" s="203"/>
      <c r="J982" s="214">
        <f>BK982</f>
        <v>0</v>
      </c>
      <c r="K982" s="200"/>
      <c r="L982" s="205"/>
      <c r="M982" s="206"/>
      <c r="N982" s="207"/>
      <c r="O982" s="207"/>
      <c r="P982" s="208">
        <f>SUM(P983:P991)</f>
        <v>0</v>
      </c>
      <c r="Q982" s="207"/>
      <c r="R982" s="208">
        <f>SUM(R983:R991)</f>
        <v>0.0041526</v>
      </c>
      <c r="S982" s="207"/>
      <c r="T982" s="209">
        <f>SUM(T983:T991)</f>
        <v>0</v>
      </c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  <c r="AE982" s="12"/>
      <c r="AR982" s="210" t="s">
        <v>86</v>
      </c>
      <c r="AT982" s="211" t="s">
        <v>75</v>
      </c>
      <c r="AU982" s="211" t="s">
        <v>84</v>
      </c>
      <c r="AY982" s="210" t="s">
        <v>146</v>
      </c>
      <c r="BK982" s="212">
        <f>SUM(BK983:BK991)</f>
        <v>0</v>
      </c>
    </row>
    <row r="983" spans="1:65" s="2" customFormat="1" ht="24.15" customHeight="1">
      <c r="A983" s="41"/>
      <c r="B983" s="42"/>
      <c r="C983" s="215" t="s">
        <v>1192</v>
      </c>
      <c r="D983" s="215" t="s">
        <v>149</v>
      </c>
      <c r="E983" s="216" t="s">
        <v>1193</v>
      </c>
      <c r="F983" s="217" t="s">
        <v>1194</v>
      </c>
      <c r="G983" s="218" t="s">
        <v>442</v>
      </c>
      <c r="H983" s="219">
        <v>5.4</v>
      </c>
      <c r="I983" s="220"/>
      <c r="J983" s="221">
        <f>ROUND(I983*H983,2)</f>
        <v>0</v>
      </c>
      <c r="K983" s="217" t="s">
        <v>153</v>
      </c>
      <c r="L983" s="47"/>
      <c r="M983" s="222" t="s">
        <v>19</v>
      </c>
      <c r="N983" s="223" t="s">
        <v>47</v>
      </c>
      <c r="O983" s="87"/>
      <c r="P983" s="224">
        <f>O983*H983</f>
        <v>0</v>
      </c>
      <c r="Q983" s="224">
        <v>0.00034</v>
      </c>
      <c r="R983" s="224">
        <f>Q983*H983</f>
        <v>0.0018360000000000002</v>
      </c>
      <c r="S983" s="224">
        <v>0</v>
      </c>
      <c r="T983" s="225">
        <f>S983*H983</f>
        <v>0</v>
      </c>
      <c r="U983" s="41"/>
      <c r="V983" s="41"/>
      <c r="W983" s="41"/>
      <c r="X983" s="41"/>
      <c r="Y983" s="41"/>
      <c r="Z983" s="41"/>
      <c r="AA983" s="41"/>
      <c r="AB983" s="41"/>
      <c r="AC983" s="41"/>
      <c r="AD983" s="41"/>
      <c r="AE983" s="41"/>
      <c r="AR983" s="226" t="s">
        <v>471</v>
      </c>
      <c r="AT983" s="226" t="s">
        <v>149</v>
      </c>
      <c r="AU983" s="226" t="s">
        <v>86</v>
      </c>
      <c r="AY983" s="20" t="s">
        <v>146</v>
      </c>
      <c r="BE983" s="227">
        <f>IF(N983="základní",J983,0)</f>
        <v>0</v>
      </c>
      <c r="BF983" s="227">
        <f>IF(N983="snížená",J983,0)</f>
        <v>0</v>
      </c>
      <c r="BG983" s="227">
        <f>IF(N983="zákl. přenesená",J983,0)</f>
        <v>0</v>
      </c>
      <c r="BH983" s="227">
        <f>IF(N983="sníž. přenesená",J983,0)</f>
        <v>0</v>
      </c>
      <c r="BI983" s="227">
        <f>IF(N983="nulová",J983,0)</f>
        <v>0</v>
      </c>
      <c r="BJ983" s="20" t="s">
        <v>84</v>
      </c>
      <c r="BK983" s="227">
        <f>ROUND(I983*H983,2)</f>
        <v>0</v>
      </c>
      <c r="BL983" s="20" t="s">
        <v>471</v>
      </c>
      <c r="BM983" s="226" t="s">
        <v>1195</v>
      </c>
    </row>
    <row r="984" spans="1:47" s="2" customFormat="1" ht="12">
      <c r="A984" s="41"/>
      <c r="B984" s="42"/>
      <c r="C984" s="43"/>
      <c r="D984" s="228" t="s">
        <v>156</v>
      </c>
      <c r="E984" s="43"/>
      <c r="F984" s="229" t="s">
        <v>1196</v>
      </c>
      <c r="G984" s="43"/>
      <c r="H984" s="43"/>
      <c r="I984" s="230"/>
      <c r="J984" s="43"/>
      <c r="K984" s="43"/>
      <c r="L984" s="47"/>
      <c r="M984" s="231"/>
      <c r="N984" s="232"/>
      <c r="O984" s="87"/>
      <c r="P984" s="87"/>
      <c r="Q984" s="87"/>
      <c r="R984" s="87"/>
      <c r="S984" s="87"/>
      <c r="T984" s="88"/>
      <c r="U984" s="41"/>
      <c r="V984" s="41"/>
      <c r="W984" s="41"/>
      <c r="X984" s="41"/>
      <c r="Y984" s="41"/>
      <c r="Z984" s="41"/>
      <c r="AA984" s="41"/>
      <c r="AB984" s="41"/>
      <c r="AC984" s="41"/>
      <c r="AD984" s="41"/>
      <c r="AE984" s="41"/>
      <c r="AT984" s="20" t="s">
        <v>156</v>
      </c>
      <c r="AU984" s="20" t="s">
        <v>86</v>
      </c>
    </row>
    <row r="985" spans="1:51" s="14" customFormat="1" ht="12">
      <c r="A985" s="14"/>
      <c r="B985" s="250"/>
      <c r="C985" s="251"/>
      <c r="D985" s="241" t="s">
        <v>380</v>
      </c>
      <c r="E985" s="252" t="s">
        <v>19</v>
      </c>
      <c r="F985" s="253" t="s">
        <v>1197</v>
      </c>
      <c r="G985" s="251"/>
      <c r="H985" s="254">
        <v>3.8</v>
      </c>
      <c r="I985" s="255"/>
      <c r="J985" s="251"/>
      <c r="K985" s="251"/>
      <c r="L985" s="256"/>
      <c r="M985" s="257"/>
      <c r="N985" s="258"/>
      <c r="O985" s="258"/>
      <c r="P985" s="258"/>
      <c r="Q985" s="258"/>
      <c r="R985" s="258"/>
      <c r="S985" s="258"/>
      <c r="T985" s="259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T985" s="260" t="s">
        <v>380</v>
      </c>
      <c r="AU985" s="260" t="s">
        <v>86</v>
      </c>
      <c r="AV985" s="14" t="s">
        <v>86</v>
      </c>
      <c r="AW985" s="14" t="s">
        <v>37</v>
      </c>
      <c r="AX985" s="14" t="s">
        <v>76</v>
      </c>
      <c r="AY985" s="260" t="s">
        <v>146</v>
      </c>
    </row>
    <row r="986" spans="1:51" s="14" customFormat="1" ht="12">
      <c r="A986" s="14"/>
      <c r="B986" s="250"/>
      <c r="C986" s="251"/>
      <c r="D986" s="241" t="s">
        <v>380</v>
      </c>
      <c r="E986" s="252" t="s">
        <v>19</v>
      </c>
      <c r="F986" s="253" t="s">
        <v>1198</v>
      </c>
      <c r="G986" s="251"/>
      <c r="H986" s="254">
        <v>1.6</v>
      </c>
      <c r="I986" s="255"/>
      <c r="J986" s="251"/>
      <c r="K986" s="251"/>
      <c r="L986" s="256"/>
      <c r="M986" s="257"/>
      <c r="N986" s="258"/>
      <c r="O986" s="258"/>
      <c r="P986" s="258"/>
      <c r="Q986" s="258"/>
      <c r="R986" s="258"/>
      <c r="S986" s="258"/>
      <c r="T986" s="259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T986" s="260" t="s">
        <v>380</v>
      </c>
      <c r="AU986" s="260" t="s">
        <v>86</v>
      </c>
      <c r="AV986" s="14" t="s">
        <v>86</v>
      </c>
      <c r="AW986" s="14" t="s">
        <v>37</v>
      </c>
      <c r="AX986" s="14" t="s">
        <v>76</v>
      </c>
      <c r="AY986" s="260" t="s">
        <v>146</v>
      </c>
    </row>
    <row r="987" spans="1:51" s="16" customFormat="1" ht="12">
      <c r="A987" s="16"/>
      <c r="B987" s="277"/>
      <c r="C987" s="278"/>
      <c r="D987" s="241" t="s">
        <v>380</v>
      </c>
      <c r="E987" s="279" t="s">
        <v>19</v>
      </c>
      <c r="F987" s="280" t="s">
        <v>501</v>
      </c>
      <c r="G987" s="278"/>
      <c r="H987" s="281">
        <v>5.4</v>
      </c>
      <c r="I987" s="282"/>
      <c r="J987" s="278"/>
      <c r="K987" s="278"/>
      <c r="L987" s="283"/>
      <c r="M987" s="284"/>
      <c r="N987" s="285"/>
      <c r="O987" s="285"/>
      <c r="P987" s="285"/>
      <c r="Q987" s="285"/>
      <c r="R987" s="285"/>
      <c r="S987" s="285"/>
      <c r="T987" s="286"/>
      <c r="U987" s="16"/>
      <c r="V987" s="16"/>
      <c r="W987" s="16"/>
      <c r="X987" s="16"/>
      <c r="Y987" s="16"/>
      <c r="Z987" s="16"/>
      <c r="AA987" s="16"/>
      <c r="AB987" s="16"/>
      <c r="AC987" s="16"/>
      <c r="AD987" s="16"/>
      <c r="AE987" s="16"/>
      <c r="AT987" s="287" t="s">
        <v>380</v>
      </c>
      <c r="AU987" s="287" t="s">
        <v>86</v>
      </c>
      <c r="AV987" s="16" t="s">
        <v>167</v>
      </c>
      <c r="AW987" s="16" t="s">
        <v>37</v>
      </c>
      <c r="AX987" s="16" t="s">
        <v>84</v>
      </c>
      <c r="AY987" s="287" t="s">
        <v>146</v>
      </c>
    </row>
    <row r="988" spans="1:65" s="2" customFormat="1" ht="16.5" customHeight="1">
      <c r="A988" s="41"/>
      <c r="B988" s="42"/>
      <c r="C988" s="288" t="s">
        <v>1199</v>
      </c>
      <c r="D988" s="288" t="s">
        <v>523</v>
      </c>
      <c r="E988" s="289" t="s">
        <v>1200</v>
      </c>
      <c r="F988" s="290" t="s">
        <v>1201</v>
      </c>
      <c r="G988" s="291" t="s">
        <v>442</v>
      </c>
      <c r="H988" s="292">
        <v>5.94</v>
      </c>
      <c r="I988" s="293"/>
      <c r="J988" s="294">
        <f>ROUND(I988*H988,2)</f>
        <v>0</v>
      </c>
      <c r="K988" s="290" t="s">
        <v>153</v>
      </c>
      <c r="L988" s="295"/>
      <c r="M988" s="296" t="s">
        <v>19</v>
      </c>
      <c r="N988" s="297" t="s">
        <v>47</v>
      </c>
      <c r="O988" s="87"/>
      <c r="P988" s="224">
        <f>O988*H988</f>
        <v>0</v>
      </c>
      <c r="Q988" s="224">
        <v>0.00039</v>
      </c>
      <c r="R988" s="224">
        <f>Q988*H988</f>
        <v>0.0023166000000000003</v>
      </c>
      <c r="S988" s="224">
        <v>0</v>
      </c>
      <c r="T988" s="225">
        <f>S988*H988</f>
        <v>0</v>
      </c>
      <c r="U988" s="41"/>
      <c r="V988" s="41"/>
      <c r="W988" s="41"/>
      <c r="X988" s="41"/>
      <c r="Y988" s="41"/>
      <c r="Z988" s="41"/>
      <c r="AA988" s="41"/>
      <c r="AB988" s="41"/>
      <c r="AC988" s="41"/>
      <c r="AD988" s="41"/>
      <c r="AE988" s="41"/>
      <c r="AR988" s="226" t="s">
        <v>628</v>
      </c>
      <c r="AT988" s="226" t="s">
        <v>523</v>
      </c>
      <c r="AU988" s="226" t="s">
        <v>86</v>
      </c>
      <c r="AY988" s="20" t="s">
        <v>146</v>
      </c>
      <c r="BE988" s="227">
        <f>IF(N988="základní",J988,0)</f>
        <v>0</v>
      </c>
      <c r="BF988" s="227">
        <f>IF(N988="snížená",J988,0)</f>
        <v>0</v>
      </c>
      <c r="BG988" s="227">
        <f>IF(N988="zákl. přenesená",J988,0)</f>
        <v>0</v>
      </c>
      <c r="BH988" s="227">
        <f>IF(N988="sníž. přenesená",J988,0)</f>
        <v>0</v>
      </c>
      <c r="BI988" s="227">
        <f>IF(N988="nulová",J988,0)</f>
        <v>0</v>
      </c>
      <c r="BJ988" s="20" t="s">
        <v>84</v>
      </c>
      <c r="BK988" s="227">
        <f>ROUND(I988*H988,2)</f>
        <v>0</v>
      </c>
      <c r="BL988" s="20" t="s">
        <v>471</v>
      </c>
      <c r="BM988" s="226" t="s">
        <v>1202</v>
      </c>
    </row>
    <row r="989" spans="1:51" s="14" customFormat="1" ht="12">
      <c r="A989" s="14"/>
      <c r="B989" s="250"/>
      <c r="C989" s="251"/>
      <c r="D989" s="241" t="s">
        <v>380</v>
      </c>
      <c r="E989" s="251"/>
      <c r="F989" s="253" t="s">
        <v>1203</v>
      </c>
      <c r="G989" s="251"/>
      <c r="H989" s="254">
        <v>5.94</v>
      </c>
      <c r="I989" s="255"/>
      <c r="J989" s="251"/>
      <c r="K989" s="251"/>
      <c r="L989" s="256"/>
      <c r="M989" s="257"/>
      <c r="N989" s="258"/>
      <c r="O989" s="258"/>
      <c r="P989" s="258"/>
      <c r="Q989" s="258"/>
      <c r="R989" s="258"/>
      <c r="S989" s="258"/>
      <c r="T989" s="259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T989" s="260" t="s">
        <v>380</v>
      </c>
      <c r="AU989" s="260" t="s">
        <v>86</v>
      </c>
      <c r="AV989" s="14" t="s">
        <v>86</v>
      </c>
      <c r="AW989" s="14" t="s">
        <v>4</v>
      </c>
      <c r="AX989" s="14" t="s">
        <v>84</v>
      </c>
      <c r="AY989" s="260" t="s">
        <v>146</v>
      </c>
    </row>
    <row r="990" spans="1:65" s="2" customFormat="1" ht="24.15" customHeight="1">
      <c r="A990" s="41"/>
      <c r="B990" s="42"/>
      <c r="C990" s="215" t="s">
        <v>1204</v>
      </c>
      <c r="D990" s="215" t="s">
        <v>149</v>
      </c>
      <c r="E990" s="216" t="s">
        <v>1205</v>
      </c>
      <c r="F990" s="217" t="s">
        <v>1206</v>
      </c>
      <c r="G990" s="218" t="s">
        <v>526</v>
      </c>
      <c r="H990" s="219">
        <v>0.004</v>
      </c>
      <c r="I990" s="220"/>
      <c r="J990" s="221">
        <f>ROUND(I990*H990,2)</f>
        <v>0</v>
      </c>
      <c r="K990" s="217" t="s">
        <v>153</v>
      </c>
      <c r="L990" s="47"/>
      <c r="M990" s="222" t="s">
        <v>19</v>
      </c>
      <c r="N990" s="223" t="s">
        <v>47</v>
      </c>
      <c r="O990" s="87"/>
      <c r="P990" s="224">
        <f>O990*H990</f>
        <v>0</v>
      </c>
      <c r="Q990" s="224">
        <v>0</v>
      </c>
      <c r="R990" s="224">
        <f>Q990*H990</f>
        <v>0</v>
      </c>
      <c r="S990" s="224">
        <v>0</v>
      </c>
      <c r="T990" s="225">
        <f>S990*H990</f>
        <v>0</v>
      </c>
      <c r="U990" s="41"/>
      <c r="V990" s="41"/>
      <c r="W990" s="41"/>
      <c r="X990" s="41"/>
      <c r="Y990" s="41"/>
      <c r="Z990" s="41"/>
      <c r="AA990" s="41"/>
      <c r="AB990" s="41"/>
      <c r="AC990" s="41"/>
      <c r="AD990" s="41"/>
      <c r="AE990" s="41"/>
      <c r="AR990" s="226" t="s">
        <v>471</v>
      </c>
      <c r="AT990" s="226" t="s">
        <v>149</v>
      </c>
      <c r="AU990" s="226" t="s">
        <v>86</v>
      </c>
      <c r="AY990" s="20" t="s">
        <v>146</v>
      </c>
      <c r="BE990" s="227">
        <f>IF(N990="základní",J990,0)</f>
        <v>0</v>
      </c>
      <c r="BF990" s="227">
        <f>IF(N990="snížená",J990,0)</f>
        <v>0</v>
      </c>
      <c r="BG990" s="227">
        <f>IF(N990="zákl. přenesená",J990,0)</f>
        <v>0</v>
      </c>
      <c r="BH990" s="227">
        <f>IF(N990="sníž. přenesená",J990,0)</f>
        <v>0</v>
      </c>
      <c r="BI990" s="227">
        <f>IF(N990="nulová",J990,0)</f>
        <v>0</v>
      </c>
      <c r="BJ990" s="20" t="s">
        <v>84</v>
      </c>
      <c r="BK990" s="227">
        <f>ROUND(I990*H990,2)</f>
        <v>0</v>
      </c>
      <c r="BL990" s="20" t="s">
        <v>471</v>
      </c>
      <c r="BM990" s="226" t="s">
        <v>1207</v>
      </c>
    </row>
    <row r="991" spans="1:47" s="2" customFormat="1" ht="12">
      <c r="A991" s="41"/>
      <c r="B991" s="42"/>
      <c r="C991" s="43"/>
      <c r="D991" s="228" t="s">
        <v>156</v>
      </c>
      <c r="E991" s="43"/>
      <c r="F991" s="229" t="s">
        <v>1208</v>
      </c>
      <c r="G991" s="43"/>
      <c r="H991" s="43"/>
      <c r="I991" s="230"/>
      <c r="J991" s="43"/>
      <c r="K991" s="43"/>
      <c r="L991" s="47"/>
      <c r="M991" s="231"/>
      <c r="N991" s="232"/>
      <c r="O991" s="87"/>
      <c r="P991" s="87"/>
      <c r="Q991" s="87"/>
      <c r="R991" s="87"/>
      <c r="S991" s="87"/>
      <c r="T991" s="88"/>
      <c r="U991" s="41"/>
      <c r="V991" s="41"/>
      <c r="W991" s="41"/>
      <c r="X991" s="41"/>
      <c r="Y991" s="41"/>
      <c r="Z991" s="41"/>
      <c r="AA991" s="41"/>
      <c r="AB991" s="41"/>
      <c r="AC991" s="41"/>
      <c r="AD991" s="41"/>
      <c r="AE991" s="41"/>
      <c r="AT991" s="20" t="s">
        <v>156</v>
      </c>
      <c r="AU991" s="20" t="s">
        <v>86</v>
      </c>
    </row>
    <row r="992" spans="1:63" s="12" customFormat="1" ht="22.8" customHeight="1">
      <c r="A992" s="12"/>
      <c r="B992" s="199"/>
      <c r="C992" s="200"/>
      <c r="D992" s="201" t="s">
        <v>75</v>
      </c>
      <c r="E992" s="213" t="s">
        <v>1209</v>
      </c>
      <c r="F992" s="213" t="s">
        <v>1210</v>
      </c>
      <c r="G992" s="200"/>
      <c r="H992" s="200"/>
      <c r="I992" s="203"/>
      <c r="J992" s="214">
        <f>BK992</f>
        <v>0</v>
      </c>
      <c r="K992" s="200"/>
      <c r="L992" s="205"/>
      <c r="M992" s="206"/>
      <c r="N992" s="207"/>
      <c r="O992" s="207"/>
      <c r="P992" s="208">
        <f>SUM(P993:P1105)</f>
        <v>0</v>
      </c>
      <c r="Q992" s="207"/>
      <c r="R992" s="208">
        <f>SUM(R993:R1105)</f>
        <v>0.0847217</v>
      </c>
      <c r="S992" s="207"/>
      <c r="T992" s="209">
        <f>SUM(T993:T1105)</f>
        <v>0</v>
      </c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  <c r="AE992" s="12"/>
      <c r="AR992" s="210" t="s">
        <v>86</v>
      </c>
      <c r="AT992" s="211" t="s">
        <v>75</v>
      </c>
      <c r="AU992" s="211" t="s">
        <v>84</v>
      </c>
      <c r="AY992" s="210" t="s">
        <v>146</v>
      </c>
      <c r="BK992" s="212">
        <f>SUM(BK993:BK1105)</f>
        <v>0</v>
      </c>
    </row>
    <row r="993" spans="1:65" s="2" customFormat="1" ht="16.5" customHeight="1">
      <c r="A993" s="41"/>
      <c r="B993" s="42"/>
      <c r="C993" s="215" t="s">
        <v>1211</v>
      </c>
      <c r="D993" s="215" t="s">
        <v>149</v>
      </c>
      <c r="E993" s="216" t="s">
        <v>1212</v>
      </c>
      <c r="F993" s="217" t="s">
        <v>1213</v>
      </c>
      <c r="G993" s="218" t="s">
        <v>377</v>
      </c>
      <c r="H993" s="219">
        <v>22.79</v>
      </c>
      <c r="I993" s="220"/>
      <c r="J993" s="221">
        <f>ROUND(I993*H993,2)</f>
        <v>0</v>
      </c>
      <c r="K993" s="217" t="s">
        <v>153</v>
      </c>
      <c r="L993" s="47"/>
      <c r="M993" s="222" t="s">
        <v>19</v>
      </c>
      <c r="N993" s="223" t="s">
        <v>47</v>
      </c>
      <c r="O993" s="87"/>
      <c r="P993" s="224">
        <f>O993*H993</f>
        <v>0</v>
      </c>
      <c r="Q993" s="224">
        <v>0</v>
      </c>
      <c r="R993" s="224">
        <f>Q993*H993</f>
        <v>0</v>
      </c>
      <c r="S993" s="224">
        <v>0</v>
      </c>
      <c r="T993" s="225">
        <f>S993*H993</f>
        <v>0</v>
      </c>
      <c r="U993" s="41"/>
      <c r="V993" s="41"/>
      <c r="W993" s="41"/>
      <c r="X993" s="41"/>
      <c r="Y993" s="41"/>
      <c r="Z993" s="41"/>
      <c r="AA993" s="41"/>
      <c r="AB993" s="41"/>
      <c r="AC993" s="41"/>
      <c r="AD993" s="41"/>
      <c r="AE993" s="41"/>
      <c r="AR993" s="226" t="s">
        <v>471</v>
      </c>
      <c r="AT993" s="226" t="s">
        <v>149</v>
      </c>
      <c r="AU993" s="226" t="s">
        <v>86</v>
      </c>
      <c r="AY993" s="20" t="s">
        <v>146</v>
      </c>
      <c r="BE993" s="227">
        <f>IF(N993="základní",J993,0)</f>
        <v>0</v>
      </c>
      <c r="BF993" s="227">
        <f>IF(N993="snížená",J993,0)</f>
        <v>0</v>
      </c>
      <c r="BG993" s="227">
        <f>IF(N993="zákl. přenesená",J993,0)</f>
        <v>0</v>
      </c>
      <c r="BH993" s="227">
        <f>IF(N993="sníž. přenesená",J993,0)</f>
        <v>0</v>
      </c>
      <c r="BI993" s="227">
        <f>IF(N993="nulová",J993,0)</f>
        <v>0</v>
      </c>
      <c r="BJ993" s="20" t="s">
        <v>84</v>
      </c>
      <c r="BK993" s="227">
        <f>ROUND(I993*H993,2)</f>
        <v>0</v>
      </c>
      <c r="BL993" s="20" t="s">
        <v>471</v>
      </c>
      <c r="BM993" s="226" t="s">
        <v>1214</v>
      </c>
    </row>
    <row r="994" spans="1:47" s="2" customFormat="1" ht="12">
      <c r="A994" s="41"/>
      <c r="B994" s="42"/>
      <c r="C994" s="43"/>
      <c r="D994" s="228" t="s">
        <v>156</v>
      </c>
      <c r="E994" s="43"/>
      <c r="F994" s="229" t="s">
        <v>1215</v>
      </c>
      <c r="G994" s="43"/>
      <c r="H994" s="43"/>
      <c r="I994" s="230"/>
      <c r="J994" s="43"/>
      <c r="K994" s="43"/>
      <c r="L994" s="47"/>
      <c r="M994" s="231"/>
      <c r="N994" s="232"/>
      <c r="O994" s="87"/>
      <c r="P994" s="87"/>
      <c r="Q994" s="87"/>
      <c r="R994" s="87"/>
      <c r="S994" s="87"/>
      <c r="T994" s="88"/>
      <c r="U994" s="41"/>
      <c r="V994" s="41"/>
      <c r="W994" s="41"/>
      <c r="X994" s="41"/>
      <c r="Y994" s="41"/>
      <c r="Z994" s="41"/>
      <c r="AA994" s="41"/>
      <c r="AB994" s="41"/>
      <c r="AC994" s="41"/>
      <c r="AD994" s="41"/>
      <c r="AE994" s="41"/>
      <c r="AT994" s="20" t="s">
        <v>156</v>
      </c>
      <c r="AU994" s="20" t="s">
        <v>86</v>
      </c>
    </row>
    <row r="995" spans="1:51" s="14" customFormat="1" ht="12">
      <c r="A995" s="14"/>
      <c r="B995" s="250"/>
      <c r="C995" s="251"/>
      <c r="D995" s="241" t="s">
        <v>380</v>
      </c>
      <c r="E995" s="252" t="s">
        <v>19</v>
      </c>
      <c r="F995" s="253" t="s">
        <v>992</v>
      </c>
      <c r="G995" s="251"/>
      <c r="H995" s="254">
        <v>6.15</v>
      </c>
      <c r="I995" s="255"/>
      <c r="J995" s="251"/>
      <c r="K995" s="251"/>
      <c r="L995" s="256"/>
      <c r="M995" s="257"/>
      <c r="N995" s="258"/>
      <c r="O995" s="258"/>
      <c r="P995" s="258"/>
      <c r="Q995" s="258"/>
      <c r="R995" s="258"/>
      <c r="S995" s="258"/>
      <c r="T995" s="259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T995" s="260" t="s">
        <v>380</v>
      </c>
      <c r="AU995" s="260" t="s">
        <v>86</v>
      </c>
      <c r="AV995" s="14" t="s">
        <v>86</v>
      </c>
      <c r="AW995" s="14" t="s">
        <v>37</v>
      </c>
      <c r="AX995" s="14" t="s">
        <v>76</v>
      </c>
      <c r="AY995" s="260" t="s">
        <v>146</v>
      </c>
    </row>
    <row r="996" spans="1:51" s="14" customFormat="1" ht="12">
      <c r="A996" s="14"/>
      <c r="B996" s="250"/>
      <c r="C996" s="251"/>
      <c r="D996" s="241" t="s">
        <v>380</v>
      </c>
      <c r="E996" s="252" t="s">
        <v>19</v>
      </c>
      <c r="F996" s="253" t="s">
        <v>993</v>
      </c>
      <c r="G996" s="251"/>
      <c r="H996" s="254">
        <v>9.94</v>
      </c>
      <c r="I996" s="255"/>
      <c r="J996" s="251"/>
      <c r="K996" s="251"/>
      <c r="L996" s="256"/>
      <c r="M996" s="257"/>
      <c r="N996" s="258"/>
      <c r="O996" s="258"/>
      <c r="P996" s="258"/>
      <c r="Q996" s="258"/>
      <c r="R996" s="258"/>
      <c r="S996" s="258"/>
      <c r="T996" s="259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T996" s="260" t="s">
        <v>380</v>
      </c>
      <c r="AU996" s="260" t="s">
        <v>86</v>
      </c>
      <c r="AV996" s="14" t="s">
        <v>86</v>
      </c>
      <c r="AW996" s="14" t="s">
        <v>37</v>
      </c>
      <c r="AX996" s="14" t="s">
        <v>76</v>
      </c>
      <c r="AY996" s="260" t="s">
        <v>146</v>
      </c>
    </row>
    <row r="997" spans="1:51" s="15" customFormat="1" ht="12">
      <c r="A997" s="15"/>
      <c r="B997" s="266"/>
      <c r="C997" s="267"/>
      <c r="D997" s="241" t="s">
        <v>380</v>
      </c>
      <c r="E997" s="268" t="s">
        <v>19</v>
      </c>
      <c r="F997" s="269" t="s">
        <v>994</v>
      </c>
      <c r="G997" s="267"/>
      <c r="H997" s="270">
        <v>16.09</v>
      </c>
      <c r="I997" s="271"/>
      <c r="J997" s="267"/>
      <c r="K997" s="267"/>
      <c r="L997" s="272"/>
      <c r="M997" s="273"/>
      <c r="N997" s="274"/>
      <c r="O997" s="274"/>
      <c r="P997" s="274"/>
      <c r="Q997" s="274"/>
      <c r="R997" s="274"/>
      <c r="S997" s="274"/>
      <c r="T997" s="27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T997" s="276" t="s">
        <v>380</v>
      </c>
      <c r="AU997" s="276" t="s">
        <v>86</v>
      </c>
      <c r="AV997" s="15" t="s">
        <v>162</v>
      </c>
      <c r="AW997" s="15" t="s">
        <v>37</v>
      </c>
      <c r="AX997" s="15" t="s">
        <v>76</v>
      </c>
      <c r="AY997" s="276" t="s">
        <v>146</v>
      </c>
    </row>
    <row r="998" spans="1:51" s="14" customFormat="1" ht="12">
      <c r="A998" s="14"/>
      <c r="B998" s="250"/>
      <c r="C998" s="251"/>
      <c r="D998" s="241" t="s">
        <v>380</v>
      </c>
      <c r="E998" s="252" t="s">
        <v>19</v>
      </c>
      <c r="F998" s="253" t="s">
        <v>995</v>
      </c>
      <c r="G998" s="251"/>
      <c r="H998" s="254">
        <v>1.35</v>
      </c>
      <c r="I998" s="255"/>
      <c r="J998" s="251"/>
      <c r="K998" s="251"/>
      <c r="L998" s="256"/>
      <c r="M998" s="257"/>
      <c r="N998" s="258"/>
      <c r="O998" s="258"/>
      <c r="P998" s="258"/>
      <c r="Q998" s="258"/>
      <c r="R998" s="258"/>
      <c r="S998" s="258"/>
      <c r="T998" s="259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T998" s="260" t="s">
        <v>380</v>
      </c>
      <c r="AU998" s="260" t="s">
        <v>86</v>
      </c>
      <c r="AV998" s="14" t="s">
        <v>86</v>
      </c>
      <c r="AW998" s="14" t="s">
        <v>37</v>
      </c>
      <c r="AX998" s="14" t="s">
        <v>76</v>
      </c>
      <c r="AY998" s="260" t="s">
        <v>146</v>
      </c>
    </row>
    <row r="999" spans="1:51" s="14" customFormat="1" ht="12">
      <c r="A999" s="14"/>
      <c r="B999" s="250"/>
      <c r="C999" s="251"/>
      <c r="D999" s="241" t="s">
        <v>380</v>
      </c>
      <c r="E999" s="252" t="s">
        <v>19</v>
      </c>
      <c r="F999" s="253" t="s">
        <v>996</v>
      </c>
      <c r="G999" s="251"/>
      <c r="H999" s="254">
        <v>1.8</v>
      </c>
      <c r="I999" s="255"/>
      <c r="J999" s="251"/>
      <c r="K999" s="251"/>
      <c r="L999" s="256"/>
      <c r="M999" s="257"/>
      <c r="N999" s="258"/>
      <c r="O999" s="258"/>
      <c r="P999" s="258"/>
      <c r="Q999" s="258"/>
      <c r="R999" s="258"/>
      <c r="S999" s="258"/>
      <c r="T999" s="259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T999" s="260" t="s">
        <v>380</v>
      </c>
      <c r="AU999" s="260" t="s">
        <v>86</v>
      </c>
      <c r="AV999" s="14" t="s">
        <v>86</v>
      </c>
      <c r="AW999" s="14" t="s">
        <v>37</v>
      </c>
      <c r="AX999" s="14" t="s">
        <v>76</v>
      </c>
      <c r="AY999" s="260" t="s">
        <v>146</v>
      </c>
    </row>
    <row r="1000" spans="1:51" s="15" customFormat="1" ht="12">
      <c r="A1000" s="15"/>
      <c r="B1000" s="266"/>
      <c r="C1000" s="267"/>
      <c r="D1000" s="241" t="s">
        <v>380</v>
      </c>
      <c r="E1000" s="268" t="s">
        <v>19</v>
      </c>
      <c r="F1000" s="269" t="s">
        <v>1216</v>
      </c>
      <c r="G1000" s="267"/>
      <c r="H1000" s="270">
        <v>3.15</v>
      </c>
      <c r="I1000" s="271"/>
      <c r="J1000" s="267"/>
      <c r="K1000" s="267"/>
      <c r="L1000" s="272"/>
      <c r="M1000" s="273"/>
      <c r="N1000" s="274"/>
      <c r="O1000" s="274"/>
      <c r="P1000" s="274"/>
      <c r="Q1000" s="274"/>
      <c r="R1000" s="274"/>
      <c r="S1000" s="274"/>
      <c r="T1000" s="275"/>
      <c r="U1000" s="15"/>
      <c r="V1000" s="15"/>
      <c r="W1000" s="15"/>
      <c r="X1000" s="15"/>
      <c r="Y1000" s="15"/>
      <c r="Z1000" s="15"/>
      <c r="AA1000" s="15"/>
      <c r="AB1000" s="15"/>
      <c r="AC1000" s="15"/>
      <c r="AD1000" s="15"/>
      <c r="AE1000" s="15"/>
      <c r="AT1000" s="276" t="s">
        <v>380</v>
      </c>
      <c r="AU1000" s="276" t="s">
        <v>86</v>
      </c>
      <c r="AV1000" s="15" t="s">
        <v>162</v>
      </c>
      <c r="AW1000" s="15" t="s">
        <v>37</v>
      </c>
      <c r="AX1000" s="15" t="s">
        <v>76</v>
      </c>
      <c r="AY1000" s="276" t="s">
        <v>146</v>
      </c>
    </row>
    <row r="1001" spans="1:51" s="14" customFormat="1" ht="12">
      <c r="A1001" s="14"/>
      <c r="B1001" s="250"/>
      <c r="C1001" s="251"/>
      <c r="D1001" s="241" t="s">
        <v>380</v>
      </c>
      <c r="E1001" s="252" t="s">
        <v>19</v>
      </c>
      <c r="F1001" s="253" t="s">
        <v>998</v>
      </c>
      <c r="G1001" s="251"/>
      <c r="H1001" s="254">
        <v>1.14</v>
      </c>
      <c r="I1001" s="255"/>
      <c r="J1001" s="251"/>
      <c r="K1001" s="251"/>
      <c r="L1001" s="256"/>
      <c r="M1001" s="257"/>
      <c r="N1001" s="258"/>
      <c r="O1001" s="258"/>
      <c r="P1001" s="258"/>
      <c r="Q1001" s="258"/>
      <c r="R1001" s="258"/>
      <c r="S1001" s="258"/>
      <c r="T1001" s="259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T1001" s="260" t="s">
        <v>380</v>
      </c>
      <c r="AU1001" s="260" t="s">
        <v>86</v>
      </c>
      <c r="AV1001" s="14" t="s">
        <v>86</v>
      </c>
      <c r="AW1001" s="14" t="s">
        <v>37</v>
      </c>
      <c r="AX1001" s="14" t="s">
        <v>76</v>
      </c>
      <c r="AY1001" s="260" t="s">
        <v>146</v>
      </c>
    </row>
    <row r="1002" spans="1:51" s="14" customFormat="1" ht="12">
      <c r="A1002" s="14"/>
      <c r="B1002" s="250"/>
      <c r="C1002" s="251"/>
      <c r="D1002" s="241" t="s">
        <v>380</v>
      </c>
      <c r="E1002" s="252" t="s">
        <v>19</v>
      </c>
      <c r="F1002" s="253" t="s">
        <v>999</v>
      </c>
      <c r="G1002" s="251"/>
      <c r="H1002" s="254">
        <v>0.57</v>
      </c>
      <c r="I1002" s="255"/>
      <c r="J1002" s="251"/>
      <c r="K1002" s="251"/>
      <c r="L1002" s="256"/>
      <c r="M1002" s="257"/>
      <c r="N1002" s="258"/>
      <c r="O1002" s="258"/>
      <c r="P1002" s="258"/>
      <c r="Q1002" s="258"/>
      <c r="R1002" s="258"/>
      <c r="S1002" s="258"/>
      <c r="T1002" s="259"/>
      <c r="U1002" s="14"/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  <c r="AT1002" s="260" t="s">
        <v>380</v>
      </c>
      <c r="AU1002" s="260" t="s">
        <v>86</v>
      </c>
      <c r="AV1002" s="14" t="s">
        <v>86</v>
      </c>
      <c r="AW1002" s="14" t="s">
        <v>37</v>
      </c>
      <c r="AX1002" s="14" t="s">
        <v>76</v>
      </c>
      <c r="AY1002" s="260" t="s">
        <v>146</v>
      </c>
    </row>
    <row r="1003" spans="1:51" s="14" customFormat="1" ht="12">
      <c r="A1003" s="14"/>
      <c r="B1003" s="250"/>
      <c r="C1003" s="251"/>
      <c r="D1003" s="241" t="s">
        <v>380</v>
      </c>
      <c r="E1003" s="252" t="s">
        <v>19</v>
      </c>
      <c r="F1003" s="253" t="s">
        <v>1000</v>
      </c>
      <c r="G1003" s="251"/>
      <c r="H1003" s="254">
        <v>0.72</v>
      </c>
      <c r="I1003" s="255"/>
      <c r="J1003" s="251"/>
      <c r="K1003" s="251"/>
      <c r="L1003" s="256"/>
      <c r="M1003" s="257"/>
      <c r="N1003" s="258"/>
      <c r="O1003" s="258"/>
      <c r="P1003" s="258"/>
      <c r="Q1003" s="258"/>
      <c r="R1003" s="258"/>
      <c r="S1003" s="258"/>
      <c r="T1003" s="259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T1003" s="260" t="s">
        <v>380</v>
      </c>
      <c r="AU1003" s="260" t="s">
        <v>86</v>
      </c>
      <c r="AV1003" s="14" t="s">
        <v>86</v>
      </c>
      <c r="AW1003" s="14" t="s">
        <v>37</v>
      </c>
      <c r="AX1003" s="14" t="s">
        <v>76</v>
      </c>
      <c r="AY1003" s="260" t="s">
        <v>146</v>
      </c>
    </row>
    <row r="1004" spans="1:51" s="15" customFormat="1" ht="12">
      <c r="A1004" s="15"/>
      <c r="B1004" s="266"/>
      <c r="C1004" s="267"/>
      <c r="D1004" s="241" t="s">
        <v>380</v>
      </c>
      <c r="E1004" s="268" t="s">
        <v>19</v>
      </c>
      <c r="F1004" s="269" t="s">
        <v>994</v>
      </c>
      <c r="G1004" s="267"/>
      <c r="H1004" s="270">
        <v>2.43</v>
      </c>
      <c r="I1004" s="271"/>
      <c r="J1004" s="267"/>
      <c r="K1004" s="267"/>
      <c r="L1004" s="272"/>
      <c r="M1004" s="273"/>
      <c r="N1004" s="274"/>
      <c r="O1004" s="274"/>
      <c r="P1004" s="274"/>
      <c r="Q1004" s="274"/>
      <c r="R1004" s="274"/>
      <c r="S1004" s="274"/>
      <c r="T1004" s="275"/>
      <c r="U1004" s="15"/>
      <c r="V1004" s="15"/>
      <c r="W1004" s="15"/>
      <c r="X1004" s="15"/>
      <c r="Y1004" s="15"/>
      <c r="Z1004" s="15"/>
      <c r="AA1004" s="15"/>
      <c r="AB1004" s="15"/>
      <c r="AC1004" s="15"/>
      <c r="AD1004" s="15"/>
      <c r="AE1004" s="15"/>
      <c r="AT1004" s="276" t="s">
        <v>380</v>
      </c>
      <c r="AU1004" s="276" t="s">
        <v>86</v>
      </c>
      <c r="AV1004" s="15" t="s">
        <v>162</v>
      </c>
      <c r="AW1004" s="15" t="s">
        <v>37</v>
      </c>
      <c r="AX1004" s="15" t="s">
        <v>76</v>
      </c>
      <c r="AY1004" s="276" t="s">
        <v>146</v>
      </c>
    </row>
    <row r="1005" spans="1:51" s="14" customFormat="1" ht="12">
      <c r="A1005" s="14"/>
      <c r="B1005" s="250"/>
      <c r="C1005" s="251"/>
      <c r="D1005" s="241" t="s">
        <v>380</v>
      </c>
      <c r="E1005" s="252" t="s">
        <v>19</v>
      </c>
      <c r="F1005" s="253" t="s">
        <v>1001</v>
      </c>
      <c r="G1005" s="251"/>
      <c r="H1005" s="254">
        <v>1.12</v>
      </c>
      <c r="I1005" s="255"/>
      <c r="J1005" s="251"/>
      <c r="K1005" s="251"/>
      <c r="L1005" s="256"/>
      <c r="M1005" s="257"/>
      <c r="N1005" s="258"/>
      <c r="O1005" s="258"/>
      <c r="P1005" s="258"/>
      <c r="Q1005" s="258"/>
      <c r="R1005" s="258"/>
      <c r="S1005" s="258"/>
      <c r="T1005" s="259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  <c r="AT1005" s="260" t="s">
        <v>380</v>
      </c>
      <c r="AU1005" s="260" t="s">
        <v>86</v>
      </c>
      <c r="AV1005" s="14" t="s">
        <v>86</v>
      </c>
      <c r="AW1005" s="14" t="s">
        <v>37</v>
      </c>
      <c r="AX1005" s="14" t="s">
        <v>76</v>
      </c>
      <c r="AY1005" s="260" t="s">
        <v>146</v>
      </c>
    </row>
    <row r="1006" spans="1:51" s="15" customFormat="1" ht="12">
      <c r="A1006" s="15"/>
      <c r="B1006" s="266"/>
      <c r="C1006" s="267"/>
      <c r="D1006" s="241" t="s">
        <v>380</v>
      </c>
      <c r="E1006" s="268" t="s">
        <v>19</v>
      </c>
      <c r="F1006" s="269" t="s">
        <v>994</v>
      </c>
      <c r="G1006" s="267"/>
      <c r="H1006" s="270">
        <v>1.12</v>
      </c>
      <c r="I1006" s="271"/>
      <c r="J1006" s="267"/>
      <c r="K1006" s="267"/>
      <c r="L1006" s="272"/>
      <c r="M1006" s="273"/>
      <c r="N1006" s="274"/>
      <c r="O1006" s="274"/>
      <c r="P1006" s="274"/>
      <c r="Q1006" s="274"/>
      <c r="R1006" s="274"/>
      <c r="S1006" s="274"/>
      <c r="T1006" s="275"/>
      <c r="U1006" s="15"/>
      <c r="V1006" s="15"/>
      <c r="W1006" s="15"/>
      <c r="X1006" s="15"/>
      <c r="Y1006" s="15"/>
      <c r="Z1006" s="15"/>
      <c r="AA1006" s="15"/>
      <c r="AB1006" s="15"/>
      <c r="AC1006" s="15"/>
      <c r="AD1006" s="15"/>
      <c r="AE1006" s="15"/>
      <c r="AT1006" s="276" t="s">
        <v>380</v>
      </c>
      <c r="AU1006" s="276" t="s">
        <v>86</v>
      </c>
      <c r="AV1006" s="15" t="s">
        <v>162</v>
      </c>
      <c r="AW1006" s="15" t="s">
        <v>37</v>
      </c>
      <c r="AX1006" s="15" t="s">
        <v>76</v>
      </c>
      <c r="AY1006" s="276" t="s">
        <v>146</v>
      </c>
    </row>
    <row r="1007" spans="1:51" s="16" customFormat="1" ht="12">
      <c r="A1007" s="16"/>
      <c r="B1007" s="277"/>
      <c r="C1007" s="278"/>
      <c r="D1007" s="241" t="s">
        <v>380</v>
      </c>
      <c r="E1007" s="279" t="s">
        <v>19</v>
      </c>
      <c r="F1007" s="280" t="s">
        <v>1002</v>
      </c>
      <c r="G1007" s="278"/>
      <c r="H1007" s="281">
        <v>22.79</v>
      </c>
      <c r="I1007" s="282"/>
      <c r="J1007" s="278"/>
      <c r="K1007" s="278"/>
      <c r="L1007" s="283"/>
      <c r="M1007" s="284"/>
      <c r="N1007" s="285"/>
      <c r="O1007" s="285"/>
      <c r="P1007" s="285"/>
      <c r="Q1007" s="285"/>
      <c r="R1007" s="285"/>
      <c r="S1007" s="285"/>
      <c r="T1007" s="286"/>
      <c r="U1007" s="16"/>
      <c r="V1007" s="16"/>
      <c r="W1007" s="16"/>
      <c r="X1007" s="16"/>
      <c r="Y1007" s="16"/>
      <c r="Z1007" s="16"/>
      <c r="AA1007" s="16"/>
      <c r="AB1007" s="16"/>
      <c r="AC1007" s="16"/>
      <c r="AD1007" s="16"/>
      <c r="AE1007" s="16"/>
      <c r="AT1007" s="287" t="s">
        <v>380</v>
      </c>
      <c r="AU1007" s="287" t="s">
        <v>86</v>
      </c>
      <c r="AV1007" s="16" t="s">
        <v>167</v>
      </c>
      <c r="AW1007" s="16" t="s">
        <v>37</v>
      </c>
      <c r="AX1007" s="16" t="s">
        <v>84</v>
      </c>
      <c r="AY1007" s="287" t="s">
        <v>146</v>
      </c>
    </row>
    <row r="1008" spans="1:65" s="2" customFormat="1" ht="16.5" customHeight="1">
      <c r="A1008" s="41"/>
      <c r="B1008" s="42"/>
      <c r="C1008" s="215" t="s">
        <v>1217</v>
      </c>
      <c r="D1008" s="215" t="s">
        <v>149</v>
      </c>
      <c r="E1008" s="216" t="s">
        <v>1218</v>
      </c>
      <c r="F1008" s="217" t="s">
        <v>1219</v>
      </c>
      <c r="G1008" s="218" t="s">
        <v>377</v>
      </c>
      <c r="H1008" s="219">
        <v>19.24</v>
      </c>
      <c r="I1008" s="220"/>
      <c r="J1008" s="221">
        <f>ROUND(I1008*H1008,2)</f>
        <v>0</v>
      </c>
      <c r="K1008" s="217" t="s">
        <v>153</v>
      </c>
      <c r="L1008" s="47"/>
      <c r="M1008" s="222" t="s">
        <v>19</v>
      </c>
      <c r="N1008" s="223" t="s">
        <v>47</v>
      </c>
      <c r="O1008" s="87"/>
      <c r="P1008" s="224">
        <f>O1008*H1008</f>
        <v>0</v>
      </c>
      <c r="Q1008" s="224">
        <v>0.00036</v>
      </c>
      <c r="R1008" s="224">
        <f>Q1008*H1008</f>
        <v>0.0069264</v>
      </c>
      <c r="S1008" s="224">
        <v>0</v>
      </c>
      <c r="T1008" s="225">
        <f>S1008*H1008</f>
        <v>0</v>
      </c>
      <c r="U1008" s="41"/>
      <c r="V1008" s="41"/>
      <c r="W1008" s="41"/>
      <c r="X1008" s="41"/>
      <c r="Y1008" s="41"/>
      <c r="Z1008" s="41"/>
      <c r="AA1008" s="41"/>
      <c r="AB1008" s="41"/>
      <c r="AC1008" s="41"/>
      <c r="AD1008" s="41"/>
      <c r="AE1008" s="41"/>
      <c r="AR1008" s="226" t="s">
        <v>471</v>
      </c>
      <c r="AT1008" s="226" t="s">
        <v>149</v>
      </c>
      <c r="AU1008" s="226" t="s">
        <v>86</v>
      </c>
      <c r="AY1008" s="20" t="s">
        <v>146</v>
      </c>
      <c r="BE1008" s="227">
        <f>IF(N1008="základní",J1008,0)</f>
        <v>0</v>
      </c>
      <c r="BF1008" s="227">
        <f>IF(N1008="snížená",J1008,0)</f>
        <v>0</v>
      </c>
      <c r="BG1008" s="227">
        <f>IF(N1008="zákl. přenesená",J1008,0)</f>
        <v>0</v>
      </c>
      <c r="BH1008" s="227">
        <f>IF(N1008="sníž. přenesená",J1008,0)</f>
        <v>0</v>
      </c>
      <c r="BI1008" s="227">
        <f>IF(N1008="nulová",J1008,0)</f>
        <v>0</v>
      </c>
      <c r="BJ1008" s="20" t="s">
        <v>84</v>
      </c>
      <c r="BK1008" s="227">
        <f>ROUND(I1008*H1008,2)</f>
        <v>0</v>
      </c>
      <c r="BL1008" s="20" t="s">
        <v>471</v>
      </c>
      <c r="BM1008" s="226" t="s">
        <v>1220</v>
      </c>
    </row>
    <row r="1009" spans="1:47" s="2" customFormat="1" ht="12">
      <c r="A1009" s="41"/>
      <c r="B1009" s="42"/>
      <c r="C1009" s="43"/>
      <c r="D1009" s="228" t="s">
        <v>156</v>
      </c>
      <c r="E1009" s="43"/>
      <c r="F1009" s="229" t="s">
        <v>1221</v>
      </c>
      <c r="G1009" s="43"/>
      <c r="H1009" s="43"/>
      <c r="I1009" s="230"/>
      <c r="J1009" s="43"/>
      <c r="K1009" s="43"/>
      <c r="L1009" s="47"/>
      <c r="M1009" s="231"/>
      <c r="N1009" s="232"/>
      <c r="O1009" s="87"/>
      <c r="P1009" s="87"/>
      <c r="Q1009" s="87"/>
      <c r="R1009" s="87"/>
      <c r="S1009" s="87"/>
      <c r="T1009" s="88"/>
      <c r="U1009" s="41"/>
      <c r="V1009" s="41"/>
      <c r="W1009" s="41"/>
      <c r="X1009" s="41"/>
      <c r="Y1009" s="41"/>
      <c r="Z1009" s="41"/>
      <c r="AA1009" s="41"/>
      <c r="AB1009" s="41"/>
      <c r="AC1009" s="41"/>
      <c r="AD1009" s="41"/>
      <c r="AE1009" s="41"/>
      <c r="AT1009" s="20" t="s">
        <v>156</v>
      </c>
      <c r="AU1009" s="20" t="s">
        <v>86</v>
      </c>
    </row>
    <row r="1010" spans="1:51" s="14" customFormat="1" ht="12">
      <c r="A1010" s="14"/>
      <c r="B1010" s="250"/>
      <c r="C1010" s="251"/>
      <c r="D1010" s="241" t="s">
        <v>380</v>
      </c>
      <c r="E1010" s="252" t="s">
        <v>19</v>
      </c>
      <c r="F1010" s="253" t="s">
        <v>1222</v>
      </c>
      <c r="G1010" s="251"/>
      <c r="H1010" s="254">
        <v>6.15</v>
      </c>
      <c r="I1010" s="255"/>
      <c r="J1010" s="251"/>
      <c r="K1010" s="251"/>
      <c r="L1010" s="256"/>
      <c r="M1010" s="257"/>
      <c r="N1010" s="258"/>
      <c r="O1010" s="258"/>
      <c r="P1010" s="258"/>
      <c r="Q1010" s="258"/>
      <c r="R1010" s="258"/>
      <c r="S1010" s="258"/>
      <c r="T1010" s="259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  <c r="AT1010" s="260" t="s">
        <v>380</v>
      </c>
      <c r="AU1010" s="260" t="s">
        <v>86</v>
      </c>
      <c r="AV1010" s="14" t="s">
        <v>86</v>
      </c>
      <c r="AW1010" s="14" t="s">
        <v>37</v>
      </c>
      <c r="AX1010" s="14" t="s">
        <v>76</v>
      </c>
      <c r="AY1010" s="260" t="s">
        <v>146</v>
      </c>
    </row>
    <row r="1011" spans="1:51" s="14" customFormat="1" ht="12">
      <c r="A1011" s="14"/>
      <c r="B1011" s="250"/>
      <c r="C1011" s="251"/>
      <c r="D1011" s="241" t="s">
        <v>380</v>
      </c>
      <c r="E1011" s="252" t="s">
        <v>19</v>
      </c>
      <c r="F1011" s="253" t="s">
        <v>993</v>
      </c>
      <c r="G1011" s="251"/>
      <c r="H1011" s="254">
        <v>9.94</v>
      </c>
      <c r="I1011" s="255"/>
      <c r="J1011" s="251"/>
      <c r="K1011" s="251"/>
      <c r="L1011" s="256"/>
      <c r="M1011" s="257"/>
      <c r="N1011" s="258"/>
      <c r="O1011" s="258"/>
      <c r="P1011" s="258"/>
      <c r="Q1011" s="258"/>
      <c r="R1011" s="258"/>
      <c r="S1011" s="258"/>
      <c r="T1011" s="259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T1011" s="260" t="s">
        <v>380</v>
      </c>
      <c r="AU1011" s="260" t="s">
        <v>86</v>
      </c>
      <c r="AV1011" s="14" t="s">
        <v>86</v>
      </c>
      <c r="AW1011" s="14" t="s">
        <v>37</v>
      </c>
      <c r="AX1011" s="14" t="s">
        <v>76</v>
      </c>
      <c r="AY1011" s="260" t="s">
        <v>146</v>
      </c>
    </row>
    <row r="1012" spans="1:51" s="15" customFormat="1" ht="12">
      <c r="A1012" s="15"/>
      <c r="B1012" s="266"/>
      <c r="C1012" s="267"/>
      <c r="D1012" s="241" t="s">
        <v>380</v>
      </c>
      <c r="E1012" s="268" t="s">
        <v>19</v>
      </c>
      <c r="F1012" s="269" t="s">
        <v>994</v>
      </c>
      <c r="G1012" s="267"/>
      <c r="H1012" s="270">
        <v>16.09</v>
      </c>
      <c r="I1012" s="271"/>
      <c r="J1012" s="267"/>
      <c r="K1012" s="267"/>
      <c r="L1012" s="272"/>
      <c r="M1012" s="273"/>
      <c r="N1012" s="274"/>
      <c r="O1012" s="274"/>
      <c r="P1012" s="274"/>
      <c r="Q1012" s="274"/>
      <c r="R1012" s="274"/>
      <c r="S1012" s="274"/>
      <c r="T1012" s="275"/>
      <c r="U1012" s="15"/>
      <c r="V1012" s="15"/>
      <c r="W1012" s="15"/>
      <c r="X1012" s="15"/>
      <c r="Y1012" s="15"/>
      <c r="Z1012" s="15"/>
      <c r="AA1012" s="15"/>
      <c r="AB1012" s="15"/>
      <c r="AC1012" s="15"/>
      <c r="AD1012" s="15"/>
      <c r="AE1012" s="15"/>
      <c r="AT1012" s="276" t="s">
        <v>380</v>
      </c>
      <c r="AU1012" s="276" t="s">
        <v>86</v>
      </c>
      <c r="AV1012" s="15" t="s">
        <v>162</v>
      </c>
      <c r="AW1012" s="15" t="s">
        <v>37</v>
      </c>
      <c r="AX1012" s="15" t="s">
        <v>76</v>
      </c>
      <c r="AY1012" s="276" t="s">
        <v>146</v>
      </c>
    </row>
    <row r="1013" spans="1:51" s="14" customFormat="1" ht="12">
      <c r="A1013" s="14"/>
      <c r="B1013" s="250"/>
      <c r="C1013" s="251"/>
      <c r="D1013" s="241" t="s">
        <v>380</v>
      </c>
      <c r="E1013" s="252" t="s">
        <v>19</v>
      </c>
      <c r="F1013" s="253" t="s">
        <v>995</v>
      </c>
      <c r="G1013" s="251"/>
      <c r="H1013" s="254">
        <v>1.35</v>
      </c>
      <c r="I1013" s="255"/>
      <c r="J1013" s="251"/>
      <c r="K1013" s="251"/>
      <c r="L1013" s="256"/>
      <c r="M1013" s="257"/>
      <c r="N1013" s="258"/>
      <c r="O1013" s="258"/>
      <c r="P1013" s="258"/>
      <c r="Q1013" s="258"/>
      <c r="R1013" s="258"/>
      <c r="S1013" s="258"/>
      <c r="T1013" s="259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T1013" s="260" t="s">
        <v>380</v>
      </c>
      <c r="AU1013" s="260" t="s">
        <v>86</v>
      </c>
      <c r="AV1013" s="14" t="s">
        <v>86</v>
      </c>
      <c r="AW1013" s="14" t="s">
        <v>37</v>
      </c>
      <c r="AX1013" s="14" t="s">
        <v>76</v>
      </c>
      <c r="AY1013" s="260" t="s">
        <v>146</v>
      </c>
    </row>
    <row r="1014" spans="1:51" s="14" customFormat="1" ht="12">
      <c r="A1014" s="14"/>
      <c r="B1014" s="250"/>
      <c r="C1014" s="251"/>
      <c r="D1014" s="241" t="s">
        <v>380</v>
      </c>
      <c r="E1014" s="252" t="s">
        <v>19</v>
      </c>
      <c r="F1014" s="253" t="s">
        <v>996</v>
      </c>
      <c r="G1014" s="251"/>
      <c r="H1014" s="254">
        <v>1.8</v>
      </c>
      <c r="I1014" s="255"/>
      <c r="J1014" s="251"/>
      <c r="K1014" s="251"/>
      <c r="L1014" s="256"/>
      <c r="M1014" s="257"/>
      <c r="N1014" s="258"/>
      <c r="O1014" s="258"/>
      <c r="P1014" s="258"/>
      <c r="Q1014" s="258"/>
      <c r="R1014" s="258"/>
      <c r="S1014" s="258"/>
      <c r="T1014" s="259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T1014" s="260" t="s">
        <v>380</v>
      </c>
      <c r="AU1014" s="260" t="s">
        <v>86</v>
      </c>
      <c r="AV1014" s="14" t="s">
        <v>86</v>
      </c>
      <c r="AW1014" s="14" t="s">
        <v>37</v>
      </c>
      <c r="AX1014" s="14" t="s">
        <v>76</v>
      </c>
      <c r="AY1014" s="260" t="s">
        <v>146</v>
      </c>
    </row>
    <row r="1015" spans="1:51" s="15" customFormat="1" ht="12">
      <c r="A1015" s="15"/>
      <c r="B1015" s="266"/>
      <c r="C1015" s="267"/>
      <c r="D1015" s="241" t="s">
        <v>380</v>
      </c>
      <c r="E1015" s="268" t="s">
        <v>19</v>
      </c>
      <c r="F1015" s="269" t="s">
        <v>1216</v>
      </c>
      <c r="G1015" s="267"/>
      <c r="H1015" s="270">
        <v>3.15</v>
      </c>
      <c r="I1015" s="271"/>
      <c r="J1015" s="267"/>
      <c r="K1015" s="267"/>
      <c r="L1015" s="272"/>
      <c r="M1015" s="273"/>
      <c r="N1015" s="274"/>
      <c r="O1015" s="274"/>
      <c r="P1015" s="274"/>
      <c r="Q1015" s="274"/>
      <c r="R1015" s="274"/>
      <c r="S1015" s="274"/>
      <c r="T1015" s="275"/>
      <c r="U1015" s="15"/>
      <c r="V1015" s="15"/>
      <c r="W1015" s="15"/>
      <c r="X1015" s="15"/>
      <c r="Y1015" s="15"/>
      <c r="Z1015" s="15"/>
      <c r="AA1015" s="15"/>
      <c r="AB1015" s="15"/>
      <c r="AC1015" s="15"/>
      <c r="AD1015" s="15"/>
      <c r="AE1015" s="15"/>
      <c r="AT1015" s="276" t="s">
        <v>380</v>
      </c>
      <c r="AU1015" s="276" t="s">
        <v>86</v>
      </c>
      <c r="AV1015" s="15" t="s">
        <v>162</v>
      </c>
      <c r="AW1015" s="15" t="s">
        <v>37</v>
      </c>
      <c r="AX1015" s="15" t="s">
        <v>76</v>
      </c>
      <c r="AY1015" s="276" t="s">
        <v>146</v>
      </c>
    </row>
    <row r="1016" spans="1:51" s="16" customFormat="1" ht="12">
      <c r="A1016" s="16"/>
      <c r="B1016" s="277"/>
      <c r="C1016" s="278"/>
      <c r="D1016" s="241" t="s">
        <v>380</v>
      </c>
      <c r="E1016" s="279" t="s">
        <v>19</v>
      </c>
      <c r="F1016" s="280" t="s">
        <v>1002</v>
      </c>
      <c r="G1016" s="278"/>
      <c r="H1016" s="281">
        <v>19.24</v>
      </c>
      <c r="I1016" s="282"/>
      <c r="J1016" s="278"/>
      <c r="K1016" s="278"/>
      <c r="L1016" s="283"/>
      <c r="M1016" s="284"/>
      <c r="N1016" s="285"/>
      <c r="O1016" s="285"/>
      <c r="P1016" s="285"/>
      <c r="Q1016" s="285"/>
      <c r="R1016" s="285"/>
      <c r="S1016" s="285"/>
      <c r="T1016" s="286"/>
      <c r="U1016" s="16"/>
      <c r="V1016" s="16"/>
      <c r="W1016" s="16"/>
      <c r="X1016" s="16"/>
      <c r="Y1016" s="16"/>
      <c r="Z1016" s="16"/>
      <c r="AA1016" s="16"/>
      <c r="AB1016" s="16"/>
      <c r="AC1016" s="16"/>
      <c r="AD1016" s="16"/>
      <c r="AE1016" s="16"/>
      <c r="AT1016" s="287" t="s">
        <v>380</v>
      </c>
      <c r="AU1016" s="287" t="s">
        <v>86</v>
      </c>
      <c r="AV1016" s="16" t="s">
        <v>167</v>
      </c>
      <c r="AW1016" s="16" t="s">
        <v>37</v>
      </c>
      <c r="AX1016" s="16" t="s">
        <v>84</v>
      </c>
      <c r="AY1016" s="287" t="s">
        <v>146</v>
      </c>
    </row>
    <row r="1017" spans="1:65" s="2" customFormat="1" ht="21.75" customHeight="1">
      <c r="A1017" s="41"/>
      <c r="B1017" s="42"/>
      <c r="C1017" s="215" t="s">
        <v>1223</v>
      </c>
      <c r="D1017" s="215" t="s">
        <v>149</v>
      </c>
      <c r="E1017" s="216" t="s">
        <v>1224</v>
      </c>
      <c r="F1017" s="217" t="s">
        <v>1225</v>
      </c>
      <c r="G1017" s="218" t="s">
        <v>377</v>
      </c>
      <c r="H1017" s="219">
        <v>12.46</v>
      </c>
      <c r="I1017" s="220"/>
      <c r="J1017" s="221">
        <f>ROUND(I1017*H1017,2)</f>
        <v>0</v>
      </c>
      <c r="K1017" s="217" t="s">
        <v>153</v>
      </c>
      <c r="L1017" s="47"/>
      <c r="M1017" s="222" t="s">
        <v>19</v>
      </c>
      <c r="N1017" s="223" t="s">
        <v>47</v>
      </c>
      <c r="O1017" s="87"/>
      <c r="P1017" s="224">
        <f>O1017*H1017</f>
        <v>0</v>
      </c>
      <c r="Q1017" s="224">
        <v>0</v>
      </c>
      <c r="R1017" s="224">
        <f>Q1017*H1017</f>
        <v>0</v>
      </c>
      <c r="S1017" s="224">
        <v>0</v>
      </c>
      <c r="T1017" s="225">
        <f>S1017*H1017</f>
        <v>0</v>
      </c>
      <c r="U1017" s="41"/>
      <c r="V1017" s="41"/>
      <c r="W1017" s="41"/>
      <c r="X1017" s="41"/>
      <c r="Y1017" s="41"/>
      <c r="Z1017" s="41"/>
      <c r="AA1017" s="41"/>
      <c r="AB1017" s="41"/>
      <c r="AC1017" s="41"/>
      <c r="AD1017" s="41"/>
      <c r="AE1017" s="41"/>
      <c r="AR1017" s="226" t="s">
        <v>471</v>
      </c>
      <c r="AT1017" s="226" t="s">
        <v>149</v>
      </c>
      <c r="AU1017" s="226" t="s">
        <v>86</v>
      </c>
      <c r="AY1017" s="20" t="s">
        <v>146</v>
      </c>
      <c r="BE1017" s="227">
        <f>IF(N1017="základní",J1017,0)</f>
        <v>0</v>
      </c>
      <c r="BF1017" s="227">
        <f>IF(N1017="snížená",J1017,0)</f>
        <v>0</v>
      </c>
      <c r="BG1017" s="227">
        <f>IF(N1017="zákl. přenesená",J1017,0)</f>
        <v>0</v>
      </c>
      <c r="BH1017" s="227">
        <f>IF(N1017="sníž. přenesená",J1017,0)</f>
        <v>0</v>
      </c>
      <c r="BI1017" s="227">
        <f>IF(N1017="nulová",J1017,0)</f>
        <v>0</v>
      </c>
      <c r="BJ1017" s="20" t="s">
        <v>84</v>
      </c>
      <c r="BK1017" s="227">
        <f>ROUND(I1017*H1017,2)</f>
        <v>0</v>
      </c>
      <c r="BL1017" s="20" t="s">
        <v>471</v>
      </c>
      <c r="BM1017" s="226" t="s">
        <v>1226</v>
      </c>
    </row>
    <row r="1018" spans="1:47" s="2" customFormat="1" ht="12">
      <c r="A1018" s="41"/>
      <c r="B1018" s="42"/>
      <c r="C1018" s="43"/>
      <c r="D1018" s="228" t="s">
        <v>156</v>
      </c>
      <c r="E1018" s="43"/>
      <c r="F1018" s="229" t="s">
        <v>1227</v>
      </c>
      <c r="G1018" s="43"/>
      <c r="H1018" s="43"/>
      <c r="I1018" s="230"/>
      <c r="J1018" s="43"/>
      <c r="K1018" s="43"/>
      <c r="L1018" s="47"/>
      <c r="M1018" s="231"/>
      <c r="N1018" s="232"/>
      <c r="O1018" s="87"/>
      <c r="P1018" s="87"/>
      <c r="Q1018" s="87"/>
      <c r="R1018" s="87"/>
      <c r="S1018" s="87"/>
      <c r="T1018" s="88"/>
      <c r="U1018" s="41"/>
      <c r="V1018" s="41"/>
      <c r="W1018" s="41"/>
      <c r="X1018" s="41"/>
      <c r="Y1018" s="41"/>
      <c r="Z1018" s="41"/>
      <c r="AA1018" s="41"/>
      <c r="AB1018" s="41"/>
      <c r="AC1018" s="41"/>
      <c r="AD1018" s="41"/>
      <c r="AE1018" s="41"/>
      <c r="AT1018" s="20" t="s">
        <v>156</v>
      </c>
      <c r="AU1018" s="20" t="s">
        <v>86</v>
      </c>
    </row>
    <row r="1019" spans="1:51" s="14" customFormat="1" ht="12">
      <c r="A1019" s="14"/>
      <c r="B1019" s="250"/>
      <c r="C1019" s="251"/>
      <c r="D1019" s="241" t="s">
        <v>380</v>
      </c>
      <c r="E1019" s="252" t="s">
        <v>19</v>
      </c>
      <c r="F1019" s="253" t="s">
        <v>1228</v>
      </c>
      <c r="G1019" s="251"/>
      <c r="H1019" s="254">
        <v>9.94</v>
      </c>
      <c r="I1019" s="255"/>
      <c r="J1019" s="251"/>
      <c r="K1019" s="251"/>
      <c r="L1019" s="256"/>
      <c r="M1019" s="257"/>
      <c r="N1019" s="258"/>
      <c r="O1019" s="258"/>
      <c r="P1019" s="258"/>
      <c r="Q1019" s="258"/>
      <c r="R1019" s="258"/>
      <c r="S1019" s="258"/>
      <c r="T1019" s="259"/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  <c r="AT1019" s="260" t="s">
        <v>380</v>
      </c>
      <c r="AU1019" s="260" t="s">
        <v>86</v>
      </c>
      <c r="AV1019" s="14" t="s">
        <v>86</v>
      </c>
      <c r="AW1019" s="14" t="s">
        <v>37</v>
      </c>
      <c r="AX1019" s="14" t="s">
        <v>76</v>
      </c>
      <c r="AY1019" s="260" t="s">
        <v>146</v>
      </c>
    </row>
    <row r="1020" spans="1:51" s="15" customFormat="1" ht="12">
      <c r="A1020" s="15"/>
      <c r="B1020" s="266"/>
      <c r="C1020" s="267"/>
      <c r="D1020" s="241" t="s">
        <v>380</v>
      </c>
      <c r="E1020" s="268" t="s">
        <v>19</v>
      </c>
      <c r="F1020" s="269" t="s">
        <v>994</v>
      </c>
      <c r="G1020" s="267"/>
      <c r="H1020" s="270">
        <v>9.94</v>
      </c>
      <c r="I1020" s="271"/>
      <c r="J1020" s="267"/>
      <c r="K1020" s="267"/>
      <c r="L1020" s="272"/>
      <c r="M1020" s="273"/>
      <c r="N1020" s="274"/>
      <c r="O1020" s="274"/>
      <c r="P1020" s="274"/>
      <c r="Q1020" s="274"/>
      <c r="R1020" s="274"/>
      <c r="S1020" s="274"/>
      <c r="T1020" s="275"/>
      <c r="U1020" s="15"/>
      <c r="V1020" s="15"/>
      <c r="W1020" s="15"/>
      <c r="X1020" s="15"/>
      <c r="Y1020" s="15"/>
      <c r="Z1020" s="15"/>
      <c r="AA1020" s="15"/>
      <c r="AB1020" s="15"/>
      <c r="AC1020" s="15"/>
      <c r="AD1020" s="15"/>
      <c r="AE1020" s="15"/>
      <c r="AT1020" s="276" t="s">
        <v>380</v>
      </c>
      <c r="AU1020" s="276" t="s">
        <v>86</v>
      </c>
      <c r="AV1020" s="15" t="s">
        <v>162</v>
      </c>
      <c r="AW1020" s="15" t="s">
        <v>37</v>
      </c>
      <c r="AX1020" s="15" t="s">
        <v>76</v>
      </c>
      <c r="AY1020" s="276" t="s">
        <v>146</v>
      </c>
    </row>
    <row r="1021" spans="1:51" s="14" customFormat="1" ht="12">
      <c r="A1021" s="14"/>
      <c r="B1021" s="250"/>
      <c r="C1021" s="251"/>
      <c r="D1021" s="241" t="s">
        <v>380</v>
      </c>
      <c r="E1021" s="252" t="s">
        <v>19</v>
      </c>
      <c r="F1021" s="253" t="s">
        <v>996</v>
      </c>
      <c r="G1021" s="251"/>
      <c r="H1021" s="254">
        <v>1.8</v>
      </c>
      <c r="I1021" s="255"/>
      <c r="J1021" s="251"/>
      <c r="K1021" s="251"/>
      <c r="L1021" s="256"/>
      <c r="M1021" s="257"/>
      <c r="N1021" s="258"/>
      <c r="O1021" s="258"/>
      <c r="P1021" s="258"/>
      <c r="Q1021" s="258"/>
      <c r="R1021" s="258"/>
      <c r="S1021" s="258"/>
      <c r="T1021" s="259"/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  <c r="AT1021" s="260" t="s">
        <v>380</v>
      </c>
      <c r="AU1021" s="260" t="s">
        <v>86</v>
      </c>
      <c r="AV1021" s="14" t="s">
        <v>86</v>
      </c>
      <c r="AW1021" s="14" t="s">
        <v>37</v>
      </c>
      <c r="AX1021" s="14" t="s">
        <v>76</v>
      </c>
      <c r="AY1021" s="260" t="s">
        <v>146</v>
      </c>
    </row>
    <row r="1022" spans="1:51" s="15" customFormat="1" ht="12">
      <c r="A1022" s="15"/>
      <c r="B1022" s="266"/>
      <c r="C1022" s="267"/>
      <c r="D1022" s="241" t="s">
        <v>380</v>
      </c>
      <c r="E1022" s="268" t="s">
        <v>19</v>
      </c>
      <c r="F1022" s="269" t="s">
        <v>1216</v>
      </c>
      <c r="G1022" s="267"/>
      <c r="H1022" s="270">
        <v>1.8</v>
      </c>
      <c r="I1022" s="271"/>
      <c r="J1022" s="267"/>
      <c r="K1022" s="267"/>
      <c r="L1022" s="272"/>
      <c r="M1022" s="273"/>
      <c r="N1022" s="274"/>
      <c r="O1022" s="274"/>
      <c r="P1022" s="274"/>
      <c r="Q1022" s="274"/>
      <c r="R1022" s="274"/>
      <c r="S1022" s="274"/>
      <c r="T1022" s="275"/>
      <c r="U1022" s="15"/>
      <c r="V1022" s="15"/>
      <c r="W1022" s="15"/>
      <c r="X1022" s="15"/>
      <c r="Y1022" s="15"/>
      <c r="Z1022" s="15"/>
      <c r="AA1022" s="15"/>
      <c r="AB1022" s="15"/>
      <c r="AC1022" s="15"/>
      <c r="AD1022" s="15"/>
      <c r="AE1022" s="15"/>
      <c r="AT1022" s="276" t="s">
        <v>380</v>
      </c>
      <c r="AU1022" s="276" t="s">
        <v>86</v>
      </c>
      <c r="AV1022" s="15" t="s">
        <v>162</v>
      </c>
      <c r="AW1022" s="15" t="s">
        <v>37</v>
      </c>
      <c r="AX1022" s="15" t="s">
        <v>76</v>
      </c>
      <c r="AY1022" s="276" t="s">
        <v>146</v>
      </c>
    </row>
    <row r="1023" spans="1:51" s="14" customFormat="1" ht="12">
      <c r="A1023" s="14"/>
      <c r="B1023" s="250"/>
      <c r="C1023" s="251"/>
      <c r="D1023" s="241" t="s">
        <v>380</v>
      </c>
      <c r="E1023" s="252" t="s">
        <v>19</v>
      </c>
      <c r="F1023" s="253" t="s">
        <v>1000</v>
      </c>
      <c r="G1023" s="251"/>
      <c r="H1023" s="254">
        <v>0.72</v>
      </c>
      <c r="I1023" s="255"/>
      <c r="J1023" s="251"/>
      <c r="K1023" s="251"/>
      <c r="L1023" s="256"/>
      <c r="M1023" s="257"/>
      <c r="N1023" s="258"/>
      <c r="O1023" s="258"/>
      <c r="P1023" s="258"/>
      <c r="Q1023" s="258"/>
      <c r="R1023" s="258"/>
      <c r="S1023" s="258"/>
      <c r="T1023" s="259"/>
      <c r="U1023" s="14"/>
      <c r="V1023" s="14"/>
      <c r="W1023" s="14"/>
      <c r="X1023" s="14"/>
      <c r="Y1023" s="14"/>
      <c r="Z1023" s="14"/>
      <c r="AA1023" s="14"/>
      <c r="AB1023" s="14"/>
      <c r="AC1023" s="14"/>
      <c r="AD1023" s="14"/>
      <c r="AE1023" s="14"/>
      <c r="AT1023" s="260" t="s">
        <v>380</v>
      </c>
      <c r="AU1023" s="260" t="s">
        <v>86</v>
      </c>
      <c r="AV1023" s="14" t="s">
        <v>86</v>
      </c>
      <c r="AW1023" s="14" t="s">
        <v>37</v>
      </c>
      <c r="AX1023" s="14" t="s">
        <v>76</v>
      </c>
      <c r="AY1023" s="260" t="s">
        <v>146</v>
      </c>
    </row>
    <row r="1024" spans="1:51" s="15" customFormat="1" ht="12">
      <c r="A1024" s="15"/>
      <c r="B1024" s="266"/>
      <c r="C1024" s="267"/>
      <c r="D1024" s="241" t="s">
        <v>380</v>
      </c>
      <c r="E1024" s="268" t="s">
        <v>19</v>
      </c>
      <c r="F1024" s="269" t="s">
        <v>994</v>
      </c>
      <c r="G1024" s="267"/>
      <c r="H1024" s="270">
        <v>0.72</v>
      </c>
      <c r="I1024" s="271"/>
      <c r="J1024" s="267"/>
      <c r="K1024" s="267"/>
      <c r="L1024" s="272"/>
      <c r="M1024" s="273"/>
      <c r="N1024" s="274"/>
      <c r="O1024" s="274"/>
      <c r="P1024" s="274"/>
      <c r="Q1024" s="274"/>
      <c r="R1024" s="274"/>
      <c r="S1024" s="274"/>
      <c r="T1024" s="275"/>
      <c r="U1024" s="15"/>
      <c r="V1024" s="15"/>
      <c r="W1024" s="15"/>
      <c r="X1024" s="15"/>
      <c r="Y1024" s="15"/>
      <c r="Z1024" s="15"/>
      <c r="AA1024" s="15"/>
      <c r="AB1024" s="15"/>
      <c r="AC1024" s="15"/>
      <c r="AD1024" s="15"/>
      <c r="AE1024" s="15"/>
      <c r="AT1024" s="276" t="s">
        <v>380</v>
      </c>
      <c r="AU1024" s="276" t="s">
        <v>86</v>
      </c>
      <c r="AV1024" s="15" t="s">
        <v>162</v>
      </c>
      <c r="AW1024" s="15" t="s">
        <v>37</v>
      </c>
      <c r="AX1024" s="15" t="s">
        <v>76</v>
      </c>
      <c r="AY1024" s="276" t="s">
        <v>146</v>
      </c>
    </row>
    <row r="1025" spans="1:51" s="16" customFormat="1" ht="12">
      <c r="A1025" s="16"/>
      <c r="B1025" s="277"/>
      <c r="C1025" s="278"/>
      <c r="D1025" s="241" t="s">
        <v>380</v>
      </c>
      <c r="E1025" s="279" t="s">
        <v>19</v>
      </c>
      <c r="F1025" s="280" t="s">
        <v>501</v>
      </c>
      <c r="G1025" s="278"/>
      <c r="H1025" s="281">
        <v>12.46</v>
      </c>
      <c r="I1025" s="282"/>
      <c r="J1025" s="278"/>
      <c r="K1025" s="278"/>
      <c r="L1025" s="283"/>
      <c r="M1025" s="284"/>
      <c r="N1025" s="285"/>
      <c r="O1025" s="285"/>
      <c r="P1025" s="285"/>
      <c r="Q1025" s="285"/>
      <c r="R1025" s="285"/>
      <c r="S1025" s="285"/>
      <c r="T1025" s="286"/>
      <c r="U1025" s="16"/>
      <c r="V1025" s="16"/>
      <c r="W1025" s="16"/>
      <c r="X1025" s="16"/>
      <c r="Y1025" s="16"/>
      <c r="Z1025" s="16"/>
      <c r="AA1025" s="16"/>
      <c r="AB1025" s="16"/>
      <c r="AC1025" s="16"/>
      <c r="AD1025" s="16"/>
      <c r="AE1025" s="16"/>
      <c r="AT1025" s="287" t="s">
        <v>380</v>
      </c>
      <c r="AU1025" s="287" t="s">
        <v>86</v>
      </c>
      <c r="AV1025" s="16" t="s">
        <v>167</v>
      </c>
      <c r="AW1025" s="16" t="s">
        <v>37</v>
      </c>
      <c r="AX1025" s="16" t="s">
        <v>84</v>
      </c>
      <c r="AY1025" s="287" t="s">
        <v>146</v>
      </c>
    </row>
    <row r="1026" spans="1:65" s="2" customFormat="1" ht="16.5" customHeight="1">
      <c r="A1026" s="41"/>
      <c r="B1026" s="42"/>
      <c r="C1026" s="215" t="s">
        <v>1229</v>
      </c>
      <c r="D1026" s="215" t="s">
        <v>149</v>
      </c>
      <c r="E1026" s="216" t="s">
        <v>1230</v>
      </c>
      <c r="F1026" s="217" t="s">
        <v>1231</v>
      </c>
      <c r="G1026" s="218" t="s">
        <v>377</v>
      </c>
      <c r="H1026" s="219">
        <v>3.87</v>
      </c>
      <c r="I1026" s="220"/>
      <c r="J1026" s="221">
        <f>ROUND(I1026*H1026,2)</f>
        <v>0</v>
      </c>
      <c r="K1026" s="217" t="s">
        <v>153</v>
      </c>
      <c r="L1026" s="47"/>
      <c r="M1026" s="222" t="s">
        <v>19</v>
      </c>
      <c r="N1026" s="223" t="s">
        <v>47</v>
      </c>
      <c r="O1026" s="87"/>
      <c r="P1026" s="224">
        <f>O1026*H1026</f>
        <v>0</v>
      </c>
      <c r="Q1026" s="224">
        <v>0.00039</v>
      </c>
      <c r="R1026" s="224">
        <f>Q1026*H1026</f>
        <v>0.0015093</v>
      </c>
      <c r="S1026" s="224">
        <v>0</v>
      </c>
      <c r="T1026" s="225">
        <f>S1026*H1026</f>
        <v>0</v>
      </c>
      <c r="U1026" s="41"/>
      <c r="V1026" s="41"/>
      <c r="W1026" s="41"/>
      <c r="X1026" s="41"/>
      <c r="Y1026" s="41"/>
      <c r="Z1026" s="41"/>
      <c r="AA1026" s="41"/>
      <c r="AB1026" s="41"/>
      <c r="AC1026" s="41"/>
      <c r="AD1026" s="41"/>
      <c r="AE1026" s="41"/>
      <c r="AR1026" s="226" t="s">
        <v>471</v>
      </c>
      <c r="AT1026" s="226" t="s">
        <v>149</v>
      </c>
      <c r="AU1026" s="226" t="s">
        <v>86</v>
      </c>
      <c r="AY1026" s="20" t="s">
        <v>146</v>
      </c>
      <c r="BE1026" s="227">
        <f>IF(N1026="základní",J1026,0)</f>
        <v>0</v>
      </c>
      <c r="BF1026" s="227">
        <f>IF(N1026="snížená",J1026,0)</f>
        <v>0</v>
      </c>
      <c r="BG1026" s="227">
        <f>IF(N1026="zákl. přenesená",J1026,0)</f>
        <v>0</v>
      </c>
      <c r="BH1026" s="227">
        <f>IF(N1026="sníž. přenesená",J1026,0)</f>
        <v>0</v>
      </c>
      <c r="BI1026" s="227">
        <f>IF(N1026="nulová",J1026,0)</f>
        <v>0</v>
      </c>
      <c r="BJ1026" s="20" t="s">
        <v>84</v>
      </c>
      <c r="BK1026" s="227">
        <f>ROUND(I1026*H1026,2)</f>
        <v>0</v>
      </c>
      <c r="BL1026" s="20" t="s">
        <v>471</v>
      </c>
      <c r="BM1026" s="226" t="s">
        <v>1232</v>
      </c>
    </row>
    <row r="1027" spans="1:47" s="2" customFormat="1" ht="12">
      <c r="A1027" s="41"/>
      <c r="B1027" s="42"/>
      <c r="C1027" s="43"/>
      <c r="D1027" s="228" t="s">
        <v>156</v>
      </c>
      <c r="E1027" s="43"/>
      <c r="F1027" s="229" t="s">
        <v>1233</v>
      </c>
      <c r="G1027" s="43"/>
      <c r="H1027" s="43"/>
      <c r="I1027" s="230"/>
      <c r="J1027" s="43"/>
      <c r="K1027" s="43"/>
      <c r="L1027" s="47"/>
      <c r="M1027" s="231"/>
      <c r="N1027" s="232"/>
      <c r="O1027" s="87"/>
      <c r="P1027" s="87"/>
      <c r="Q1027" s="87"/>
      <c r="R1027" s="87"/>
      <c r="S1027" s="87"/>
      <c r="T1027" s="88"/>
      <c r="U1027" s="41"/>
      <c r="V1027" s="41"/>
      <c r="W1027" s="41"/>
      <c r="X1027" s="41"/>
      <c r="Y1027" s="41"/>
      <c r="Z1027" s="41"/>
      <c r="AA1027" s="41"/>
      <c r="AB1027" s="41"/>
      <c r="AC1027" s="41"/>
      <c r="AD1027" s="41"/>
      <c r="AE1027" s="41"/>
      <c r="AT1027" s="20" t="s">
        <v>156</v>
      </c>
      <c r="AU1027" s="20" t="s">
        <v>86</v>
      </c>
    </row>
    <row r="1028" spans="1:51" s="14" customFormat="1" ht="12">
      <c r="A1028" s="14"/>
      <c r="B1028" s="250"/>
      <c r="C1028" s="251"/>
      <c r="D1028" s="241" t="s">
        <v>380</v>
      </c>
      <c r="E1028" s="252" t="s">
        <v>19</v>
      </c>
      <c r="F1028" s="253" t="s">
        <v>998</v>
      </c>
      <c r="G1028" s="251"/>
      <c r="H1028" s="254">
        <v>1.14</v>
      </c>
      <c r="I1028" s="255"/>
      <c r="J1028" s="251"/>
      <c r="K1028" s="251"/>
      <c r="L1028" s="256"/>
      <c r="M1028" s="257"/>
      <c r="N1028" s="258"/>
      <c r="O1028" s="258"/>
      <c r="P1028" s="258"/>
      <c r="Q1028" s="258"/>
      <c r="R1028" s="258"/>
      <c r="S1028" s="258"/>
      <c r="T1028" s="259"/>
      <c r="U1028" s="14"/>
      <c r="V1028" s="14"/>
      <c r="W1028" s="14"/>
      <c r="X1028" s="14"/>
      <c r="Y1028" s="14"/>
      <c r="Z1028" s="14"/>
      <c r="AA1028" s="14"/>
      <c r="AB1028" s="14"/>
      <c r="AC1028" s="14"/>
      <c r="AD1028" s="14"/>
      <c r="AE1028" s="14"/>
      <c r="AT1028" s="260" t="s">
        <v>380</v>
      </c>
      <c r="AU1028" s="260" t="s">
        <v>86</v>
      </c>
      <c r="AV1028" s="14" t="s">
        <v>86</v>
      </c>
      <c r="AW1028" s="14" t="s">
        <v>37</v>
      </c>
      <c r="AX1028" s="14" t="s">
        <v>76</v>
      </c>
      <c r="AY1028" s="260" t="s">
        <v>146</v>
      </c>
    </row>
    <row r="1029" spans="1:51" s="14" customFormat="1" ht="12">
      <c r="A1029" s="14"/>
      <c r="B1029" s="250"/>
      <c r="C1029" s="251"/>
      <c r="D1029" s="241" t="s">
        <v>380</v>
      </c>
      <c r="E1029" s="252" t="s">
        <v>19</v>
      </c>
      <c r="F1029" s="253" t="s">
        <v>999</v>
      </c>
      <c r="G1029" s="251"/>
      <c r="H1029" s="254">
        <v>0.57</v>
      </c>
      <c r="I1029" s="255"/>
      <c r="J1029" s="251"/>
      <c r="K1029" s="251"/>
      <c r="L1029" s="256"/>
      <c r="M1029" s="257"/>
      <c r="N1029" s="258"/>
      <c r="O1029" s="258"/>
      <c r="P1029" s="258"/>
      <c r="Q1029" s="258"/>
      <c r="R1029" s="258"/>
      <c r="S1029" s="258"/>
      <c r="T1029" s="259"/>
      <c r="U1029" s="14"/>
      <c r="V1029" s="14"/>
      <c r="W1029" s="14"/>
      <c r="X1029" s="14"/>
      <c r="Y1029" s="14"/>
      <c r="Z1029" s="14"/>
      <c r="AA1029" s="14"/>
      <c r="AB1029" s="14"/>
      <c r="AC1029" s="14"/>
      <c r="AD1029" s="14"/>
      <c r="AE1029" s="14"/>
      <c r="AT1029" s="260" t="s">
        <v>380</v>
      </c>
      <c r="AU1029" s="260" t="s">
        <v>86</v>
      </c>
      <c r="AV1029" s="14" t="s">
        <v>86</v>
      </c>
      <c r="AW1029" s="14" t="s">
        <v>37</v>
      </c>
      <c r="AX1029" s="14" t="s">
        <v>76</v>
      </c>
      <c r="AY1029" s="260" t="s">
        <v>146</v>
      </c>
    </row>
    <row r="1030" spans="1:51" s="14" customFormat="1" ht="12">
      <c r="A1030" s="14"/>
      <c r="B1030" s="250"/>
      <c r="C1030" s="251"/>
      <c r="D1030" s="241" t="s">
        <v>380</v>
      </c>
      <c r="E1030" s="252" t="s">
        <v>19</v>
      </c>
      <c r="F1030" s="253" t="s">
        <v>1000</v>
      </c>
      <c r="G1030" s="251"/>
      <c r="H1030" s="254">
        <v>0.72</v>
      </c>
      <c r="I1030" s="255"/>
      <c r="J1030" s="251"/>
      <c r="K1030" s="251"/>
      <c r="L1030" s="256"/>
      <c r="M1030" s="257"/>
      <c r="N1030" s="258"/>
      <c r="O1030" s="258"/>
      <c r="P1030" s="258"/>
      <c r="Q1030" s="258"/>
      <c r="R1030" s="258"/>
      <c r="S1030" s="258"/>
      <c r="T1030" s="259"/>
      <c r="U1030" s="14"/>
      <c r="V1030" s="14"/>
      <c r="W1030" s="14"/>
      <c r="X1030" s="14"/>
      <c r="Y1030" s="14"/>
      <c r="Z1030" s="14"/>
      <c r="AA1030" s="14"/>
      <c r="AB1030" s="14"/>
      <c r="AC1030" s="14"/>
      <c r="AD1030" s="14"/>
      <c r="AE1030" s="14"/>
      <c r="AT1030" s="260" t="s">
        <v>380</v>
      </c>
      <c r="AU1030" s="260" t="s">
        <v>86</v>
      </c>
      <c r="AV1030" s="14" t="s">
        <v>86</v>
      </c>
      <c r="AW1030" s="14" t="s">
        <v>37</v>
      </c>
      <c r="AX1030" s="14" t="s">
        <v>76</v>
      </c>
      <c r="AY1030" s="260" t="s">
        <v>146</v>
      </c>
    </row>
    <row r="1031" spans="1:51" s="15" customFormat="1" ht="12">
      <c r="A1031" s="15"/>
      <c r="B1031" s="266"/>
      <c r="C1031" s="267"/>
      <c r="D1031" s="241" t="s">
        <v>380</v>
      </c>
      <c r="E1031" s="268" t="s">
        <v>19</v>
      </c>
      <c r="F1031" s="269" t="s">
        <v>994</v>
      </c>
      <c r="G1031" s="267"/>
      <c r="H1031" s="270">
        <v>2.43</v>
      </c>
      <c r="I1031" s="271"/>
      <c r="J1031" s="267"/>
      <c r="K1031" s="267"/>
      <c r="L1031" s="272"/>
      <c r="M1031" s="273"/>
      <c r="N1031" s="274"/>
      <c r="O1031" s="274"/>
      <c r="P1031" s="274"/>
      <c r="Q1031" s="274"/>
      <c r="R1031" s="274"/>
      <c r="S1031" s="274"/>
      <c r="T1031" s="275"/>
      <c r="U1031" s="15"/>
      <c r="V1031" s="15"/>
      <c r="W1031" s="15"/>
      <c r="X1031" s="15"/>
      <c r="Y1031" s="15"/>
      <c r="Z1031" s="15"/>
      <c r="AA1031" s="15"/>
      <c r="AB1031" s="15"/>
      <c r="AC1031" s="15"/>
      <c r="AD1031" s="15"/>
      <c r="AE1031" s="15"/>
      <c r="AT1031" s="276" t="s">
        <v>380</v>
      </c>
      <c r="AU1031" s="276" t="s">
        <v>86</v>
      </c>
      <c r="AV1031" s="15" t="s">
        <v>162</v>
      </c>
      <c r="AW1031" s="15" t="s">
        <v>37</v>
      </c>
      <c r="AX1031" s="15" t="s">
        <v>76</v>
      </c>
      <c r="AY1031" s="276" t="s">
        <v>146</v>
      </c>
    </row>
    <row r="1032" spans="1:51" s="14" customFormat="1" ht="12">
      <c r="A1032" s="14"/>
      <c r="B1032" s="250"/>
      <c r="C1032" s="251"/>
      <c r="D1032" s="241" t="s">
        <v>380</v>
      </c>
      <c r="E1032" s="252" t="s">
        <v>19</v>
      </c>
      <c r="F1032" s="253" t="s">
        <v>1234</v>
      </c>
      <c r="G1032" s="251"/>
      <c r="H1032" s="254">
        <v>1.44</v>
      </c>
      <c r="I1032" s="255"/>
      <c r="J1032" s="251"/>
      <c r="K1032" s="251"/>
      <c r="L1032" s="256"/>
      <c r="M1032" s="257"/>
      <c r="N1032" s="258"/>
      <c r="O1032" s="258"/>
      <c r="P1032" s="258"/>
      <c r="Q1032" s="258"/>
      <c r="R1032" s="258"/>
      <c r="S1032" s="258"/>
      <c r="T1032" s="259"/>
      <c r="U1032" s="14"/>
      <c r="V1032" s="14"/>
      <c r="W1032" s="14"/>
      <c r="X1032" s="14"/>
      <c r="Y1032" s="14"/>
      <c r="Z1032" s="14"/>
      <c r="AA1032" s="14"/>
      <c r="AB1032" s="14"/>
      <c r="AC1032" s="14"/>
      <c r="AD1032" s="14"/>
      <c r="AE1032" s="14"/>
      <c r="AT1032" s="260" t="s">
        <v>380</v>
      </c>
      <c r="AU1032" s="260" t="s">
        <v>86</v>
      </c>
      <c r="AV1032" s="14" t="s">
        <v>86</v>
      </c>
      <c r="AW1032" s="14" t="s">
        <v>37</v>
      </c>
      <c r="AX1032" s="14" t="s">
        <v>76</v>
      </c>
      <c r="AY1032" s="260" t="s">
        <v>146</v>
      </c>
    </row>
    <row r="1033" spans="1:51" s="15" customFormat="1" ht="12">
      <c r="A1033" s="15"/>
      <c r="B1033" s="266"/>
      <c r="C1033" s="267"/>
      <c r="D1033" s="241" t="s">
        <v>380</v>
      </c>
      <c r="E1033" s="268" t="s">
        <v>19</v>
      </c>
      <c r="F1033" s="269" t="s">
        <v>994</v>
      </c>
      <c r="G1033" s="267"/>
      <c r="H1033" s="270">
        <v>1.44</v>
      </c>
      <c r="I1033" s="271"/>
      <c r="J1033" s="267"/>
      <c r="K1033" s="267"/>
      <c r="L1033" s="272"/>
      <c r="M1033" s="273"/>
      <c r="N1033" s="274"/>
      <c r="O1033" s="274"/>
      <c r="P1033" s="274"/>
      <c r="Q1033" s="274"/>
      <c r="R1033" s="274"/>
      <c r="S1033" s="274"/>
      <c r="T1033" s="275"/>
      <c r="U1033" s="15"/>
      <c r="V1033" s="15"/>
      <c r="W1033" s="15"/>
      <c r="X1033" s="15"/>
      <c r="Y1033" s="15"/>
      <c r="Z1033" s="15"/>
      <c r="AA1033" s="15"/>
      <c r="AB1033" s="15"/>
      <c r="AC1033" s="15"/>
      <c r="AD1033" s="15"/>
      <c r="AE1033" s="15"/>
      <c r="AT1033" s="276" t="s">
        <v>380</v>
      </c>
      <c r="AU1033" s="276" t="s">
        <v>86</v>
      </c>
      <c r="AV1033" s="15" t="s">
        <v>162</v>
      </c>
      <c r="AW1033" s="15" t="s">
        <v>37</v>
      </c>
      <c r="AX1033" s="15" t="s">
        <v>76</v>
      </c>
      <c r="AY1033" s="276" t="s">
        <v>146</v>
      </c>
    </row>
    <row r="1034" spans="1:51" s="16" customFormat="1" ht="12">
      <c r="A1034" s="16"/>
      <c r="B1034" s="277"/>
      <c r="C1034" s="278"/>
      <c r="D1034" s="241" t="s">
        <v>380</v>
      </c>
      <c r="E1034" s="279" t="s">
        <v>19</v>
      </c>
      <c r="F1034" s="280" t="s">
        <v>501</v>
      </c>
      <c r="G1034" s="278"/>
      <c r="H1034" s="281">
        <v>3.87</v>
      </c>
      <c r="I1034" s="282"/>
      <c r="J1034" s="278"/>
      <c r="K1034" s="278"/>
      <c r="L1034" s="283"/>
      <c r="M1034" s="284"/>
      <c r="N1034" s="285"/>
      <c r="O1034" s="285"/>
      <c r="P1034" s="285"/>
      <c r="Q1034" s="285"/>
      <c r="R1034" s="285"/>
      <c r="S1034" s="285"/>
      <c r="T1034" s="286"/>
      <c r="U1034" s="16"/>
      <c r="V1034" s="16"/>
      <c r="W1034" s="16"/>
      <c r="X1034" s="16"/>
      <c r="Y1034" s="16"/>
      <c r="Z1034" s="16"/>
      <c r="AA1034" s="16"/>
      <c r="AB1034" s="16"/>
      <c r="AC1034" s="16"/>
      <c r="AD1034" s="16"/>
      <c r="AE1034" s="16"/>
      <c r="AT1034" s="287" t="s">
        <v>380</v>
      </c>
      <c r="AU1034" s="287" t="s">
        <v>86</v>
      </c>
      <c r="AV1034" s="16" t="s">
        <v>167</v>
      </c>
      <c r="AW1034" s="16" t="s">
        <v>37</v>
      </c>
      <c r="AX1034" s="16" t="s">
        <v>84</v>
      </c>
      <c r="AY1034" s="287" t="s">
        <v>146</v>
      </c>
    </row>
    <row r="1035" spans="1:65" s="2" customFormat="1" ht="21.75" customHeight="1">
      <c r="A1035" s="41"/>
      <c r="B1035" s="42"/>
      <c r="C1035" s="215" t="s">
        <v>1235</v>
      </c>
      <c r="D1035" s="215" t="s">
        <v>149</v>
      </c>
      <c r="E1035" s="216" t="s">
        <v>1236</v>
      </c>
      <c r="F1035" s="217" t="s">
        <v>1237</v>
      </c>
      <c r="G1035" s="218" t="s">
        <v>377</v>
      </c>
      <c r="H1035" s="219">
        <v>1.12</v>
      </c>
      <c r="I1035" s="220"/>
      <c r="J1035" s="221">
        <f>ROUND(I1035*H1035,2)</f>
        <v>0</v>
      </c>
      <c r="K1035" s="217" t="s">
        <v>153</v>
      </c>
      <c r="L1035" s="47"/>
      <c r="M1035" s="222" t="s">
        <v>19</v>
      </c>
      <c r="N1035" s="223" t="s">
        <v>47</v>
      </c>
      <c r="O1035" s="87"/>
      <c r="P1035" s="224">
        <f>O1035*H1035</f>
        <v>0</v>
      </c>
      <c r="Q1035" s="224">
        <v>0.01867</v>
      </c>
      <c r="R1035" s="224">
        <f>Q1035*H1035</f>
        <v>0.020910400000000003</v>
      </c>
      <c r="S1035" s="224">
        <v>0</v>
      </c>
      <c r="T1035" s="225">
        <f>S1035*H1035</f>
        <v>0</v>
      </c>
      <c r="U1035" s="41"/>
      <c r="V1035" s="41"/>
      <c r="W1035" s="41"/>
      <c r="X1035" s="41"/>
      <c r="Y1035" s="41"/>
      <c r="Z1035" s="41"/>
      <c r="AA1035" s="41"/>
      <c r="AB1035" s="41"/>
      <c r="AC1035" s="41"/>
      <c r="AD1035" s="41"/>
      <c r="AE1035" s="41"/>
      <c r="AR1035" s="226" t="s">
        <v>471</v>
      </c>
      <c r="AT1035" s="226" t="s">
        <v>149</v>
      </c>
      <c r="AU1035" s="226" t="s">
        <v>86</v>
      </c>
      <c r="AY1035" s="20" t="s">
        <v>146</v>
      </c>
      <c r="BE1035" s="227">
        <f>IF(N1035="základní",J1035,0)</f>
        <v>0</v>
      </c>
      <c r="BF1035" s="227">
        <f>IF(N1035="snížená",J1035,0)</f>
        <v>0</v>
      </c>
      <c r="BG1035" s="227">
        <f>IF(N1035="zákl. přenesená",J1035,0)</f>
        <v>0</v>
      </c>
      <c r="BH1035" s="227">
        <f>IF(N1035="sníž. přenesená",J1035,0)</f>
        <v>0</v>
      </c>
      <c r="BI1035" s="227">
        <f>IF(N1035="nulová",J1035,0)</f>
        <v>0</v>
      </c>
      <c r="BJ1035" s="20" t="s">
        <v>84</v>
      </c>
      <c r="BK1035" s="227">
        <f>ROUND(I1035*H1035,2)</f>
        <v>0</v>
      </c>
      <c r="BL1035" s="20" t="s">
        <v>471</v>
      </c>
      <c r="BM1035" s="226" t="s">
        <v>1238</v>
      </c>
    </row>
    <row r="1036" spans="1:47" s="2" customFormat="1" ht="12">
      <c r="A1036" s="41"/>
      <c r="B1036" s="42"/>
      <c r="C1036" s="43"/>
      <c r="D1036" s="228" t="s">
        <v>156</v>
      </c>
      <c r="E1036" s="43"/>
      <c r="F1036" s="229" t="s">
        <v>1239</v>
      </c>
      <c r="G1036" s="43"/>
      <c r="H1036" s="43"/>
      <c r="I1036" s="230"/>
      <c r="J1036" s="43"/>
      <c r="K1036" s="43"/>
      <c r="L1036" s="47"/>
      <c r="M1036" s="231"/>
      <c r="N1036" s="232"/>
      <c r="O1036" s="87"/>
      <c r="P1036" s="87"/>
      <c r="Q1036" s="87"/>
      <c r="R1036" s="87"/>
      <c r="S1036" s="87"/>
      <c r="T1036" s="88"/>
      <c r="U1036" s="41"/>
      <c r="V1036" s="41"/>
      <c r="W1036" s="41"/>
      <c r="X1036" s="41"/>
      <c r="Y1036" s="41"/>
      <c r="Z1036" s="41"/>
      <c r="AA1036" s="41"/>
      <c r="AB1036" s="41"/>
      <c r="AC1036" s="41"/>
      <c r="AD1036" s="41"/>
      <c r="AE1036" s="41"/>
      <c r="AT1036" s="20" t="s">
        <v>156</v>
      </c>
      <c r="AU1036" s="20" t="s">
        <v>86</v>
      </c>
    </row>
    <row r="1037" spans="1:51" s="14" customFormat="1" ht="12">
      <c r="A1037" s="14"/>
      <c r="B1037" s="250"/>
      <c r="C1037" s="251"/>
      <c r="D1037" s="241" t="s">
        <v>380</v>
      </c>
      <c r="E1037" s="252" t="s">
        <v>19</v>
      </c>
      <c r="F1037" s="253" t="s">
        <v>1240</v>
      </c>
      <c r="G1037" s="251"/>
      <c r="H1037" s="254">
        <v>1.12</v>
      </c>
      <c r="I1037" s="255"/>
      <c r="J1037" s="251"/>
      <c r="K1037" s="251"/>
      <c r="L1037" s="256"/>
      <c r="M1037" s="257"/>
      <c r="N1037" s="258"/>
      <c r="O1037" s="258"/>
      <c r="P1037" s="258"/>
      <c r="Q1037" s="258"/>
      <c r="R1037" s="258"/>
      <c r="S1037" s="258"/>
      <c r="T1037" s="259"/>
      <c r="U1037" s="14"/>
      <c r="V1037" s="14"/>
      <c r="W1037" s="14"/>
      <c r="X1037" s="14"/>
      <c r="Y1037" s="14"/>
      <c r="Z1037" s="14"/>
      <c r="AA1037" s="14"/>
      <c r="AB1037" s="14"/>
      <c r="AC1037" s="14"/>
      <c r="AD1037" s="14"/>
      <c r="AE1037" s="14"/>
      <c r="AT1037" s="260" t="s">
        <v>380</v>
      </c>
      <c r="AU1037" s="260" t="s">
        <v>86</v>
      </c>
      <c r="AV1037" s="14" t="s">
        <v>86</v>
      </c>
      <c r="AW1037" s="14" t="s">
        <v>37</v>
      </c>
      <c r="AX1037" s="14" t="s">
        <v>84</v>
      </c>
      <c r="AY1037" s="260" t="s">
        <v>146</v>
      </c>
    </row>
    <row r="1038" spans="1:65" s="2" customFormat="1" ht="24.15" customHeight="1">
      <c r="A1038" s="41"/>
      <c r="B1038" s="42"/>
      <c r="C1038" s="215" t="s">
        <v>1241</v>
      </c>
      <c r="D1038" s="215" t="s">
        <v>149</v>
      </c>
      <c r="E1038" s="216" t="s">
        <v>1242</v>
      </c>
      <c r="F1038" s="217" t="s">
        <v>1243</v>
      </c>
      <c r="G1038" s="218" t="s">
        <v>377</v>
      </c>
      <c r="H1038" s="219">
        <v>1.12</v>
      </c>
      <c r="I1038" s="220"/>
      <c r="J1038" s="221">
        <f>ROUND(I1038*H1038,2)</f>
        <v>0</v>
      </c>
      <c r="K1038" s="217" t="s">
        <v>153</v>
      </c>
      <c r="L1038" s="47"/>
      <c r="M1038" s="222" t="s">
        <v>19</v>
      </c>
      <c r="N1038" s="223" t="s">
        <v>47</v>
      </c>
      <c r="O1038" s="87"/>
      <c r="P1038" s="224">
        <f>O1038*H1038</f>
        <v>0</v>
      </c>
      <c r="Q1038" s="224">
        <v>0.00105</v>
      </c>
      <c r="R1038" s="224">
        <f>Q1038*H1038</f>
        <v>0.001176</v>
      </c>
      <c r="S1038" s="224">
        <v>0</v>
      </c>
      <c r="T1038" s="225">
        <f>S1038*H1038</f>
        <v>0</v>
      </c>
      <c r="U1038" s="41"/>
      <c r="V1038" s="41"/>
      <c r="W1038" s="41"/>
      <c r="X1038" s="41"/>
      <c r="Y1038" s="41"/>
      <c r="Z1038" s="41"/>
      <c r="AA1038" s="41"/>
      <c r="AB1038" s="41"/>
      <c r="AC1038" s="41"/>
      <c r="AD1038" s="41"/>
      <c r="AE1038" s="41"/>
      <c r="AR1038" s="226" t="s">
        <v>471</v>
      </c>
      <c r="AT1038" s="226" t="s">
        <v>149</v>
      </c>
      <c r="AU1038" s="226" t="s">
        <v>86</v>
      </c>
      <c r="AY1038" s="20" t="s">
        <v>146</v>
      </c>
      <c r="BE1038" s="227">
        <f>IF(N1038="základní",J1038,0)</f>
        <v>0</v>
      </c>
      <c r="BF1038" s="227">
        <f>IF(N1038="snížená",J1038,0)</f>
        <v>0</v>
      </c>
      <c r="BG1038" s="227">
        <f>IF(N1038="zákl. přenesená",J1038,0)</f>
        <v>0</v>
      </c>
      <c r="BH1038" s="227">
        <f>IF(N1038="sníž. přenesená",J1038,0)</f>
        <v>0</v>
      </c>
      <c r="BI1038" s="227">
        <f>IF(N1038="nulová",J1038,0)</f>
        <v>0</v>
      </c>
      <c r="BJ1038" s="20" t="s">
        <v>84</v>
      </c>
      <c r="BK1038" s="227">
        <f>ROUND(I1038*H1038,2)</f>
        <v>0</v>
      </c>
      <c r="BL1038" s="20" t="s">
        <v>471</v>
      </c>
      <c r="BM1038" s="226" t="s">
        <v>1244</v>
      </c>
    </row>
    <row r="1039" spans="1:47" s="2" customFormat="1" ht="12">
      <c r="A1039" s="41"/>
      <c r="B1039" s="42"/>
      <c r="C1039" s="43"/>
      <c r="D1039" s="228" t="s">
        <v>156</v>
      </c>
      <c r="E1039" s="43"/>
      <c r="F1039" s="229" t="s">
        <v>1245</v>
      </c>
      <c r="G1039" s="43"/>
      <c r="H1039" s="43"/>
      <c r="I1039" s="230"/>
      <c r="J1039" s="43"/>
      <c r="K1039" s="43"/>
      <c r="L1039" s="47"/>
      <c r="M1039" s="231"/>
      <c r="N1039" s="232"/>
      <c r="O1039" s="87"/>
      <c r="P1039" s="87"/>
      <c r="Q1039" s="87"/>
      <c r="R1039" s="87"/>
      <c r="S1039" s="87"/>
      <c r="T1039" s="88"/>
      <c r="U1039" s="41"/>
      <c r="V1039" s="41"/>
      <c r="W1039" s="41"/>
      <c r="X1039" s="41"/>
      <c r="Y1039" s="41"/>
      <c r="Z1039" s="41"/>
      <c r="AA1039" s="41"/>
      <c r="AB1039" s="41"/>
      <c r="AC1039" s="41"/>
      <c r="AD1039" s="41"/>
      <c r="AE1039" s="41"/>
      <c r="AT1039" s="20" t="s">
        <v>156</v>
      </c>
      <c r="AU1039" s="20" t="s">
        <v>86</v>
      </c>
    </row>
    <row r="1040" spans="1:51" s="14" customFormat="1" ht="12">
      <c r="A1040" s="14"/>
      <c r="B1040" s="250"/>
      <c r="C1040" s="251"/>
      <c r="D1040" s="241" t="s">
        <v>380</v>
      </c>
      <c r="E1040" s="252" t="s">
        <v>19</v>
      </c>
      <c r="F1040" s="253" t="s">
        <v>1240</v>
      </c>
      <c r="G1040" s="251"/>
      <c r="H1040" s="254">
        <v>1.12</v>
      </c>
      <c r="I1040" s="255"/>
      <c r="J1040" s="251"/>
      <c r="K1040" s="251"/>
      <c r="L1040" s="256"/>
      <c r="M1040" s="257"/>
      <c r="N1040" s="258"/>
      <c r="O1040" s="258"/>
      <c r="P1040" s="258"/>
      <c r="Q1040" s="258"/>
      <c r="R1040" s="258"/>
      <c r="S1040" s="258"/>
      <c r="T1040" s="259"/>
      <c r="U1040" s="14"/>
      <c r="V1040" s="14"/>
      <c r="W1040" s="14"/>
      <c r="X1040" s="14"/>
      <c r="Y1040" s="14"/>
      <c r="Z1040" s="14"/>
      <c r="AA1040" s="14"/>
      <c r="AB1040" s="14"/>
      <c r="AC1040" s="14"/>
      <c r="AD1040" s="14"/>
      <c r="AE1040" s="14"/>
      <c r="AT1040" s="260" t="s">
        <v>380</v>
      </c>
      <c r="AU1040" s="260" t="s">
        <v>86</v>
      </c>
      <c r="AV1040" s="14" t="s">
        <v>86</v>
      </c>
      <c r="AW1040" s="14" t="s">
        <v>37</v>
      </c>
      <c r="AX1040" s="14" t="s">
        <v>84</v>
      </c>
      <c r="AY1040" s="260" t="s">
        <v>146</v>
      </c>
    </row>
    <row r="1041" spans="1:65" s="2" customFormat="1" ht="24.15" customHeight="1">
      <c r="A1041" s="41"/>
      <c r="B1041" s="42"/>
      <c r="C1041" s="215" t="s">
        <v>1246</v>
      </c>
      <c r="D1041" s="215" t="s">
        <v>149</v>
      </c>
      <c r="E1041" s="216" t="s">
        <v>1247</v>
      </c>
      <c r="F1041" s="217" t="s">
        <v>1248</v>
      </c>
      <c r="G1041" s="218" t="s">
        <v>377</v>
      </c>
      <c r="H1041" s="219">
        <v>1.12</v>
      </c>
      <c r="I1041" s="220"/>
      <c r="J1041" s="221">
        <f>ROUND(I1041*H1041,2)</f>
        <v>0</v>
      </c>
      <c r="K1041" s="217" t="s">
        <v>153</v>
      </c>
      <c r="L1041" s="47"/>
      <c r="M1041" s="222" t="s">
        <v>19</v>
      </c>
      <c r="N1041" s="223" t="s">
        <v>47</v>
      </c>
      <c r="O1041" s="87"/>
      <c r="P1041" s="224">
        <f>O1041*H1041</f>
        <v>0</v>
      </c>
      <c r="Q1041" s="224">
        <v>0.00026</v>
      </c>
      <c r="R1041" s="224">
        <f>Q1041*H1041</f>
        <v>0.0002912</v>
      </c>
      <c r="S1041" s="224">
        <v>0</v>
      </c>
      <c r="T1041" s="225">
        <f>S1041*H1041</f>
        <v>0</v>
      </c>
      <c r="U1041" s="41"/>
      <c r="V1041" s="41"/>
      <c r="W1041" s="41"/>
      <c r="X1041" s="41"/>
      <c r="Y1041" s="41"/>
      <c r="Z1041" s="41"/>
      <c r="AA1041" s="41"/>
      <c r="AB1041" s="41"/>
      <c r="AC1041" s="41"/>
      <c r="AD1041" s="41"/>
      <c r="AE1041" s="41"/>
      <c r="AR1041" s="226" t="s">
        <v>471</v>
      </c>
      <c r="AT1041" s="226" t="s">
        <v>149</v>
      </c>
      <c r="AU1041" s="226" t="s">
        <v>86</v>
      </c>
      <c r="AY1041" s="20" t="s">
        <v>146</v>
      </c>
      <c r="BE1041" s="227">
        <f>IF(N1041="základní",J1041,0)</f>
        <v>0</v>
      </c>
      <c r="BF1041" s="227">
        <f>IF(N1041="snížená",J1041,0)</f>
        <v>0</v>
      </c>
      <c r="BG1041" s="227">
        <f>IF(N1041="zákl. přenesená",J1041,0)</f>
        <v>0</v>
      </c>
      <c r="BH1041" s="227">
        <f>IF(N1041="sníž. přenesená",J1041,0)</f>
        <v>0</v>
      </c>
      <c r="BI1041" s="227">
        <f>IF(N1041="nulová",J1041,0)</f>
        <v>0</v>
      </c>
      <c r="BJ1041" s="20" t="s">
        <v>84</v>
      </c>
      <c r="BK1041" s="227">
        <f>ROUND(I1041*H1041,2)</f>
        <v>0</v>
      </c>
      <c r="BL1041" s="20" t="s">
        <v>471</v>
      </c>
      <c r="BM1041" s="226" t="s">
        <v>1249</v>
      </c>
    </row>
    <row r="1042" spans="1:47" s="2" customFormat="1" ht="12">
      <c r="A1042" s="41"/>
      <c r="B1042" s="42"/>
      <c r="C1042" s="43"/>
      <c r="D1042" s="228" t="s">
        <v>156</v>
      </c>
      <c r="E1042" s="43"/>
      <c r="F1042" s="229" t="s">
        <v>1250</v>
      </c>
      <c r="G1042" s="43"/>
      <c r="H1042" s="43"/>
      <c r="I1042" s="230"/>
      <c r="J1042" s="43"/>
      <c r="K1042" s="43"/>
      <c r="L1042" s="47"/>
      <c r="M1042" s="231"/>
      <c r="N1042" s="232"/>
      <c r="O1042" s="87"/>
      <c r="P1042" s="87"/>
      <c r="Q1042" s="87"/>
      <c r="R1042" s="87"/>
      <c r="S1042" s="87"/>
      <c r="T1042" s="88"/>
      <c r="U1042" s="41"/>
      <c r="V1042" s="41"/>
      <c r="W1042" s="41"/>
      <c r="X1042" s="41"/>
      <c r="Y1042" s="41"/>
      <c r="Z1042" s="41"/>
      <c r="AA1042" s="41"/>
      <c r="AB1042" s="41"/>
      <c r="AC1042" s="41"/>
      <c r="AD1042" s="41"/>
      <c r="AE1042" s="41"/>
      <c r="AT1042" s="20" t="s">
        <v>156</v>
      </c>
      <c r="AU1042" s="20" t="s">
        <v>86</v>
      </c>
    </row>
    <row r="1043" spans="1:51" s="14" customFormat="1" ht="12">
      <c r="A1043" s="14"/>
      <c r="B1043" s="250"/>
      <c r="C1043" s="251"/>
      <c r="D1043" s="241" t="s">
        <v>380</v>
      </c>
      <c r="E1043" s="252" t="s">
        <v>19</v>
      </c>
      <c r="F1043" s="253" t="s">
        <v>1240</v>
      </c>
      <c r="G1043" s="251"/>
      <c r="H1043" s="254">
        <v>1.12</v>
      </c>
      <c r="I1043" s="255"/>
      <c r="J1043" s="251"/>
      <c r="K1043" s="251"/>
      <c r="L1043" s="256"/>
      <c r="M1043" s="257"/>
      <c r="N1043" s="258"/>
      <c r="O1043" s="258"/>
      <c r="P1043" s="258"/>
      <c r="Q1043" s="258"/>
      <c r="R1043" s="258"/>
      <c r="S1043" s="258"/>
      <c r="T1043" s="259"/>
      <c r="U1043" s="14"/>
      <c r="V1043" s="14"/>
      <c r="W1043" s="14"/>
      <c r="X1043" s="14"/>
      <c r="Y1043" s="14"/>
      <c r="Z1043" s="14"/>
      <c r="AA1043" s="14"/>
      <c r="AB1043" s="14"/>
      <c r="AC1043" s="14"/>
      <c r="AD1043" s="14"/>
      <c r="AE1043" s="14"/>
      <c r="AT1043" s="260" t="s">
        <v>380</v>
      </c>
      <c r="AU1043" s="260" t="s">
        <v>86</v>
      </c>
      <c r="AV1043" s="14" t="s">
        <v>86</v>
      </c>
      <c r="AW1043" s="14" t="s">
        <v>37</v>
      </c>
      <c r="AX1043" s="14" t="s">
        <v>84</v>
      </c>
      <c r="AY1043" s="260" t="s">
        <v>146</v>
      </c>
    </row>
    <row r="1044" spans="1:65" s="2" customFormat="1" ht="24.15" customHeight="1">
      <c r="A1044" s="41"/>
      <c r="B1044" s="42"/>
      <c r="C1044" s="215" t="s">
        <v>1251</v>
      </c>
      <c r="D1044" s="215" t="s">
        <v>149</v>
      </c>
      <c r="E1044" s="216" t="s">
        <v>1252</v>
      </c>
      <c r="F1044" s="217" t="s">
        <v>1253</v>
      </c>
      <c r="G1044" s="218" t="s">
        <v>442</v>
      </c>
      <c r="H1044" s="219">
        <v>3.8</v>
      </c>
      <c r="I1044" s="220"/>
      <c r="J1044" s="221">
        <f>ROUND(I1044*H1044,2)</f>
        <v>0</v>
      </c>
      <c r="K1044" s="217" t="s">
        <v>153</v>
      </c>
      <c r="L1044" s="47"/>
      <c r="M1044" s="222" t="s">
        <v>19</v>
      </c>
      <c r="N1044" s="223" t="s">
        <v>47</v>
      </c>
      <c r="O1044" s="87"/>
      <c r="P1044" s="224">
        <f>O1044*H1044</f>
        <v>0</v>
      </c>
      <c r="Q1044" s="224">
        <v>0.00752</v>
      </c>
      <c r="R1044" s="224">
        <f>Q1044*H1044</f>
        <v>0.028575999999999997</v>
      </c>
      <c r="S1044" s="224">
        <v>0</v>
      </c>
      <c r="T1044" s="225">
        <f>S1044*H1044</f>
        <v>0</v>
      </c>
      <c r="U1044" s="41"/>
      <c r="V1044" s="41"/>
      <c r="W1044" s="41"/>
      <c r="X1044" s="41"/>
      <c r="Y1044" s="41"/>
      <c r="Z1044" s="41"/>
      <c r="AA1044" s="41"/>
      <c r="AB1044" s="41"/>
      <c r="AC1044" s="41"/>
      <c r="AD1044" s="41"/>
      <c r="AE1044" s="41"/>
      <c r="AR1044" s="226" t="s">
        <v>471</v>
      </c>
      <c r="AT1044" s="226" t="s">
        <v>149</v>
      </c>
      <c r="AU1044" s="226" t="s">
        <v>86</v>
      </c>
      <c r="AY1044" s="20" t="s">
        <v>146</v>
      </c>
      <c r="BE1044" s="227">
        <f>IF(N1044="základní",J1044,0)</f>
        <v>0</v>
      </c>
      <c r="BF1044" s="227">
        <f>IF(N1044="snížená",J1044,0)</f>
        <v>0</v>
      </c>
      <c r="BG1044" s="227">
        <f>IF(N1044="zákl. přenesená",J1044,0)</f>
        <v>0</v>
      </c>
      <c r="BH1044" s="227">
        <f>IF(N1044="sníž. přenesená",J1044,0)</f>
        <v>0</v>
      </c>
      <c r="BI1044" s="227">
        <f>IF(N1044="nulová",J1044,0)</f>
        <v>0</v>
      </c>
      <c r="BJ1044" s="20" t="s">
        <v>84</v>
      </c>
      <c r="BK1044" s="227">
        <f>ROUND(I1044*H1044,2)</f>
        <v>0</v>
      </c>
      <c r="BL1044" s="20" t="s">
        <v>471</v>
      </c>
      <c r="BM1044" s="226" t="s">
        <v>1254</v>
      </c>
    </row>
    <row r="1045" spans="1:47" s="2" customFormat="1" ht="12">
      <c r="A1045" s="41"/>
      <c r="B1045" s="42"/>
      <c r="C1045" s="43"/>
      <c r="D1045" s="228" t="s">
        <v>156</v>
      </c>
      <c r="E1045" s="43"/>
      <c r="F1045" s="229" t="s">
        <v>1255</v>
      </c>
      <c r="G1045" s="43"/>
      <c r="H1045" s="43"/>
      <c r="I1045" s="230"/>
      <c r="J1045" s="43"/>
      <c r="K1045" s="43"/>
      <c r="L1045" s="47"/>
      <c r="M1045" s="231"/>
      <c r="N1045" s="232"/>
      <c r="O1045" s="87"/>
      <c r="P1045" s="87"/>
      <c r="Q1045" s="87"/>
      <c r="R1045" s="87"/>
      <c r="S1045" s="87"/>
      <c r="T1045" s="88"/>
      <c r="U1045" s="41"/>
      <c r="V1045" s="41"/>
      <c r="W1045" s="41"/>
      <c r="X1045" s="41"/>
      <c r="Y1045" s="41"/>
      <c r="Z1045" s="41"/>
      <c r="AA1045" s="41"/>
      <c r="AB1045" s="41"/>
      <c r="AC1045" s="41"/>
      <c r="AD1045" s="41"/>
      <c r="AE1045" s="41"/>
      <c r="AT1045" s="20" t="s">
        <v>156</v>
      </c>
      <c r="AU1045" s="20" t="s">
        <v>86</v>
      </c>
    </row>
    <row r="1046" spans="1:51" s="14" customFormat="1" ht="12">
      <c r="A1046" s="14"/>
      <c r="B1046" s="250"/>
      <c r="C1046" s="251"/>
      <c r="D1046" s="241" t="s">
        <v>380</v>
      </c>
      <c r="E1046" s="252" t="s">
        <v>19</v>
      </c>
      <c r="F1046" s="253" t="s">
        <v>1256</v>
      </c>
      <c r="G1046" s="251"/>
      <c r="H1046" s="254">
        <v>3.8</v>
      </c>
      <c r="I1046" s="255"/>
      <c r="J1046" s="251"/>
      <c r="K1046" s="251"/>
      <c r="L1046" s="256"/>
      <c r="M1046" s="257"/>
      <c r="N1046" s="258"/>
      <c r="O1046" s="258"/>
      <c r="P1046" s="258"/>
      <c r="Q1046" s="258"/>
      <c r="R1046" s="258"/>
      <c r="S1046" s="258"/>
      <c r="T1046" s="259"/>
      <c r="U1046" s="14"/>
      <c r="V1046" s="14"/>
      <c r="W1046" s="14"/>
      <c r="X1046" s="14"/>
      <c r="Y1046" s="14"/>
      <c r="Z1046" s="14"/>
      <c r="AA1046" s="14"/>
      <c r="AB1046" s="14"/>
      <c r="AC1046" s="14"/>
      <c r="AD1046" s="14"/>
      <c r="AE1046" s="14"/>
      <c r="AT1046" s="260" t="s">
        <v>380</v>
      </c>
      <c r="AU1046" s="260" t="s">
        <v>86</v>
      </c>
      <c r="AV1046" s="14" t="s">
        <v>86</v>
      </c>
      <c r="AW1046" s="14" t="s">
        <v>37</v>
      </c>
      <c r="AX1046" s="14" t="s">
        <v>84</v>
      </c>
      <c r="AY1046" s="260" t="s">
        <v>146</v>
      </c>
    </row>
    <row r="1047" spans="1:65" s="2" customFormat="1" ht="24.15" customHeight="1">
      <c r="A1047" s="41"/>
      <c r="B1047" s="42"/>
      <c r="C1047" s="215" t="s">
        <v>1257</v>
      </c>
      <c r="D1047" s="215" t="s">
        <v>149</v>
      </c>
      <c r="E1047" s="216" t="s">
        <v>1258</v>
      </c>
      <c r="F1047" s="217" t="s">
        <v>1259</v>
      </c>
      <c r="G1047" s="218" t="s">
        <v>442</v>
      </c>
      <c r="H1047" s="219">
        <v>3.8</v>
      </c>
      <c r="I1047" s="220"/>
      <c r="J1047" s="221">
        <f>ROUND(I1047*H1047,2)</f>
        <v>0</v>
      </c>
      <c r="K1047" s="217" t="s">
        <v>153</v>
      </c>
      <c r="L1047" s="47"/>
      <c r="M1047" s="222" t="s">
        <v>19</v>
      </c>
      <c r="N1047" s="223" t="s">
        <v>47</v>
      </c>
      <c r="O1047" s="87"/>
      <c r="P1047" s="224">
        <f>O1047*H1047</f>
        <v>0</v>
      </c>
      <c r="Q1047" s="224">
        <v>0.00306</v>
      </c>
      <c r="R1047" s="224">
        <f>Q1047*H1047</f>
        <v>0.011628</v>
      </c>
      <c r="S1047" s="224">
        <v>0</v>
      </c>
      <c r="T1047" s="225">
        <f>S1047*H1047</f>
        <v>0</v>
      </c>
      <c r="U1047" s="41"/>
      <c r="V1047" s="41"/>
      <c r="W1047" s="41"/>
      <c r="X1047" s="41"/>
      <c r="Y1047" s="41"/>
      <c r="Z1047" s="41"/>
      <c r="AA1047" s="41"/>
      <c r="AB1047" s="41"/>
      <c r="AC1047" s="41"/>
      <c r="AD1047" s="41"/>
      <c r="AE1047" s="41"/>
      <c r="AR1047" s="226" t="s">
        <v>471</v>
      </c>
      <c r="AT1047" s="226" t="s">
        <v>149</v>
      </c>
      <c r="AU1047" s="226" t="s">
        <v>86</v>
      </c>
      <c r="AY1047" s="20" t="s">
        <v>146</v>
      </c>
      <c r="BE1047" s="227">
        <f>IF(N1047="základní",J1047,0)</f>
        <v>0</v>
      </c>
      <c r="BF1047" s="227">
        <f>IF(N1047="snížená",J1047,0)</f>
        <v>0</v>
      </c>
      <c r="BG1047" s="227">
        <f>IF(N1047="zákl. přenesená",J1047,0)</f>
        <v>0</v>
      </c>
      <c r="BH1047" s="227">
        <f>IF(N1047="sníž. přenesená",J1047,0)</f>
        <v>0</v>
      </c>
      <c r="BI1047" s="227">
        <f>IF(N1047="nulová",J1047,0)</f>
        <v>0</v>
      </c>
      <c r="BJ1047" s="20" t="s">
        <v>84</v>
      </c>
      <c r="BK1047" s="227">
        <f>ROUND(I1047*H1047,2)</f>
        <v>0</v>
      </c>
      <c r="BL1047" s="20" t="s">
        <v>471</v>
      </c>
      <c r="BM1047" s="226" t="s">
        <v>1260</v>
      </c>
    </row>
    <row r="1048" spans="1:47" s="2" customFormat="1" ht="12">
      <c r="A1048" s="41"/>
      <c r="B1048" s="42"/>
      <c r="C1048" s="43"/>
      <c r="D1048" s="228" t="s">
        <v>156</v>
      </c>
      <c r="E1048" s="43"/>
      <c r="F1048" s="229" t="s">
        <v>1261</v>
      </c>
      <c r="G1048" s="43"/>
      <c r="H1048" s="43"/>
      <c r="I1048" s="230"/>
      <c r="J1048" s="43"/>
      <c r="K1048" s="43"/>
      <c r="L1048" s="47"/>
      <c r="M1048" s="231"/>
      <c r="N1048" s="232"/>
      <c r="O1048" s="87"/>
      <c r="P1048" s="87"/>
      <c r="Q1048" s="87"/>
      <c r="R1048" s="87"/>
      <c r="S1048" s="87"/>
      <c r="T1048" s="88"/>
      <c r="U1048" s="41"/>
      <c r="V1048" s="41"/>
      <c r="W1048" s="41"/>
      <c r="X1048" s="41"/>
      <c r="Y1048" s="41"/>
      <c r="Z1048" s="41"/>
      <c r="AA1048" s="41"/>
      <c r="AB1048" s="41"/>
      <c r="AC1048" s="41"/>
      <c r="AD1048" s="41"/>
      <c r="AE1048" s="41"/>
      <c r="AT1048" s="20" t="s">
        <v>156</v>
      </c>
      <c r="AU1048" s="20" t="s">
        <v>86</v>
      </c>
    </row>
    <row r="1049" spans="1:51" s="14" customFormat="1" ht="12">
      <c r="A1049" s="14"/>
      <c r="B1049" s="250"/>
      <c r="C1049" s="251"/>
      <c r="D1049" s="241" t="s">
        <v>380</v>
      </c>
      <c r="E1049" s="252" t="s">
        <v>19</v>
      </c>
      <c r="F1049" s="253" t="s">
        <v>1256</v>
      </c>
      <c r="G1049" s="251"/>
      <c r="H1049" s="254">
        <v>3.8</v>
      </c>
      <c r="I1049" s="255"/>
      <c r="J1049" s="251"/>
      <c r="K1049" s="251"/>
      <c r="L1049" s="256"/>
      <c r="M1049" s="257"/>
      <c r="N1049" s="258"/>
      <c r="O1049" s="258"/>
      <c r="P1049" s="258"/>
      <c r="Q1049" s="258"/>
      <c r="R1049" s="258"/>
      <c r="S1049" s="258"/>
      <c r="T1049" s="259"/>
      <c r="U1049" s="14"/>
      <c r="V1049" s="14"/>
      <c r="W1049" s="14"/>
      <c r="X1049" s="14"/>
      <c r="Y1049" s="14"/>
      <c r="Z1049" s="14"/>
      <c r="AA1049" s="14"/>
      <c r="AB1049" s="14"/>
      <c r="AC1049" s="14"/>
      <c r="AD1049" s="14"/>
      <c r="AE1049" s="14"/>
      <c r="AT1049" s="260" t="s">
        <v>380</v>
      </c>
      <c r="AU1049" s="260" t="s">
        <v>86</v>
      </c>
      <c r="AV1049" s="14" t="s">
        <v>86</v>
      </c>
      <c r="AW1049" s="14" t="s">
        <v>37</v>
      </c>
      <c r="AX1049" s="14" t="s">
        <v>84</v>
      </c>
      <c r="AY1049" s="260" t="s">
        <v>146</v>
      </c>
    </row>
    <row r="1050" spans="1:65" s="2" customFormat="1" ht="24.15" customHeight="1">
      <c r="A1050" s="41"/>
      <c r="B1050" s="42"/>
      <c r="C1050" s="215" t="s">
        <v>1262</v>
      </c>
      <c r="D1050" s="215" t="s">
        <v>149</v>
      </c>
      <c r="E1050" s="216" t="s">
        <v>1263</v>
      </c>
      <c r="F1050" s="217" t="s">
        <v>1264</v>
      </c>
      <c r="G1050" s="218" t="s">
        <v>442</v>
      </c>
      <c r="H1050" s="219">
        <v>3.8</v>
      </c>
      <c r="I1050" s="220"/>
      <c r="J1050" s="221">
        <f>ROUND(I1050*H1050,2)</f>
        <v>0</v>
      </c>
      <c r="K1050" s="217" t="s">
        <v>153</v>
      </c>
      <c r="L1050" s="47"/>
      <c r="M1050" s="222" t="s">
        <v>19</v>
      </c>
      <c r="N1050" s="223" t="s">
        <v>47</v>
      </c>
      <c r="O1050" s="87"/>
      <c r="P1050" s="224">
        <f>O1050*H1050</f>
        <v>0</v>
      </c>
      <c r="Q1050" s="224">
        <v>0.00042</v>
      </c>
      <c r="R1050" s="224">
        <f>Q1050*H1050</f>
        <v>0.001596</v>
      </c>
      <c r="S1050" s="224">
        <v>0</v>
      </c>
      <c r="T1050" s="225">
        <f>S1050*H1050</f>
        <v>0</v>
      </c>
      <c r="U1050" s="41"/>
      <c r="V1050" s="41"/>
      <c r="W1050" s="41"/>
      <c r="X1050" s="41"/>
      <c r="Y1050" s="41"/>
      <c r="Z1050" s="41"/>
      <c r="AA1050" s="41"/>
      <c r="AB1050" s="41"/>
      <c r="AC1050" s="41"/>
      <c r="AD1050" s="41"/>
      <c r="AE1050" s="41"/>
      <c r="AR1050" s="226" t="s">
        <v>471</v>
      </c>
      <c r="AT1050" s="226" t="s">
        <v>149</v>
      </c>
      <c r="AU1050" s="226" t="s">
        <v>86</v>
      </c>
      <c r="AY1050" s="20" t="s">
        <v>146</v>
      </c>
      <c r="BE1050" s="227">
        <f>IF(N1050="základní",J1050,0)</f>
        <v>0</v>
      </c>
      <c r="BF1050" s="227">
        <f>IF(N1050="snížená",J1050,0)</f>
        <v>0</v>
      </c>
      <c r="BG1050" s="227">
        <f>IF(N1050="zákl. přenesená",J1050,0)</f>
        <v>0</v>
      </c>
      <c r="BH1050" s="227">
        <f>IF(N1050="sníž. přenesená",J1050,0)</f>
        <v>0</v>
      </c>
      <c r="BI1050" s="227">
        <f>IF(N1050="nulová",J1050,0)</f>
        <v>0</v>
      </c>
      <c r="BJ1050" s="20" t="s">
        <v>84</v>
      </c>
      <c r="BK1050" s="227">
        <f>ROUND(I1050*H1050,2)</f>
        <v>0</v>
      </c>
      <c r="BL1050" s="20" t="s">
        <v>471</v>
      </c>
      <c r="BM1050" s="226" t="s">
        <v>1265</v>
      </c>
    </row>
    <row r="1051" spans="1:47" s="2" customFormat="1" ht="12">
      <c r="A1051" s="41"/>
      <c r="B1051" s="42"/>
      <c r="C1051" s="43"/>
      <c r="D1051" s="228" t="s">
        <v>156</v>
      </c>
      <c r="E1051" s="43"/>
      <c r="F1051" s="229" t="s">
        <v>1266</v>
      </c>
      <c r="G1051" s="43"/>
      <c r="H1051" s="43"/>
      <c r="I1051" s="230"/>
      <c r="J1051" s="43"/>
      <c r="K1051" s="43"/>
      <c r="L1051" s="47"/>
      <c r="M1051" s="231"/>
      <c r="N1051" s="232"/>
      <c r="O1051" s="87"/>
      <c r="P1051" s="87"/>
      <c r="Q1051" s="87"/>
      <c r="R1051" s="87"/>
      <c r="S1051" s="87"/>
      <c r="T1051" s="88"/>
      <c r="U1051" s="41"/>
      <c r="V1051" s="41"/>
      <c r="W1051" s="41"/>
      <c r="X1051" s="41"/>
      <c r="Y1051" s="41"/>
      <c r="Z1051" s="41"/>
      <c r="AA1051" s="41"/>
      <c r="AB1051" s="41"/>
      <c r="AC1051" s="41"/>
      <c r="AD1051" s="41"/>
      <c r="AE1051" s="41"/>
      <c r="AT1051" s="20" t="s">
        <v>156</v>
      </c>
      <c r="AU1051" s="20" t="s">
        <v>86</v>
      </c>
    </row>
    <row r="1052" spans="1:51" s="14" customFormat="1" ht="12">
      <c r="A1052" s="14"/>
      <c r="B1052" s="250"/>
      <c r="C1052" s="251"/>
      <c r="D1052" s="241" t="s">
        <v>380</v>
      </c>
      <c r="E1052" s="252" t="s">
        <v>19</v>
      </c>
      <c r="F1052" s="253" t="s">
        <v>1256</v>
      </c>
      <c r="G1052" s="251"/>
      <c r="H1052" s="254">
        <v>3.8</v>
      </c>
      <c r="I1052" s="255"/>
      <c r="J1052" s="251"/>
      <c r="K1052" s="251"/>
      <c r="L1052" s="256"/>
      <c r="M1052" s="257"/>
      <c r="N1052" s="258"/>
      <c r="O1052" s="258"/>
      <c r="P1052" s="258"/>
      <c r="Q1052" s="258"/>
      <c r="R1052" s="258"/>
      <c r="S1052" s="258"/>
      <c r="T1052" s="259"/>
      <c r="U1052" s="14"/>
      <c r="V1052" s="14"/>
      <c r="W1052" s="14"/>
      <c r="X1052" s="14"/>
      <c r="Y1052" s="14"/>
      <c r="Z1052" s="14"/>
      <c r="AA1052" s="14"/>
      <c r="AB1052" s="14"/>
      <c r="AC1052" s="14"/>
      <c r="AD1052" s="14"/>
      <c r="AE1052" s="14"/>
      <c r="AT1052" s="260" t="s">
        <v>380</v>
      </c>
      <c r="AU1052" s="260" t="s">
        <v>86</v>
      </c>
      <c r="AV1052" s="14" t="s">
        <v>86</v>
      </c>
      <c r="AW1052" s="14" t="s">
        <v>37</v>
      </c>
      <c r="AX1052" s="14" t="s">
        <v>84</v>
      </c>
      <c r="AY1052" s="260" t="s">
        <v>146</v>
      </c>
    </row>
    <row r="1053" spans="1:65" s="2" customFormat="1" ht="24.15" customHeight="1">
      <c r="A1053" s="41"/>
      <c r="B1053" s="42"/>
      <c r="C1053" s="215" t="s">
        <v>1267</v>
      </c>
      <c r="D1053" s="215" t="s">
        <v>149</v>
      </c>
      <c r="E1053" s="216" t="s">
        <v>1268</v>
      </c>
      <c r="F1053" s="217" t="s">
        <v>1269</v>
      </c>
      <c r="G1053" s="218" t="s">
        <v>442</v>
      </c>
      <c r="H1053" s="219">
        <v>3.8</v>
      </c>
      <c r="I1053" s="220"/>
      <c r="J1053" s="221">
        <f>ROUND(I1053*H1053,2)</f>
        <v>0</v>
      </c>
      <c r="K1053" s="217" t="s">
        <v>153</v>
      </c>
      <c r="L1053" s="47"/>
      <c r="M1053" s="222" t="s">
        <v>19</v>
      </c>
      <c r="N1053" s="223" t="s">
        <v>47</v>
      </c>
      <c r="O1053" s="87"/>
      <c r="P1053" s="224">
        <f>O1053*H1053</f>
        <v>0</v>
      </c>
      <c r="Q1053" s="224">
        <v>0.00019</v>
      </c>
      <c r="R1053" s="224">
        <f>Q1053*H1053</f>
        <v>0.000722</v>
      </c>
      <c r="S1053" s="224">
        <v>0</v>
      </c>
      <c r="T1053" s="225">
        <f>S1053*H1053</f>
        <v>0</v>
      </c>
      <c r="U1053" s="41"/>
      <c r="V1053" s="41"/>
      <c r="W1053" s="41"/>
      <c r="X1053" s="41"/>
      <c r="Y1053" s="41"/>
      <c r="Z1053" s="41"/>
      <c r="AA1053" s="41"/>
      <c r="AB1053" s="41"/>
      <c r="AC1053" s="41"/>
      <c r="AD1053" s="41"/>
      <c r="AE1053" s="41"/>
      <c r="AR1053" s="226" t="s">
        <v>471</v>
      </c>
      <c r="AT1053" s="226" t="s">
        <v>149</v>
      </c>
      <c r="AU1053" s="226" t="s">
        <v>86</v>
      </c>
      <c r="AY1053" s="20" t="s">
        <v>146</v>
      </c>
      <c r="BE1053" s="227">
        <f>IF(N1053="základní",J1053,0)</f>
        <v>0</v>
      </c>
      <c r="BF1053" s="227">
        <f>IF(N1053="snížená",J1053,0)</f>
        <v>0</v>
      </c>
      <c r="BG1053" s="227">
        <f>IF(N1053="zákl. přenesená",J1053,0)</f>
        <v>0</v>
      </c>
      <c r="BH1053" s="227">
        <f>IF(N1053="sníž. přenesená",J1053,0)</f>
        <v>0</v>
      </c>
      <c r="BI1053" s="227">
        <f>IF(N1053="nulová",J1053,0)</f>
        <v>0</v>
      </c>
      <c r="BJ1053" s="20" t="s">
        <v>84</v>
      </c>
      <c r="BK1053" s="227">
        <f>ROUND(I1053*H1053,2)</f>
        <v>0</v>
      </c>
      <c r="BL1053" s="20" t="s">
        <v>471</v>
      </c>
      <c r="BM1053" s="226" t="s">
        <v>1270</v>
      </c>
    </row>
    <row r="1054" spans="1:47" s="2" customFormat="1" ht="12">
      <c r="A1054" s="41"/>
      <c r="B1054" s="42"/>
      <c r="C1054" s="43"/>
      <c r="D1054" s="228" t="s">
        <v>156</v>
      </c>
      <c r="E1054" s="43"/>
      <c r="F1054" s="229" t="s">
        <v>1271</v>
      </c>
      <c r="G1054" s="43"/>
      <c r="H1054" s="43"/>
      <c r="I1054" s="230"/>
      <c r="J1054" s="43"/>
      <c r="K1054" s="43"/>
      <c r="L1054" s="47"/>
      <c r="M1054" s="231"/>
      <c r="N1054" s="232"/>
      <c r="O1054" s="87"/>
      <c r="P1054" s="87"/>
      <c r="Q1054" s="87"/>
      <c r="R1054" s="87"/>
      <c r="S1054" s="87"/>
      <c r="T1054" s="88"/>
      <c r="U1054" s="41"/>
      <c r="V1054" s="41"/>
      <c r="W1054" s="41"/>
      <c r="X1054" s="41"/>
      <c r="Y1054" s="41"/>
      <c r="Z1054" s="41"/>
      <c r="AA1054" s="41"/>
      <c r="AB1054" s="41"/>
      <c r="AC1054" s="41"/>
      <c r="AD1054" s="41"/>
      <c r="AE1054" s="41"/>
      <c r="AT1054" s="20" t="s">
        <v>156</v>
      </c>
      <c r="AU1054" s="20" t="s">
        <v>86</v>
      </c>
    </row>
    <row r="1055" spans="1:51" s="14" customFormat="1" ht="12">
      <c r="A1055" s="14"/>
      <c r="B1055" s="250"/>
      <c r="C1055" s="251"/>
      <c r="D1055" s="241" t="s">
        <v>380</v>
      </c>
      <c r="E1055" s="252" t="s">
        <v>19</v>
      </c>
      <c r="F1055" s="253" t="s">
        <v>1256</v>
      </c>
      <c r="G1055" s="251"/>
      <c r="H1055" s="254">
        <v>3.8</v>
      </c>
      <c r="I1055" s="255"/>
      <c r="J1055" s="251"/>
      <c r="K1055" s="251"/>
      <c r="L1055" s="256"/>
      <c r="M1055" s="257"/>
      <c r="N1055" s="258"/>
      <c r="O1055" s="258"/>
      <c r="P1055" s="258"/>
      <c r="Q1055" s="258"/>
      <c r="R1055" s="258"/>
      <c r="S1055" s="258"/>
      <c r="T1055" s="259"/>
      <c r="U1055" s="14"/>
      <c r="V1055" s="14"/>
      <c r="W1055" s="14"/>
      <c r="X1055" s="14"/>
      <c r="Y1055" s="14"/>
      <c r="Z1055" s="14"/>
      <c r="AA1055" s="14"/>
      <c r="AB1055" s="14"/>
      <c r="AC1055" s="14"/>
      <c r="AD1055" s="14"/>
      <c r="AE1055" s="14"/>
      <c r="AT1055" s="260" t="s">
        <v>380</v>
      </c>
      <c r="AU1055" s="260" t="s">
        <v>86</v>
      </c>
      <c r="AV1055" s="14" t="s">
        <v>86</v>
      </c>
      <c r="AW1055" s="14" t="s">
        <v>37</v>
      </c>
      <c r="AX1055" s="14" t="s">
        <v>84</v>
      </c>
      <c r="AY1055" s="260" t="s">
        <v>146</v>
      </c>
    </row>
    <row r="1056" spans="1:65" s="2" customFormat="1" ht="24.15" customHeight="1">
      <c r="A1056" s="41"/>
      <c r="B1056" s="42"/>
      <c r="C1056" s="215" t="s">
        <v>1272</v>
      </c>
      <c r="D1056" s="215" t="s">
        <v>149</v>
      </c>
      <c r="E1056" s="216" t="s">
        <v>1273</v>
      </c>
      <c r="F1056" s="217" t="s">
        <v>1274</v>
      </c>
      <c r="G1056" s="218" t="s">
        <v>442</v>
      </c>
      <c r="H1056" s="219">
        <v>3.8</v>
      </c>
      <c r="I1056" s="220"/>
      <c r="J1056" s="221">
        <f>ROUND(I1056*H1056,2)</f>
        <v>0</v>
      </c>
      <c r="K1056" s="217" t="s">
        <v>153</v>
      </c>
      <c r="L1056" s="47"/>
      <c r="M1056" s="222" t="s">
        <v>19</v>
      </c>
      <c r="N1056" s="223" t="s">
        <v>47</v>
      </c>
      <c r="O1056" s="87"/>
      <c r="P1056" s="224">
        <f>O1056*H1056</f>
        <v>0</v>
      </c>
      <c r="Q1056" s="224">
        <v>0.00011</v>
      </c>
      <c r="R1056" s="224">
        <f>Q1056*H1056</f>
        <v>0.00041799999999999997</v>
      </c>
      <c r="S1056" s="224">
        <v>0</v>
      </c>
      <c r="T1056" s="225">
        <f>S1056*H1056</f>
        <v>0</v>
      </c>
      <c r="U1056" s="41"/>
      <c r="V1056" s="41"/>
      <c r="W1056" s="41"/>
      <c r="X1056" s="41"/>
      <c r="Y1056" s="41"/>
      <c r="Z1056" s="41"/>
      <c r="AA1056" s="41"/>
      <c r="AB1056" s="41"/>
      <c r="AC1056" s="41"/>
      <c r="AD1056" s="41"/>
      <c r="AE1056" s="41"/>
      <c r="AR1056" s="226" t="s">
        <v>471</v>
      </c>
      <c r="AT1056" s="226" t="s">
        <v>149</v>
      </c>
      <c r="AU1056" s="226" t="s">
        <v>86</v>
      </c>
      <c r="AY1056" s="20" t="s">
        <v>146</v>
      </c>
      <c r="BE1056" s="227">
        <f>IF(N1056="základní",J1056,0)</f>
        <v>0</v>
      </c>
      <c r="BF1056" s="227">
        <f>IF(N1056="snížená",J1056,0)</f>
        <v>0</v>
      </c>
      <c r="BG1056" s="227">
        <f>IF(N1056="zákl. přenesená",J1056,0)</f>
        <v>0</v>
      </c>
      <c r="BH1056" s="227">
        <f>IF(N1056="sníž. přenesená",J1056,0)</f>
        <v>0</v>
      </c>
      <c r="BI1056" s="227">
        <f>IF(N1056="nulová",J1056,0)</f>
        <v>0</v>
      </c>
      <c r="BJ1056" s="20" t="s">
        <v>84</v>
      </c>
      <c r="BK1056" s="227">
        <f>ROUND(I1056*H1056,2)</f>
        <v>0</v>
      </c>
      <c r="BL1056" s="20" t="s">
        <v>471</v>
      </c>
      <c r="BM1056" s="226" t="s">
        <v>1275</v>
      </c>
    </row>
    <row r="1057" spans="1:47" s="2" customFormat="1" ht="12">
      <c r="A1057" s="41"/>
      <c r="B1057" s="42"/>
      <c r="C1057" s="43"/>
      <c r="D1057" s="228" t="s">
        <v>156</v>
      </c>
      <c r="E1057" s="43"/>
      <c r="F1057" s="229" t="s">
        <v>1276</v>
      </c>
      <c r="G1057" s="43"/>
      <c r="H1057" s="43"/>
      <c r="I1057" s="230"/>
      <c r="J1057" s="43"/>
      <c r="K1057" s="43"/>
      <c r="L1057" s="47"/>
      <c r="M1057" s="231"/>
      <c r="N1057" s="232"/>
      <c r="O1057" s="87"/>
      <c r="P1057" s="87"/>
      <c r="Q1057" s="87"/>
      <c r="R1057" s="87"/>
      <c r="S1057" s="87"/>
      <c r="T1057" s="88"/>
      <c r="U1057" s="41"/>
      <c r="V1057" s="41"/>
      <c r="W1057" s="41"/>
      <c r="X1057" s="41"/>
      <c r="Y1057" s="41"/>
      <c r="Z1057" s="41"/>
      <c r="AA1057" s="41"/>
      <c r="AB1057" s="41"/>
      <c r="AC1057" s="41"/>
      <c r="AD1057" s="41"/>
      <c r="AE1057" s="41"/>
      <c r="AT1057" s="20" t="s">
        <v>156</v>
      </c>
      <c r="AU1057" s="20" t="s">
        <v>86</v>
      </c>
    </row>
    <row r="1058" spans="1:51" s="14" customFormat="1" ht="12">
      <c r="A1058" s="14"/>
      <c r="B1058" s="250"/>
      <c r="C1058" s="251"/>
      <c r="D1058" s="241" t="s">
        <v>380</v>
      </c>
      <c r="E1058" s="252" t="s">
        <v>19</v>
      </c>
      <c r="F1058" s="253" t="s">
        <v>1256</v>
      </c>
      <c r="G1058" s="251"/>
      <c r="H1058" s="254">
        <v>3.8</v>
      </c>
      <c r="I1058" s="255"/>
      <c r="J1058" s="251"/>
      <c r="K1058" s="251"/>
      <c r="L1058" s="256"/>
      <c r="M1058" s="257"/>
      <c r="N1058" s="258"/>
      <c r="O1058" s="258"/>
      <c r="P1058" s="258"/>
      <c r="Q1058" s="258"/>
      <c r="R1058" s="258"/>
      <c r="S1058" s="258"/>
      <c r="T1058" s="259"/>
      <c r="U1058" s="14"/>
      <c r="V1058" s="14"/>
      <c r="W1058" s="14"/>
      <c r="X1058" s="14"/>
      <c r="Y1058" s="14"/>
      <c r="Z1058" s="14"/>
      <c r="AA1058" s="14"/>
      <c r="AB1058" s="14"/>
      <c r="AC1058" s="14"/>
      <c r="AD1058" s="14"/>
      <c r="AE1058" s="14"/>
      <c r="AT1058" s="260" t="s">
        <v>380</v>
      </c>
      <c r="AU1058" s="260" t="s">
        <v>86</v>
      </c>
      <c r="AV1058" s="14" t="s">
        <v>86</v>
      </c>
      <c r="AW1058" s="14" t="s">
        <v>37</v>
      </c>
      <c r="AX1058" s="14" t="s">
        <v>84</v>
      </c>
      <c r="AY1058" s="260" t="s">
        <v>146</v>
      </c>
    </row>
    <row r="1059" spans="1:65" s="2" customFormat="1" ht="24.15" customHeight="1">
      <c r="A1059" s="41"/>
      <c r="B1059" s="42"/>
      <c r="C1059" s="215" t="s">
        <v>1277</v>
      </c>
      <c r="D1059" s="215" t="s">
        <v>149</v>
      </c>
      <c r="E1059" s="216" t="s">
        <v>1278</v>
      </c>
      <c r="F1059" s="217" t="s">
        <v>1279</v>
      </c>
      <c r="G1059" s="218" t="s">
        <v>442</v>
      </c>
      <c r="H1059" s="219">
        <v>3.8</v>
      </c>
      <c r="I1059" s="220"/>
      <c r="J1059" s="221">
        <f>ROUND(I1059*H1059,2)</f>
        <v>0</v>
      </c>
      <c r="K1059" s="217" t="s">
        <v>153</v>
      </c>
      <c r="L1059" s="47"/>
      <c r="M1059" s="222" t="s">
        <v>19</v>
      </c>
      <c r="N1059" s="223" t="s">
        <v>47</v>
      </c>
      <c r="O1059" s="87"/>
      <c r="P1059" s="224">
        <f>O1059*H1059</f>
        <v>0</v>
      </c>
      <c r="Q1059" s="224">
        <v>5E-05</v>
      </c>
      <c r="R1059" s="224">
        <f>Q1059*H1059</f>
        <v>0.00019</v>
      </c>
      <c r="S1059" s="224">
        <v>0</v>
      </c>
      <c r="T1059" s="225">
        <f>S1059*H1059</f>
        <v>0</v>
      </c>
      <c r="U1059" s="41"/>
      <c r="V1059" s="41"/>
      <c r="W1059" s="41"/>
      <c r="X1059" s="41"/>
      <c r="Y1059" s="41"/>
      <c r="Z1059" s="41"/>
      <c r="AA1059" s="41"/>
      <c r="AB1059" s="41"/>
      <c r="AC1059" s="41"/>
      <c r="AD1059" s="41"/>
      <c r="AE1059" s="41"/>
      <c r="AR1059" s="226" t="s">
        <v>471</v>
      </c>
      <c r="AT1059" s="226" t="s">
        <v>149</v>
      </c>
      <c r="AU1059" s="226" t="s">
        <v>86</v>
      </c>
      <c r="AY1059" s="20" t="s">
        <v>146</v>
      </c>
      <c r="BE1059" s="227">
        <f>IF(N1059="základní",J1059,0)</f>
        <v>0</v>
      </c>
      <c r="BF1059" s="227">
        <f>IF(N1059="snížená",J1059,0)</f>
        <v>0</v>
      </c>
      <c r="BG1059" s="227">
        <f>IF(N1059="zákl. přenesená",J1059,0)</f>
        <v>0</v>
      </c>
      <c r="BH1059" s="227">
        <f>IF(N1059="sníž. přenesená",J1059,0)</f>
        <v>0</v>
      </c>
      <c r="BI1059" s="227">
        <f>IF(N1059="nulová",J1059,0)</f>
        <v>0</v>
      </c>
      <c r="BJ1059" s="20" t="s">
        <v>84</v>
      </c>
      <c r="BK1059" s="227">
        <f>ROUND(I1059*H1059,2)</f>
        <v>0</v>
      </c>
      <c r="BL1059" s="20" t="s">
        <v>471</v>
      </c>
      <c r="BM1059" s="226" t="s">
        <v>1280</v>
      </c>
    </row>
    <row r="1060" spans="1:47" s="2" customFormat="1" ht="12">
      <c r="A1060" s="41"/>
      <c r="B1060" s="42"/>
      <c r="C1060" s="43"/>
      <c r="D1060" s="228" t="s">
        <v>156</v>
      </c>
      <c r="E1060" s="43"/>
      <c r="F1060" s="229" t="s">
        <v>1281</v>
      </c>
      <c r="G1060" s="43"/>
      <c r="H1060" s="43"/>
      <c r="I1060" s="230"/>
      <c r="J1060" s="43"/>
      <c r="K1060" s="43"/>
      <c r="L1060" s="47"/>
      <c r="M1060" s="231"/>
      <c r="N1060" s="232"/>
      <c r="O1060" s="87"/>
      <c r="P1060" s="87"/>
      <c r="Q1060" s="87"/>
      <c r="R1060" s="87"/>
      <c r="S1060" s="87"/>
      <c r="T1060" s="88"/>
      <c r="U1060" s="41"/>
      <c r="V1060" s="41"/>
      <c r="W1060" s="41"/>
      <c r="X1060" s="41"/>
      <c r="Y1060" s="41"/>
      <c r="Z1060" s="41"/>
      <c r="AA1060" s="41"/>
      <c r="AB1060" s="41"/>
      <c r="AC1060" s="41"/>
      <c r="AD1060" s="41"/>
      <c r="AE1060" s="41"/>
      <c r="AT1060" s="20" t="s">
        <v>156</v>
      </c>
      <c r="AU1060" s="20" t="s">
        <v>86</v>
      </c>
    </row>
    <row r="1061" spans="1:51" s="14" customFormat="1" ht="12">
      <c r="A1061" s="14"/>
      <c r="B1061" s="250"/>
      <c r="C1061" s="251"/>
      <c r="D1061" s="241" t="s">
        <v>380</v>
      </c>
      <c r="E1061" s="252" t="s">
        <v>19</v>
      </c>
      <c r="F1061" s="253" t="s">
        <v>1256</v>
      </c>
      <c r="G1061" s="251"/>
      <c r="H1061" s="254">
        <v>3.8</v>
      </c>
      <c r="I1061" s="255"/>
      <c r="J1061" s="251"/>
      <c r="K1061" s="251"/>
      <c r="L1061" s="256"/>
      <c r="M1061" s="257"/>
      <c r="N1061" s="258"/>
      <c r="O1061" s="258"/>
      <c r="P1061" s="258"/>
      <c r="Q1061" s="258"/>
      <c r="R1061" s="258"/>
      <c r="S1061" s="258"/>
      <c r="T1061" s="259"/>
      <c r="U1061" s="14"/>
      <c r="V1061" s="14"/>
      <c r="W1061" s="14"/>
      <c r="X1061" s="14"/>
      <c r="Y1061" s="14"/>
      <c r="Z1061" s="14"/>
      <c r="AA1061" s="14"/>
      <c r="AB1061" s="14"/>
      <c r="AC1061" s="14"/>
      <c r="AD1061" s="14"/>
      <c r="AE1061" s="14"/>
      <c r="AT1061" s="260" t="s">
        <v>380</v>
      </c>
      <c r="AU1061" s="260" t="s">
        <v>86</v>
      </c>
      <c r="AV1061" s="14" t="s">
        <v>86</v>
      </c>
      <c r="AW1061" s="14" t="s">
        <v>37</v>
      </c>
      <c r="AX1061" s="14" t="s">
        <v>84</v>
      </c>
      <c r="AY1061" s="260" t="s">
        <v>146</v>
      </c>
    </row>
    <row r="1062" spans="1:65" s="2" customFormat="1" ht="16.5" customHeight="1">
      <c r="A1062" s="41"/>
      <c r="B1062" s="42"/>
      <c r="C1062" s="215" t="s">
        <v>1282</v>
      </c>
      <c r="D1062" s="215" t="s">
        <v>149</v>
      </c>
      <c r="E1062" s="216" t="s">
        <v>1283</v>
      </c>
      <c r="F1062" s="217" t="s">
        <v>1284</v>
      </c>
      <c r="G1062" s="218" t="s">
        <v>377</v>
      </c>
      <c r="H1062" s="219">
        <v>19.96</v>
      </c>
      <c r="I1062" s="220"/>
      <c r="J1062" s="221">
        <f>ROUND(I1062*H1062,2)</f>
        <v>0</v>
      </c>
      <c r="K1062" s="217" t="s">
        <v>153</v>
      </c>
      <c r="L1062" s="47"/>
      <c r="M1062" s="222" t="s">
        <v>19</v>
      </c>
      <c r="N1062" s="223" t="s">
        <v>47</v>
      </c>
      <c r="O1062" s="87"/>
      <c r="P1062" s="224">
        <f>O1062*H1062</f>
        <v>0</v>
      </c>
      <c r="Q1062" s="224">
        <v>0.00024</v>
      </c>
      <c r="R1062" s="224">
        <f>Q1062*H1062</f>
        <v>0.0047904</v>
      </c>
      <c r="S1062" s="224">
        <v>0</v>
      </c>
      <c r="T1062" s="225">
        <f>S1062*H1062</f>
        <v>0</v>
      </c>
      <c r="U1062" s="41"/>
      <c r="V1062" s="41"/>
      <c r="W1062" s="41"/>
      <c r="X1062" s="41"/>
      <c r="Y1062" s="41"/>
      <c r="Z1062" s="41"/>
      <c r="AA1062" s="41"/>
      <c r="AB1062" s="41"/>
      <c r="AC1062" s="41"/>
      <c r="AD1062" s="41"/>
      <c r="AE1062" s="41"/>
      <c r="AR1062" s="226" t="s">
        <v>471</v>
      </c>
      <c r="AT1062" s="226" t="s">
        <v>149</v>
      </c>
      <c r="AU1062" s="226" t="s">
        <v>86</v>
      </c>
      <c r="AY1062" s="20" t="s">
        <v>146</v>
      </c>
      <c r="BE1062" s="227">
        <f>IF(N1062="základní",J1062,0)</f>
        <v>0</v>
      </c>
      <c r="BF1062" s="227">
        <f>IF(N1062="snížená",J1062,0)</f>
        <v>0</v>
      </c>
      <c r="BG1062" s="227">
        <f>IF(N1062="zákl. přenesená",J1062,0)</f>
        <v>0</v>
      </c>
      <c r="BH1062" s="227">
        <f>IF(N1062="sníž. přenesená",J1062,0)</f>
        <v>0</v>
      </c>
      <c r="BI1062" s="227">
        <f>IF(N1062="nulová",J1062,0)</f>
        <v>0</v>
      </c>
      <c r="BJ1062" s="20" t="s">
        <v>84</v>
      </c>
      <c r="BK1062" s="227">
        <f>ROUND(I1062*H1062,2)</f>
        <v>0</v>
      </c>
      <c r="BL1062" s="20" t="s">
        <v>471</v>
      </c>
      <c r="BM1062" s="226" t="s">
        <v>1285</v>
      </c>
    </row>
    <row r="1063" spans="1:47" s="2" customFormat="1" ht="12">
      <c r="A1063" s="41"/>
      <c r="B1063" s="42"/>
      <c r="C1063" s="43"/>
      <c r="D1063" s="228" t="s">
        <v>156</v>
      </c>
      <c r="E1063" s="43"/>
      <c r="F1063" s="229" t="s">
        <v>1286</v>
      </c>
      <c r="G1063" s="43"/>
      <c r="H1063" s="43"/>
      <c r="I1063" s="230"/>
      <c r="J1063" s="43"/>
      <c r="K1063" s="43"/>
      <c r="L1063" s="47"/>
      <c r="M1063" s="231"/>
      <c r="N1063" s="232"/>
      <c r="O1063" s="87"/>
      <c r="P1063" s="87"/>
      <c r="Q1063" s="87"/>
      <c r="R1063" s="87"/>
      <c r="S1063" s="87"/>
      <c r="T1063" s="88"/>
      <c r="U1063" s="41"/>
      <c r="V1063" s="41"/>
      <c r="W1063" s="41"/>
      <c r="X1063" s="41"/>
      <c r="Y1063" s="41"/>
      <c r="Z1063" s="41"/>
      <c r="AA1063" s="41"/>
      <c r="AB1063" s="41"/>
      <c r="AC1063" s="41"/>
      <c r="AD1063" s="41"/>
      <c r="AE1063" s="41"/>
      <c r="AT1063" s="20" t="s">
        <v>156</v>
      </c>
      <c r="AU1063" s="20" t="s">
        <v>86</v>
      </c>
    </row>
    <row r="1064" spans="1:51" s="14" customFormat="1" ht="12">
      <c r="A1064" s="14"/>
      <c r="B1064" s="250"/>
      <c r="C1064" s="251"/>
      <c r="D1064" s="241" t="s">
        <v>380</v>
      </c>
      <c r="E1064" s="252" t="s">
        <v>19</v>
      </c>
      <c r="F1064" s="253" t="s">
        <v>1222</v>
      </c>
      <c r="G1064" s="251"/>
      <c r="H1064" s="254">
        <v>6.15</v>
      </c>
      <c r="I1064" s="255"/>
      <c r="J1064" s="251"/>
      <c r="K1064" s="251"/>
      <c r="L1064" s="256"/>
      <c r="M1064" s="257"/>
      <c r="N1064" s="258"/>
      <c r="O1064" s="258"/>
      <c r="P1064" s="258"/>
      <c r="Q1064" s="258"/>
      <c r="R1064" s="258"/>
      <c r="S1064" s="258"/>
      <c r="T1064" s="259"/>
      <c r="U1064" s="14"/>
      <c r="V1064" s="14"/>
      <c r="W1064" s="14"/>
      <c r="X1064" s="14"/>
      <c r="Y1064" s="14"/>
      <c r="Z1064" s="14"/>
      <c r="AA1064" s="14"/>
      <c r="AB1064" s="14"/>
      <c r="AC1064" s="14"/>
      <c r="AD1064" s="14"/>
      <c r="AE1064" s="14"/>
      <c r="AT1064" s="260" t="s">
        <v>380</v>
      </c>
      <c r="AU1064" s="260" t="s">
        <v>86</v>
      </c>
      <c r="AV1064" s="14" t="s">
        <v>86</v>
      </c>
      <c r="AW1064" s="14" t="s">
        <v>37</v>
      </c>
      <c r="AX1064" s="14" t="s">
        <v>76</v>
      </c>
      <c r="AY1064" s="260" t="s">
        <v>146</v>
      </c>
    </row>
    <row r="1065" spans="1:51" s="14" customFormat="1" ht="12">
      <c r="A1065" s="14"/>
      <c r="B1065" s="250"/>
      <c r="C1065" s="251"/>
      <c r="D1065" s="241" t="s">
        <v>380</v>
      </c>
      <c r="E1065" s="252" t="s">
        <v>19</v>
      </c>
      <c r="F1065" s="253" t="s">
        <v>993</v>
      </c>
      <c r="G1065" s="251"/>
      <c r="H1065" s="254">
        <v>9.94</v>
      </c>
      <c r="I1065" s="255"/>
      <c r="J1065" s="251"/>
      <c r="K1065" s="251"/>
      <c r="L1065" s="256"/>
      <c r="M1065" s="257"/>
      <c r="N1065" s="258"/>
      <c r="O1065" s="258"/>
      <c r="P1065" s="258"/>
      <c r="Q1065" s="258"/>
      <c r="R1065" s="258"/>
      <c r="S1065" s="258"/>
      <c r="T1065" s="259"/>
      <c r="U1065" s="14"/>
      <c r="V1065" s="14"/>
      <c r="W1065" s="14"/>
      <c r="X1065" s="14"/>
      <c r="Y1065" s="14"/>
      <c r="Z1065" s="14"/>
      <c r="AA1065" s="14"/>
      <c r="AB1065" s="14"/>
      <c r="AC1065" s="14"/>
      <c r="AD1065" s="14"/>
      <c r="AE1065" s="14"/>
      <c r="AT1065" s="260" t="s">
        <v>380</v>
      </c>
      <c r="AU1065" s="260" t="s">
        <v>86</v>
      </c>
      <c r="AV1065" s="14" t="s">
        <v>86</v>
      </c>
      <c r="AW1065" s="14" t="s">
        <v>37</v>
      </c>
      <c r="AX1065" s="14" t="s">
        <v>76</v>
      </c>
      <c r="AY1065" s="260" t="s">
        <v>146</v>
      </c>
    </row>
    <row r="1066" spans="1:51" s="15" customFormat="1" ht="12">
      <c r="A1066" s="15"/>
      <c r="B1066" s="266"/>
      <c r="C1066" s="267"/>
      <c r="D1066" s="241" t="s">
        <v>380</v>
      </c>
      <c r="E1066" s="268" t="s">
        <v>19</v>
      </c>
      <c r="F1066" s="269" t="s">
        <v>994</v>
      </c>
      <c r="G1066" s="267"/>
      <c r="H1066" s="270">
        <v>16.09</v>
      </c>
      <c r="I1066" s="271"/>
      <c r="J1066" s="267"/>
      <c r="K1066" s="267"/>
      <c r="L1066" s="272"/>
      <c r="M1066" s="273"/>
      <c r="N1066" s="274"/>
      <c r="O1066" s="274"/>
      <c r="P1066" s="274"/>
      <c r="Q1066" s="274"/>
      <c r="R1066" s="274"/>
      <c r="S1066" s="274"/>
      <c r="T1066" s="275"/>
      <c r="U1066" s="15"/>
      <c r="V1066" s="15"/>
      <c r="W1066" s="15"/>
      <c r="X1066" s="15"/>
      <c r="Y1066" s="15"/>
      <c r="Z1066" s="15"/>
      <c r="AA1066" s="15"/>
      <c r="AB1066" s="15"/>
      <c r="AC1066" s="15"/>
      <c r="AD1066" s="15"/>
      <c r="AE1066" s="15"/>
      <c r="AT1066" s="276" t="s">
        <v>380</v>
      </c>
      <c r="AU1066" s="276" t="s">
        <v>86</v>
      </c>
      <c r="AV1066" s="15" t="s">
        <v>162</v>
      </c>
      <c r="AW1066" s="15" t="s">
        <v>37</v>
      </c>
      <c r="AX1066" s="15" t="s">
        <v>76</v>
      </c>
      <c r="AY1066" s="276" t="s">
        <v>146</v>
      </c>
    </row>
    <row r="1067" spans="1:51" s="14" customFormat="1" ht="12">
      <c r="A1067" s="14"/>
      <c r="B1067" s="250"/>
      <c r="C1067" s="251"/>
      <c r="D1067" s="241" t="s">
        <v>380</v>
      </c>
      <c r="E1067" s="252" t="s">
        <v>19</v>
      </c>
      <c r="F1067" s="253" t="s">
        <v>995</v>
      </c>
      <c r="G1067" s="251"/>
      <c r="H1067" s="254">
        <v>1.35</v>
      </c>
      <c r="I1067" s="255"/>
      <c r="J1067" s="251"/>
      <c r="K1067" s="251"/>
      <c r="L1067" s="256"/>
      <c r="M1067" s="257"/>
      <c r="N1067" s="258"/>
      <c r="O1067" s="258"/>
      <c r="P1067" s="258"/>
      <c r="Q1067" s="258"/>
      <c r="R1067" s="258"/>
      <c r="S1067" s="258"/>
      <c r="T1067" s="259"/>
      <c r="U1067" s="14"/>
      <c r="V1067" s="14"/>
      <c r="W1067" s="14"/>
      <c r="X1067" s="14"/>
      <c r="Y1067" s="14"/>
      <c r="Z1067" s="14"/>
      <c r="AA1067" s="14"/>
      <c r="AB1067" s="14"/>
      <c r="AC1067" s="14"/>
      <c r="AD1067" s="14"/>
      <c r="AE1067" s="14"/>
      <c r="AT1067" s="260" t="s">
        <v>380</v>
      </c>
      <c r="AU1067" s="260" t="s">
        <v>86</v>
      </c>
      <c r="AV1067" s="14" t="s">
        <v>86</v>
      </c>
      <c r="AW1067" s="14" t="s">
        <v>37</v>
      </c>
      <c r="AX1067" s="14" t="s">
        <v>76</v>
      </c>
      <c r="AY1067" s="260" t="s">
        <v>146</v>
      </c>
    </row>
    <row r="1068" spans="1:51" s="14" customFormat="1" ht="12">
      <c r="A1068" s="14"/>
      <c r="B1068" s="250"/>
      <c r="C1068" s="251"/>
      <c r="D1068" s="241" t="s">
        <v>380</v>
      </c>
      <c r="E1068" s="252" t="s">
        <v>19</v>
      </c>
      <c r="F1068" s="253" t="s">
        <v>996</v>
      </c>
      <c r="G1068" s="251"/>
      <c r="H1068" s="254">
        <v>1.8</v>
      </c>
      <c r="I1068" s="255"/>
      <c r="J1068" s="251"/>
      <c r="K1068" s="251"/>
      <c r="L1068" s="256"/>
      <c r="M1068" s="257"/>
      <c r="N1068" s="258"/>
      <c r="O1068" s="258"/>
      <c r="P1068" s="258"/>
      <c r="Q1068" s="258"/>
      <c r="R1068" s="258"/>
      <c r="S1068" s="258"/>
      <c r="T1068" s="259"/>
      <c r="U1068" s="14"/>
      <c r="V1068" s="14"/>
      <c r="W1068" s="14"/>
      <c r="X1068" s="14"/>
      <c r="Y1068" s="14"/>
      <c r="Z1068" s="14"/>
      <c r="AA1068" s="14"/>
      <c r="AB1068" s="14"/>
      <c r="AC1068" s="14"/>
      <c r="AD1068" s="14"/>
      <c r="AE1068" s="14"/>
      <c r="AT1068" s="260" t="s">
        <v>380</v>
      </c>
      <c r="AU1068" s="260" t="s">
        <v>86</v>
      </c>
      <c r="AV1068" s="14" t="s">
        <v>86</v>
      </c>
      <c r="AW1068" s="14" t="s">
        <v>37</v>
      </c>
      <c r="AX1068" s="14" t="s">
        <v>76</v>
      </c>
      <c r="AY1068" s="260" t="s">
        <v>146</v>
      </c>
    </row>
    <row r="1069" spans="1:51" s="15" customFormat="1" ht="12">
      <c r="A1069" s="15"/>
      <c r="B1069" s="266"/>
      <c r="C1069" s="267"/>
      <c r="D1069" s="241" t="s">
        <v>380</v>
      </c>
      <c r="E1069" s="268" t="s">
        <v>19</v>
      </c>
      <c r="F1069" s="269" t="s">
        <v>1216</v>
      </c>
      <c r="G1069" s="267"/>
      <c r="H1069" s="270">
        <v>3.15</v>
      </c>
      <c r="I1069" s="271"/>
      <c r="J1069" s="267"/>
      <c r="K1069" s="267"/>
      <c r="L1069" s="272"/>
      <c r="M1069" s="273"/>
      <c r="N1069" s="274"/>
      <c r="O1069" s="274"/>
      <c r="P1069" s="274"/>
      <c r="Q1069" s="274"/>
      <c r="R1069" s="274"/>
      <c r="S1069" s="274"/>
      <c r="T1069" s="275"/>
      <c r="U1069" s="15"/>
      <c r="V1069" s="15"/>
      <c r="W1069" s="15"/>
      <c r="X1069" s="15"/>
      <c r="Y1069" s="15"/>
      <c r="Z1069" s="15"/>
      <c r="AA1069" s="15"/>
      <c r="AB1069" s="15"/>
      <c r="AC1069" s="15"/>
      <c r="AD1069" s="15"/>
      <c r="AE1069" s="15"/>
      <c r="AT1069" s="276" t="s">
        <v>380</v>
      </c>
      <c r="AU1069" s="276" t="s">
        <v>86</v>
      </c>
      <c r="AV1069" s="15" t="s">
        <v>162</v>
      </c>
      <c r="AW1069" s="15" t="s">
        <v>37</v>
      </c>
      <c r="AX1069" s="15" t="s">
        <v>76</v>
      </c>
      <c r="AY1069" s="276" t="s">
        <v>146</v>
      </c>
    </row>
    <row r="1070" spans="1:51" s="14" customFormat="1" ht="12">
      <c r="A1070" s="14"/>
      <c r="B1070" s="250"/>
      <c r="C1070" s="251"/>
      <c r="D1070" s="241" t="s">
        <v>380</v>
      </c>
      <c r="E1070" s="252" t="s">
        <v>19</v>
      </c>
      <c r="F1070" s="253" t="s">
        <v>1000</v>
      </c>
      <c r="G1070" s="251"/>
      <c r="H1070" s="254">
        <v>0.72</v>
      </c>
      <c r="I1070" s="255"/>
      <c r="J1070" s="251"/>
      <c r="K1070" s="251"/>
      <c r="L1070" s="256"/>
      <c r="M1070" s="257"/>
      <c r="N1070" s="258"/>
      <c r="O1070" s="258"/>
      <c r="P1070" s="258"/>
      <c r="Q1070" s="258"/>
      <c r="R1070" s="258"/>
      <c r="S1070" s="258"/>
      <c r="T1070" s="259"/>
      <c r="U1070" s="14"/>
      <c r="V1070" s="14"/>
      <c r="W1070" s="14"/>
      <c r="X1070" s="14"/>
      <c r="Y1070" s="14"/>
      <c r="Z1070" s="14"/>
      <c r="AA1070" s="14"/>
      <c r="AB1070" s="14"/>
      <c r="AC1070" s="14"/>
      <c r="AD1070" s="14"/>
      <c r="AE1070" s="14"/>
      <c r="AT1070" s="260" t="s">
        <v>380</v>
      </c>
      <c r="AU1070" s="260" t="s">
        <v>86</v>
      </c>
      <c r="AV1070" s="14" t="s">
        <v>86</v>
      </c>
      <c r="AW1070" s="14" t="s">
        <v>37</v>
      </c>
      <c r="AX1070" s="14" t="s">
        <v>76</v>
      </c>
      <c r="AY1070" s="260" t="s">
        <v>146</v>
      </c>
    </row>
    <row r="1071" spans="1:51" s="15" customFormat="1" ht="12">
      <c r="A1071" s="15"/>
      <c r="B1071" s="266"/>
      <c r="C1071" s="267"/>
      <c r="D1071" s="241" t="s">
        <v>380</v>
      </c>
      <c r="E1071" s="268" t="s">
        <v>19</v>
      </c>
      <c r="F1071" s="269" t="s">
        <v>994</v>
      </c>
      <c r="G1071" s="267"/>
      <c r="H1071" s="270">
        <v>0.72</v>
      </c>
      <c r="I1071" s="271"/>
      <c r="J1071" s="267"/>
      <c r="K1071" s="267"/>
      <c r="L1071" s="272"/>
      <c r="M1071" s="273"/>
      <c r="N1071" s="274"/>
      <c r="O1071" s="274"/>
      <c r="P1071" s="274"/>
      <c r="Q1071" s="274"/>
      <c r="R1071" s="274"/>
      <c r="S1071" s="274"/>
      <c r="T1071" s="275"/>
      <c r="U1071" s="15"/>
      <c r="V1071" s="15"/>
      <c r="W1071" s="15"/>
      <c r="X1071" s="15"/>
      <c r="Y1071" s="15"/>
      <c r="Z1071" s="15"/>
      <c r="AA1071" s="15"/>
      <c r="AB1071" s="15"/>
      <c r="AC1071" s="15"/>
      <c r="AD1071" s="15"/>
      <c r="AE1071" s="15"/>
      <c r="AT1071" s="276" t="s">
        <v>380</v>
      </c>
      <c r="AU1071" s="276" t="s">
        <v>86</v>
      </c>
      <c r="AV1071" s="15" t="s">
        <v>162</v>
      </c>
      <c r="AW1071" s="15" t="s">
        <v>37</v>
      </c>
      <c r="AX1071" s="15" t="s">
        <v>76</v>
      </c>
      <c r="AY1071" s="276" t="s">
        <v>146</v>
      </c>
    </row>
    <row r="1072" spans="1:51" s="16" customFormat="1" ht="12">
      <c r="A1072" s="16"/>
      <c r="B1072" s="277"/>
      <c r="C1072" s="278"/>
      <c r="D1072" s="241" t="s">
        <v>380</v>
      </c>
      <c r="E1072" s="279" t="s">
        <v>19</v>
      </c>
      <c r="F1072" s="280" t="s">
        <v>501</v>
      </c>
      <c r="G1072" s="278"/>
      <c r="H1072" s="281">
        <v>19.96</v>
      </c>
      <c r="I1072" s="282"/>
      <c r="J1072" s="278"/>
      <c r="K1072" s="278"/>
      <c r="L1072" s="283"/>
      <c r="M1072" s="284"/>
      <c r="N1072" s="285"/>
      <c r="O1072" s="285"/>
      <c r="P1072" s="285"/>
      <c r="Q1072" s="285"/>
      <c r="R1072" s="285"/>
      <c r="S1072" s="285"/>
      <c r="T1072" s="286"/>
      <c r="U1072" s="16"/>
      <c r="V1072" s="16"/>
      <c r="W1072" s="16"/>
      <c r="X1072" s="16"/>
      <c r="Y1072" s="16"/>
      <c r="Z1072" s="16"/>
      <c r="AA1072" s="16"/>
      <c r="AB1072" s="16"/>
      <c r="AC1072" s="16"/>
      <c r="AD1072" s="16"/>
      <c r="AE1072" s="16"/>
      <c r="AT1072" s="287" t="s">
        <v>380</v>
      </c>
      <c r="AU1072" s="287" t="s">
        <v>86</v>
      </c>
      <c r="AV1072" s="16" t="s">
        <v>167</v>
      </c>
      <c r="AW1072" s="16" t="s">
        <v>37</v>
      </c>
      <c r="AX1072" s="16" t="s">
        <v>84</v>
      </c>
      <c r="AY1072" s="287" t="s">
        <v>146</v>
      </c>
    </row>
    <row r="1073" spans="1:65" s="2" customFormat="1" ht="16.5" customHeight="1">
      <c r="A1073" s="41"/>
      <c r="B1073" s="42"/>
      <c r="C1073" s="215" t="s">
        <v>1287</v>
      </c>
      <c r="D1073" s="215" t="s">
        <v>149</v>
      </c>
      <c r="E1073" s="216" t="s">
        <v>1288</v>
      </c>
      <c r="F1073" s="217" t="s">
        <v>1289</v>
      </c>
      <c r="G1073" s="218" t="s">
        <v>377</v>
      </c>
      <c r="H1073" s="219">
        <v>19.96</v>
      </c>
      <c r="I1073" s="220"/>
      <c r="J1073" s="221">
        <f>ROUND(I1073*H1073,2)</f>
        <v>0</v>
      </c>
      <c r="K1073" s="217" t="s">
        <v>153</v>
      </c>
      <c r="L1073" s="47"/>
      <c r="M1073" s="222" t="s">
        <v>19</v>
      </c>
      <c r="N1073" s="223" t="s">
        <v>47</v>
      </c>
      <c r="O1073" s="87"/>
      <c r="P1073" s="224">
        <f>O1073*H1073</f>
        <v>0</v>
      </c>
      <c r="Q1073" s="224">
        <v>5E-05</v>
      </c>
      <c r="R1073" s="224">
        <f>Q1073*H1073</f>
        <v>0.0009980000000000002</v>
      </c>
      <c r="S1073" s="224">
        <v>0</v>
      </c>
      <c r="T1073" s="225">
        <f>S1073*H1073</f>
        <v>0</v>
      </c>
      <c r="U1073" s="41"/>
      <c r="V1073" s="41"/>
      <c r="W1073" s="41"/>
      <c r="X1073" s="41"/>
      <c r="Y1073" s="41"/>
      <c r="Z1073" s="41"/>
      <c r="AA1073" s="41"/>
      <c r="AB1073" s="41"/>
      <c r="AC1073" s="41"/>
      <c r="AD1073" s="41"/>
      <c r="AE1073" s="41"/>
      <c r="AR1073" s="226" t="s">
        <v>471</v>
      </c>
      <c r="AT1073" s="226" t="s">
        <v>149</v>
      </c>
      <c r="AU1073" s="226" t="s">
        <v>86</v>
      </c>
      <c r="AY1073" s="20" t="s">
        <v>146</v>
      </c>
      <c r="BE1073" s="227">
        <f>IF(N1073="základní",J1073,0)</f>
        <v>0</v>
      </c>
      <c r="BF1073" s="227">
        <f>IF(N1073="snížená",J1073,0)</f>
        <v>0</v>
      </c>
      <c r="BG1073" s="227">
        <f>IF(N1073="zákl. přenesená",J1073,0)</f>
        <v>0</v>
      </c>
      <c r="BH1073" s="227">
        <f>IF(N1073="sníž. přenesená",J1073,0)</f>
        <v>0</v>
      </c>
      <c r="BI1073" s="227">
        <f>IF(N1073="nulová",J1073,0)</f>
        <v>0</v>
      </c>
      <c r="BJ1073" s="20" t="s">
        <v>84</v>
      </c>
      <c r="BK1073" s="227">
        <f>ROUND(I1073*H1073,2)</f>
        <v>0</v>
      </c>
      <c r="BL1073" s="20" t="s">
        <v>471</v>
      </c>
      <c r="BM1073" s="226" t="s">
        <v>1290</v>
      </c>
    </row>
    <row r="1074" spans="1:47" s="2" customFormat="1" ht="12">
      <c r="A1074" s="41"/>
      <c r="B1074" s="42"/>
      <c r="C1074" s="43"/>
      <c r="D1074" s="228" t="s">
        <v>156</v>
      </c>
      <c r="E1074" s="43"/>
      <c r="F1074" s="229" t="s">
        <v>1291</v>
      </c>
      <c r="G1074" s="43"/>
      <c r="H1074" s="43"/>
      <c r="I1074" s="230"/>
      <c r="J1074" s="43"/>
      <c r="K1074" s="43"/>
      <c r="L1074" s="47"/>
      <c r="M1074" s="231"/>
      <c r="N1074" s="232"/>
      <c r="O1074" s="87"/>
      <c r="P1074" s="87"/>
      <c r="Q1074" s="87"/>
      <c r="R1074" s="87"/>
      <c r="S1074" s="87"/>
      <c r="T1074" s="88"/>
      <c r="U1074" s="41"/>
      <c r="V1074" s="41"/>
      <c r="W1074" s="41"/>
      <c r="X1074" s="41"/>
      <c r="Y1074" s="41"/>
      <c r="Z1074" s="41"/>
      <c r="AA1074" s="41"/>
      <c r="AB1074" s="41"/>
      <c r="AC1074" s="41"/>
      <c r="AD1074" s="41"/>
      <c r="AE1074" s="41"/>
      <c r="AT1074" s="20" t="s">
        <v>156</v>
      </c>
      <c r="AU1074" s="20" t="s">
        <v>86</v>
      </c>
    </row>
    <row r="1075" spans="1:65" s="2" customFormat="1" ht="21.75" customHeight="1">
      <c r="A1075" s="41"/>
      <c r="B1075" s="42"/>
      <c r="C1075" s="215" t="s">
        <v>1292</v>
      </c>
      <c r="D1075" s="215" t="s">
        <v>149</v>
      </c>
      <c r="E1075" s="216" t="s">
        <v>1293</v>
      </c>
      <c r="F1075" s="217" t="s">
        <v>1294</v>
      </c>
      <c r="G1075" s="218" t="s">
        <v>377</v>
      </c>
      <c r="H1075" s="219">
        <v>12.46</v>
      </c>
      <c r="I1075" s="220"/>
      <c r="J1075" s="221">
        <f>ROUND(I1075*H1075,2)</f>
        <v>0</v>
      </c>
      <c r="K1075" s="217" t="s">
        <v>153</v>
      </c>
      <c r="L1075" s="47"/>
      <c r="M1075" s="222" t="s">
        <v>19</v>
      </c>
      <c r="N1075" s="223" t="s">
        <v>47</v>
      </c>
      <c r="O1075" s="87"/>
      <c r="P1075" s="224">
        <f>O1075*H1075</f>
        <v>0</v>
      </c>
      <c r="Q1075" s="224">
        <v>0</v>
      </c>
      <c r="R1075" s="224">
        <f>Q1075*H1075</f>
        <v>0</v>
      </c>
      <c r="S1075" s="224">
        <v>0</v>
      </c>
      <c r="T1075" s="225">
        <f>S1075*H1075</f>
        <v>0</v>
      </c>
      <c r="U1075" s="41"/>
      <c r="V1075" s="41"/>
      <c r="W1075" s="41"/>
      <c r="X1075" s="41"/>
      <c r="Y1075" s="41"/>
      <c r="Z1075" s="41"/>
      <c r="AA1075" s="41"/>
      <c r="AB1075" s="41"/>
      <c r="AC1075" s="41"/>
      <c r="AD1075" s="41"/>
      <c r="AE1075" s="41"/>
      <c r="AR1075" s="226" t="s">
        <v>471</v>
      </c>
      <c r="AT1075" s="226" t="s">
        <v>149</v>
      </c>
      <c r="AU1075" s="226" t="s">
        <v>86</v>
      </c>
      <c r="AY1075" s="20" t="s">
        <v>146</v>
      </c>
      <c r="BE1075" s="227">
        <f>IF(N1075="základní",J1075,0)</f>
        <v>0</v>
      </c>
      <c r="BF1075" s="227">
        <f>IF(N1075="snížená",J1075,0)</f>
        <v>0</v>
      </c>
      <c r="BG1075" s="227">
        <f>IF(N1075="zákl. přenesená",J1075,0)</f>
        <v>0</v>
      </c>
      <c r="BH1075" s="227">
        <f>IF(N1075="sníž. přenesená",J1075,0)</f>
        <v>0</v>
      </c>
      <c r="BI1075" s="227">
        <f>IF(N1075="nulová",J1075,0)</f>
        <v>0</v>
      </c>
      <c r="BJ1075" s="20" t="s">
        <v>84</v>
      </c>
      <c r="BK1075" s="227">
        <f>ROUND(I1075*H1075,2)</f>
        <v>0</v>
      </c>
      <c r="BL1075" s="20" t="s">
        <v>471</v>
      </c>
      <c r="BM1075" s="226" t="s">
        <v>1295</v>
      </c>
    </row>
    <row r="1076" spans="1:47" s="2" customFormat="1" ht="12">
      <c r="A1076" s="41"/>
      <c r="B1076" s="42"/>
      <c r="C1076" s="43"/>
      <c r="D1076" s="228" t="s">
        <v>156</v>
      </c>
      <c r="E1076" s="43"/>
      <c r="F1076" s="229" t="s">
        <v>1296</v>
      </c>
      <c r="G1076" s="43"/>
      <c r="H1076" s="43"/>
      <c r="I1076" s="230"/>
      <c r="J1076" s="43"/>
      <c r="K1076" s="43"/>
      <c r="L1076" s="47"/>
      <c r="M1076" s="231"/>
      <c r="N1076" s="232"/>
      <c r="O1076" s="87"/>
      <c r="P1076" s="87"/>
      <c r="Q1076" s="87"/>
      <c r="R1076" s="87"/>
      <c r="S1076" s="87"/>
      <c r="T1076" s="88"/>
      <c r="U1076" s="41"/>
      <c r="V1076" s="41"/>
      <c r="W1076" s="41"/>
      <c r="X1076" s="41"/>
      <c r="Y1076" s="41"/>
      <c r="Z1076" s="41"/>
      <c r="AA1076" s="41"/>
      <c r="AB1076" s="41"/>
      <c r="AC1076" s="41"/>
      <c r="AD1076" s="41"/>
      <c r="AE1076" s="41"/>
      <c r="AT1076" s="20" t="s">
        <v>156</v>
      </c>
      <c r="AU1076" s="20" t="s">
        <v>86</v>
      </c>
    </row>
    <row r="1077" spans="1:51" s="14" customFormat="1" ht="12">
      <c r="A1077" s="14"/>
      <c r="B1077" s="250"/>
      <c r="C1077" s="251"/>
      <c r="D1077" s="241" t="s">
        <v>380</v>
      </c>
      <c r="E1077" s="252" t="s">
        <v>19</v>
      </c>
      <c r="F1077" s="253" t="s">
        <v>1228</v>
      </c>
      <c r="G1077" s="251"/>
      <c r="H1077" s="254">
        <v>9.94</v>
      </c>
      <c r="I1077" s="255"/>
      <c r="J1077" s="251"/>
      <c r="K1077" s="251"/>
      <c r="L1077" s="256"/>
      <c r="M1077" s="257"/>
      <c r="N1077" s="258"/>
      <c r="O1077" s="258"/>
      <c r="P1077" s="258"/>
      <c r="Q1077" s="258"/>
      <c r="R1077" s="258"/>
      <c r="S1077" s="258"/>
      <c r="T1077" s="259"/>
      <c r="U1077" s="14"/>
      <c r="V1077" s="14"/>
      <c r="W1077" s="14"/>
      <c r="X1077" s="14"/>
      <c r="Y1077" s="14"/>
      <c r="Z1077" s="14"/>
      <c r="AA1077" s="14"/>
      <c r="AB1077" s="14"/>
      <c r="AC1077" s="14"/>
      <c r="AD1077" s="14"/>
      <c r="AE1077" s="14"/>
      <c r="AT1077" s="260" t="s">
        <v>380</v>
      </c>
      <c r="AU1077" s="260" t="s">
        <v>86</v>
      </c>
      <c r="AV1077" s="14" t="s">
        <v>86</v>
      </c>
      <c r="AW1077" s="14" t="s">
        <v>37</v>
      </c>
      <c r="AX1077" s="14" t="s">
        <v>76</v>
      </c>
      <c r="AY1077" s="260" t="s">
        <v>146</v>
      </c>
    </row>
    <row r="1078" spans="1:51" s="15" customFormat="1" ht="12">
      <c r="A1078" s="15"/>
      <c r="B1078" s="266"/>
      <c r="C1078" s="267"/>
      <c r="D1078" s="241" t="s">
        <v>380</v>
      </c>
      <c r="E1078" s="268" t="s">
        <v>19</v>
      </c>
      <c r="F1078" s="269" t="s">
        <v>994</v>
      </c>
      <c r="G1078" s="267"/>
      <c r="H1078" s="270">
        <v>9.94</v>
      </c>
      <c r="I1078" s="271"/>
      <c r="J1078" s="267"/>
      <c r="K1078" s="267"/>
      <c r="L1078" s="272"/>
      <c r="M1078" s="273"/>
      <c r="N1078" s="274"/>
      <c r="O1078" s="274"/>
      <c r="P1078" s="274"/>
      <c r="Q1078" s="274"/>
      <c r="R1078" s="274"/>
      <c r="S1078" s="274"/>
      <c r="T1078" s="275"/>
      <c r="U1078" s="15"/>
      <c r="V1078" s="15"/>
      <c r="W1078" s="15"/>
      <c r="X1078" s="15"/>
      <c r="Y1078" s="15"/>
      <c r="Z1078" s="15"/>
      <c r="AA1078" s="15"/>
      <c r="AB1078" s="15"/>
      <c r="AC1078" s="15"/>
      <c r="AD1078" s="15"/>
      <c r="AE1078" s="15"/>
      <c r="AT1078" s="276" t="s">
        <v>380</v>
      </c>
      <c r="AU1078" s="276" t="s">
        <v>86</v>
      </c>
      <c r="AV1078" s="15" t="s">
        <v>162</v>
      </c>
      <c r="AW1078" s="15" t="s">
        <v>37</v>
      </c>
      <c r="AX1078" s="15" t="s">
        <v>76</v>
      </c>
      <c r="AY1078" s="276" t="s">
        <v>146</v>
      </c>
    </row>
    <row r="1079" spans="1:51" s="14" customFormat="1" ht="12">
      <c r="A1079" s="14"/>
      <c r="B1079" s="250"/>
      <c r="C1079" s="251"/>
      <c r="D1079" s="241" t="s">
        <v>380</v>
      </c>
      <c r="E1079" s="252" t="s">
        <v>19</v>
      </c>
      <c r="F1079" s="253" t="s">
        <v>996</v>
      </c>
      <c r="G1079" s="251"/>
      <c r="H1079" s="254">
        <v>1.8</v>
      </c>
      <c r="I1079" s="255"/>
      <c r="J1079" s="251"/>
      <c r="K1079" s="251"/>
      <c r="L1079" s="256"/>
      <c r="M1079" s="257"/>
      <c r="N1079" s="258"/>
      <c r="O1079" s="258"/>
      <c r="P1079" s="258"/>
      <c r="Q1079" s="258"/>
      <c r="R1079" s="258"/>
      <c r="S1079" s="258"/>
      <c r="T1079" s="259"/>
      <c r="U1079" s="14"/>
      <c r="V1079" s="14"/>
      <c r="W1079" s="14"/>
      <c r="X1079" s="14"/>
      <c r="Y1079" s="14"/>
      <c r="Z1079" s="14"/>
      <c r="AA1079" s="14"/>
      <c r="AB1079" s="14"/>
      <c r="AC1079" s="14"/>
      <c r="AD1079" s="14"/>
      <c r="AE1079" s="14"/>
      <c r="AT1079" s="260" t="s">
        <v>380</v>
      </c>
      <c r="AU1079" s="260" t="s">
        <v>86</v>
      </c>
      <c r="AV1079" s="14" t="s">
        <v>86</v>
      </c>
      <c r="AW1079" s="14" t="s">
        <v>37</v>
      </c>
      <c r="AX1079" s="14" t="s">
        <v>76</v>
      </c>
      <c r="AY1079" s="260" t="s">
        <v>146</v>
      </c>
    </row>
    <row r="1080" spans="1:51" s="15" customFormat="1" ht="12">
      <c r="A1080" s="15"/>
      <c r="B1080" s="266"/>
      <c r="C1080" s="267"/>
      <c r="D1080" s="241" t="s">
        <v>380</v>
      </c>
      <c r="E1080" s="268" t="s">
        <v>19</v>
      </c>
      <c r="F1080" s="269" t="s">
        <v>1216</v>
      </c>
      <c r="G1080" s="267"/>
      <c r="H1080" s="270">
        <v>1.8</v>
      </c>
      <c r="I1080" s="271"/>
      <c r="J1080" s="267"/>
      <c r="K1080" s="267"/>
      <c r="L1080" s="272"/>
      <c r="M1080" s="273"/>
      <c r="N1080" s="274"/>
      <c r="O1080" s="274"/>
      <c r="P1080" s="274"/>
      <c r="Q1080" s="274"/>
      <c r="R1080" s="274"/>
      <c r="S1080" s="274"/>
      <c r="T1080" s="275"/>
      <c r="U1080" s="15"/>
      <c r="V1080" s="15"/>
      <c r="W1080" s="15"/>
      <c r="X1080" s="15"/>
      <c r="Y1080" s="15"/>
      <c r="Z1080" s="15"/>
      <c r="AA1080" s="15"/>
      <c r="AB1080" s="15"/>
      <c r="AC1080" s="15"/>
      <c r="AD1080" s="15"/>
      <c r="AE1080" s="15"/>
      <c r="AT1080" s="276" t="s">
        <v>380</v>
      </c>
      <c r="AU1080" s="276" t="s">
        <v>86</v>
      </c>
      <c r="AV1080" s="15" t="s">
        <v>162</v>
      </c>
      <c r="AW1080" s="15" t="s">
        <v>37</v>
      </c>
      <c r="AX1080" s="15" t="s">
        <v>76</v>
      </c>
      <c r="AY1080" s="276" t="s">
        <v>146</v>
      </c>
    </row>
    <row r="1081" spans="1:51" s="14" customFormat="1" ht="12">
      <c r="A1081" s="14"/>
      <c r="B1081" s="250"/>
      <c r="C1081" s="251"/>
      <c r="D1081" s="241" t="s">
        <v>380</v>
      </c>
      <c r="E1081" s="252" t="s">
        <v>19</v>
      </c>
      <c r="F1081" s="253" t="s">
        <v>1000</v>
      </c>
      <c r="G1081" s="251"/>
      <c r="H1081" s="254">
        <v>0.72</v>
      </c>
      <c r="I1081" s="255"/>
      <c r="J1081" s="251"/>
      <c r="K1081" s="251"/>
      <c r="L1081" s="256"/>
      <c r="M1081" s="257"/>
      <c r="N1081" s="258"/>
      <c r="O1081" s="258"/>
      <c r="P1081" s="258"/>
      <c r="Q1081" s="258"/>
      <c r="R1081" s="258"/>
      <c r="S1081" s="258"/>
      <c r="T1081" s="259"/>
      <c r="U1081" s="14"/>
      <c r="V1081" s="14"/>
      <c r="W1081" s="14"/>
      <c r="X1081" s="14"/>
      <c r="Y1081" s="14"/>
      <c r="Z1081" s="14"/>
      <c r="AA1081" s="14"/>
      <c r="AB1081" s="14"/>
      <c r="AC1081" s="14"/>
      <c r="AD1081" s="14"/>
      <c r="AE1081" s="14"/>
      <c r="AT1081" s="260" t="s">
        <v>380</v>
      </c>
      <c r="AU1081" s="260" t="s">
        <v>86</v>
      </c>
      <c r="AV1081" s="14" t="s">
        <v>86</v>
      </c>
      <c r="AW1081" s="14" t="s">
        <v>37</v>
      </c>
      <c r="AX1081" s="14" t="s">
        <v>76</v>
      </c>
      <c r="AY1081" s="260" t="s">
        <v>146</v>
      </c>
    </row>
    <row r="1082" spans="1:51" s="15" customFormat="1" ht="12">
      <c r="A1082" s="15"/>
      <c r="B1082" s="266"/>
      <c r="C1082" s="267"/>
      <c r="D1082" s="241" t="s">
        <v>380</v>
      </c>
      <c r="E1082" s="268" t="s">
        <v>19</v>
      </c>
      <c r="F1082" s="269" t="s">
        <v>994</v>
      </c>
      <c r="G1082" s="267"/>
      <c r="H1082" s="270">
        <v>0.72</v>
      </c>
      <c r="I1082" s="271"/>
      <c r="J1082" s="267"/>
      <c r="K1082" s="267"/>
      <c r="L1082" s="272"/>
      <c r="M1082" s="273"/>
      <c r="N1082" s="274"/>
      <c r="O1082" s="274"/>
      <c r="P1082" s="274"/>
      <c r="Q1082" s="274"/>
      <c r="R1082" s="274"/>
      <c r="S1082" s="274"/>
      <c r="T1082" s="275"/>
      <c r="U1082" s="15"/>
      <c r="V1082" s="15"/>
      <c r="W1082" s="15"/>
      <c r="X1082" s="15"/>
      <c r="Y1082" s="15"/>
      <c r="Z1082" s="15"/>
      <c r="AA1082" s="15"/>
      <c r="AB1082" s="15"/>
      <c r="AC1082" s="15"/>
      <c r="AD1082" s="15"/>
      <c r="AE1082" s="15"/>
      <c r="AT1082" s="276" t="s">
        <v>380</v>
      </c>
      <c r="AU1082" s="276" t="s">
        <v>86</v>
      </c>
      <c r="AV1082" s="15" t="s">
        <v>162</v>
      </c>
      <c r="AW1082" s="15" t="s">
        <v>37</v>
      </c>
      <c r="AX1082" s="15" t="s">
        <v>76</v>
      </c>
      <c r="AY1082" s="276" t="s">
        <v>146</v>
      </c>
    </row>
    <row r="1083" spans="1:51" s="16" customFormat="1" ht="12">
      <c r="A1083" s="16"/>
      <c r="B1083" s="277"/>
      <c r="C1083" s="278"/>
      <c r="D1083" s="241" t="s">
        <v>380</v>
      </c>
      <c r="E1083" s="279" t="s">
        <v>19</v>
      </c>
      <c r="F1083" s="280" t="s">
        <v>501</v>
      </c>
      <c r="G1083" s="278"/>
      <c r="H1083" s="281">
        <v>12.46</v>
      </c>
      <c r="I1083" s="282"/>
      <c r="J1083" s="278"/>
      <c r="K1083" s="278"/>
      <c r="L1083" s="283"/>
      <c r="M1083" s="284"/>
      <c r="N1083" s="285"/>
      <c r="O1083" s="285"/>
      <c r="P1083" s="285"/>
      <c r="Q1083" s="285"/>
      <c r="R1083" s="285"/>
      <c r="S1083" s="285"/>
      <c r="T1083" s="286"/>
      <c r="U1083" s="16"/>
      <c r="V1083" s="16"/>
      <c r="W1083" s="16"/>
      <c r="X1083" s="16"/>
      <c r="Y1083" s="16"/>
      <c r="Z1083" s="16"/>
      <c r="AA1083" s="16"/>
      <c r="AB1083" s="16"/>
      <c r="AC1083" s="16"/>
      <c r="AD1083" s="16"/>
      <c r="AE1083" s="16"/>
      <c r="AT1083" s="287" t="s">
        <v>380</v>
      </c>
      <c r="AU1083" s="287" t="s">
        <v>86</v>
      </c>
      <c r="AV1083" s="16" t="s">
        <v>167</v>
      </c>
      <c r="AW1083" s="16" t="s">
        <v>37</v>
      </c>
      <c r="AX1083" s="16" t="s">
        <v>84</v>
      </c>
      <c r="AY1083" s="287" t="s">
        <v>146</v>
      </c>
    </row>
    <row r="1084" spans="1:65" s="2" customFormat="1" ht="16.5" customHeight="1">
      <c r="A1084" s="41"/>
      <c r="B1084" s="42"/>
      <c r="C1084" s="215" t="s">
        <v>1297</v>
      </c>
      <c r="D1084" s="215" t="s">
        <v>149</v>
      </c>
      <c r="E1084" s="216" t="s">
        <v>1298</v>
      </c>
      <c r="F1084" s="217" t="s">
        <v>1299</v>
      </c>
      <c r="G1084" s="218" t="s">
        <v>377</v>
      </c>
      <c r="H1084" s="219">
        <v>19.96</v>
      </c>
      <c r="I1084" s="220"/>
      <c r="J1084" s="221">
        <f>ROUND(I1084*H1084,2)</f>
        <v>0</v>
      </c>
      <c r="K1084" s="217" t="s">
        <v>153</v>
      </c>
      <c r="L1084" s="47"/>
      <c r="M1084" s="222" t="s">
        <v>19</v>
      </c>
      <c r="N1084" s="223" t="s">
        <v>47</v>
      </c>
      <c r="O1084" s="87"/>
      <c r="P1084" s="224">
        <f>O1084*H1084</f>
        <v>0</v>
      </c>
      <c r="Q1084" s="224">
        <v>0.00025</v>
      </c>
      <c r="R1084" s="224">
        <f>Q1084*H1084</f>
        <v>0.0049900000000000005</v>
      </c>
      <c r="S1084" s="224">
        <v>0</v>
      </c>
      <c r="T1084" s="225">
        <f>S1084*H1084</f>
        <v>0</v>
      </c>
      <c r="U1084" s="41"/>
      <c r="V1084" s="41"/>
      <c r="W1084" s="41"/>
      <c r="X1084" s="41"/>
      <c r="Y1084" s="41"/>
      <c r="Z1084" s="41"/>
      <c r="AA1084" s="41"/>
      <c r="AB1084" s="41"/>
      <c r="AC1084" s="41"/>
      <c r="AD1084" s="41"/>
      <c r="AE1084" s="41"/>
      <c r="AR1084" s="226" t="s">
        <v>471</v>
      </c>
      <c r="AT1084" s="226" t="s">
        <v>149</v>
      </c>
      <c r="AU1084" s="226" t="s">
        <v>86</v>
      </c>
      <c r="AY1084" s="20" t="s">
        <v>146</v>
      </c>
      <c r="BE1084" s="227">
        <f>IF(N1084="základní",J1084,0)</f>
        <v>0</v>
      </c>
      <c r="BF1084" s="227">
        <f>IF(N1084="snížená",J1084,0)</f>
        <v>0</v>
      </c>
      <c r="BG1084" s="227">
        <f>IF(N1084="zákl. přenesená",J1084,0)</f>
        <v>0</v>
      </c>
      <c r="BH1084" s="227">
        <f>IF(N1084="sníž. přenesená",J1084,0)</f>
        <v>0</v>
      </c>
      <c r="BI1084" s="227">
        <f>IF(N1084="nulová",J1084,0)</f>
        <v>0</v>
      </c>
      <c r="BJ1084" s="20" t="s">
        <v>84</v>
      </c>
      <c r="BK1084" s="227">
        <f>ROUND(I1084*H1084,2)</f>
        <v>0</v>
      </c>
      <c r="BL1084" s="20" t="s">
        <v>471</v>
      </c>
      <c r="BM1084" s="226" t="s">
        <v>1300</v>
      </c>
    </row>
    <row r="1085" spans="1:47" s="2" customFormat="1" ht="12">
      <c r="A1085" s="41"/>
      <c r="B1085" s="42"/>
      <c r="C1085" s="43"/>
      <c r="D1085" s="228" t="s">
        <v>156</v>
      </c>
      <c r="E1085" s="43"/>
      <c r="F1085" s="229" t="s">
        <v>1301</v>
      </c>
      <c r="G1085" s="43"/>
      <c r="H1085" s="43"/>
      <c r="I1085" s="230"/>
      <c r="J1085" s="43"/>
      <c r="K1085" s="43"/>
      <c r="L1085" s="47"/>
      <c r="M1085" s="231"/>
      <c r="N1085" s="232"/>
      <c r="O1085" s="87"/>
      <c r="P1085" s="87"/>
      <c r="Q1085" s="87"/>
      <c r="R1085" s="87"/>
      <c r="S1085" s="87"/>
      <c r="T1085" s="88"/>
      <c r="U1085" s="41"/>
      <c r="V1085" s="41"/>
      <c r="W1085" s="41"/>
      <c r="X1085" s="41"/>
      <c r="Y1085" s="41"/>
      <c r="Z1085" s="41"/>
      <c r="AA1085" s="41"/>
      <c r="AB1085" s="41"/>
      <c r="AC1085" s="41"/>
      <c r="AD1085" s="41"/>
      <c r="AE1085" s="41"/>
      <c r="AT1085" s="20" t="s">
        <v>156</v>
      </c>
      <c r="AU1085" s="20" t="s">
        <v>86</v>
      </c>
    </row>
    <row r="1086" spans="1:51" s="14" customFormat="1" ht="12">
      <c r="A1086" s="14"/>
      <c r="B1086" s="250"/>
      <c r="C1086" s="251"/>
      <c r="D1086" s="241" t="s">
        <v>380</v>
      </c>
      <c r="E1086" s="252" t="s">
        <v>19</v>
      </c>
      <c r="F1086" s="253" t="s">
        <v>1222</v>
      </c>
      <c r="G1086" s="251"/>
      <c r="H1086" s="254">
        <v>6.15</v>
      </c>
      <c r="I1086" s="255"/>
      <c r="J1086" s="251"/>
      <c r="K1086" s="251"/>
      <c r="L1086" s="256"/>
      <c r="M1086" s="257"/>
      <c r="N1086" s="258"/>
      <c r="O1086" s="258"/>
      <c r="P1086" s="258"/>
      <c r="Q1086" s="258"/>
      <c r="R1086" s="258"/>
      <c r="S1086" s="258"/>
      <c r="T1086" s="259"/>
      <c r="U1086" s="14"/>
      <c r="V1086" s="14"/>
      <c r="W1086" s="14"/>
      <c r="X1086" s="14"/>
      <c r="Y1086" s="14"/>
      <c r="Z1086" s="14"/>
      <c r="AA1086" s="14"/>
      <c r="AB1086" s="14"/>
      <c r="AC1086" s="14"/>
      <c r="AD1086" s="14"/>
      <c r="AE1086" s="14"/>
      <c r="AT1086" s="260" t="s">
        <v>380</v>
      </c>
      <c r="AU1086" s="260" t="s">
        <v>86</v>
      </c>
      <c r="AV1086" s="14" t="s">
        <v>86</v>
      </c>
      <c r="AW1086" s="14" t="s">
        <v>37</v>
      </c>
      <c r="AX1086" s="14" t="s">
        <v>76</v>
      </c>
      <c r="AY1086" s="260" t="s">
        <v>146</v>
      </c>
    </row>
    <row r="1087" spans="1:51" s="14" customFormat="1" ht="12">
      <c r="A1087" s="14"/>
      <c r="B1087" s="250"/>
      <c r="C1087" s="251"/>
      <c r="D1087" s="241" t="s">
        <v>380</v>
      </c>
      <c r="E1087" s="252" t="s">
        <v>19</v>
      </c>
      <c r="F1087" s="253" t="s">
        <v>993</v>
      </c>
      <c r="G1087" s="251"/>
      <c r="H1087" s="254">
        <v>9.94</v>
      </c>
      <c r="I1087" s="255"/>
      <c r="J1087" s="251"/>
      <c r="K1087" s="251"/>
      <c r="L1087" s="256"/>
      <c r="M1087" s="257"/>
      <c r="N1087" s="258"/>
      <c r="O1087" s="258"/>
      <c r="P1087" s="258"/>
      <c r="Q1087" s="258"/>
      <c r="R1087" s="258"/>
      <c r="S1087" s="258"/>
      <c r="T1087" s="259"/>
      <c r="U1087" s="14"/>
      <c r="V1087" s="14"/>
      <c r="W1087" s="14"/>
      <c r="X1087" s="14"/>
      <c r="Y1087" s="14"/>
      <c r="Z1087" s="14"/>
      <c r="AA1087" s="14"/>
      <c r="AB1087" s="14"/>
      <c r="AC1087" s="14"/>
      <c r="AD1087" s="14"/>
      <c r="AE1087" s="14"/>
      <c r="AT1087" s="260" t="s">
        <v>380</v>
      </c>
      <c r="AU1087" s="260" t="s">
        <v>86</v>
      </c>
      <c r="AV1087" s="14" t="s">
        <v>86</v>
      </c>
      <c r="AW1087" s="14" t="s">
        <v>37</v>
      </c>
      <c r="AX1087" s="14" t="s">
        <v>76</v>
      </c>
      <c r="AY1087" s="260" t="s">
        <v>146</v>
      </c>
    </row>
    <row r="1088" spans="1:51" s="15" customFormat="1" ht="12">
      <c r="A1088" s="15"/>
      <c r="B1088" s="266"/>
      <c r="C1088" s="267"/>
      <c r="D1088" s="241" t="s">
        <v>380</v>
      </c>
      <c r="E1088" s="268" t="s">
        <v>19</v>
      </c>
      <c r="F1088" s="269" t="s">
        <v>994</v>
      </c>
      <c r="G1088" s="267"/>
      <c r="H1088" s="270">
        <v>16.09</v>
      </c>
      <c r="I1088" s="271"/>
      <c r="J1088" s="267"/>
      <c r="K1088" s="267"/>
      <c r="L1088" s="272"/>
      <c r="M1088" s="273"/>
      <c r="N1088" s="274"/>
      <c r="O1088" s="274"/>
      <c r="P1088" s="274"/>
      <c r="Q1088" s="274"/>
      <c r="R1088" s="274"/>
      <c r="S1088" s="274"/>
      <c r="T1088" s="275"/>
      <c r="U1088" s="15"/>
      <c r="V1088" s="15"/>
      <c r="W1088" s="15"/>
      <c r="X1088" s="15"/>
      <c r="Y1088" s="15"/>
      <c r="Z1088" s="15"/>
      <c r="AA1088" s="15"/>
      <c r="AB1088" s="15"/>
      <c r="AC1088" s="15"/>
      <c r="AD1088" s="15"/>
      <c r="AE1088" s="15"/>
      <c r="AT1088" s="276" t="s">
        <v>380</v>
      </c>
      <c r="AU1088" s="276" t="s">
        <v>86</v>
      </c>
      <c r="AV1088" s="15" t="s">
        <v>162</v>
      </c>
      <c r="AW1088" s="15" t="s">
        <v>37</v>
      </c>
      <c r="AX1088" s="15" t="s">
        <v>76</v>
      </c>
      <c r="AY1088" s="276" t="s">
        <v>146</v>
      </c>
    </row>
    <row r="1089" spans="1:51" s="14" customFormat="1" ht="12">
      <c r="A1089" s="14"/>
      <c r="B1089" s="250"/>
      <c r="C1089" s="251"/>
      <c r="D1089" s="241" t="s">
        <v>380</v>
      </c>
      <c r="E1089" s="252" t="s">
        <v>19</v>
      </c>
      <c r="F1089" s="253" t="s">
        <v>995</v>
      </c>
      <c r="G1089" s="251"/>
      <c r="H1089" s="254">
        <v>1.35</v>
      </c>
      <c r="I1089" s="255"/>
      <c r="J1089" s="251"/>
      <c r="K1089" s="251"/>
      <c r="L1089" s="256"/>
      <c r="M1089" s="257"/>
      <c r="N1089" s="258"/>
      <c r="O1089" s="258"/>
      <c r="P1089" s="258"/>
      <c r="Q1089" s="258"/>
      <c r="R1089" s="258"/>
      <c r="S1089" s="258"/>
      <c r="T1089" s="259"/>
      <c r="U1089" s="14"/>
      <c r="V1089" s="14"/>
      <c r="W1089" s="14"/>
      <c r="X1089" s="14"/>
      <c r="Y1089" s="14"/>
      <c r="Z1089" s="14"/>
      <c r="AA1089" s="14"/>
      <c r="AB1089" s="14"/>
      <c r="AC1089" s="14"/>
      <c r="AD1089" s="14"/>
      <c r="AE1089" s="14"/>
      <c r="AT1089" s="260" t="s">
        <v>380</v>
      </c>
      <c r="AU1089" s="260" t="s">
        <v>86</v>
      </c>
      <c r="AV1089" s="14" t="s">
        <v>86</v>
      </c>
      <c r="AW1089" s="14" t="s">
        <v>37</v>
      </c>
      <c r="AX1089" s="14" t="s">
        <v>76</v>
      </c>
      <c r="AY1089" s="260" t="s">
        <v>146</v>
      </c>
    </row>
    <row r="1090" spans="1:51" s="14" customFormat="1" ht="12">
      <c r="A1090" s="14"/>
      <c r="B1090" s="250"/>
      <c r="C1090" s="251"/>
      <c r="D1090" s="241" t="s">
        <v>380</v>
      </c>
      <c r="E1090" s="252" t="s">
        <v>19</v>
      </c>
      <c r="F1090" s="253" t="s">
        <v>996</v>
      </c>
      <c r="G1090" s="251"/>
      <c r="H1090" s="254">
        <v>1.8</v>
      </c>
      <c r="I1090" s="255"/>
      <c r="J1090" s="251"/>
      <c r="K1090" s="251"/>
      <c r="L1090" s="256"/>
      <c r="M1090" s="257"/>
      <c r="N1090" s="258"/>
      <c r="O1090" s="258"/>
      <c r="P1090" s="258"/>
      <c r="Q1090" s="258"/>
      <c r="R1090" s="258"/>
      <c r="S1090" s="258"/>
      <c r="T1090" s="259"/>
      <c r="U1090" s="14"/>
      <c r="V1090" s="14"/>
      <c r="W1090" s="14"/>
      <c r="X1090" s="14"/>
      <c r="Y1090" s="14"/>
      <c r="Z1090" s="14"/>
      <c r="AA1090" s="14"/>
      <c r="AB1090" s="14"/>
      <c r="AC1090" s="14"/>
      <c r="AD1090" s="14"/>
      <c r="AE1090" s="14"/>
      <c r="AT1090" s="260" t="s">
        <v>380</v>
      </c>
      <c r="AU1090" s="260" t="s">
        <v>86</v>
      </c>
      <c r="AV1090" s="14" t="s">
        <v>86</v>
      </c>
      <c r="AW1090" s="14" t="s">
        <v>37</v>
      </c>
      <c r="AX1090" s="14" t="s">
        <v>76</v>
      </c>
      <c r="AY1090" s="260" t="s">
        <v>146</v>
      </c>
    </row>
    <row r="1091" spans="1:51" s="15" customFormat="1" ht="12">
      <c r="A1091" s="15"/>
      <c r="B1091" s="266"/>
      <c r="C1091" s="267"/>
      <c r="D1091" s="241" t="s">
        <v>380</v>
      </c>
      <c r="E1091" s="268" t="s">
        <v>19</v>
      </c>
      <c r="F1091" s="269" t="s">
        <v>1216</v>
      </c>
      <c r="G1091" s="267"/>
      <c r="H1091" s="270">
        <v>3.15</v>
      </c>
      <c r="I1091" s="271"/>
      <c r="J1091" s="267"/>
      <c r="K1091" s="267"/>
      <c r="L1091" s="272"/>
      <c r="M1091" s="273"/>
      <c r="N1091" s="274"/>
      <c r="O1091" s="274"/>
      <c r="P1091" s="274"/>
      <c r="Q1091" s="274"/>
      <c r="R1091" s="274"/>
      <c r="S1091" s="274"/>
      <c r="T1091" s="275"/>
      <c r="U1091" s="15"/>
      <c r="V1091" s="15"/>
      <c r="W1091" s="15"/>
      <c r="X1091" s="15"/>
      <c r="Y1091" s="15"/>
      <c r="Z1091" s="15"/>
      <c r="AA1091" s="15"/>
      <c r="AB1091" s="15"/>
      <c r="AC1091" s="15"/>
      <c r="AD1091" s="15"/>
      <c r="AE1091" s="15"/>
      <c r="AT1091" s="276" t="s">
        <v>380</v>
      </c>
      <c r="AU1091" s="276" t="s">
        <v>86</v>
      </c>
      <c r="AV1091" s="15" t="s">
        <v>162</v>
      </c>
      <c r="AW1091" s="15" t="s">
        <v>37</v>
      </c>
      <c r="AX1091" s="15" t="s">
        <v>76</v>
      </c>
      <c r="AY1091" s="276" t="s">
        <v>146</v>
      </c>
    </row>
    <row r="1092" spans="1:51" s="14" customFormat="1" ht="12">
      <c r="A1092" s="14"/>
      <c r="B1092" s="250"/>
      <c r="C1092" s="251"/>
      <c r="D1092" s="241" t="s">
        <v>380</v>
      </c>
      <c r="E1092" s="252" t="s">
        <v>19</v>
      </c>
      <c r="F1092" s="253" t="s">
        <v>1000</v>
      </c>
      <c r="G1092" s="251"/>
      <c r="H1092" s="254">
        <v>0.72</v>
      </c>
      <c r="I1092" s="255"/>
      <c r="J1092" s="251"/>
      <c r="K1092" s="251"/>
      <c r="L1092" s="256"/>
      <c r="M1092" s="257"/>
      <c r="N1092" s="258"/>
      <c r="O1092" s="258"/>
      <c r="P1092" s="258"/>
      <c r="Q1092" s="258"/>
      <c r="R1092" s="258"/>
      <c r="S1092" s="258"/>
      <c r="T1092" s="259"/>
      <c r="U1092" s="14"/>
      <c r="V1092" s="14"/>
      <c r="W1092" s="14"/>
      <c r="X1092" s="14"/>
      <c r="Y1092" s="14"/>
      <c r="Z1092" s="14"/>
      <c r="AA1092" s="14"/>
      <c r="AB1092" s="14"/>
      <c r="AC1092" s="14"/>
      <c r="AD1092" s="14"/>
      <c r="AE1092" s="14"/>
      <c r="AT1092" s="260" t="s">
        <v>380</v>
      </c>
      <c r="AU1092" s="260" t="s">
        <v>86</v>
      </c>
      <c r="AV1092" s="14" t="s">
        <v>86</v>
      </c>
      <c r="AW1092" s="14" t="s">
        <v>37</v>
      </c>
      <c r="AX1092" s="14" t="s">
        <v>76</v>
      </c>
      <c r="AY1092" s="260" t="s">
        <v>146</v>
      </c>
    </row>
    <row r="1093" spans="1:51" s="15" customFormat="1" ht="12">
      <c r="A1093" s="15"/>
      <c r="B1093" s="266"/>
      <c r="C1093" s="267"/>
      <c r="D1093" s="241" t="s">
        <v>380</v>
      </c>
      <c r="E1093" s="268" t="s">
        <v>19</v>
      </c>
      <c r="F1093" s="269" t="s">
        <v>994</v>
      </c>
      <c r="G1093" s="267"/>
      <c r="H1093" s="270">
        <v>0.72</v>
      </c>
      <c r="I1093" s="271"/>
      <c r="J1093" s="267"/>
      <c r="K1093" s="267"/>
      <c r="L1093" s="272"/>
      <c r="M1093" s="273"/>
      <c r="N1093" s="274"/>
      <c r="O1093" s="274"/>
      <c r="P1093" s="274"/>
      <c r="Q1093" s="274"/>
      <c r="R1093" s="274"/>
      <c r="S1093" s="274"/>
      <c r="T1093" s="275"/>
      <c r="U1093" s="15"/>
      <c r="V1093" s="15"/>
      <c r="W1093" s="15"/>
      <c r="X1093" s="15"/>
      <c r="Y1093" s="15"/>
      <c r="Z1093" s="15"/>
      <c r="AA1093" s="15"/>
      <c r="AB1093" s="15"/>
      <c r="AC1093" s="15"/>
      <c r="AD1093" s="15"/>
      <c r="AE1093" s="15"/>
      <c r="AT1093" s="276" t="s">
        <v>380</v>
      </c>
      <c r="AU1093" s="276" t="s">
        <v>86</v>
      </c>
      <c r="AV1093" s="15" t="s">
        <v>162</v>
      </c>
      <c r="AW1093" s="15" t="s">
        <v>37</v>
      </c>
      <c r="AX1093" s="15" t="s">
        <v>76</v>
      </c>
      <c r="AY1093" s="276" t="s">
        <v>146</v>
      </c>
    </row>
    <row r="1094" spans="1:51" s="16" customFormat="1" ht="12">
      <c r="A1094" s="16"/>
      <c r="B1094" s="277"/>
      <c r="C1094" s="278"/>
      <c r="D1094" s="241" t="s">
        <v>380</v>
      </c>
      <c r="E1094" s="279" t="s">
        <v>19</v>
      </c>
      <c r="F1094" s="280" t="s">
        <v>501</v>
      </c>
      <c r="G1094" s="278"/>
      <c r="H1094" s="281">
        <v>19.96</v>
      </c>
      <c r="I1094" s="282"/>
      <c r="J1094" s="278"/>
      <c r="K1094" s="278"/>
      <c r="L1094" s="283"/>
      <c r="M1094" s="284"/>
      <c r="N1094" s="285"/>
      <c r="O1094" s="285"/>
      <c r="P1094" s="285"/>
      <c r="Q1094" s="285"/>
      <c r="R1094" s="285"/>
      <c r="S1094" s="285"/>
      <c r="T1094" s="286"/>
      <c r="U1094" s="16"/>
      <c r="V1094" s="16"/>
      <c r="W1094" s="16"/>
      <c r="X1094" s="16"/>
      <c r="Y1094" s="16"/>
      <c r="Z1094" s="16"/>
      <c r="AA1094" s="16"/>
      <c r="AB1094" s="16"/>
      <c r="AC1094" s="16"/>
      <c r="AD1094" s="16"/>
      <c r="AE1094" s="16"/>
      <c r="AT1094" s="287" t="s">
        <v>380</v>
      </c>
      <c r="AU1094" s="287" t="s">
        <v>86</v>
      </c>
      <c r="AV1094" s="16" t="s">
        <v>167</v>
      </c>
      <c r="AW1094" s="16" t="s">
        <v>37</v>
      </c>
      <c r="AX1094" s="16" t="s">
        <v>84</v>
      </c>
      <c r="AY1094" s="287" t="s">
        <v>146</v>
      </c>
    </row>
    <row r="1095" spans="1:65" s="2" customFormat="1" ht="16.5" customHeight="1">
      <c r="A1095" s="41"/>
      <c r="B1095" s="42"/>
      <c r="C1095" s="215" t="s">
        <v>1302</v>
      </c>
      <c r="D1095" s="215" t="s">
        <v>149</v>
      </c>
      <c r="E1095" s="216" t="s">
        <v>1303</v>
      </c>
      <c r="F1095" s="217" t="s">
        <v>1304</v>
      </c>
      <c r="G1095" s="218" t="s">
        <v>377</v>
      </c>
      <c r="H1095" s="219">
        <v>12.46</v>
      </c>
      <c r="I1095" s="220"/>
      <c r="J1095" s="221">
        <f>ROUND(I1095*H1095,2)</f>
        <v>0</v>
      </c>
      <c r="K1095" s="217" t="s">
        <v>153</v>
      </c>
      <c r="L1095" s="47"/>
      <c r="M1095" s="222" t="s">
        <v>19</v>
      </c>
      <c r="N1095" s="223" t="s">
        <v>47</v>
      </c>
      <c r="O1095" s="87"/>
      <c r="P1095" s="224">
        <f>O1095*H1095</f>
        <v>0</v>
      </c>
      <c r="Q1095" s="224">
        <v>0</v>
      </c>
      <c r="R1095" s="224">
        <f>Q1095*H1095</f>
        <v>0</v>
      </c>
      <c r="S1095" s="224">
        <v>0</v>
      </c>
      <c r="T1095" s="225">
        <f>S1095*H1095</f>
        <v>0</v>
      </c>
      <c r="U1095" s="41"/>
      <c r="V1095" s="41"/>
      <c r="W1095" s="41"/>
      <c r="X1095" s="41"/>
      <c r="Y1095" s="41"/>
      <c r="Z1095" s="41"/>
      <c r="AA1095" s="41"/>
      <c r="AB1095" s="41"/>
      <c r="AC1095" s="41"/>
      <c r="AD1095" s="41"/>
      <c r="AE1095" s="41"/>
      <c r="AR1095" s="226" t="s">
        <v>471</v>
      </c>
      <c r="AT1095" s="226" t="s">
        <v>149</v>
      </c>
      <c r="AU1095" s="226" t="s">
        <v>86</v>
      </c>
      <c r="AY1095" s="20" t="s">
        <v>146</v>
      </c>
      <c r="BE1095" s="227">
        <f>IF(N1095="základní",J1095,0)</f>
        <v>0</v>
      </c>
      <c r="BF1095" s="227">
        <f>IF(N1095="snížená",J1095,0)</f>
        <v>0</v>
      </c>
      <c r="BG1095" s="227">
        <f>IF(N1095="zákl. přenesená",J1095,0)</f>
        <v>0</v>
      </c>
      <c r="BH1095" s="227">
        <f>IF(N1095="sníž. přenesená",J1095,0)</f>
        <v>0</v>
      </c>
      <c r="BI1095" s="227">
        <f>IF(N1095="nulová",J1095,0)</f>
        <v>0</v>
      </c>
      <c r="BJ1095" s="20" t="s">
        <v>84</v>
      </c>
      <c r="BK1095" s="227">
        <f>ROUND(I1095*H1095,2)</f>
        <v>0</v>
      </c>
      <c r="BL1095" s="20" t="s">
        <v>471</v>
      </c>
      <c r="BM1095" s="226" t="s">
        <v>1305</v>
      </c>
    </row>
    <row r="1096" spans="1:47" s="2" customFormat="1" ht="12">
      <c r="A1096" s="41"/>
      <c r="B1096" s="42"/>
      <c r="C1096" s="43"/>
      <c r="D1096" s="228" t="s">
        <v>156</v>
      </c>
      <c r="E1096" s="43"/>
      <c r="F1096" s="229" t="s">
        <v>1306</v>
      </c>
      <c r="G1096" s="43"/>
      <c r="H1096" s="43"/>
      <c r="I1096" s="230"/>
      <c r="J1096" s="43"/>
      <c r="K1096" s="43"/>
      <c r="L1096" s="47"/>
      <c r="M1096" s="231"/>
      <c r="N1096" s="232"/>
      <c r="O1096" s="87"/>
      <c r="P1096" s="87"/>
      <c r="Q1096" s="87"/>
      <c r="R1096" s="87"/>
      <c r="S1096" s="87"/>
      <c r="T1096" s="88"/>
      <c r="U1096" s="41"/>
      <c r="V1096" s="41"/>
      <c r="W1096" s="41"/>
      <c r="X1096" s="41"/>
      <c r="Y1096" s="41"/>
      <c r="Z1096" s="41"/>
      <c r="AA1096" s="41"/>
      <c r="AB1096" s="41"/>
      <c r="AC1096" s="41"/>
      <c r="AD1096" s="41"/>
      <c r="AE1096" s="41"/>
      <c r="AT1096" s="20" t="s">
        <v>156</v>
      </c>
      <c r="AU1096" s="20" t="s">
        <v>86</v>
      </c>
    </row>
    <row r="1097" spans="1:51" s="14" customFormat="1" ht="12">
      <c r="A1097" s="14"/>
      <c r="B1097" s="250"/>
      <c r="C1097" s="251"/>
      <c r="D1097" s="241" t="s">
        <v>380</v>
      </c>
      <c r="E1097" s="252" t="s">
        <v>19</v>
      </c>
      <c r="F1097" s="253" t="s">
        <v>1228</v>
      </c>
      <c r="G1097" s="251"/>
      <c r="H1097" s="254">
        <v>9.94</v>
      </c>
      <c r="I1097" s="255"/>
      <c r="J1097" s="251"/>
      <c r="K1097" s="251"/>
      <c r="L1097" s="256"/>
      <c r="M1097" s="257"/>
      <c r="N1097" s="258"/>
      <c r="O1097" s="258"/>
      <c r="P1097" s="258"/>
      <c r="Q1097" s="258"/>
      <c r="R1097" s="258"/>
      <c r="S1097" s="258"/>
      <c r="T1097" s="259"/>
      <c r="U1097" s="14"/>
      <c r="V1097" s="14"/>
      <c r="W1097" s="14"/>
      <c r="X1097" s="14"/>
      <c r="Y1097" s="14"/>
      <c r="Z1097" s="14"/>
      <c r="AA1097" s="14"/>
      <c r="AB1097" s="14"/>
      <c r="AC1097" s="14"/>
      <c r="AD1097" s="14"/>
      <c r="AE1097" s="14"/>
      <c r="AT1097" s="260" t="s">
        <v>380</v>
      </c>
      <c r="AU1097" s="260" t="s">
        <v>86</v>
      </c>
      <c r="AV1097" s="14" t="s">
        <v>86</v>
      </c>
      <c r="AW1097" s="14" t="s">
        <v>37</v>
      </c>
      <c r="AX1097" s="14" t="s">
        <v>76</v>
      </c>
      <c r="AY1097" s="260" t="s">
        <v>146</v>
      </c>
    </row>
    <row r="1098" spans="1:51" s="15" customFormat="1" ht="12">
      <c r="A1098" s="15"/>
      <c r="B1098" s="266"/>
      <c r="C1098" s="267"/>
      <c r="D1098" s="241" t="s">
        <v>380</v>
      </c>
      <c r="E1098" s="268" t="s">
        <v>19</v>
      </c>
      <c r="F1098" s="269" t="s">
        <v>994</v>
      </c>
      <c r="G1098" s="267"/>
      <c r="H1098" s="270">
        <v>9.94</v>
      </c>
      <c r="I1098" s="271"/>
      <c r="J1098" s="267"/>
      <c r="K1098" s="267"/>
      <c r="L1098" s="272"/>
      <c r="M1098" s="273"/>
      <c r="N1098" s="274"/>
      <c r="O1098" s="274"/>
      <c r="P1098" s="274"/>
      <c r="Q1098" s="274"/>
      <c r="R1098" s="274"/>
      <c r="S1098" s="274"/>
      <c r="T1098" s="275"/>
      <c r="U1098" s="15"/>
      <c r="V1098" s="15"/>
      <c r="W1098" s="15"/>
      <c r="X1098" s="15"/>
      <c r="Y1098" s="15"/>
      <c r="Z1098" s="15"/>
      <c r="AA1098" s="15"/>
      <c r="AB1098" s="15"/>
      <c r="AC1098" s="15"/>
      <c r="AD1098" s="15"/>
      <c r="AE1098" s="15"/>
      <c r="AT1098" s="276" t="s">
        <v>380</v>
      </c>
      <c r="AU1098" s="276" t="s">
        <v>86</v>
      </c>
      <c r="AV1098" s="15" t="s">
        <v>162</v>
      </c>
      <c r="AW1098" s="15" t="s">
        <v>37</v>
      </c>
      <c r="AX1098" s="15" t="s">
        <v>76</v>
      </c>
      <c r="AY1098" s="276" t="s">
        <v>146</v>
      </c>
    </row>
    <row r="1099" spans="1:51" s="14" customFormat="1" ht="12">
      <c r="A1099" s="14"/>
      <c r="B1099" s="250"/>
      <c r="C1099" s="251"/>
      <c r="D1099" s="241" t="s">
        <v>380</v>
      </c>
      <c r="E1099" s="252" t="s">
        <v>19</v>
      </c>
      <c r="F1099" s="253" t="s">
        <v>996</v>
      </c>
      <c r="G1099" s="251"/>
      <c r="H1099" s="254">
        <v>1.8</v>
      </c>
      <c r="I1099" s="255"/>
      <c r="J1099" s="251"/>
      <c r="K1099" s="251"/>
      <c r="L1099" s="256"/>
      <c r="M1099" s="257"/>
      <c r="N1099" s="258"/>
      <c r="O1099" s="258"/>
      <c r="P1099" s="258"/>
      <c r="Q1099" s="258"/>
      <c r="R1099" s="258"/>
      <c r="S1099" s="258"/>
      <c r="T1099" s="259"/>
      <c r="U1099" s="14"/>
      <c r="V1099" s="14"/>
      <c r="W1099" s="14"/>
      <c r="X1099" s="14"/>
      <c r="Y1099" s="14"/>
      <c r="Z1099" s="14"/>
      <c r="AA1099" s="14"/>
      <c r="AB1099" s="14"/>
      <c r="AC1099" s="14"/>
      <c r="AD1099" s="14"/>
      <c r="AE1099" s="14"/>
      <c r="AT1099" s="260" t="s">
        <v>380</v>
      </c>
      <c r="AU1099" s="260" t="s">
        <v>86</v>
      </c>
      <c r="AV1099" s="14" t="s">
        <v>86</v>
      </c>
      <c r="AW1099" s="14" t="s">
        <v>37</v>
      </c>
      <c r="AX1099" s="14" t="s">
        <v>76</v>
      </c>
      <c r="AY1099" s="260" t="s">
        <v>146</v>
      </c>
    </row>
    <row r="1100" spans="1:51" s="15" customFormat="1" ht="12">
      <c r="A1100" s="15"/>
      <c r="B1100" s="266"/>
      <c r="C1100" s="267"/>
      <c r="D1100" s="241" t="s">
        <v>380</v>
      </c>
      <c r="E1100" s="268" t="s">
        <v>19</v>
      </c>
      <c r="F1100" s="269" t="s">
        <v>1216</v>
      </c>
      <c r="G1100" s="267"/>
      <c r="H1100" s="270">
        <v>1.8</v>
      </c>
      <c r="I1100" s="271"/>
      <c r="J1100" s="267"/>
      <c r="K1100" s="267"/>
      <c r="L1100" s="272"/>
      <c r="M1100" s="273"/>
      <c r="N1100" s="274"/>
      <c r="O1100" s="274"/>
      <c r="P1100" s="274"/>
      <c r="Q1100" s="274"/>
      <c r="R1100" s="274"/>
      <c r="S1100" s="274"/>
      <c r="T1100" s="275"/>
      <c r="U1100" s="15"/>
      <c r="V1100" s="15"/>
      <c r="W1100" s="15"/>
      <c r="X1100" s="15"/>
      <c r="Y1100" s="15"/>
      <c r="Z1100" s="15"/>
      <c r="AA1100" s="15"/>
      <c r="AB1100" s="15"/>
      <c r="AC1100" s="15"/>
      <c r="AD1100" s="15"/>
      <c r="AE1100" s="15"/>
      <c r="AT1100" s="276" t="s">
        <v>380</v>
      </c>
      <c r="AU1100" s="276" t="s">
        <v>86</v>
      </c>
      <c r="AV1100" s="15" t="s">
        <v>162</v>
      </c>
      <c r="AW1100" s="15" t="s">
        <v>37</v>
      </c>
      <c r="AX1100" s="15" t="s">
        <v>76</v>
      </c>
      <c r="AY1100" s="276" t="s">
        <v>146</v>
      </c>
    </row>
    <row r="1101" spans="1:51" s="14" customFormat="1" ht="12">
      <c r="A1101" s="14"/>
      <c r="B1101" s="250"/>
      <c r="C1101" s="251"/>
      <c r="D1101" s="241" t="s">
        <v>380</v>
      </c>
      <c r="E1101" s="252" t="s">
        <v>19</v>
      </c>
      <c r="F1101" s="253" t="s">
        <v>1000</v>
      </c>
      <c r="G1101" s="251"/>
      <c r="H1101" s="254">
        <v>0.72</v>
      </c>
      <c r="I1101" s="255"/>
      <c r="J1101" s="251"/>
      <c r="K1101" s="251"/>
      <c r="L1101" s="256"/>
      <c r="M1101" s="257"/>
      <c r="N1101" s="258"/>
      <c r="O1101" s="258"/>
      <c r="P1101" s="258"/>
      <c r="Q1101" s="258"/>
      <c r="R1101" s="258"/>
      <c r="S1101" s="258"/>
      <c r="T1101" s="259"/>
      <c r="U1101" s="14"/>
      <c r="V1101" s="14"/>
      <c r="W1101" s="14"/>
      <c r="X1101" s="14"/>
      <c r="Y1101" s="14"/>
      <c r="Z1101" s="14"/>
      <c r="AA1101" s="14"/>
      <c r="AB1101" s="14"/>
      <c r="AC1101" s="14"/>
      <c r="AD1101" s="14"/>
      <c r="AE1101" s="14"/>
      <c r="AT1101" s="260" t="s">
        <v>380</v>
      </c>
      <c r="AU1101" s="260" t="s">
        <v>86</v>
      </c>
      <c r="AV1101" s="14" t="s">
        <v>86</v>
      </c>
      <c r="AW1101" s="14" t="s">
        <v>37</v>
      </c>
      <c r="AX1101" s="14" t="s">
        <v>76</v>
      </c>
      <c r="AY1101" s="260" t="s">
        <v>146</v>
      </c>
    </row>
    <row r="1102" spans="1:51" s="15" customFormat="1" ht="12">
      <c r="A1102" s="15"/>
      <c r="B1102" s="266"/>
      <c r="C1102" s="267"/>
      <c r="D1102" s="241" t="s">
        <v>380</v>
      </c>
      <c r="E1102" s="268" t="s">
        <v>19</v>
      </c>
      <c r="F1102" s="269" t="s">
        <v>994</v>
      </c>
      <c r="G1102" s="267"/>
      <c r="H1102" s="270">
        <v>0.72</v>
      </c>
      <c r="I1102" s="271"/>
      <c r="J1102" s="267"/>
      <c r="K1102" s="267"/>
      <c r="L1102" s="272"/>
      <c r="M1102" s="273"/>
      <c r="N1102" s="274"/>
      <c r="O1102" s="274"/>
      <c r="P1102" s="274"/>
      <c r="Q1102" s="274"/>
      <c r="R1102" s="274"/>
      <c r="S1102" s="274"/>
      <c r="T1102" s="275"/>
      <c r="U1102" s="15"/>
      <c r="V1102" s="15"/>
      <c r="W1102" s="15"/>
      <c r="X1102" s="15"/>
      <c r="Y1102" s="15"/>
      <c r="Z1102" s="15"/>
      <c r="AA1102" s="15"/>
      <c r="AB1102" s="15"/>
      <c r="AC1102" s="15"/>
      <c r="AD1102" s="15"/>
      <c r="AE1102" s="15"/>
      <c r="AT1102" s="276" t="s">
        <v>380</v>
      </c>
      <c r="AU1102" s="276" t="s">
        <v>86</v>
      </c>
      <c r="AV1102" s="15" t="s">
        <v>162</v>
      </c>
      <c r="AW1102" s="15" t="s">
        <v>37</v>
      </c>
      <c r="AX1102" s="15" t="s">
        <v>76</v>
      </c>
      <c r="AY1102" s="276" t="s">
        <v>146</v>
      </c>
    </row>
    <row r="1103" spans="1:51" s="16" customFormat="1" ht="12">
      <c r="A1103" s="16"/>
      <c r="B1103" s="277"/>
      <c r="C1103" s="278"/>
      <c r="D1103" s="241" t="s">
        <v>380</v>
      </c>
      <c r="E1103" s="279" t="s">
        <v>19</v>
      </c>
      <c r="F1103" s="280" t="s">
        <v>501</v>
      </c>
      <c r="G1103" s="278"/>
      <c r="H1103" s="281">
        <v>12.46</v>
      </c>
      <c r="I1103" s="282"/>
      <c r="J1103" s="278"/>
      <c r="K1103" s="278"/>
      <c r="L1103" s="283"/>
      <c r="M1103" s="284"/>
      <c r="N1103" s="285"/>
      <c r="O1103" s="285"/>
      <c r="P1103" s="285"/>
      <c r="Q1103" s="285"/>
      <c r="R1103" s="285"/>
      <c r="S1103" s="285"/>
      <c r="T1103" s="286"/>
      <c r="U1103" s="16"/>
      <c r="V1103" s="16"/>
      <c r="W1103" s="16"/>
      <c r="X1103" s="16"/>
      <c r="Y1103" s="16"/>
      <c r="Z1103" s="16"/>
      <c r="AA1103" s="16"/>
      <c r="AB1103" s="16"/>
      <c r="AC1103" s="16"/>
      <c r="AD1103" s="16"/>
      <c r="AE1103" s="16"/>
      <c r="AT1103" s="287" t="s">
        <v>380</v>
      </c>
      <c r="AU1103" s="287" t="s">
        <v>86</v>
      </c>
      <c r="AV1103" s="16" t="s">
        <v>167</v>
      </c>
      <c r="AW1103" s="16" t="s">
        <v>37</v>
      </c>
      <c r="AX1103" s="16" t="s">
        <v>84</v>
      </c>
      <c r="AY1103" s="287" t="s">
        <v>146</v>
      </c>
    </row>
    <row r="1104" spans="1:65" s="2" customFormat="1" ht="24.15" customHeight="1">
      <c r="A1104" s="41"/>
      <c r="B1104" s="42"/>
      <c r="C1104" s="215" t="s">
        <v>1307</v>
      </c>
      <c r="D1104" s="215" t="s">
        <v>149</v>
      </c>
      <c r="E1104" s="216" t="s">
        <v>1308</v>
      </c>
      <c r="F1104" s="217" t="s">
        <v>1309</v>
      </c>
      <c r="G1104" s="218" t="s">
        <v>526</v>
      </c>
      <c r="H1104" s="219">
        <v>0.085</v>
      </c>
      <c r="I1104" s="220"/>
      <c r="J1104" s="221">
        <f>ROUND(I1104*H1104,2)</f>
        <v>0</v>
      </c>
      <c r="K1104" s="217" t="s">
        <v>153</v>
      </c>
      <c r="L1104" s="47"/>
      <c r="M1104" s="222" t="s">
        <v>19</v>
      </c>
      <c r="N1104" s="223" t="s">
        <v>47</v>
      </c>
      <c r="O1104" s="87"/>
      <c r="P1104" s="224">
        <f>O1104*H1104</f>
        <v>0</v>
      </c>
      <c r="Q1104" s="224">
        <v>0</v>
      </c>
      <c r="R1104" s="224">
        <f>Q1104*H1104</f>
        <v>0</v>
      </c>
      <c r="S1104" s="224">
        <v>0</v>
      </c>
      <c r="T1104" s="225">
        <f>S1104*H1104</f>
        <v>0</v>
      </c>
      <c r="U1104" s="41"/>
      <c r="V1104" s="41"/>
      <c r="W1104" s="41"/>
      <c r="X1104" s="41"/>
      <c r="Y1104" s="41"/>
      <c r="Z1104" s="41"/>
      <c r="AA1104" s="41"/>
      <c r="AB1104" s="41"/>
      <c r="AC1104" s="41"/>
      <c r="AD1104" s="41"/>
      <c r="AE1104" s="41"/>
      <c r="AR1104" s="226" t="s">
        <v>471</v>
      </c>
      <c r="AT1104" s="226" t="s">
        <v>149</v>
      </c>
      <c r="AU1104" s="226" t="s">
        <v>86</v>
      </c>
      <c r="AY1104" s="20" t="s">
        <v>146</v>
      </c>
      <c r="BE1104" s="227">
        <f>IF(N1104="základní",J1104,0)</f>
        <v>0</v>
      </c>
      <c r="BF1104" s="227">
        <f>IF(N1104="snížená",J1104,0)</f>
        <v>0</v>
      </c>
      <c r="BG1104" s="227">
        <f>IF(N1104="zákl. přenesená",J1104,0)</f>
        <v>0</v>
      </c>
      <c r="BH1104" s="227">
        <f>IF(N1104="sníž. přenesená",J1104,0)</f>
        <v>0</v>
      </c>
      <c r="BI1104" s="227">
        <f>IF(N1104="nulová",J1104,0)</f>
        <v>0</v>
      </c>
      <c r="BJ1104" s="20" t="s">
        <v>84</v>
      </c>
      <c r="BK1104" s="227">
        <f>ROUND(I1104*H1104,2)</f>
        <v>0</v>
      </c>
      <c r="BL1104" s="20" t="s">
        <v>471</v>
      </c>
      <c r="BM1104" s="226" t="s">
        <v>1310</v>
      </c>
    </row>
    <row r="1105" spans="1:47" s="2" customFormat="1" ht="12">
      <c r="A1105" s="41"/>
      <c r="B1105" s="42"/>
      <c r="C1105" s="43"/>
      <c r="D1105" s="228" t="s">
        <v>156</v>
      </c>
      <c r="E1105" s="43"/>
      <c r="F1105" s="229" t="s">
        <v>1311</v>
      </c>
      <c r="G1105" s="43"/>
      <c r="H1105" s="43"/>
      <c r="I1105" s="230"/>
      <c r="J1105" s="43"/>
      <c r="K1105" s="43"/>
      <c r="L1105" s="47"/>
      <c r="M1105" s="231"/>
      <c r="N1105" s="232"/>
      <c r="O1105" s="87"/>
      <c r="P1105" s="87"/>
      <c r="Q1105" s="87"/>
      <c r="R1105" s="87"/>
      <c r="S1105" s="87"/>
      <c r="T1105" s="88"/>
      <c r="U1105" s="41"/>
      <c r="V1105" s="41"/>
      <c r="W1105" s="41"/>
      <c r="X1105" s="41"/>
      <c r="Y1105" s="41"/>
      <c r="Z1105" s="41"/>
      <c r="AA1105" s="41"/>
      <c r="AB1105" s="41"/>
      <c r="AC1105" s="41"/>
      <c r="AD1105" s="41"/>
      <c r="AE1105" s="41"/>
      <c r="AT1105" s="20" t="s">
        <v>156</v>
      </c>
      <c r="AU1105" s="20" t="s">
        <v>86</v>
      </c>
    </row>
    <row r="1106" spans="1:63" s="12" customFormat="1" ht="25.9" customHeight="1">
      <c r="A1106" s="12"/>
      <c r="B1106" s="199"/>
      <c r="C1106" s="200"/>
      <c r="D1106" s="201" t="s">
        <v>75</v>
      </c>
      <c r="E1106" s="202" t="s">
        <v>143</v>
      </c>
      <c r="F1106" s="202" t="s">
        <v>144</v>
      </c>
      <c r="G1106" s="200"/>
      <c r="H1106" s="200"/>
      <c r="I1106" s="203"/>
      <c r="J1106" s="204">
        <f>BK1106</f>
        <v>0</v>
      </c>
      <c r="K1106" s="200"/>
      <c r="L1106" s="205"/>
      <c r="M1106" s="206"/>
      <c r="N1106" s="207"/>
      <c r="O1106" s="207"/>
      <c r="P1106" s="208">
        <f>P1107</f>
        <v>0</v>
      </c>
      <c r="Q1106" s="207"/>
      <c r="R1106" s="208">
        <f>R1107</f>
        <v>0</v>
      </c>
      <c r="S1106" s="207"/>
      <c r="T1106" s="209">
        <f>T1107</f>
        <v>0</v>
      </c>
      <c r="U1106" s="12"/>
      <c r="V1106" s="12"/>
      <c r="W1106" s="12"/>
      <c r="X1106" s="12"/>
      <c r="Y1106" s="12"/>
      <c r="Z1106" s="12"/>
      <c r="AA1106" s="12"/>
      <c r="AB1106" s="12"/>
      <c r="AC1106" s="12"/>
      <c r="AD1106" s="12"/>
      <c r="AE1106" s="12"/>
      <c r="AR1106" s="210" t="s">
        <v>145</v>
      </c>
      <c r="AT1106" s="211" t="s">
        <v>75</v>
      </c>
      <c r="AU1106" s="211" t="s">
        <v>76</v>
      </c>
      <c r="AY1106" s="210" t="s">
        <v>146</v>
      </c>
      <c r="BK1106" s="212">
        <f>BK1107</f>
        <v>0</v>
      </c>
    </row>
    <row r="1107" spans="1:63" s="12" customFormat="1" ht="22.8" customHeight="1">
      <c r="A1107" s="12"/>
      <c r="B1107" s="199"/>
      <c r="C1107" s="200"/>
      <c r="D1107" s="201" t="s">
        <v>75</v>
      </c>
      <c r="E1107" s="213" t="s">
        <v>184</v>
      </c>
      <c r="F1107" s="213" t="s">
        <v>185</v>
      </c>
      <c r="G1107" s="200"/>
      <c r="H1107" s="200"/>
      <c r="I1107" s="203"/>
      <c r="J1107" s="214">
        <f>BK1107</f>
        <v>0</v>
      </c>
      <c r="K1107" s="200"/>
      <c r="L1107" s="205"/>
      <c r="M1107" s="206"/>
      <c r="N1107" s="207"/>
      <c r="O1107" s="207"/>
      <c r="P1107" s="208">
        <f>P1108</f>
        <v>0</v>
      </c>
      <c r="Q1107" s="207"/>
      <c r="R1107" s="208">
        <f>R1108</f>
        <v>0</v>
      </c>
      <c r="S1107" s="207"/>
      <c r="T1107" s="209">
        <f>T1108</f>
        <v>0</v>
      </c>
      <c r="U1107" s="12"/>
      <c r="V1107" s="12"/>
      <c r="W1107" s="12"/>
      <c r="X1107" s="12"/>
      <c r="Y1107" s="12"/>
      <c r="Z1107" s="12"/>
      <c r="AA1107" s="12"/>
      <c r="AB1107" s="12"/>
      <c r="AC1107" s="12"/>
      <c r="AD1107" s="12"/>
      <c r="AE1107" s="12"/>
      <c r="AR1107" s="210" t="s">
        <v>145</v>
      </c>
      <c r="AT1107" s="211" t="s">
        <v>75</v>
      </c>
      <c r="AU1107" s="211" t="s">
        <v>84</v>
      </c>
      <c r="AY1107" s="210" t="s">
        <v>146</v>
      </c>
      <c r="BK1107" s="212">
        <f>BK1108</f>
        <v>0</v>
      </c>
    </row>
    <row r="1108" spans="1:65" s="2" customFormat="1" ht="16.5" customHeight="1">
      <c r="A1108" s="41"/>
      <c r="B1108" s="42"/>
      <c r="C1108" s="215" t="s">
        <v>1312</v>
      </c>
      <c r="D1108" s="215" t="s">
        <v>149</v>
      </c>
      <c r="E1108" s="216" t="s">
        <v>1313</v>
      </c>
      <c r="F1108" s="217" t="s">
        <v>1314</v>
      </c>
      <c r="G1108" s="218" t="s">
        <v>152</v>
      </c>
      <c r="H1108" s="219">
        <v>1</v>
      </c>
      <c r="I1108" s="220"/>
      <c r="J1108" s="221">
        <f>ROUND(I1108*H1108,2)</f>
        <v>0</v>
      </c>
      <c r="K1108" s="217" t="s">
        <v>19</v>
      </c>
      <c r="L1108" s="47"/>
      <c r="M1108" s="301" t="s">
        <v>19</v>
      </c>
      <c r="N1108" s="302" t="s">
        <v>47</v>
      </c>
      <c r="O1108" s="235"/>
      <c r="P1108" s="303">
        <f>O1108*H1108</f>
        <v>0</v>
      </c>
      <c r="Q1108" s="303">
        <v>0</v>
      </c>
      <c r="R1108" s="303">
        <f>Q1108*H1108</f>
        <v>0</v>
      </c>
      <c r="S1108" s="303">
        <v>0</v>
      </c>
      <c r="T1108" s="304">
        <f>S1108*H1108</f>
        <v>0</v>
      </c>
      <c r="U1108" s="41"/>
      <c r="V1108" s="41"/>
      <c r="W1108" s="41"/>
      <c r="X1108" s="41"/>
      <c r="Y1108" s="41"/>
      <c r="Z1108" s="41"/>
      <c r="AA1108" s="41"/>
      <c r="AB1108" s="41"/>
      <c r="AC1108" s="41"/>
      <c r="AD1108" s="41"/>
      <c r="AE1108" s="41"/>
      <c r="AR1108" s="226" t="s">
        <v>154</v>
      </c>
      <c r="AT1108" s="226" t="s">
        <v>149</v>
      </c>
      <c r="AU1108" s="226" t="s">
        <v>86</v>
      </c>
      <c r="AY1108" s="20" t="s">
        <v>146</v>
      </c>
      <c r="BE1108" s="227">
        <f>IF(N1108="základní",J1108,0)</f>
        <v>0</v>
      </c>
      <c r="BF1108" s="227">
        <f>IF(N1108="snížená",J1108,0)</f>
        <v>0</v>
      </c>
      <c r="BG1108" s="227">
        <f>IF(N1108="zákl. přenesená",J1108,0)</f>
        <v>0</v>
      </c>
      <c r="BH1108" s="227">
        <f>IF(N1108="sníž. přenesená",J1108,0)</f>
        <v>0</v>
      </c>
      <c r="BI1108" s="227">
        <f>IF(N1108="nulová",J1108,0)</f>
        <v>0</v>
      </c>
      <c r="BJ1108" s="20" t="s">
        <v>84</v>
      </c>
      <c r="BK1108" s="227">
        <f>ROUND(I1108*H1108,2)</f>
        <v>0</v>
      </c>
      <c r="BL1108" s="20" t="s">
        <v>154</v>
      </c>
      <c r="BM1108" s="226" t="s">
        <v>1315</v>
      </c>
    </row>
    <row r="1109" spans="1:31" s="2" customFormat="1" ht="6.95" customHeight="1">
      <c r="A1109" s="41"/>
      <c r="B1109" s="62"/>
      <c r="C1109" s="63"/>
      <c r="D1109" s="63"/>
      <c r="E1109" s="63"/>
      <c r="F1109" s="63"/>
      <c r="G1109" s="63"/>
      <c r="H1109" s="63"/>
      <c r="I1109" s="63"/>
      <c r="J1109" s="63"/>
      <c r="K1109" s="63"/>
      <c r="L1109" s="47"/>
      <c r="M1109" s="41"/>
      <c r="O1109" s="41"/>
      <c r="P1109" s="41"/>
      <c r="Q1109" s="41"/>
      <c r="R1109" s="41"/>
      <c r="S1109" s="41"/>
      <c r="T1109" s="41"/>
      <c r="U1109" s="41"/>
      <c r="V1109" s="41"/>
      <c r="W1109" s="41"/>
      <c r="X1109" s="41"/>
      <c r="Y1109" s="41"/>
      <c r="Z1109" s="41"/>
      <c r="AA1109" s="41"/>
      <c r="AB1109" s="41"/>
      <c r="AC1109" s="41"/>
      <c r="AD1109" s="41"/>
      <c r="AE1109" s="41"/>
    </row>
  </sheetData>
  <sheetProtection password="CC35" sheet="1" objects="1" scenarios="1" formatColumns="0" formatRows="0" autoFilter="0"/>
  <autoFilter ref="C100:K1108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9:H89"/>
    <mergeCell ref="E91:H91"/>
    <mergeCell ref="E93:H93"/>
    <mergeCell ref="L2:V2"/>
  </mergeCells>
  <hyperlinks>
    <hyperlink ref="F105" r:id="rId1" display="https://podminky.urs.cz/item/CS_URS_2024_01/113106132"/>
    <hyperlink ref="F112" r:id="rId2" display="https://podminky.urs.cz/item/CS_URS_2024_01/113107321"/>
    <hyperlink ref="F122" r:id="rId3" display="https://podminky.urs.cz/item/CS_URS_2024_01/113107322"/>
    <hyperlink ref="F129" r:id="rId4" display="https://podminky.urs.cz/item/CS_URS_2024_01/113107323"/>
    <hyperlink ref="F136" r:id="rId5" display="https://podminky.urs.cz/item/CS_URS_2024_01/113107330"/>
    <hyperlink ref="F143" r:id="rId6" display="https://podminky.urs.cz/item/CS_URS_2024_01/113107331"/>
    <hyperlink ref="F153" r:id="rId7" display="https://podminky.urs.cz/item/CS_URS_2024_01/113107332"/>
    <hyperlink ref="F160" r:id="rId8" display="https://podminky.urs.cz/item/CS_URS_2024_01/113107341"/>
    <hyperlink ref="F167" r:id="rId9" display="https://podminky.urs.cz/item/CS_URS_2024_01/113107342"/>
    <hyperlink ref="F174" r:id="rId10" display="https://podminky.urs.cz/item/CS_URS_2024_01/113154263"/>
    <hyperlink ref="F182" r:id="rId11" display="https://podminky.urs.cz/item/CS_URS_2024_01/113154264"/>
    <hyperlink ref="F190" r:id="rId12" display="https://podminky.urs.cz/item/CS_URS_2024_01/113202111"/>
    <hyperlink ref="F197" r:id="rId13" display="https://podminky.urs.cz/item/CS_URS_2024_01/113204111"/>
    <hyperlink ref="F204" r:id="rId14" display="https://podminky.urs.cz/item/CS_URS_2024_01/121151103"/>
    <hyperlink ref="F211" r:id="rId15" display="https://podminky.urs.cz/item/CS_URS_2024_01/122251104"/>
    <hyperlink ref="F216" r:id="rId16" display="https://podminky.urs.cz/item/CS_URS_2024_01/129001101"/>
    <hyperlink ref="F219" r:id="rId17" display="https://podminky.urs.cz/item/CS_URS_2024_01/131213701"/>
    <hyperlink ref="F234" r:id="rId18" display="https://podminky.urs.cz/item/CS_URS_2024_01/162351103"/>
    <hyperlink ref="F242" r:id="rId19" display="https://podminky.urs.cz/item/CS_URS_2024_01/162651112"/>
    <hyperlink ref="F247" r:id="rId20" display="https://podminky.urs.cz/item/CS_URS_2024_01/167151111"/>
    <hyperlink ref="F254" r:id="rId21" display="https://podminky.urs.cz/item/CS_URS_2024_01/171152121"/>
    <hyperlink ref="F261" r:id="rId22" display="https://podminky.urs.cz/item/CS_URS_2024_01/171201231"/>
    <hyperlink ref="F264" r:id="rId23" display="https://podminky.urs.cz/item/CS_URS_2024_01/171151103"/>
    <hyperlink ref="F271" r:id="rId24" display="https://podminky.urs.cz/item/CS_URS_2024_01/171251201"/>
    <hyperlink ref="F278" r:id="rId25" display="https://podminky.urs.cz/item/CS_URS_2024_01/181152302"/>
    <hyperlink ref="F325" r:id="rId26" display="https://podminky.urs.cz/item/CS_URS_2024_01/182351023"/>
    <hyperlink ref="F332" r:id="rId27" display="https://podminky.urs.cz/item/CS_URS_2024_01/182151111"/>
    <hyperlink ref="F339" r:id="rId28" display="https://podminky.urs.cz/item/CS_URS_2024_01/182251101"/>
    <hyperlink ref="F346" r:id="rId29" display="https://podminky.urs.cz/item/CS_URS_2024_01/182313101"/>
    <hyperlink ref="F357" r:id="rId30" display="https://podminky.urs.cz/item/CS_URS_2024_01/275313711"/>
    <hyperlink ref="F373" r:id="rId31" display="https://podminky.urs.cz/item/CS_URS_2024_01/339921132"/>
    <hyperlink ref="F384" r:id="rId32" display="https://podminky.urs.cz/item/CS_URS_2024_01/564831111"/>
    <hyperlink ref="F394" r:id="rId33" display="https://podminky.urs.cz/item/CS_URS_2024_01/564851111"/>
    <hyperlink ref="F420" r:id="rId34" display="https://podminky.urs.cz/item/CS_URS_2024_01/564861111"/>
    <hyperlink ref="F432" r:id="rId35" display="https://podminky.urs.cz/item/CS_URS_2024_01/567122111"/>
    <hyperlink ref="F444" r:id="rId36" display="https://podminky.urs.cz/item/CS_URS_2024_01/572141111"/>
    <hyperlink ref="F452" r:id="rId37" display="https://podminky.urs.cz/item/CS_URS_2024_01/573191111"/>
    <hyperlink ref="F464" r:id="rId38" display="https://podminky.urs.cz/item/CS_URS_2024_01/573231111"/>
    <hyperlink ref="F474" r:id="rId39" display="https://podminky.urs.cz/item/CS_URS_2024_01/577134111"/>
    <hyperlink ref="F486" r:id="rId40" display="https://podminky.urs.cz/item/CS_URS_2024_01/565145101"/>
    <hyperlink ref="F498" r:id="rId41" display="https://podminky.urs.cz/item/CS_URS_2024_01/577144111"/>
    <hyperlink ref="F505" r:id="rId42" display="https://podminky.urs.cz/item/CS_URS_2024_01/596211113"/>
    <hyperlink ref="F550" r:id="rId43" display="https://podminky.urs.cz/item/CS_URS_2024_01/596211114"/>
    <hyperlink ref="F553" r:id="rId44" display="https://podminky.urs.cz/item/CS_URS_2024_01/596212213"/>
    <hyperlink ref="F562" r:id="rId45" display="https://podminky.urs.cz/item/CS_URS_2024_01/596412213"/>
    <hyperlink ref="F586" r:id="rId46" display="https://podminky.urs.cz/item/CS_URS_2024_01/637121112"/>
    <hyperlink ref="F594" r:id="rId47" display="https://podminky.urs.cz/item/CS_URS_2024_01/914111111"/>
    <hyperlink ref="F602" r:id="rId48" display="https://podminky.urs.cz/item/CS_URS_2024_01/914511111"/>
    <hyperlink ref="F609" r:id="rId49" display="https://podminky.urs.cz/item/CS_URS_2024_01/915211112"/>
    <hyperlink ref="F616" r:id="rId50" display="https://podminky.urs.cz/item/CS_URS_2024_01/915221112"/>
    <hyperlink ref="F623" r:id="rId51" display="https://podminky.urs.cz/item/CS_URS_2024_01/915221122"/>
    <hyperlink ref="F630" r:id="rId52" display="https://podminky.urs.cz/item/CS_URS_2024_01/915611111"/>
    <hyperlink ref="F632" r:id="rId53" display="https://podminky.urs.cz/item/CS_URS_2024_01/916131213"/>
    <hyperlink ref="F641" r:id="rId54" display="https://podminky.urs.cz/item/CS_URS_2024_01/916231213"/>
    <hyperlink ref="F650" r:id="rId55" display="https://podminky.urs.cz/item/CS_URS_2024_01/916331112"/>
    <hyperlink ref="F659" r:id="rId56" display="https://podminky.urs.cz/item/CS_URS_2024_01/919726121"/>
    <hyperlink ref="F666" r:id="rId57" display="https://podminky.urs.cz/item/CS_URS_2024_01/919731112"/>
    <hyperlink ref="F673" r:id="rId58" display="https://podminky.urs.cz/item/CS_URS_2024_01/919732211"/>
    <hyperlink ref="F680" r:id="rId59" display="https://podminky.urs.cz/item/CS_URS_2024_01/919732221"/>
    <hyperlink ref="F687" r:id="rId60" display="https://podminky.urs.cz/item/CS_URS_2024_01/919735111"/>
    <hyperlink ref="F694" r:id="rId61" display="https://podminky.urs.cz/item/CS_URS_2024_01/919735113"/>
    <hyperlink ref="F701" r:id="rId62" display="https://podminky.urs.cz/item/CS_URS_2024_01/919858111"/>
    <hyperlink ref="F755" r:id="rId63" display="https://podminky.urs.cz/item/CS_URS_2024_01/936001001"/>
    <hyperlink ref="F758" r:id="rId64" display="https://podminky.urs.cz/item/CS_URS_2024_01/936104211"/>
    <hyperlink ref="F762" r:id="rId65" display="https://podminky.urs.cz/item/CS_URS_2024_01/936124112"/>
    <hyperlink ref="F766" r:id="rId66" display="https://podminky.urs.cz/item/CS_URS_2024_01/961044111"/>
    <hyperlink ref="F777" r:id="rId67" display="https://podminky.urs.cz/item/CS_URS_2024_01/966001112"/>
    <hyperlink ref="F779" r:id="rId68" display="https://podminky.urs.cz/item/CS_URS_2024_01/966001211"/>
    <hyperlink ref="F784" r:id="rId69" display="https://podminky.urs.cz/item/CS_URS_2024_01/966006132"/>
    <hyperlink ref="F787" r:id="rId70" display="https://podminky.urs.cz/item/CS_URS_2024_01/985121122"/>
    <hyperlink ref="F802" r:id="rId71" display="https://podminky.urs.cz/item/CS_URS_2024_01/985311111"/>
    <hyperlink ref="F813" r:id="rId72" display="https://podminky.urs.cz/item/CS_URS_2024_01/985311115"/>
    <hyperlink ref="F824" r:id="rId73" display="https://podminky.urs.cz/item/CS_URS_2024_01/985311311"/>
    <hyperlink ref="F836" r:id="rId74" display="https://podminky.urs.cz/item/CS_URS_2024_01/985311315"/>
    <hyperlink ref="F848" r:id="rId75" display="https://podminky.urs.cz/item/CS_URS_2024_01/985311912"/>
    <hyperlink ref="F850" r:id="rId76" display="https://podminky.urs.cz/item/CS_URS_2024_01/985312111"/>
    <hyperlink ref="F860" r:id="rId77" display="https://podminky.urs.cz/item/CS_URS_2024_01/985312131"/>
    <hyperlink ref="F871" r:id="rId78" display="https://podminky.urs.cz/item/CS_URS_2024_01/985321211"/>
    <hyperlink ref="F887" r:id="rId79" display="https://podminky.urs.cz/item/CS_URS_2024_01/985321912"/>
    <hyperlink ref="F889" r:id="rId80" display="https://podminky.urs.cz/item/CS_URS_2024_01/985411111"/>
    <hyperlink ref="F894" r:id="rId81" display="https://podminky.urs.cz/item/CS_URS_2024_01/985411912"/>
    <hyperlink ref="F896" r:id="rId82" display="https://podminky.urs.cz/item/CS_URS_2024_01/985675111"/>
    <hyperlink ref="F899" r:id="rId83" display="https://podminky.urs.cz/item/CS_URS_2024_01/985675121"/>
    <hyperlink ref="F902" r:id="rId84" display="https://podminky.urs.cz/item/CS_URS_2024_01/997221551"/>
    <hyperlink ref="F907" r:id="rId85" display="https://podminky.urs.cz/item/CS_URS_2024_01/997221559"/>
    <hyperlink ref="F910" r:id="rId86" display="https://podminky.urs.cz/item/CS_URS_2024_01/997221561"/>
    <hyperlink ref="F917" r:id="rId87" display="https://podminky.urs.cz/item/CS_URS_2024_01/997221569"/>
    <hyperlink ref="F920" r:id="rId88" display="https://podminky.urs.cz/item/CS_URS_2024_01/997221861"/>
    <hyperlink ref="F925" r:id="rId89" display="https://podminky.urs.cz/item/CS_URS_2024_01/997221873"/>
    <hyperlink ref="F928" r:id="rId90" display="https://podminky.urs.cz/item/CS_URS_2024_01/997221875"/>
    <hyperlink ref="F931" r:id="rId91" display="https://podminky.urs.cz/item/CS_URS_2024_01/997013841"/>
    <hyperlink ref="F935" r:id="rId92" display="https://podminky.urs.cz/item/CS_URS_2024_01/998223011"/>
    <hyperlink ref="F939" r:id="rId93" display="https://podminky.urs.cz/item/CS_URS_2024_01/711161221"/>
    <hyperlink ref="F946" r:id="rId94" display="https://podminky.urs.cz/item/CS_URS_2024_01/711161383"/>
    <hyperlink ref="F953" r:id="rId95" display="https://podminky.urs.cz/item/CS_URS_2024_01/998711101"/>
    <hyperlink ref="F956" r:id="rId96" display="https://podminky.urs.cz/item/CS_URS_2024_01/767161813"/>
    <hyperlink ref="F963" r:id="rId97" display="https://podminky.urs.cz/item/CS_URS_2024_01/767163121"/>
    <hyperlink ref="F972" r:id="rId98" display="https://podminky.urs.cz/item/CS_URS_2024_01/767163211"/>
    <hyperlink ref="F981" r:id="rId99" display="https://podminky.urs.cz/item/CS_URS_2024_01/998767101"/>
    <hyperlink ref="F984" r:id="rId100" display="https://podminky.urs.cz/item/CS_URS_2024_01/771161022"/>
    <hyperlink ref="F991" r:id="rId101" display="https://podminky.urs.cz/item/CS_URS_2024_01/998771101"/>
    <hyperlink ref="F994" r:id="rId102" display="https://podminky.urs.cz/item/CS_URS_2024_01/777111111"/>
    <hyperlink ref="F1009" r:id="rId103" display="https://podminky.urs.cz/item/CS_URS_2024_01/777131107"/>
    <hyperlink ref="F1018" r:id="rId104" display="https://podminky.urs.cz/item/CS_URS_2024_01/777131151"/>
    <hyperlink ref="F1027" r:id="rId105" display="https://podminky.urs.cz/item/CS_URS_2024_01/777131207"/>
    <hyperlink ref="F1036" r:id="rId106" display="https://podminky.urs.cz/item/CS_URS_2024_01/777211211"/>
    <hyperlink ref="F1039" r:id="rId107" display="https://podminky.urs.cz/item/CS_URS_2024_01/777211711"/>
    <hyperlink ref="F1042" r:id="rId108" display="https://podminky.urs.cz/item/CS_URS_2024_01/777211713"/>
    <hyperlink ref="F1045" r:id="rId109" display="https://podminky.urs.cz/item/CS_URS_2024_01/777312155"/>
    <hyperlink ref="F1048" r:id="rId110" display="https://podminky.urs.cz/item/CS_URS_2024_01/777312163"/>
    <hyperlink ref="F1051" r:id="rId111" display="https://podminky.urs.cz/item/CS_URS_2024_01/777313115"/>
    <hyperlink ref="F1054" r:id="rId112" display="https://podminky.urs.cz/item/CS_URS_2024_01/777313123"/>
    <hyperlink ref="F1057" r:id="rId113" display="https://podminky.urs.cz/item/CS_URS_2024_01/777313155"/>
    <hyperlink ref="F1060" r:id="rId114" display="https://podminky.urs.cz/item/CS_URS_2024_01/777313163"/>
    <hyperlink ref="F1063" r:id="rId115" display="https://podminky.urs.cz/item/CS_URS_2024_01/777611101"/>
    <hyperlink ref="F1074" r:id="rId116" display="https://podminky.urs.cz/item/CS_URS_2024_01/777611113"/>
    <hyperlink ref="F1076" r:id="rId117" display="https://podminky.urs.cz/item/CS_URS_2024_01/777611181"/>
    <hyperlink ref="F1085" r:id="rId118" display="https://podminky.urs.cz/item/CS_URS_2024_01/777612101"/>
    <hyperlink ref="F1096" r:id="rId119" display="https://podminky.urs.cz/item/CS_URS_2024_01/777612151"/>
    <hyperlink ref="F1105" r:id="rId120" display="https://podminky.urs.cz/item/CS_URS_2024_01/998777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2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2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96</v>
      </c>
      <c r="AZ2" s="237" t="s">
        <v>1316</v>
      </c>
      <c r="BA2" s="237" t="s">
        <v>1317</v>
      </c>
      <c r="BB2" s="237" t="s">
        <v>19</v>
      </c>
      <c r="BC2" s="237" t="s">
        <v>1318</v>
      </c>
      <c r="BD2" s="237" t="s">
        <v>162</v>
      </c>
    </row>
    <row r="3" spans="2:5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3"/>
      <c r="AT3" s="20" t="s">
        <v>86</v>
      </c>
      <c r="AZ3" s="237" t="s">
        <v>212</v>
      </c>
      <c r="BA3" s="237" t="s">
        <v>324</v>
      </c>
      <c r="BB3" s="237" t="s">
        <v>19</v>
      </c>
      <c r="BC3" s="237" t="s">
        <v>325</v>
      </c>
      <c r="BD3" s="237" t="s">
        <v>162</v>
      </c>
    </row>
    <row r="4" spans="2:56" s="1" customFormat="1" ht="24.95" customHeight="1">
      <c r="B4" s="23"/>
      <c r="D4" s="143" t="s">
        <v>115</v>
      </c>
      <c r="L4" s="23"/>
      <c r="M4" s="144" t="s">
        <v>10</v>
      </c>
      <c r="AT4" s="20" t="s">
        <v>4</v>
      </c>
      <c r="AZ4" s="237" t="s">
        <v>215</v>
      </c>
      <c r="BA4" s="237" t="s">
        <v>1319</v>
      </c>
      <c r="BB4" s="237" t="s">
        <v>19</v>
      </c>
      <c r="BC4" s="237" t="s">
        <v>1320</v>
      </c>
      <c r="BD4" s="237" t="s">
        <v>162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45" t="s">
        <v>16</v>
      </c>
      <c r="L6" s="23"/>
    </row>
    <row r="7" spans="2:12" s="1" customFormat="1" ht="16.5" customHeight="1">
      <c r="B7" s="23"/>
      <c r="E7" s="146" t="str">
        <f>'Rekapitulace zakázky'!K6</f>
        <v>Regenerace sídliště Husova - Jiráskova, Nový Bor - IV.etapa</v>
      </c>
      <c r="F7" s="145"/>
      <c r="G7" s="145"/>
      <c r="H7" s="145"/>
      <c r="L7" s="23"/>
    </row>
    <row r="8" spans="2:12" s="1" customFormat="1" ht="12" customHeight="1">
      <c r="B8" s="23"/>
      <c r="D8" s="145" t="s">
        <v>116</v>
      </c>
      <c r="L8" s="23"/>
    </row>
    <row r="9" spans="1:31" s="2" customFormat="1" ht="16.5" customHeight="1">
      <c r="A9" s="41"/>
      <c r="B9" s="47"/>
      <c r="C9" s="41"/>
      <c r="D9" s="41"/>
      <c r="E9" s="146" t="s">
        <v>233</v>
      </c>
      <c r="F9" s="41"/>
      <c r="G9" s="41"/>
      <c r="H9" s="41"/>
      <c r="I9" s="41"/>
      <c r="J9" s="41"/>
      <c r="K9" s="41"/>
      <c r="L9" s="14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 customHeight="1">
      <c r="A10" s="41"/>
      <c r="B10" s="47"/>
      <c r="C10" s="41"/>
      <c r="D10" s="145" t="s">
        <v>237</v>
      </c>
      <c r="E10" s="41"/>
      <c r="F10" s="41"/>
      <c r="G10" s="41"/>
      <c r="H10" s="41"/>
      <c r="I10" s="41"/>
      <c r="J10" s="41"/>
      <c r="K10" s="41"/>
      <c r="L10" s="14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6.5" customHeight="1">
      <c r="A11" s="41"/>
      <c r="B11" s="47"/>
      <c r="C11" s="41"/>
      <c r="D11" s="41"/>
      <c r="E11" s="148" t="s">
        <v>1321</v>
      </c>
      <c r="F11" s="41"/>
      <c r="G11" s="41"/>
      <c r="H11" s="41"/>
      <c r="I11" s="41"/>
      <c r="J11" s="41"/>
      <c r="K11" s="41"/>
      <c r="L11" s="14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>
      <c r="A12" s="41"/>
      <c r="B12" s="47"/>
      <c r="C12" s="41"/>
      <c r="D12" s="41"/>
      <c r="E12" s="41"/>
      <c r="F12" s="41"/>
      <c r="G12" s="41"/>
      <c r="H12" s="41"/>
      <c r="I12" s="41"/>
      <c r="J12" s="41"/>
      <c r="K12" s="41"/>
      <c r="L12" s="14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2" customHeight="1">
      <c r="A13" s="41"/>
      <c r="B13" s="47"/>
      <c r="C13" s="41"/>
      <c r="D13" s="145" t="s">
        <v>18</v>
      </c>
      <c r="E13" s="41"/>
      <c r="F13" s="136" t="s">
        <v>19</v>
      </c>
      <c r="G13" s="41"/>
      <c r="H13" s="41"/>
      <c r="I13" s="145" t="s">
        <v>20</v>
      </c>
      <c r="J13" s="136" t="s">
        <v>19</v>
      </c>
      <c r="K13" s="41"/>
      <c r="L13" s="14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45" t="s">
        <v>21</v>
      </c>
      <c r="E14" s="41"/>
      <c r="F14" s="136" t="s">
        <v>22</v>
      </c>
      <c r="G14" s="41"/>
      <c r="H14" s="41"/>
      <c r="I14" s="145" t="s">
        <v>23</v>
      </c>
      <c r="J14" s="149" t="str">
        <f>'Rekapitulace zakázky'!AN8</f>
        <v>27. 2. 2024</v>
      </c>
      <c r="K14" s="41"/>
      <c r="L14" s="14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0.8" customHeight="1">
      <c r="A15" s="41"/>
      <c r="B15" s="47"/>
      <c r="C15" s="41"/>
      <c r="D15" s="41"/>
      <c r="E15" s="41"/>
      <c r="F15" s="41"/>
      <c r="G15" s="41"/>
      <c r="H15" s="41"/>
      <c r="I15" s="41"/>
      <c r="J15" s="41"/>
      <c r="K15" s="41"/>
      <c r="L15" s="14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7"/>
      <c r="C16" s="41"/>
      <c r="D16" s="145" t="s">
        <v>25</v>
      </c>
      <c r="E16" s="41"/>
      <c r="F16" s="41"/>
      <c r="G16" s="41"/>
      <c r="H16" s="41"/>
      <c r="I16" s="145" t="s">
        <v>26</v>
      </c>
      <c r="J16" s="136" t="s">
        <v>27</v>
      </c>
      <c r="K16" s="41"/>
      <c r="L16" s="14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8" customHeight="1">
      <c r="A17" s="41"/>
      <c r="B17" s="47"/>
      <c r="C17" s="41"/>
      <c r="D17" s="41"/>
      <c r="E17" s="136" t="s">
        <v>28</v>
      </c>
      <c r="F17" s="41"/>
      <c r="G17" s="41"/>
      <c r="H17" s="41"/>
      <c r="I17" s="145" t="s">
        <v>29</v>
      </c>
      <c r="J17" s="136" t="s">
        <v>30</v>
      </c>
      <c r="K17" s="41"/>
      <c r="L17" s="14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6.95" customHeight="1">
      <c r="A18" s="41"/>
      <c r="B18" s="47"/>
      <c r="C18" s="41"/>
      <c r="D18" s="41"/>
      <c r="E18" s="41"/>
      <c r="F18" s="41"/>
      <c r="G18" s="41"/>
      <c r="H18" s="41"/>
      <c r="I18" s="41"/>
      <c r="J18" s="41"/>
      <c r="K18" s="41"/>
      <c r="L18" s="14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2" customHeight="1">
      <c r="A19" s="41"/>
      <c r="B19" s="47"/>
      <c r="C19" s="41"/>
      <c r="D19" s="145" t="s">
        <v>31</v>
      </c>
      <c r="E19" s="41"/>
      <c r="F19" s="41"/>
      <c r="G19" s="41"/>
      <c r="H19" s="41"/>
      <c r="I19" s="145" t="s">
        <v>26</v>
      </c>
      <c r="J19" s="36" t="str">
        <f>'Rekapitulace zakázky'!AN13</f>
        <v>Vyplň údaj</v>
      </c>
      <c r="K19" s="41"/>
      <c r="L19" s="14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8" customHeight="1">
      <c r="A20" s="41"/>
      <c r="B20" s="47"/>
      <c r="C20" s="41"/>
      <c r="D20" s="41"/>
      <c r="E20" s="36" t="str">
        <f>'Rekapitulace zakázky'!E14</f>
        <v>Vyplň údaj</v>
      </c>
      <c r="F20" s="136"/>
      <c r="G20" s="136"/>
      <c r="H20" s="136"/>
      <c r="I20" s="145" t="s">
        <v>29</v>
      </c>
      <c r="J20" s="36" t="str">
        <f>'Rekapitulace zakázky'!AN14</f>
        <v>Vyplň údaj</v>
      </c>
      <c r="K20" s="41"/>
      <c r="L20" s="14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6.95" customHeight="1">
      <c r="A21" s="41"/>
      <c r="B21" s="47"/>
      <c r="C21" s="41"/>
      <c r="D21" s="41"/>
      <c r="E21" s="41"/>
      <c r="F21" s="41"/>
      <c r="G21" s="41"/>
      <c r="H21" s="41"/>
      <c r="I21" s="41"/>
      <c r="J21" s="41"/>
      <c r="K21" s="41"/>
      <c r="L21" s="14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2" customHeight="1">
      <c r="A22" s="41"/>
      <c r="B22" s="47"/>
      <c r="C22" s="41"/>
      <c r="D22" s="145" t="s">
        <v>33</v>
      </c>
      <c r="E22" s="41"/>
      <c r="F22" s="41"/>
      <c r="G22" s="41"/>
      <c r="H22" s="41"/>
      <c r="I22" s="145" t="s">
        <v>26</v>
      </c>
      <c r="J22" s="136" t="s">
        <v>34</v>
      </c>
      <c r="K22" s="41"/>
      <c r="L22" s="14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8" customHeight="1">
      <c r="A23" s="41"/>
      <c r="B23" s="47"/>
      <c r="C23" s="41"/>
      <c r="D23" s="41"/>
      <c r="E23" s="136" t="s">
        <v>35</v>
      </c>
      <c r="F23" s="41"/>
      <c r="G23" s="41"/>
      <c r="H23" s="41"/>
      <c r="I23" s="145" t="s">
        <v>29</v>
      </c>
      <c r="J23" s="136" t="s">
        <v>36</v>
      </c>
      <c r="K23" s="41"/>
      <c r="L23" s="14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6.95" customHeight="1">
      <c r="A24" s="41"/>
      <c r="B24" s="47"/>
      <c r="C24" s="41"/>
      <c r="D24" s="41"/>
      <c r="E24" s="41"/>
      <c r="F24" s="41"/>
      <c r="G24" s="41"/>
      <c r="H24" s="41"/>
      <c r="I24" s="41"/>
      <c r="J24" s="41"/>
      <c r="K24" s="41"/>
      <c r="L24" s="14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2" customHeight="1">
      <c r="A25" s="41"/>
      <c r="B25" s="47"/>
      <c r="C25" s="41"/>
      <c r="D25" s="145" t="s">
        <v>38</v>
      </c>
      <c r="E25" s="41"/>
      <c r="F25" s="41"/>
      <c r="G25" s="41"/>
      <c r="H25" s="41"/>
      <c r="I25" s="145" t="s">
        <v>26</v>
      </c>
      <c r="J25" s="136" t="s">
        <v>19</v>
      </c>
      <c r="K25" s="41"/>
      <c r="L25" s="14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8" customHeight="1">
      <c r="A26" s="41"/>
      <c r="B26" s="47"/>
      <c r="C26" s="41"/>
      <c r="D26" s="41"/>
      <c r="E26" s="136" t="s">
        <v>39</v>
      </c>
      <c r="F26" s="41"/>
      <c r="G26" s="41"/>
      <c r="H26" s="41"/>
      <c r="I26" s="145" t="s">
        <v>29</v>
      </c>
      <c r="J26" s="136" t="s">
        <v>19</v>
      </c>
      <c r="K26" s="41"/>
      <c r="L26" s="14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6.95" customHeight="1">
      <c r="A27" s="41"/>
      <c r="B27" s="47"/>
      <c r="C27" s="41"/>
      <c r="D27" s="41"/>
      <c r="E27" s="41"/>
      <c r="F27" s="41"/>
      <c r="G27" s="41"/>
      <c r="H27" s="41"/>
      <c r="I27" s="41"/>
      <c r="J27" s="41"/>
      <c r="K27" s="41"/>
      <c r="L27" s="147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2" customHeight="1">
      <c r="A28" s="41"/>
      <c r="B28" s="47"/>
      <c r="C28" s="41"/>
      <c r="D28" s="145" t="s">
        <v>40</v>
      </c>
      <c r="E28" s="41"/>
      <c r="F28" s="41"/>
      <c r="G28" s="41"/>
      <c r="H28" s="41"/>
      <c r="I28" s="41"/>
      <c r="J28" s="41"/>
      <c r="K28" s="41"/>
      <c r="L28" s="14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8" customFormat="1" ht="16.5" customHeight="1">
      <c r="A29" s="150"/>
      <c r="B29" s="151"/>
      <c r="C29" s="150"/>
      <c r="D29" s="150"/>
      <c r="E29" s="152" t="s">
        <v>19</v>
      </c>
      <c r="F29" s="152"/>
      <c r="G29" s="152"/>
      <c r="H29" s="152"/>
      <c r="I29" s="150"/>
      <c r="J29" s="150"/>
      <c r="K29" s="150"/>
      <c r="L29" s="153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</row>
    <row r="30" spans="1:31" s="2" customFormat="1" ht="6.95" customHeight="1">
      <c r="A30" s="41"/>
      <c r="B30" s="47"/>
      <c r="C30" s="41"/>
      <c r="D30" s="41"/>
      <c r="E30" s="41"/>
      <c r="F30" s="41"/>
      <c r="G30" s="41"/>
      <c r="H30" s="41"/>
      <c r="I30" s="41"/>
      <c r="J30" s="41"/>
      <c r="K30" s="41"/>
      <c r="L30" s="14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4"/>
      <c r="E31" s="154"/>
      <c r="F31" s="154"/>
      <c r="G31" s="154"/>
      <c r="H31" s="154"/>
      <c r="I31" s="154"/>
      <c r="J31" s="154"/>
      <c r="K31" s="154"/>
      <c r="L31" s="14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25.4" customHeight="1">
      <c r="A32" s="41"/>
      <c r="B32" s="47"/>
      <c r="C32" s="41"/>
      <c r="D32" s="155" t="s">
        <v>42</v>
      </c>
      <c r="E32" s="41"/>
      <c r="F32" s="41"/>
      <c r="G32" s="41"/>
      <c r="H32" s="41"/>
      <c r="I32" s="41"/>
      <c r="J32" s="156">
        <f>ROUND(J91,2)</f>
        <v>0</v>
      </c>
      <c r="K32" s="41"/>
      <c r="L32" s="14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7"/>
      <c r="C33" s="41"/>
      <c r="D33" s="154"/>
      <c r="E33" s="154"/>
      <c r="F33" s="154"/>
      <c r="G33" s="154"/>
      <c r="H33" s="154"/>
      <c r="I33" s="154"/>
      <c r="J33" s="154"/>
      <c r="K33" s="154"/>
      <c r="L33" s="14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41"/>
      <c r="F34" s="157" t="s">
        <v>44</v>
      </c>
      <c r="G34" s="41"/>
      <c r="H34" s="41"/>
      <c r="I34" s="157" t="s">
        <v>43</v>
      </c>
      <c r="J34" s="157" t="s">
        <v>45</v>
      </c>
      <c r="K34" s="41"/>
      <c r="L34" s="14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7"/>
      <c r="C35" s="41"/>
      <c r="D35" s="158" t="s">
        <v>46</v>
      </c>
      <c r="E35" s="145" t="s">
        <v>47</v>
      </c>
      <c r="F35" s="159">
        <f>ROUND((SUM(BE91:BE523)),2)</f>
        <v>0</v>
      </c>
      <c r="G35" s="41"/>
      <c r="H35" s="41"/>
      <c r="I35" s="160">
        <v>0.21</v>
      </c>
      <c r="J35" s="159">
        <f>ROUND(((SUM(BE91:BE523))*I35),2)</f>
        <v>0</v>
      </c>
      <c r="K35" s="41"/>
      <c r="L35" s="14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7"/>
      <c r="C36" s="41"/>
      <c r="D36" s="41"/>
      <c r="E36" s="145" t="s">
        <v>48</v>
      </c>
      <c r="F36" s="159">
        <f>ROUND((SUM(BF91:BF523)),2)</f>
        <v>0</v>
      </c>
      <c r="G36" s="41"/>
      <c r="H36" s="41"/>
      <c r="I36" s="160">
        <v>0.12</v>
      </c>
      <c r="J36" s="159">
        <f>ROUND(((SUM(BF91:BF523))*I36),2)</f>
        <v>0</v>
      </c>
      <c r="K36" s="41"/>
      <c r="L36" s="14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5" t="s">
        <v>49</v>
      </c>
      <c r="F37" s="159">
        <f>ROUND((SUM(BG91:BG523)),2)</f>
        <v>0</v>
      </c>
      <c r="G37" s="41"/>
      <c r="H37" s="41"/>
      <c r="I37" s="160">
        <v>0.21</v>
      </c>
      <c r="J37" s="159">
        <f>0</f>
        <v>0</v>
      </c>
      <c r="K37" s="41"/>
      <c r="L37" s="14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 hidden="1">
      <c r="A38" s="41"/>
      <c r="B38" s="47"/>
      <c r="C38" s="41"/>
      <c r="D38" s="41"/>
      <c r="E38" s="145" t="s">
        <v>50</v>
      </c>
      <c r="F38" s="159">
        <f>ROUND((SUM(BH91:BH523)),2)</f>
        <v>0</v>
      </c>
      <c r="G38" s="41"/>
      <c r="H38" s="41"/>
      <c r="I38" s="160">
        <v>0.12</v>
      </c>
      <c r="J38" s="159">
        <f>0</f>
        <v>0</v>
      </c>
      <c r="K38" s="41"/>
      <c r="L38" s="14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7"/>
      <c r="C39" s="41"/>
      <c r="D39" s="41"/>
      <c r="E39" s="145" t="s">
        <v>51</v>
      </c>
      <c r="F39" s="159">
        <f>ROUND((SUM(BI91:BI523)),2)</f>
        <v>0</v>
      </c>
      <c r="G39" s="41"/>
      <c r="H39" s="41"/>
      <c r="I39" s="160">
        <v>0</v>
      </c>
      <c r="J39" s="159">
        <f>0</f>
        <v>0</v>
      </c>
      <c r="K39" s="41"/>
      <c r="L39" s="14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6.95" customHeight="1">
      <c r="A40" s="41"/>
      <c r="B40" s="47"/>
      <c r="C40" s="41"/>
      <c r="D40" s="41"/>
      <c r="E40" s="41"/>
      <c r="F40" s="41"/>
      <c r="G40" s="41"/>
      <c r="H40" s="41"/>
      <c r="I40" s="41"/>
      <c r="J40" s="41"/>
      <c r="K40" s="41"/>
      <c r="L40" s="14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25.4" customHeight="1">
      <c r="A41" s="41"/>
      <c r="B41" s="47"/>
      <c r="C41" s="161"/>
      <c r="D41" s="162" t="s">
        <v>52</v>
      </c>
      <c r="E41" s="163"/>
      <c r="F41" s="163"/>
      <c r="G41" s="164" t="s">
        <v>53</v>
      </c>
      <c r="H41" s="165" t="s">
        <v>54</v>
      </c>
      <c r="I41" s="163"/>
      <c r="J41" s="166">
        <f>SUM(J32:J39)</f>
        <v>0</v>
      </c>
      <c r="K41" s="167"/>
      <c r="L41" s="147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>
      <c r="A42" s="41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47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6" spans="1:31" s="2" customFormat="1" ht="6.95" customHeight="1">
      <c r="A46" s="41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4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24.95" customHeight="1">
      <c r="A47" s="41"/>
      <c r="B47" s="42"/>
      <c r="C47" s="26" t="s">
        <v>118</v>
      </c>
      <c r="D47" s="43"/>
      <c r="E47" s="43"/>
      <c r="F47" s="43"/>
      <c r="G47" s="43"/>
      <c r="H47" s="43"/>
      <c r="I47" s="43"/>
      <c r="J47" s="43"/>
      <c r="K47" s="43"/>
      <c r="L47" s="14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6.95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14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16</v>
      </c>
      <c r="D49" s="43"/>
      <c r="E49" s="43"/>
      <c r="F49" s="43"/>
      <c r="G49" s="43"/>
      <c r="H49" s="43"/>
      <c r="I49" s="43"/>
      <c r="J49" s="43"/>
      <c r="K49" s="43"/>
      <c r="L49" s="14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172" t="str">
        <f>E7</f>
        <v>Regenerace sídliště Husova - Jiráskova, Nový Bor - IV.etapa</v>
      </c>
      <c r="F50" s="35"/>
      <c r="G50" s="35"/>
      <c r="H50" s="35"/>
      <c r="I50" s="43"/>
      <c r="J50" s="43"/>
      <c r="K50" s="43"/>
      <c r="L50" s="14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2:12" s="1" customFormat="1" ht="12" customHeight="1">
      <c r="B51" s="24"/>
      <c r="C51" s="35" t="s">
        <v>116</v>
      </c>
      <c r="D51" s="25"/>
      <c r="E51" s="25"/>
      <c r="F51" s="25"/>
      <c r="G51" s="25"/>
      <c r="H51" s="25"/>
      <c r="I51" s="25"/>
      <c r="J51" s="25"/>
      <c r="K51" s="25"/>
      <c r="L51" s="23"/>
    </row>
    <row r="52" spans="1:31" s="2" customFormat="1" ht="16.5" customHeight="1">
      <c r="A52" s="41"/>
      <c r="B52" s="42"/>
      <c r="C52" s="43"/>
      <c r="D52" s="43"/>
      <c r="E52" s="172" t="s">
        <v>233</v>
      </c>
      <c r="F52" s="43"/>
      <c r="G52" s="43"/>
      <c r="H52" s="43"/>
      <c r="I52" s="43"/>
      <c r="J52" s="43"/>
      <c r="K52" s="43"/>
      <c r="L52" s="14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12" customHeight="1">
      <c r="A53" s="41"/>
      <c r="B53" s="42"/>
      <c r="C53" s="35" t="s">
        <v>237</v>
      </c>
      <c r="D53" s="43"/>
      <c r="E53" s="43"/>
      <c r="F53" s="43"/>
      <c r="G53" s="43"/>
      <c r="H53" s="43"/>
      <c r="I53" s="43"/>
      <c r="J53" s="43"/>
      <c r="K53" s="43"/>
      <c r="L53" s="14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6.5" customHeight="1">
      <c r="A54" s="41"/>
      <c r="B54" s="42"/>
      <c r="C54" s="43"/>
      <c r="D54" s="43"/>
      <c r="E54" s="72" t="str">
        <f>E11</f>
        <v>SO 103.2 - Aktivní zóna pod zpevněnými plochami</v>
      </c>
      <c r="F54" s="43"/>
      <c r="G54" s="43"/>
      <c r="H54" s="43"/>
      <c r="I54" s="43"/>
      <c r="J54" s="43"/>
      <c r="K54" s="43"/>
      <c r="L54" s="14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6.95" customHeight="1">
      <c r="A55" s="41"/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14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2" customHeight="1">
      <c r="A56" s="41"/>
      <c r="B56" s="42"/>
      <c r="C56" s="35" t="s">
        <v>21</v>
      </c>
      <c r="D56" s="43"/>
      <c r="E56" s="43"/>
      <c r="F56" s="30" t="str">
        <f>F14</f>
        <v>k.ú. Nový Bor</v>
      </c>
      <c r="G56" s="43"/>
      <c r="H56" s="43"/>
      <c r="I56" s="35" t="s">
        <v>23</v>
      </c>
      <c r="J56" s="75" t="str">
        <f>IF(J14="","",J14)</f>
        <v>27. 2. 2024</v>
      </c>
      <c r="K56" s="43"/>
      <c r="L56" s="14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6.95" customHeight="1">
      <c r="A57" s="41"/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14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5.15" customHeight="1">
      <c r="A58" s="41"/>
      <c r="B58" s="42"/>
      <c r="C58" s="35" t="s">
        <v>25</v>
      </c>
      <c r="D58" s="43"/>
      <c r="E58" s="43"/>
      <c r="F58" s="30" t="str">
        <f>E17</f>
        <v>Město Nový Bor</v>
      </c>
      <c r="G58" s="43"/>
      <c r="H58" s="43"/>
      <c r="I58" s="35" t="s">
        <v>33</v>
      </c>
      <c r="J58" s="39" t="str">
        <f>E23</f>
        <v xml:space="preserve">ProProjekt s.r.o. </v>
      </c>
      <c r="K58" s="43"/>
      <c r="L58" s="14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31" s="2" customFormat="1" ht="15.15" customHeight="1">
      <c r="A59" s="41"/>
      <c r="B59" s="42"/>
      <c r="C59" s="35" t="s">
        <v>31</v>
      </c>
      <c r="D59" s="43"/>
      <c r="E59" s="43"/>
      <c r="F59" s="30" t="str">
        <f>IF(E20="","",E20)</f>
        <v>Vyplň údaj</v>
      </c>
      <c r="G59" s="43"/>
      <c r="H59" s="43"/>
      <c r="I59" s="35" t="s">
        <v>38</v>
      </c>
      <c r="J59" s="39" t="str">
        <f>E26</f>
        <v>Martin Rousek</v>
      </c>
      <c r="K59" s="43"/>
      <c r="L59" s="14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pans="1:31" s="2" customFormat="1" ht="10.3" customHeight="1">
      <c r="A60" s="41"/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147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pans="1:31" s="2" customFormat="1" ht="29.25" customHeight="1">
      <c r="A61" s="41"/>
      <c r="B61" s="42"/>
      <c r="C61" s="173" t="s">
        <v>119</v>
      </c>
      <c r="D61" s="174"/>
      <c r="E61" s="174"/>
      <c r="F61" s="174"/>
      <c r="G61" s="174"/>
      <c r="H61" s="174"/>
      <c r="I61" s="174"/>
      <c r="J61" s="175" t="s">
        <v>120</v>
      </c>
      <c r="K61" s="174"/>
      <c r="L61" s="147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1:31" s="2" customFormat="1" ht="10.3" customHeight="1">
      <c r="A62" s="41"/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147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pans="1:47" s="2" customFormat="1" ht="22.8" customHeight="1">
      <c r="A63" s="41"/>
      <c r="B63" s="42"/>
      <c r="C63" s="176" t="s">
        <v>74</v>
      </c>
      <c r="D63" s="43"/>
      <c r="E63" s="43"/>
      <c r="F63" s="43"/>
      <c r="G63" s="43"/>
      <c r="H63" s="43"/>
      <c r="I63" s="43"/>
      <c r="J63" s="105">
        <f>J91</f>
        <v>0</v>
      </c>
      <c r="K63" s="43"/>
      <c r="L63" s="147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U63" s="20" t="s">
        <v>121</v>
      </c>
    </row>
    <row r="64" spans="1:31" s="9" customFormat="1" ht="24.95" customHeight="1">
      <c r="A64" s="9"/>
      <c r="B64" s="177"/>
      <c r="C64" s="178"/>
      <c r="D64" s="179" t="s">
        <v>358</v>
      </c>
      <c r="E64" s="180"/>
      <c r="F64" s="180"/>
      <c r="G64" s="180"/>
      <c r="H64" s="180"/>
      <c r="I64" s="180"/>
      <c r="J64" s="181">
        <f>J92</f>
        <v>0</v>
      </c>
      <c r="K64" s="178"/>
      <c r="L64" s="18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3"/>
      <c r="C65" s="128"/>
      <c r="D65" s="184" t="s">
        <v>359</v>
      </c>
      <c r="E65" s="185"/>
      <c r="F65" s="185"/>
      <c r="G65" s="185"/>
      <c r="H65" s="185"/>
      <c r="I65" s="185"/>
      <c r="J65" s="186">
        <f>J93</f>
        <v>0</v>
      </c>
      <c r="K65" s="128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3"/>
      <c r="C66" s="128"/>
      <c r="D66" s="184" t="s">
        <v>362</v>
      </c>
      <c r="E66" s="185"/>
      <c r="F66" s="185"/>
      <c r="G66" s="185"/>
      <c r="H66" s="185"/>
      <c r="I66" s="185"/>
      <c r="J66" s="186">
        <f>J378</f>
        <v>0</v>
      </c>
      <c r="K66" s="128"/>
      <c r="L66" s="18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3"/>
      <c r="C67" s="128"/>
      <c r="D67" s="184" t="s">
        <v>364</v>
      </c>
      <c r="E67" s="185"/>
      <c r="F67" s="185"/>
      <c r="G67" s="185"/>
      <c r="H67" s="185"/>
      <c r="I67" s="185"/>
      <c r="J67" s="186">
        <f>J426</f>
        <v>0</v>
      </c>
      <c r="K67" s="128"/>
      <c r="L67" s="18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77"/>
      <c r="C68" s="178"/>
      <c r="D68" s="179" t="s">
        <v>122</v>
      </c>
      <c r="E68" s="180"/>
      <c r="F68" s="180"/>
      <c r="G68" s="180"/>
      <c r="H68" s="180"/>
      <c r="I68" s="180"/>
      <c r="J68" s="181">
        <f>J521</f>
        <v>0</v>
      </c>
      <c r="K68" s="178"/>
      <c r="L68" s="18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3"/>
      <c r="C69" s="128"/>
      <c r="D69" s="184" t="s">
        <v>126</v>
      </c>
      <c r="E69" s="185"/>
      <c r="F69" s="185"/>
      <c r="G69" s="185"/>
      <c r="H69" s="185"/>
      <c r="I69" s="185"/>
      <c r="J69" s="186">
        <f>J522</f>
        <v>0</v>
      </c>
      <c r="K69" s="128"/>
      <c r="L69" s="18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41"/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147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1" spans="1:31" s="2" customFormat="1" ht="6.95" customHeight="1">
      <c r="A71" s="41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147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5" spans="1:31" s="2" customFormat="1" ht="6.95" customHeight="1">
      <c r="A75" s="41"/>
      <c r="B75" s="64"/>
      <c r="C75" s="65"/>
      <c r="D75" s="65"/>
      <c r="E75" s="65"/>
      <c r="F75" s="65"/>
      <c r="G75" s="65"/>
      <c r="H75" s="65"/>
      <c r="I75" s="65"/>
      <c r="J75" s="65"/>
      <c r="K75" s="65"/>
      <c r="L75" s="14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24.95" customHeight="1">
      <c r="A76" s="41"/>
      <c r="B76" s="42"/>
      <c r="C76" s="26" t="s">
        <v>130</v>
      </c>
      <c r="D76" s="43"/>
      <c r="E76" s="43"/>
      <c r="F76" s="43"/>
      <c r="G76" s="43"/>
      <c r="H76" s="43"/>
      <c r="I76" s="43"/>
      <c r="J76" s="43"/>
      <c r="K76" s="43"/>
      <c r="L76" s="14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6.95" customHeight="1">
      <c r="A77" s="41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14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2" customHeight="1">
      <c r="A78" s="41"/>
      <c r="B78" s="42"/>
      <c r="C78" s="35" t="s">
        <v>16</v>
      </c>
      <c r="D78" s="43"/>
      <c r="E78" s="43"/>
      <c r="F78" s="43"/>
      <c r="G78" s="43"/>
      <c r="H78" s="43"/>
      <c r="I78" s="43"/>
      <c r="J78" s="43"/>
      <c r="K78" s="43"/>
      <c r="L78" s="14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16.5" customHeight="1">
      <c r="A79" s="41"/>
      <c r="B79" s="42"/>
      <c r="C79" s="43"/>
      <c r="D79" s="43"/>
      <c r="E79" s="172" t="str">
        <f>E7</f>
        <v>Regenerace sídliště Husova - Jiráskova, Nový Bor - IV.etapa</v>
      </c>
      <c r="F79" s="35"/>
      <c r="G79" s="35"/>
      <c r="H79" s="35"/>
      <c r="I79" s="43"/>
      <c r="J79" s="43"/>
      <c r="K79" s="43"/>
      <c r="L79" s="14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2:12" s="1" customFormat="1" ht="12" customHeight="1">
      <c r="B80" s="24"/>
      <c r="C80" s="35" t="s">
        <v>116</v>
      </c>
      <c r="D80" s="25"/>
      <c r="E80" s="25"/>
      <c r="F80" s="25"/>
      <c r="G80" s="25"/>
      <c r="H80" s="25"/>
      <c r="I80" s="25"/>
      <c r="J80" s="25"/>
      <c r="K80" s="25"/>
      <c r="L80" s="23"/>
    </row>
    <row r="81" spans="1:31" s="2" customFormat="1" ht="16.5" customHeight="1">
      <c r="A81" s="41"/>
      <c r="B81" s="42"/>
      <c r="C81" s="43"/>
      <c r="D81" s="43"/>
      <c r="E81" s="172" t="s">
        <v>233</v>
      </c>
      <c r="F81" s="43"/>
      <c r="G81" s="43"/>
      <c r="H81" s="43"/>
      <c r="I81" s="43"/>
      <c r="J81" s="43"/>
      <c r="K81" s="43"/>
      <c r="L81" s="14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12" customHeight="1">
      <c r="A82" s="41"/>
      <c r="B82" s="42"/>
      <c r="C82" s="35" t="s">
        <v>237</v>
      </c>
      <c r="D82" s="43"/>
      <c r="E82" s="43"/>
      <c r="F82" s="43"/>
      <c r="G82" s="43"/>
      <c r="H82" s="43"/>
      <c r="I82" s="43"/>
      <c r="J82" s="43"/>
      <c r="K82" s="43"/>
      <c r="L82" s="14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6.5" customHeight="1">
      <c r="A83" s="41"/>
      <c r="B83" s="42"/>
      <c r="C83" s="43"/>
      <c r="D83" s="43"/>
      <c r="E83" s="72" t="str">
        <f>E11</f>
        <v>SO 103.2 - Aktivní zóna pod zpevněnými plochami</v>
      </c>
      <c r="F83" s="43"/>
      <c r="G83" s="43"/>
      <c r="H83" s="43"/>
      <c r="I83" s="43"/>
      <c r="J83" s="43"/>
      <c r="K83" s="43"/>
      <c r="L83" s="14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6.95" customHeight="1">
      <c r="A84" s="41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14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2" customHeight="1">
      <c r="A85" s="41"/>
      <c r="B85" s="42"/>
      <c r="C85" s="35" t="s">
        <v>21</v>
      </c>
      <c r="D85" s="43"/>
      <c r="E85" s="43"/>
      <c r="F85" s="30" t="str">
        <f>F14</f>
        <v>k.ú. Nový Bor</v>
      </c>
      <c r="G85" s="43"/>
      <c r="H85" s="43"/>
      <c r="I85" s="35" t="s">
        <v>23</v>
      </c>
      <c r="J85" s="75" t="str">
        <f>IF(J14="","",J14)</f>
        <v>27. 2. 2024</v>
      </c>
      <c r="K85" s="43"/>
      <c r="L85" s="147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6.95" customHeight="1">
      <c r="A86" s="41"/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147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15.15" customHeight="1">
      <c r="A87" s="41"/>
      <c r="B87" s="42"/>
      <c r="C87" s="35" t="s">
        <v>25</v>
      </c>
      <c r="D87" s="43"/>
      <c r="E87" s="43"/>
      <c r="F87" s="30" t="str">
        <f>E17</f>
        <v>Město Nový Bor</v>
      </c>
      <c r="G87" s="43"/>
      <c r="H87" s="43"/>
      <c r="I87" s="35" t="s">
        <v>33</v>
      </c>
      <c r="J87" s="39" t="str">
        <f>E23</f>
        <v xml:space="preserve">ProProjekt s.r.o. </v>
      </c>
      <c r="K87" s="43"/>
      <c r="L87" s="147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15.15" customHeight="1">
      <c r="A88" s="41"/>
      <c r="B88" s="42"/>
      <c r="C88" s="35" t="s">
        <v>31</v>
      </c>
      <c r="D88" s="43"/>
      <c r="E88" s="43"/>
      <c r="F88" s="30" t="str">
        <f>IF(E20="","",E20)</f>
        <v>Vyplň údaj</v>
      </c>
      <c r="G88" s="43"/>
      <c r="H88" s="43"/>
      <c r="I88" s="35" t="s">
        <v>38</v>
      </c>
      <c r="J88" s="39" t="str">
        <f>E26</f>
        <v>Martin Rousek</v>
      </c>
      <c r="K88" s="43"/>
      <c r="L88" s="147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0.3" customHeight="1">
      <c r="A89" s="41"/>
      <c r="B89" s="42"/>
      <c r="C89" s="43"/>
      <c r="D89" s="43"/>
      <c r="E89" s="43"/>
      <c r="F89" s="43"/>
      <c r="G89" s="43"/>
      <c r="H89" s="43"/>
      <c r="I89" s="43"/>
      <c r="J89" s="43"/>
      <c r="K89" s="43"/>
      <c r="L89" s="147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11" customFormat="1" ht="29.25" customHeight="1">
      <c r="A90" s="188"/>
      <c r="B90" s="189"/>
      <c r="C90" s="190" t="s">
        <v>131</v>
      </c>
      <c r="D90" s="191" t="s">
        <v>61</v>
      </c>
      <c r="E90" s="191" t="s">
        <v>57</v>
      </c>
      <c r="F90" s="191" t="s">
        <v>58</v>
      </c>
      <c r="G90" s="191" t="s">
        <v>132</v>
      </c>
      <c r="H90" s="191" t="s">
        <v>133</v>
      </c>
      <c r="I90" s="191" t="s">
        <v>134</v>
      </c>
      <c r="J90" s="191" t="s">
        <v>120</v>
      </c>
      <c r="K90" s="192" t="s">
        <v>135</v>
      </c>
      <c r="L90" s="193"/>
      <c r="M90" s="95" t="s">
        <v>19</v>
      </c>
      <c r="N90" s="96" t="s">
        <v>46</v>
      </c>
      <c r="O90" s="96" t="s">
        <v>136</v>
      </c>
      <c r="P90" s="96" t="s">
        <v>137</v>
      </c>
      <c r="Q90" s="96" t="s">
        <v>138</v>
      </c>
      <c r="R90" s="96" t="s">
        <v>139</v>
      </c>
      <c r="S90" s="96" t="s">
        <v>140</v>
      </c>
      <c r="T90" s="97" t="s">
        <v>141</v>
      </c>
      <c r="U90" s="188"/>
      <c r="V90" s="188"/>
      <c r="W90" s="188"/>
      <c r="X90" s="188"/>
      <c r="Y90" s="188"/>
      <c r="Z90" s="188"/>
      <c r="AA90" s="188"/>
      <c r="AB90" s="188"/>
      <c r="AC90" s="188"/>
      <c r="AD90" s="188"/>
      <c r="AE90" s="188"/>
    </row>
    <row r="91" spans="1:63" s="2" customFormat="1" ht="22.8" customHeight="1">
      <c r="A91" s="41"/>
      <c r="B91" s="42"/>
      <c r="C91" s="102" t="s">
        <v>142</v>
      </c>
      <c r="D91" s="43"/>
      <c r="E91" s="43"/>
      <c r="F91" s="43"/>
      <c r="G91" s="43"/>
      <c r="H91" s="43"/>
      <c r="I91" s="43"/>
      <c r="J91" s="194">
        <f>BK91</f>
        <v>0</v>
      </c>
      <c r="K91" s="43"/>
      <c r="L91" s="47"/>
      <c r="M91" s="98"/>
      <c r="N91" s="195"/>
      <c r="O91" s="99"/>
      <c r="P91" s="196">
        <f>P92+P521</f>
        <v>0</v>
      </c>
      <c r="Q91" s="99"/>
      <c r="R91" s="196">
        <f>R92+R521</f>
        <v>0.8445612</v>
      </c>
      <c r="S91" s="99"/>
      <c r="T91" s="197">
        <f>T92+T521</f>
        <v>0</v>
      </c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T91" s="20" t="s">
        <v>75</v>
      </c>
      <c r="AU91" s="20" t="s">
        <v>121</v>
      </c>
      <c r="BK91" s="198">
        <f>BK92+BK521</f>
        <v>0</v>
      </c>
    </row>
    <row r="92" spans="1:63" s="12" customFormat="1" ht="25.9" customHeight="1">
      <c r="A92" s="12"/>
      <c r="B92" s="199"/>
      <c r="C92" s="200"/>
      <c r="D92" s="201" t="s">
        <v>75</v>
      </c>
      <c r="E92" s="202" t="s">
        <v>372</v>
      </c>
      <c r="F92" s="202" t="s">
        <v>373</v>
      </c>
      <c r="G92" s="200"/>
      <c r="H92" s="200"/>
      <c r="I92" s="203"/>
      <c r="J92" s="204">
        <f>BK92</f>
        <v>0</v>
      </c>
      <c r="K92" s="200"/>
      <c r="L92" s="205"/>
      <c r="M92" s="206"/>
      <c r="N92" s="207"/>
      <c r="O92" s="207"/>
      <c r="P92" s="208">
        <f>P93+P378+P426</f>
        <v>0</v>
      </c>
      <c r="Q92" s="207"/>
      <c r="R92" s="208">
        <f>R93+R378+R426</f>
        <v>0.8445612</v>
      </c>
      <c r="S92" s="207"/>
      <c r="T92" s="209">
        <f>T93+T378+T426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10" t="s">
        <v>84</v>
      </c>
      <c r="AT92" s="211" t="s">
        <v>75</v>
      </c>
      <c r="AU92" s="211" t="s">
        <v>76</v>
      </c>
      <c r="AY92" s="210" t="s">
        <v>146</v>
      </c>
      <c r="BK92" s="212">
        <f>BK93+BK378+BK426</f>
        <v>0</v>
      </c>
    </row>
    <row r="93" spans="1:63" s="12" customFormat="1" ht="22.8" customHeight="1">
      <c r="A93" s="12"/>
      <c r="B93" s="199"/>
      <c r="C93" s="200"/>
      <c r="D93" s="201" t="s">
        <v>75</v>
      </c>
      <c r="E93" s="213" t="s">
        <v>84</v>
      </c>
      <c r="F93" s="213" t="s">
        <v>374</v>
      </c>
      <c r="G93" s="200"/>
      <c r="H93" s="200"/>
      <c r="I93" s="203"/>
      <c r="J93" s="214">
        <f>BK93</f>
        <v>0</v>
      </c>
      <c r="K93" s="200"/>
      <c r="L93" s="205"/>
      <c r="M93" s="206"/>
      <c r="N93" s="207"/>
      <c r="O93" s="207"/>
      <c r="P93" s="208">
        <f>SUM(P94:P377)</f>
        <v>0</v>
      </c>
      <c r="Q93" s="207"/>
      <c r="R93" s="208">
        <f>SUM(R94:R377)</f>
        <v>0</v>
      </c>
      <c r="S93" s="207"/>
      <c r="T93" s="209">
        <f>SUM(T94:T377)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10" t="s">
        <v>84</v>
      </c>
      <c r="AT93" s="211" t="s">
        <v>75</v>
      </c>
      <c r="AU93" s="211" t="s">
        <v>84</v>
      </c>
      <c r="AY93" s="210" t="s">
        <v>146</v>
      </c>
      <c r="BK93" s="212">
        <f>SUM(BK94:BK377)</f>
        <v>0</v>
      </c>
    </row>
    <row r="94" spans="1:65" s="2" customFormat="1" ht="21.75" customHeight="1">
      <c r="A94" s="41"/>
      <c r="B94" s="42"/>
      <c r="C94" s="215" t="s">
        <v>84</v>
      </c>
      <c r="D94" s="215" t="s">
        <v>149</v>
      </c>
      <c r="E94" s="216" t="s">
        <v>465</v>
      </c>
      <c r="F94" s="217" t="s">
        <v>466</v>
      </c>
      <c r="G94" s="218" t="s">
        <v>467</v>
      </c>
      <c r="H94" s="219">
        <v>397.63</v>
      </c>
      <c r="I94" s="220"/>
      <c r="J94" s="221">
        <f>ROUND(I94*H94,2)</f>
        <v>0</v>
      </c>
      <c r="K94" s="217" t="s">
        <v>153</v>
      </c>
      <c r="L94" s="47"/>
      <c r="M94" s="222" t="s">
        <v>19</v>
      </c>
      <c r="N94" s="223" t="s">
        <v>47</v>
      </c>
      <c r="O94" s="87"/>
      <c r="P94" s="224">
        <f>O94*H94</f>
        <v>0</v>
      </c>
      <c r="Q94" s="224">
        <v>0</v>
      </c>
      <c r="R94" s="224">
        <f>Q94*H94</f>
        <v>0</v>
      </c>
      <c r="S94" s="224">
        <v>0</v>
      </c>
      <c r="T94" s="225">
        <f>S94*H94</f>
        <v>0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26" t="s">
        <v>167</v>
      </c>
      <c r="AT94" s="226" t="s">
        <v>149</v>
      </c>
      <c r="AU94" s="226" t="s">
        <v>86</v>
      </c>
      <c r="AY94" s="20" t="s">
        <v>146</v>
      </c>
      <c r="BE94" s="227">
        <f>IF(N94="základní",J94,0)</f>
        <v>0</v>
      </c>
      <c r="BF94" s="227">
        <f>IF(N94="snížená",J94,0)</f>
        <v>0</v>
      </c>
      <c r="BG94" s="227">
        <f>IF(N94="zákl. přenesená",J94,0)</f>
        <v>0</v>
      </c>
      <c r="BH94" s="227">
        <f>IF(N94="sníž. přenesená",J94,0)</f>
        <v>0</v>
      </c>
      <c r="BI94" s="227">
        <f>IF(N94="nulová",J94,0)</f>
        <v>0</v>
      </c>
      <c r="BJ94" s="20" t="s">
        <v>84</v>
      </c>
      <c r="BK94" s="227">
        <f>ROUND(I94*H94,2)</f>
        <v>0</v>
      </c>
      <c r="BL94" s="20" t="s">
        <v>167</v>
      </c>
      <c r="BM94" s="226" t="s">
        <v>1322</v>
      </c>
    </row>
    <row r="95" spans="1:47" s="2" customFormat="1" ht="12">
      <c r="A95" s="41"/>
      <c r="B95" s="42"/>
      <c r="C95" s="43"/>
      <c r="D95" s="228" t="s">
        <v>156</v>
      </c>
      <c r="E95" s="43"/>
      <c r="F95" s="229" t="s">
        <v>469</v>
      </c>
      <c r="G95" s="43"/>
      <c r="H95" s="43"/>
      <c r="I95" s="230"/>
      <c r="J95" s="43"/>
      <c r="K95" s="43"/>
      <c r="L95" s="47"/>
      <c r="M95" s="231"/>
      <c r="N95" s="232"/>
      <c r="O95" s="87"/>
      <c r="P95" s="87"/>
      <c r="Q95" s="87"/>
      <c r="R95" s="87"/>
      <c r="S95" s="87"/>
      <c r="T95" s="88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20" t="s">
        <v>156</v>
      </c>
      <c r="AU95" s="20" t="s">
        <v>86</v>
      </c>
    </row>
    <row r="96" spans="1:51" s="13" customFormat="1" ht="12">
      <c r="A96" s="13"/>
      <c r="B96" s="239"/>
      <c r="C96" s="240"/>
      <c r="D96" s="241" t="s">
        <v>380</v>
      </c>
      <c r="E96" s="242" t="s">
        <v>19</v>
      </c>
      <c r="F96" s="243" t="s">
        <v>381</v>
      </c>
      <c r="G96" s="240"/>
      <c r="H96" s="242" t="s">
        <v>19</v>
      </c>
      <c r="I96" s="244"/>
      <c r="J96" s="240"/>
      <c r="K96" s="240"/>
      <c r="L96" s="245"/>
      <c r="M96" s="246"/>
      <c r="N96" s="247"/>
      <c r="O96" s="247"/>
      <c r="P96" s="247"/>
      <c r="Q96" s="247"/>
      <c r="R96" s="247"/>
      <c r="S96" s="247"/>
      <c r="T96" s="248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9" t="s">
        <v>380</v>
      </c>
      <c r="AU96" s="249" t="s">
        <v>86</v>
      </c>
      <c r="AV96" s="13" t="s">
        <v>84</v>
      </c>
      <c r="AW96" s="13" t="s">
        <v>37</v>
      </c>
      <c r="AX96" s="13" t="s">
        <v>76</v>
      </c>
      <c r="AY96" s="249" t="s">
        <v>146</v>
      </c>
    </row>
    <row r="97" spans="1:51" s="13" customFormat="1" ht="12">
      <c r="A97" s="13"/>
      <c r="B97" s="239"/>
      <c r="C97" s="240"/>
      <c r="D97" s="241" t="s">
        <v>380</v>
      </c>
      <c r="E97" s="242" t="s">
        <v>19</v>
      </c>
      <c r="F97" s="243" t="s">
        <v>1323</v>
      </c>
      <c r="G97" s="240"/>
      <c r="H97" s="242" t="s">
        <v>19</v>
      </c>
      <c r="I97" s="244"/>
      <c r="J97" s="240"/>
      <c r="K97" s="240"/>
      <c r="L97" s="245"/>
      <c r="M97" s="246"/>
      <c r="N97" s="247"/>
      <c r="O97" s="247"/>
      <c r="P97" s="247"/>
      <c r="Q97" s="247"/>
      <c r="R97" s="247"/>
      <c r="S97" s="247"/>
      <c r="T97" s="248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9" t="s">
        <v>380</v>
      </c>
      <c r="AU97" s="249" t="s">
        <v>86</v>
      </c>
      <c r="AV97" s="13" t="s">
        <v>84</v>
      </c>
      <c r="AW97" s="13" t="s">
        <v>37</v>
      </c>
      <c r="AX97" s="13" t="s">
        <v>76</v>
      </c>
      <c r="AY97" s="249" t="s">
        <v>146</v>
      </c>
    </row>
    <row r="98" spans="1:51" s="13" customFormat="1" ht="12">
      <c r="A98" s="13"/>
      <c r="B98" s="239"/>
      <c r="C98" s="240"/>
      <c r="D98" s="241" t="s">
        <v>380</v>
      </c>
      <c r="E98" s="242" t="s">
        <v>19</v>
      </c>
      <c r="F98" s="243" t="s">
        <v>1324</v>
      </c>
      <c r="G98" s="240"/>
      <c r="H98" s="242" t="s">
        <v>19</v>
      </c>
      <c r="I98" s="244"/>
      <c r="J98" s="240"/>
      <c r="K98" s="240"/>
      <c r="L98" s="245"/>
      <c r="M98" s="246"/>
      <c r="N98" s="247"/>
      <c r="O98" s="247"/>
      <c r="P98" s="247"/>
      <c r="Q98" s="247"/>
      <c r="R98" s="247"/>
      <c r="S98" s="247"/>
      <c r="T98" s="248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9" t="s">
        <v>380</v>
      </c>
      <c r="AU98" s="249" t="s">
        <v>86</v>
      </c>
      <c r="AV98" s="13" t="s">
        <v>84</v>
      </c>
      <c r="AW98" s="13" t="s">
        <v>37</v>
      </c>
      <c r="AX98" s="13" t="s">
        <v>76</v>
      </c>
      <c r="AY98" s="249" t="s">
        <v>146</v>
      </c>
    </row>
    <row r="99" spans="1:51" s="13" customFormat="1" ht="12">
      <c r="A99" s="13"/>
      <c r="B99" s="239"/>
      <c r="C99" s="240"/>
      <c r="D99" s="241" t="s">
        <v>380</v>
      </c>
      <c r="E99" s="242" t="s">
        <v>19</v>
      </c>
      <c r="F99" s="243" t="s">
        <v>1325</v>
      </c>
      <c r="G99" s="240"/>
      <c r="H99" s="242" t="s">
        <v>19</v>
      </c>
      <c r="I99" s="244"/>
      <c r="J99" s="240"/>
      <c r="K99" s="240"/>
      <c r="L99" s="245"/>
      <c r="M99" s="246"/>
      <c r="N99" s="247"/>
      <c r="O99" s="247"/>
      <c r="P99" s="247"/>
      <c r="Q99" s="247"/>
      <c r="R99" s="247"/>
      <c r="S99" s="247"/>
      <c r="T99" s="248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9" t="s">
        <v>380</v>
      </c>
      <c r="AU99" s="249" t="s">
        <v>86</v>
      </c>
      <c r="AV99" s="13" t="s">
        <v>84</v>
      </c>
      <c r="AW99" s="13" t="s">
        <v>37</v>
      </c>
      <c r="AX99" s="13" t="s">
        <v>76</v>
      </c>
      <c r="AY99" s="249" t="s">
        <v>146</v>
      </c>
    </row>
    <row r="100" spans="1:51" s="13" customFormat="1" ht="12">
      <c r="A100" s="13"/>
      <c r="B100" s="239"/>
      <c r="C100" s="240"/>
      <c r="D100" s="241" t="s">
        <v>380</v>
      </c>
      <c r="E100" s="242" t="s">
        <v>19</v>
      </c>
      <c r="F100" s="243" t="s">
        <v>1326</v>
      </c>
      <c r="G100" s="240"/>
      <c r="H100" s="242" t="s">
        <v>19</v>
      </c>
      <c r="I100" s="244"/>
      <c r="J100" s="240"/>
      <c r="K100" s="240"/>
      <c r="L100" s="245"/>
      <c r="M100" s="246"/>
      <c r="N100" s="247"/>
      <c r="O100" s="247"/>
      <c r="P100" s="247"/>
      <c r="Q100" s="247"/>
      <c r="R100" s="247"/>
      <c r="S100" s="247"/>
      <c r="T100" s="248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9" t="s">
        <v>380</v>
      </c>
      <c r="AU100" s="249" t="s">
        <v>86</v>
      </c>
      <c r="AV100" s="13" t="s">
        <v>84</v>
      </c>
      <c r="AW100" s="13" t="s">
        <v>37</v>
      </c>
      <c r="AX100" s="13" t="s">
        <v>76</v>
      </c>
      <c r="AY100" s="249" t="s">
        <v>146</v>
      </c>
    </row>
    <row r="101" spans="1:51" s="13" customFormat="1" ht="12">
      <c r="A101" s="13"/>
      <c r="B101" s="239"/>
      <c r="C101" s="240"/>
      <c r="D101" s="241" t="s">
        <v>380</v>
      </c>
      <c r="E101" s="242" t="s">
        <v>19</v>
      </c>
      <c r="F101" s="243" t="s">
        <v>1327</v>
      </c>
      <c r="G101" s="240"/>
      <c r="H101" s="242" t="s">
        <v>19</v>
      </c>
      <c r="I101" s="244"/>
      <c r="J101" s="240"/>
      <c r="K101" s="240"/>
      <c r="L101" s="245"/>
      <c r="M101" s="246"/>
      <c r="N101" s="247"/>
      <c r="O101" s="247"/>
      <c r="P101" s="247"/>
      <c r="Q101" s="247"/>
      <c r="R101" s="247"/>
      <c r="S101" s="247"/>
      <c r="T101" s="248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9" t="s">
        <v>380</v>
      </c>
      <c r="AU101" s="249" t="s">
        <v>86</v>
      </c>
      <c r="AV101" s="13" t="s">
        <v>84</v>
      </c>
      <c r="AW101" s="13" t="s">
        <v>37</v>
      </c>
      <c r="AX101" s="13" t="s">
        <v>76</v>
      </c>
      <c r="AY101" s="249" t="s">
        <v>146</v>
      </c>
    </row>
    <row r="102" spans="1:51" s="14" customFormat="1" ht="12">
      <c r="A102" s="14"/>
      <c r="B102" s="250"/>
      <c r="C102" s="251"/>
      <c r="D102" s="241" t="s">
        <v>380</v>
      </c>
      <c r="E102" s="252" t="s">
        <v>19</v>
      </c>
      <c r="F102" s="253" t="s">
        <v>1316</v>
      </c>
      <c r="G102" s="251"/>
      <c r="H102" s="254">
        <v>397.63</v>
      </c>
      <c r="I102" s="255"/>
      <c r="J102" s="251"/>
      <c r="K102" s="251"/>
      <c r="L102" s="256"/>
      <c r="M102" s="257"/>
      <c r="N102" s="258"/>
      <c r="O102" s="258"/>
      <c r="P102" s="258"/>
      <c r="Q102" s="258"/>
      <c r="R102" s="258"/>
      <c r="S102" s="258"/>
      <c r="T102" s="259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60" t="s">
        <v>380</v>
      </c>
      <c r="AU102" s="260" t="s">
        <v>86</v>
      </c>
      <c r="AV102" s="14" t="s">
        <v>86</v>
      </c>
      <c r="AW102" s="14" t="s">
        <v>37</v>
      </c>
      <c r="AX102" s="14" t="s">
        <v>84</v>
      </c>
      <c r="AY102" s="260" t="s">
        <v>146</v>
      </c>
    </row>
    <row r="103" spans="1:47" s="2" customFormat="1" ht="12">
      <c r="A103" s="41"/>
      <c r="B103" s="42"/>
      <c r="C103" s="43"/>
      <c r="D103" s="241" t="s">
        <v>383</v>
      </c>
      <c r="E103" s="43"/>
      <c r="F103" s="261" t="s">
        <v>559</v>
      </c>
      <c r="G103" s="43"/>
      <c r="H103" s="43"/>
      <c r="I103" s="43"/>
      <c r="J103" s="43"/>
      <c r="K103" s="43"/>
      <c r="L103" s="47"/>
      <c r="M103" s="231"/>
      <c r="N103" s="232"/>
      <c r="O103" s="87"/>
      <c r="P103" s="87"/>
      <c r="Q103" s="87"/>
      <c r="R103" s="87"/>
      <c r="S103" s="87"/>
      <c r="T103" s="88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U103" s="20" t="s">
        <v>86</v>
      </c>
    </row>
    <row r="104" spans="1:47" s="2" customFormat="1" ht="12">
      <c r="A104" s="41"/>
      <c r="B104" s="42"/>
      <c r="C104" s="43"/>
      <c r="D104" s="241" t="s">
        <v>383</v>
      </c>
      <c r="E104" s="43"/>
      <c r="F104" s="262" t="s">
        <v>560</v>
      </c>
      <c r="G104" s="43"/>
      <c r="H104" s="263">
        <v>178.43</v>
      </c>
      <c r="I104" s="43"/>
      <c r="J104" s="43"/>
      <c r="K104" s="43"/>
      <c r="L104" s="47"/>
      <c r="M104" s="231"/>
      <c r="N104" s="232"/>
      <c r="O104" s="87"/>
      <c r="P104" s="87"/>
      <c r="Q104" s="87"/>
      <c r="R104" s="87"/>
      <c r="S104" s="87"/>
      <c r="T104" s="88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U104" s="20" t="s">
        <v>86</v>
      </c>
    </row>
    <row r="105" spans="1:47" s="2" customFormat="1" ht="12">
      <c r="A105" s="41"/>
      <c r="B105" s="42"/>
      <c r="C105" s="43"/>
      <c r="D105" s="241" t="s">
        <v>383</v>
      </c>
      <c r="E105" s="43"/>
      <c r="F105" s="262" t="s">
        <v>561</v>
      </c>
      <c r="G105" s="43"/>
      <c r="H105" s="263">
        <v>36.286</v>
      </c>
      <c r="I105" s="43"/>
      <c r="J105" s="43"/>
      <c r="K105" s="43"/>
      <c r="L105" s="47"/>
      <c r="M105" s="231"/>
      <c r="N105" s="232"/>
      <c r="O105" s="87"/>
      <c r="P105" s="87"/>
      <c r="Q105" s="87"/>
      <c r="R105" s="87"/>
      <c r="S105" s="87"/>
      <c r="T105" s="88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U105" s="20" t="s">
        <v>86</v>
      </c>
    </row>
    <row r="106" spans="1:47" s="2" customFormat="1" ht="12">
      <c r="A106" s="41"/>
      <c r="B106" s="42"/>
      <c r="C106" s="43"/>
      <c r="D106" s="241" t="s">
        <v>383</v>
      </c>
      <c r="E106" s="43"/>
      <c r="F106" s="264" t="s">
        <v>562</v>
      </c>
      <c r="G106" s="43"/>
      <c r="H106" s="43"/>
      <c r="I106" s="43"/>
      <c r="J106" s="43"/>
      <c r="K106" s="43"/>
      <c r="L106" s="47"/>
      <c r="M106" s="231"/>
      <c r="N106" s="232"/>
      <c r="O106" s="87"/>
      <c r="P106" s="87"/>
      <c r="Q106" s="87"/>
      <c r="R106" s="87"/>
      <c r="S106" s="87"/>
      <c r="T106" s="88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U106" s="20" t="s">
        <v>86</v>
      </c>
    </row>
    <row r="107" spans="1:47" s="2" customFormat="1" ht="12">
      <c r="A107" s="41"/>
      <c r="B107" s="42"/>
      <c r="C107" s="43"/>
      <c r="D107" s="241" t="s">
        <v>383</v>
      </c>
      <c r="E107" s="43"/>
      <c r="F107" s="265" t="s">
        <v>563</v>
      </c>
      <c r="G107" s="43"/>
      <c r="H107" s="263">
        <v>178.43</v>
      </c>
      <c r="I107" s="43"/>
      <c r="J107" s="43"/>
      <c r="K107" s="43"/>
      <c r="L107" s="47"/>
      <c r="M107" s="231"/>
      <c r="N107" s="232"/>
      <c r="O107" s="87"/>
      <c r="P107" s="87"/>
      <c r="Q107" s="87"/>
      <c r="R107" s="87"/>
      <c r="S107" s="87"/>
      <c r="T107" s="88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U107" s="20" t="s">
        <v>86</v>
      </c>
    </row>
    <row r="108" spans="1:47" s="2" customFormat="1" ht="12">
      <c r="A108" s="41"/>
      <c r="B108" s="42"/>
      <c r="C108" s="43"/>
      <c r="D108" s="241" t="s">
        <v>383</v>
      </c>
      <c r="E108" s="43"/>
      <c r="F108" s="264" t="s">
        <v>564</v>
      </c>
      <c r="G108" s="43"/>
      <c r="H108" s="43"/>
      <c r="I108" s="43"/>
      <c r="J108" s="43"/>
      <c r="K108" s="43"/>
      <c r="L108" s="47"/>
      <c r="M108" s="231"/>
      <c r="N108" s="232"/>
      <c r="O108" s="87"/>
      <c r="P108" s="87"/>
      <c r="Q108" s="87"/>
      <c r="R108" s="87"/>
      <c r="S108" s="87"/>
      <c r="T108" s="88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U108" s="20" t="s">
        <v>86</v>
      </c>
    </row>
    <row r="109" spans="1:47" s="2" customFormat="1" ht="12">
      <c r="A109" s="41"/>
      <c r="B109" s="42"/>
      <c r="C109" s="43"/>
      <c r="D109" s="241" t="s">
        <v>383</v>
      </c>
      <c r="E109" s="43"/>
      <c r="F109" s="265" t="s">
        <v>565</v>
      </c>
      <c r="G109" s="43"/>
      <c r="H109" s="263">
        <v>36.286</v>
      </c>
      <c r="I109" s="43"/>
      <c r="J109" s="43"/>
      <c r="K109" s="43"/>
      <c r="L109" s="47"/>
      <c r="M109" s="231"/>
      <c r="N109" s="232"/>
      <c r="O109" s="87"/>
      <c r="P109" s="87"/>
      <c r="Q109" s="87"/>
      <c r="R109" s="87"/>
      <c r="S109" s="87"/>
      <c r="T109" s="88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U109" s="20" t="s">
        <v>86</v>
      </c>
    </row>
    <row r="110" spans="1:47" s="2" customFormat="1" ht="12">
      <c r="A110" s="41"/>
      <c r="B110" s="42"/>
      <c r="C110" s="43"/>
      <c r="D110" s="241" t="s">
        <v>383</v>
      </c>
      <c r="E110" s="43"/>
      <c r="F110" s="261" t="s">
        <v>566</v>
      </c>
      <c r="G110" s="43"/>
      <c r="H110" s="43"/>
      <c r="I110" s="43"/>
      <c r="J110" s="43"/>
      <c r="K110" s="43"/>
      <c r="L110" s="47"/>
      <c r="M110" s="231"/>
      <c r="N110" s="232"/>
      <c r="O110" s="87"/>
      <c r="P110" s="87"/>
      <c r="Q110" s="87"/>
      <c r="R110" s="87"/>
      <c r="S110" s="87"/>
      <c r="T110" s="88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U110" s="20" t="s">
        <v>86</v>
      </c>
    </row>
    <row r="111" spans="1:47" s="2" customFormat="1" ht="12">
      <c r="A111" s="41"/>
      <c r="B111" s="42"/>
      <c r="C111" s="43"/>
      <c r="D111" s="241" t="s">
        <v>383</v>
      </c>
      <c r="E111" s="43"/>
      <c r="F111" s="262" t="s">
        <v>567</v>
      </c>
      <c r="G111" s="43"/>
      <c r="H111" s="263">
        <v>13.178</v>
      </c>
      <c r="I111" s="43"/>
      <c r="J111" s="43"/>
      <c r="K111" s="43"/>
      <c r="L111" s="47"/>
      <c r="M111" s="231"/>
      <c r="N111" s="232"/>
      <c r="O111" s="87"/>
      <c r="P111" s="87"/>
      <c r="Q111" s="87"/>
      <c r="R111" s="87"/>
      <c r="S111" s="87"/>
      <c r="T111" s="88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U111" s="20" t="s">
        <v>86</v>
      </c>
    </row>
    <row r="112" spans="1:47" s="2" customFormat="1" ht="12">
      <c r="A112" s="41"/>
      <c r="B112" s="42"/>
      <c r="C112" s="43"/>
      <c r="D112" s="241" t="s">
        <v>383</v>
      </c>
      <c r="E112" s="43"/>
      <c r="F112" s="262" t="s">
        <v>568</v>
      </c>
      <c r="G112" s="43"/>
      <c r="H112" s="263">
        <v>8.154</v>
      </c>
      <c r="I112" s="43"/>
      <c r="J112" s="43"/>
      <c r="K112" s="43"/>
      <c r="L112" s="47"/>
      <c r="M112" s="231"/>
      <c r="N112" s="232"/>
      <c r="O112" s="87"/>
      <c r="P112" s="87"/>
      <c r="Q112" s="87"/>
      <c r="R112" s="87"/>
      <c r="S112" s="87"/>
      <c r="T112" s="88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U112" s="20" t="s">
        <v>86</v>
      </c>
    </row>
    <row r="113" spans="1:47" s="2" customFormat="1" ht="12">
      <c r="A113" s="41"/>
      <c r="B113" s="42"/>
      <c r="C113" s="43"/>
      <c r="D113" s="241" t="s">
        <v>383</v>
      </c>
      <c r="E113" s="43"/>
      <c r="F113" s="262" t="s">
        <v>569</v>
      </c>
      <c r="G113" s="43"/>
      <c r="H113" s="263">
        <v>387.39</v>
      </c>
      <c r="I113" s="43"/>
      <c r="J113" s="43"/>
      <c r="K113" s="43"/>
      <c r="L113" s="47"/>
      <c r="M113" s="231"/>
      <c r="N113" s="232"/>
      <c r="O113" s="87"/>
      <c r="P113" s="87"/>
      <c r="Q113" s="87"/>
      <c r="R113" s="87"/>
      <c r="S113" s="87"/>
      <c r="T113" s="88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U113" s="20" t="s">
        <v>86</v>
      </c>
    </row>
    <row r="114" spans="1:47" s="2" customFormat="1" ht="12">
      <c r="A114" s="41"/>
      <c r="B114" s="42"/>
      <c r="C114" s="43"/>
      <c r="D114" s="241" t="s">
        <v>383</v>
      </c>
      <c r="E114" s="43"/>
      <c r="F114" s="262" t="s">
        <v>570</v>
      </c>
      <c r="G114" s="43"/>
      <c r="H114" s="263">
        <v>11.62</v>
      </c>
      <c r="I114" s="43"/>
      <c r="J114" s="43"/>
      <c r="K114" s="43"/>
      <c r="L114" s="47"/>
      <c r="M114" s="231"/>
      <c r="N114" s="232"/>
      <c r="O114" s="87"/>
      <c r="P114" s="87"/>
      <c r="Q114" s="87"/>
      <c r="R114" s="87"/>
      <c r="S114" s="87"/>
      <c r="T114" s="88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U114" s="20" t="s">
        <v>86</v>
      </c>
    </row>
    <row r="115" spans="1:47" s="2" customFormat="1" ht="12">
      <c r="A115" s="41"/>
      <c r="B115" s="42"/>
      <c r="C115" s="43"/>
      <c r="D115" s="241" t="s">
        <v>383</v>
      </c>
      <c r="E115" s="43"/>
      <c r="F115" s="264" t="s">
        <v>571</v>
      </c>
      <c r="G115" s="43"/>
      <c r="H115" s="43"/>
      <c r="I115" s="43"/>
      <c r="J115" s="43"/>
      <c r="K115" s="43"/>
      <c r="L115" s="47"/>
      <c r="M115" s="231"/>
      <c r="N115" s="232"/>
      <c r="O115" s="87"/>
      <c r="P115" s="87"/>
      <c r="Q115" s="87"/>
      <c r="R115" s="87"/>
      <c r="S115" s="87"/>
      <c r="T115" s="88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U115" s="20" t="s">
        <v>86</v>
      </c>
    </row>
    <row r="116" spans="1:47" s="2" customFormat="1" ht="12">
      <c r="A116" s="41"/>
      <c r="B116" s="42"/>
      <c r="C116" s="43"/>
      <c r="D116" s="241" t="s">
        <v>383</v>
      </c>
      <c r="E116" s="43"/>
      <c r="F116" s="265" t="s">
        <v>572</v>
      </c>
      <c r="G116" s="43"/>
      <c r="H116" s="263">
        <v>13.178</v>
      </c>
      <c r="I116" s="43"/>
      <c r="J116" s="43"/>
      <c r="K116" s="43"/>
      <c r="L116" s="47"/>
      <c r="M116" s="231"/>
      <c r="N116" s="232"/>
      <c r="O116" s="87"/>
      <c r="P116" s="87"/>
      <c r="Q116" s="87"/>
      <c r="R116" s="87"/>
      <c r="S116" s="87"/>
      <c r="T116" s="88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U116" s="20" t="s">
        <v>86</v>
      </c>
    </row>
    <row r="117" spans="1:47" s="2" customFormat="1" ht="12">
      <c r="A117" s="41"/>
      <c r="B117" s="42"/>
      <c r="C117" s="43"/>
      <c r="D117" s="241" t="s">
        <v>383</v>
      </c>
      <c r="E117" s="43"/>
      <c r="F117" s="264" t="s">
        <v>573</v>
      </c>
      <c r="G117" s="43"/>
      <c r="H117" s="43"/>
      <c r="I117" s="43"/>
      <c r="J117" s="43"/>
      <c r="K117" s="43"/>
      <c r="L117" s="47"/>
      <c r="M117" s="231"/>
      <c r="N117" s="232"/>
      <c r="O117" s="87"/>
      <c r="P117" s="87"/>
      <c r="Q117" s="87"/>
      <c r="R117" s="87"/>
      <c r="S117" s="87"/>
      <c r="T117" s="88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U117" s="20" t="s">
        <v>86</v>
      </c>
    </row>
    <row r="118" spans="1:47" s="2" customFormat="1" ht="12">
      <c r="A118" s="41"/>
      <c r="B118" s="42"/>
      <c r="C118" s="43"/>
      <c r="D118" s="241" t="s">
        <v>383</v>
      </c>
      <c r="E118" s="43"/>
      <c r="F118" s="265" t="s">
        <v>247</v>
      </c>
      <c r="G118" s="43"/>
      <c r="H118" s="263">
        <v>8.154</v>
      </c>
      <c r="I118" s="43"/>
      <c r="J118" s="43"/>
      <c r="K118" s="43"/>
      <c r="L118" s="47"/>
      <c r="M118" s="231"/>
      <c r="N118" s="232"/>
      <c r="O118" s="87"/>
      <c r="P118" s="87"/>
      <c r="Q118" s="87"/>
      <c r="R118" s="87"/>
      <c r="S118" s="87"/>
      <c r="T118" s="88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U118" s="20" t="s">
        <v>86</v>
      </c>
    </row>
    <row r="119" spans="1:47" s="2" customFormat="1" ht="12">
      <c r="A119" s="41"/>
      <c r="B119" s="42"/>
      <c r="C119" s="43"/>
      <c r="D119" s="241" t="s">
        <v>383</v>
      </c>
      <c r="E119" s="43"/>
      <c r="F119" s="264" t="s">
        <v>574</v>
      </c>
      <c r="G119" s="43"/>
      <c r="H119" s="43"/>
      <c r="I119" s="43"/>
      <c r="J119" s="43"/>
      <c r="K119" s="43"/>
      <c r="L119" s="47"/>
      <c r="M119" s="231"/>
      <c r="N119" s="232"/>
      <c r="O119" s="87"/>
      <c r="P119" s="87"/>
      <c r="Q119" s="87"/>
      <c r="R119" s="87"/>
      <c r="S119" s="87"/>
      <c r="T119" s="88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U119" s="20" t="s">
        <v>86</v>
      </c>
    </row>
    <row r="120" spans="1:47" s="2" customFormat="1" ht="12">
      <c r="A120" s="41"/>
      <c r="B120" s="42"/>
      <c r="C120" s="43"/>
      <c r="D120" s="241" t="s">
        <v>383</v>
      </c>
      <c r="E120" s="43"/>
      <c r="F120" s="265" t="s">
        <v>575</v>
      </c>
      <c r="G120" s="43"/>
      <c r="H120" s="263">
        <v>387.39</v>
      </c>
      <c r="I120" s="43"/>
      <c r="J120" s="43"/>
      <c r="K120" s="43"/>
      <c r="L120" s="47"/>
      <c r="M120" s="231"/>
      <c r="N120" s="232"/>
      <c r="O120" s="87"/>
      <c r="P120" s="87"/>
      <c r="Q120" s="87"/>
      <c r="R120" s="87"/>
      <c r="S120" s="87"/>
      <c r="T120" s="88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U120" s="20" t="s">
        <v>86</v>
      </c>
    </row>
    <row r="121" spans="1:47" s="2" customFormat="1" ht="12">
      <c r="A121" s="41"/>
      <c r="B121" s="42"/>
      <c r="C121" s="43"/>
      <c r="D121" s="241" t="s">
        <v>383</v>
      </c>
      <c r="E121" s="43"/>
      <c r="F121" s="264" t="s">
        <v>576</v>
      </c>
      <c r="G121" s="43"/>
      <c r="H121" s="43"/>
      <c r="I121" s="43"/>
      <c r="J121" s="43"/>
      <c r="K121" s="43"/>
      <c r="L121" s="47"/>
      <c r="M121" s="231"/>
      <c r="N121" s="232"/>
      <c r="O121" s="87"/>
      <c r="P121" s="87"/>
      <c r="Q121" s="87"/>
      <c r="R121" s="87"/>
      <c r="S121" s="87"/>
      <c r="T121" s="88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U121" s="20" t="s">
        <v>86</v>
      </c>
    </row>
    <row r="122" spans="1:47" s="2" customFormat="1" ht="12">
      <c r="A122" s="41"/>
      <c r="B122" s="42"/>
      <c r="C122" s="43"/>
      <c r="D122" s="241" t="s">
        <v>383</v>
      </c>
      <c r="E122" s="43"/>
      <c r="F122" s="265" t="s">
        <v>577</v>
      </c>
      <c r="G122" s="43"/>
      <c r="H122" s="263">
        <v>11.62</v>
      </c>
      <c r="I122" s="43"/>
      <c r="J122" s="43"/>
      <c r="K122" s="43"/>
      <c r="L122" s="47"/>
      <c r="M122" s="231"/>
      <c r="N122" s="232"/>
      <c r="O122" s="87"/>
      <c r="P122" s="87"/>
      <c r="Q122" s="87"/>
      <c r="R122" s="87"/>
      <c r="S122" s="87"/>
      <c r="T122" s="88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U122" s="20" t="s">
        <v>86</v>
      </c>
    </row>
    <row r="123" spans="1:47" s="2" customFormat="1" ht="12">
      <c r="A123" s="41"/>
      <c r="B123" s="42"/>
      <c r="C123" s="43"/>
      <c r="D123" s="241" t="s">
        <v>383</v>
      </c>
      <c r="E123" s="43"/>
      <c r="F123" s="261" t="s">
        <v>578</v>
      </c>
      <c r="G123" s="43"/>
      <c r="H123" s="43"/>
      <c r="I123" s="43"/>
      <c r="J123" s="43"/>
      <c r="K123" s="43"/>
      <c r="L123" s="47"/>
      <c r="M123" s="231"/>
      <c r="N123" s="232"/>
      <c r="O123" s="87"/>
      <c r="P123" s="87"/>
      <c r="Q123" s="87"/>
      <c r="R123" s="87"/>
      <c r="S123" s="87"/>
      <c r="T123" s="88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U123" s="20" t="s">
        <v>86</v>
      </c>
    </row>
    <row r="124" spans="1:47" s="2" customFormat="1" ht="12">
      <c r="A124" s="41"/>
      <c r="B124" s="42"/>
      <c r="C124" s="43"/>
      <c r="D124" s="241" t="s">
        <v>383</v>
      </c>
      <c r="E124" s="43"/>
      <c r="F124" s="262" t="s">
        <v>579</v>
      </c>
      <c r="G124" s="43"/>
      <c r="H124" s="263">
        <v>250.5</v>
      </c>
      <c r="I124" s="43"/>
      <c r="J124" s="43"/>
      <c r="K124" s="43"/>
      <c r="L124" s="47"/>
      <c r="M124" s="231"/>
      <c r="N124" s="232"/>
      <c r="O124" s="87"/>
      <c r="P124" s="87"/>
      <c r="Q124" s="87"/>
      <c r="R124" s="87"/>
      <c r="S124" s="87"/>
      <c r="T124" s="88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U124" s="20" t="s">
        <v>86</v>
      </c>
    </row>
    <row r="125" spans="1:47" s="2" customFormat="1" ht="12">
      <c r="A125" s="41"/>
      <c r="B125" s="42"/>
      <c r="C125" s="43"/>
      <c r="D125" s="241" t="s">
        <v>383</v>
      </c>
      <c r="E125" s="43"/>
      <c r="F125" s="264" t="s">
        <v>580</v>
      </c>
      <c r="G125" s="43"/>
      <c r="H125" s="43"/>
      <c r="I125" s="43"/>
      <c r="J125" s="43"/>
      <c r="K125" s="43"/>
      <c r="L125" s="47"/>
      <c r="M125" s="231"/>
      <c r="N125" s="232"/>
      <c r="O125" s="87"/>
      <c r="P125" s="87"/>
      <c r="Q125" s="87"/>
      <c r="R125" s="87"/>
      <c r="S125" s="87"/>
      <c r="T125" s="88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U125" s="20" t="s">
        <v>86</v>
      </c>
    </row>
    <row r="126" spans="1:47" s="2" customFormat="1" ht="12">
      <c r="A126" s="41"/>
      <c r="B126" s="42"/>
      <c r="C126" s="43"/>
      <c r="D126" s="241" t="s">
        <v>383</v>
      </c>
      <c r="E126" s="43"/>
      <c r="F126" s="265" t="s">
        <v>581</v>
      </c>
      <c r="G126" s="43"/>
      <c r="H126" s="263">
        <v>250.5</v>
      </c>
      <c r="I126" s="43"/>
      <c r="J126" s="43"/>
      <c r="K126" s="43"/>
      <c r="L126" s="47"/>
      <c r="M126" s="231"/>
      <c r="N126" s="232"/>
      <c r="O126" s="87"/>
      <c r="P126" s="87"/>
      <c r="Q126" s="87"/>
      <c r="R126" s="87"/>
      <c r="S126" s="87"/>
      <c r="T126" s="88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U126" s="20" t="s">
        <v>86</v>
      </c>
    </row>
    <row r="127" spans="1:47" s="2" customFormat="1" ht="12">
      <c r="A127" s="41"/>
      <c r="B127" s="42"/>
      <c r="C127" s="43"/>
      <c r="D127" s="241" t="s">
        <v>383</v>
      </c>
      <c r="E127" s="43"/>
      <c r="F127" s="261" t="s">
        <v>582</v>
      </c>
      <c r="G127" s="43"/>
      <c r="H127" s="43"/>
      <c r="I127" s="43"/>
      <c r="J127" s="43"/>
      <c r="K127" s="43"/>
      <c r="L127" s="47"/>
      <c r="M127" s="231"/>
      <c r="N127" s="232"/>
      <c r="O127" s="87"/>
      <c r="P127" s="87"/>
      <c r="Q127" s="87"/>
      <c r="R127" s="87"/>
      <c r="S127" s="87"/>
      <c r="T127" s="88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U127" s="20" t="s">
        <v>86</v>
      </c>
    </row>
    <row r="128" spans="1:47" s="2" customFormat="1" ht="12">
      <c r="A128" s="41"/>
      <c r="B128" s="42"/>
      <c r="C128" s="43"/>
      <c r="D128" s="241" t="s">
        <v>383</v>
      </c>
      <c r="E128" s="43"/>
      <c r="F128" s="262" t="s">
        <v>583</v>
      </c>
      <c r="G128" s="43"/>
      <c r="H128" s="263">
        <v>43.526</v>
      </c>
      <c r="I128" s="43"/>
      <c r="J128" s="43"/>
      <c r="K128" s="43"/>
      <c r="L128" s="47"/>
      <c r="M128" s="231"/>
      <c r="N128" s="232"/>
      <c r="O128" s="87"/>
      <c r="P128" s="87"/>
      <c r="Q128" s="87"/>
      <c r="R128" s="87"/>
      <c r="S128" s="87"/>
      <c r="T128" s="88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U128" s="20" t="s">
        <v>86</v>
      </c>
    </row>
    <row r="129" spans="1:47" s="2" customFormat="1" ht="12">
      <c r="A129" s="41"/>
      <c r="B129" s="42"/>
      <c r="C129" s="43"/>
      <c r="D129" s="241" t="s">
        <v>383</v>
      </c>
      <c r="E129" s="43"/>
      <c r="F129" s="264" t="s">
        <v>405</v>
      </c>
      <c r="G129" s="43"/>
      <c r="H129" s="43"/>
      <c r="I129" s="43"/>
      <c r="J129" s="43"/>
      <c r="K129" s="43"/>
      <c r="L129" s="47"/>
      <c r="M129" s="231"/>
      <c r="N129" s="232"/>
      <c r="O129" s="87"/>
      <c r="P129" s="87"/>
      <c r="Q129" s="87"/>
      <c r="R129" s="87"/>
      <c r="S129" s="87"/>
      <c r="T129" s="88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U129" s="20" t="s">
        <v>86</v>
      </c>
    </row>
    <row r="130" spans="1:47" s="2" customFormat="1" ht="12">
      <c r="A130" s="41"/>
      <c r="B130" s="42"/>
      <c r="C130" s="43"/>
      <c r="D130" s="241" t="s">
        <v>383</v>
      </c>
      <c r="E130" s="43"/>
      <c r="F130" s="265" t="s">
        <v>406</v>
      </c>
      <c r="G130" s="43"/>
      <c r="H130" s="263">
        <v>87.052</v>
      </c>
      <c r="I130" s="43"/>
      <c r="J130" s="43"/>
      <c r="K130" s="43"/>
      <c r="L130" s="47"/>
      <c r="M130" s="231"/>
      <c r="N130" s="232"/>
      <c r="O130" s="87"/>
      <c r="P130" s="87"/>
      <c r="Q130" s="87"/>
      <c r="R130" s="87"/>
      <c r="S130" s="87"/>
      <c r="T130" s="88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U130" s="20" t="s">
        <v>86</v>
      </c>
    </row>
    <row r="131" spans="1:47" s="2" customFormat="1" ht="12">
      <c r="A131" s="41"/>
      <c r="B131" s="42"/>
      <c r="C131" s="43"/>
      <c r="D131" s="241" t="s">
        <v>383</v>
      </c>
      <c r="E131" s="43"/>
      <c r="F131" s="261" t="s">
        <v>584</v>
      </c>
      <c r="G131" s="43"/>
      <c r="H131" s="43"/>
      <c r="I131" s="43"/>
      <c r="J131" s="43"/>
      <c r="K131" s="43"/>
      <c r="L131" s="47"/>
      <c r="M131" s="231"/>
      <c r="N131" s="232"/>
      <c r="O131" s="87"/>
      <c r="P131" s="87"/>
      <c r="Q131" s="87"/>
      <c r="R131" s="87"/>
      <c r="S131" s="87"/>
      <c r="T131" s="88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U131" s="20" t="s">
        <v>86</v>
      </c>
    </row>
    <row r="132" spans="1:47" s="2" customFormat="1" ht="12">
      <c r="A132" s="41"/>
      <c r="B132" s="42"/>
      <c r="C132" s="43"/>
      <c r="D132" s="241" t="s">
        <v>383</v>
      </c>
      <c r="E132" s="43"/>
      <c r="F132" s="262" t="s">
        <v>585</v>
      </c>
      <c r="G132" s="43"/>
      <c r="H132" s="263">
        <v>13.223</v>
      </c>
      <c r="I132" s="43"/>
      <c r="J132" s="43"/>
      <c r="K132" s="43"/>
      <c r="L132" s="47"/>
      <c r="M132" s="231"/>
      <c r="N132" s="232"/>
      <c r="O132" s="87"/>
      <c r="P132" s="87"/>
      <c r="Q132" s="87"/>
      <c r="R132" s="87"/>
      <c r="S132" s="87"/>
      <c r="T132" s="88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U132" s="20" t="s">
        <v>86</v>
      </c>
    </row>
    <row r="133" spans="1:47" s="2" customFormat="1" ht="12">
      <c r="A133" s="41"/>
      <c r="B133" s="42"/>
      <c r="C133" s="43"/>
      <c r="D133" s="241" t="s">
        <v>383</v>
      </c>
      <c r="E133" s="43"/>
      <c r="F133" s="262" t="s">
        <v>586</v>
      </c>
      <c r="G133" s="43"/>
      <c r="H133" s="263">
        <v>6.278</v>
      </c>
      <c r="I133" s="43"/>
      <c r="J133" s="43"/>
      <c r="K133" s="43"/>
      <c r="L133" s="47"/>
      <c r="M133" s="231"/>
      <c r="N133" s="232"/>
      <c r="O133" s="87"/>
      <c r="P133" s="87"/>
      <c r="Q133" s="87"/>
      <c r="R133" s="87"/>
      <c r="S133" s="87"/>
      <c r="T133" s="88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U133" s="20" t="s">
        <v>86</v>
      </c>
    </row>
    <row r="134" spans="1:47" s="2" customFormat="1" ht="12">
      <c r="A134" s="41"/>
      <c r="B134" s="42"/>
      <c r="C134" s="43"/>
      <c r="D134" s="241" t="s">
        <v>383</v>
      </c>
      <c r="E134" s="43"/>
      <c r="F134" s="262" t="s">
        <v>587</v>
      </c>
      <c r="G134" s="43"/>
      <c r="H134" s="263">
        <v>56.845</v>
      </c>
      <c r="I134" s="43"/>
      <c r="J134" s="43"/>
      <c r="K134" s="43"/>
      <c r="L134" s="47"/>
      <c r="M134" s="231"/>
      <c r="N134" s="232"/>
      <c r="O134" s="87"/>
      <c r="P134" s="87"/>
      <c r="Q134" s="87"/>
      <c r="R134" s="87"/>
      <c r="S134" s="87"/>
      <c r="T134" s="88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U134" s="20" t="s">
        <v>86</v>
      </c>
    </row>
    <row r="135" spans="1:47" s="2" customFormat="1" ht="12">
      <c r="A135" s="41"/>
      <c r="B135" s="42"/>
      <c r="C135" s="43"/>
      <c r="D135" s="241" t="s">
        <v>383</v>
      </c>
      <c r="E135" s="43"/>
      <c r="F135" s="264" t="s">
        <v>588</v>
      </c>
      <c r="G135" s="43"/>
      <c r="H135" s="43"/>
      <c r="I135" s="43"/>
      <c r="J135" s="43"/>
      <c r="K135" s="43"/>
      <c r="L135" s="47"/>
      <c r="M135" s="231"/>
      <c r="N135" s="232"/>
      <c r="O135" s="87"/>
      <c r="P135" s="87"/>
      <c r="Q135" s="87"/>
      <c r="R135" s="87"/>
      <c r="S135" s="87"/>
      <c r="T135" s="88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U135" s="20" t="s">
        <v>86</v>
      </c>
    </row>
    <row r="136" spans="1:47" s="2" customFormat="1" ht="12">
      <c r="A136" s="41"/>
      <c r="B136" s="42"/>
      <c r="C136" s="43"/>
      <c r="D136" s="241" t="s">
        <v>383</v>
      </c>
      <c r="E136" s="43"/>
      <c r="F136" s="265" t="s">
        <v>589</v>
      </c>
      <c r="G136" s="43"/>
      <c r="H136" s="263">
        <v>264.452</v>
      </c>
      <c r="I136" s="43"/>
      <c r="J136" s="43"/>
      <c r="K136" s="43"/>
      <c r="L136" s="47"/>
      <c r="M136" s="231"/>
      <c r="N136" s="232"/>
      <c r="O136" s="87"/>
      <c r="P136" s="87"/>
      <c r="Q136" s="87"/>
      <c r="R136" s="87"/>
      <c r="S136" s="87"/>
      <c r="T136" s="88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U136" s="20" t="s">
        <v>86</v>
      </c>
    </row>
    <row r="137" spans="1:47" s="2" customFormat="1" ht="12">
      <c r="A137" s="41"/>
      <c r="B137" s="42"/>
      <c r="C137" s="43"/>
      <c r="D137" s="241" t="s">
        <v>383</v>
      </c>
      <c r="E137" s="43"/>
      <c r="F137" s="264" t="s">
        <v>590</v>
      </c>
      <c r="G137" s="43"/>
      <c r="H137" s="43"/>
      <c r="I137" s="43"/>
      <c r="J137" s="43"/>
      <c r="K137" s="43"/>
      <c r="L137" s="47"/>
      <c r="M137" s="231"/>
      <c r="N137" s="232"/>
      <c r="O137" s="87"/>
      <c r="P137" s="87"/>
      <c r="Q137" s="87"/>
      <c r="R137" s="87"/>
      <c r="S137" s="87"/>
      <c r="T137" s="88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U137" s="20" t="s">
        <v>86</v>
      </c>
    </row>
    <row r="138" spans="1:47" s="2" customFormat="1" ht="12">
      <c r="A138" s="41"/>
      <c r="B138" s="42"/>
      <c r="C138" s="43"/>
      <c r="D138" s="241" t="s">
        <v>383</v>
      </c>
      <c r="E138" s="43"/>
      <c r="F138" s="265" t="s">
        <v>591</v>
      </c>
      <c r="G138" s="43"/>
      <c r="H138" s="263">
        <v>62.779</v>
      </c>
      <c r="I138" s="43"/>
      <c r="J138" s="43"/>
      <c r="K138" s="43"/>
      <c r="L138" s="47"/>
      <c r="M138" s="231"/>
      <c r="N138" s="232"/>
      <c r="O138" s="87"/>
      <c r="P138" s="87"/>
      <c r="Q138" s="87"/>
      <c r="R138" s="87"/>
      <c r="S138" s="87"/>
      <c r="T138" s="88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U138" s="20" t="s">
        <v>86</v>
      </c>
    </row>
    <row r="139" spans="1:47" s="2" customFormat="1" ht="12">
      <c r="A139" s="41"/>
      <c r="B139" s="42"/>
      <c r="C139" s="43"/>
      <c r="D139" s="241" t="s">
        <v>383</v>
      </c>
      <c r="E139" s="43"/>
      <c r="F139" s="264" t="s">
        <v>592</v>
      </c>
      <c r="G139" s="43"/>
      <c r="H139" s="43"/>
      <c r="I139" s="43"/>
      <c r="J139" s="43"/>
      <c r="K139" s="43"/>
      <c r="L139" s="47"/>
      <c r="M139" s="231"/>
      <c r="N139" s="232"/>
      <c r="O139" s="87"/>
      <c r="P139" s="87"/>
      <c r="Q139" s="87"/>
      <c r="R139" s="87"/>
      <c r="S139" s="87"/>
      <c r="T139" s="88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U139" s="20" t="s">
        <v>86</v>
      </c>
    </row>
    <row r="140" spans="1:47" s="2" customFormat="1" ht="12">
      <c r="A140" s="41"/>
      <c r="B140" s="42"/>
      <c r="C140" s="43"/>
      <c r="D140" s="241" t="s">
        <v>383</v>
      </c>
      <c r="E140" s="43"/>
      <c r="F140" s="265" t="s">
        <v>593</v>
      </c>
      <c r="G140" s="43"/>
      <c r="H140" s="263">
        <v>378.969</v>
      </c>
      <c r="I140" s="43"/>
      <c r="J140" s="43"/>
      <c r="K140" s="43"/>
      <c r="L140" s="47"/>
      <c r="M140" s="231"/>
      <c r="N140" s="232"/>
      <c r="O140" s="87"/>
      <c r="P140" s="87"/>
      <c r="Q140" s="87"/>
      <c r="R140" s="87"/>
      <c r="S140" s="87"/>
      <c r="T140" s="88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U140" s="20" t="s">
        <v>86</v>
      </c>
    </row>
    <row r="141" spans="1:65" s="2" customFormat="1" ht="24.15" customHeight="1">
      <c r="A141" s="41"/>
      <c r="B141" s="42"/>
      <c r="C141" s="215" t="s">
        <v>86</v>
      </c>
      <c r="D141" s="215" t="s">
        <v>149</v>
      </c>
      <c r="E141" s="216" t="s">
        <v>472</v>
      </c>
      <c r="F141" s="217" t="s">
        <v>473</v>
      </c>
      <c r="G141" s="218" t="s">
        <v>467</v>
      </c>
      <c r="H141" s="219">
        <v>198.815</v>
      </c>
      <c r="I141" s="220"/>
      <c r="J141" s="221">
        <f>ROUND(I141*H141,2)</f>
        <v>0</v>
      </c>
      <c r="K141" s="217" t="s">
        <v>153</v>
      </c>
      <c r="L141" s="47"/>
      <c r="M141" s="222" t="s">
        <v>19</v>
      </c>
      <c r="N141" s="223" t="s">
        <v>47</v>
      </c>
      <c r="O141" s="87"/>
      <c r="P141" s="224">
        <f>O141*H141</f>
        <v>0</v>
      </c>
      <c r="Q141" s="224">
        <v>0</v>
      </c>
      <c r="R141" s="224">
        <f>Q141*H141</f>
        <v>0</v>
      </c>
      <c r="S141" s="224">
        <v>0</v>
      </c>
      <c r="T141" s="225">
        <f>S141*H141</f>
        <v>0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26" t="s">
        <v>167</v>
      </c>
      <c r="AT141" s="226" t="s">
        <v>149</v>
      </c>
      <c r="AU141" s="226" t="s">
        <v>86</v>
      </c>
      <c r="AY141" s="20" t="s">
        <v>146</v>
      </c>
      <c r="BE141" s="227">
        <f>IF(N141="základní",J141,0)</f>
        <v>0</v>
      </c>
      <c r="BF141" s="227">
        <f>IF(N141="snížená",J141,0)</f>
        <v>0</v>
      </c>
      <c r="BG141" s="227">
        <f>IF(N141="zákl. přenesená",J141,0)</f>
        <v>0</v>
      </c>
      <c r="BH141" s="227">
        <f>IF(N141="sníž. přenesená",J141,0)</f>
        <v>0</v>
      </c>
      <c r="BI141" s="227">
        <f>IF(N141="nulová",J141,0)</f>
        <v>0</v>
      </c>
      <c r="BJ141" s="20" t="s">
        <v>84</v>
      </c>
      <c r="BK141" s="227">
        <f>ROUND(I141*H141,2)</f>
        <v>0</v>
      </c>
      <c r="BL141" s="20" t="s">
        <v>167</v>
      </c>
      <c r="BM141" s="226" t="s">
        <v>1328</v>
      </c>
    </row>
    <row r="142" spans="1:47" s="2" customFormat="1" ht="12">
      <c r="A142" s="41"/>
      <c r="B142" s="42"/>
      <c r="C142" s="43"/>
      <c r="D142" s="228" t="s">
        <v>156</v>
      </c>
      <c r="E142" s="43"/>
      <c r="F142" s="229" t="s">
        <v>475</v>
      </c>
      <c r="G142" s="43"/>
      <c r="H142" s="43"/>
      <c r="I142" s="230"/>
      <c r="J142" s="43"/>
      <c r="K142" s="43"/>
      <c r="L142" s="47"/>
      <c r="M142" s="231"/>
      <c r="N142" s="232"/>
      <c r="O142" s="87"/>
      <c r="P142" s="87"/>
      <c r="Q142" s="87"/>
      <c r="R142" s="87"/>
      <c r="S142" s="87"/>
      <c r="T142" s="88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T142" s="20" t="s">
        <v>156</v>
      </c>
      <c r="AU142" s="20" t="s">
        <v>86</v>
      </c>
    </row>
    <row r="143" spans="1:51" s="13" customFormat="1" ht="12">
      <c r="A143" s="13"/>
      <c r="B143" s="239"/>
      <c r="C143" s="240"/>
      <c r="D143" s="241" t="s">
        <v>380</v>
      </c>
      <c r="E143" s="242" t="s">
        <v>19</v>
      </c>
      <c r="F143" s="243" t="s">
        <v>381</v>
      </c>
      <c r="G143" s="240"/>
      <c r="H143" s="242" t="s">
        <v>19</v>
      </c>
      <c r="I143" s="244"/>
      <c r="J143" s="240"/>
      <c r="K143" s="240"/>
      <c r="L143" s="245"/>
      <c r="M143" s="246"/>
      <c r="N143" s="247"/>
      <c r="O143" s="247"/>
      <c r="P143" s="247"/>
      <c r="Q143" s="247"/>
      <c r="R143" s="247"/>
      <c r="S143" s="247"/>
      <c r="T143" s="24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9" t="s">
        <v>380</v>
      </c>
      <c r="AU143" s="249" t="s">
        <v>86</v>
      </c>
      <c r="AV143" s="13" t="s">
        <v>84</v>
      </c>
      <c r="AW143" s="13" t="s">
        <v>37</v>
      </c>
      <c r="AX143" s="13" t="s">
        <v>76</v>
      </c>
      <c r="AY143" s="249" t="s">
        <v>146</v>
      </c>
    </row>
    <row r="144" spans="1:51" s="13" customFormat="1" ht="12">
      <c r="A144" s="13"/>
      <c r="B144" s="239"/>
      <c r="C144" s="240"/>
      <c r="D144" s="241" t="s">
        <v>380</v>
      </c>
      <c r="E144" s="242" t="s">
        <v>19</v>
      </c>
      <c r="F144" s="243" t="s">
        <v>1323</v>
      </c>
      <c r="G144" s="240"/>
      <c r="H144" s="242" t="s">
        <v>19</v>
      </c>
      <c r="I144" s="244"/>
      <c r="J144" s="240"/>
      <c r="K144" s="240"/>
      <c r="L144" s="245"/>
      <c r="M144" s="246"/>
      <c r="N144" s="247"/>
      <c r="O144" s="247"/>
      <c r="P144" s="247"/>
      <c r="Q144" s="247"/>
      <c r="R144" s="247"/>
      <c r="S144" s="247"/>
      <c r="T144" s="24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9" t="s">
        <v>380</v>
      </c>
      <c r="AU144" s="249" t="s">
        <v>86</v>
      </c>
      <c r="AV144" s="13" t="s">
        <v>84</v>
      </c>
      <c r="AW144" s="13" t="s">
        <v>37</v>
      </c>
      <c r="AX144" s="13" t="s">
        <v>76</v>
      </c>
      <c r="AY144" s="249" t="s">
        <v>146</v>
      </c>
    </row>
    <row r="145" spans="1:51" s="13" customFormat="1" ht="12">
      <c r="A145" s="13"/>
      <c r="B145" s="239"/>
      <c r="C145" s="240"/>
      <c r="D145" s="241" t="s">
        <v>380</v>
      </c>
      <c r="E145" s="242" t="s">
        <v>19</v>
      </c>
      <c r="F145" s="243" t="s">
        <v>1324</v>
      </c>
      <c r="G145" s="240"/>
      <c r="H145" s="242" t="s">
        <v>19</v>
      </c>
      <c r="I145" s="244"/>
      <c r="J145" s="240"/>
      <c r="K145" s="240"/>
      <c r="L145" s="245"/>
      <c r="M145" s="246"/>
      <c r="N145" s="247"/>
      <c r="O145" s="247"/>
      <c r="P145" s="247"/>
      <c r="Q145" s="247"/>
      <c r="R145" s="247"/>
      <c r="S145" s="247"/>
      <c r="T145" s="24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9" t="s">
        <v>380</v>
      </c>
      <c r="AU145" s="249" t="s">
        <v>86</v>
      </c>
      <c r="AV145" s="13" t="s">
        <v>84</v>
      </c>
      <c r="AW145" s="13" t="s">
        <v>37</v>
      </c>
      <c r="AX145" s="13" t="s">
        <v>76</v>
      </c>
      <c r="AY145" s="249" t="s">
        <v>146</v>
      </c>
    </row>
    <row r="146" spans="1:51" s="13" customFormat="1" ht="12">
      <c r="A146" s="13"/>
      <c r="B146" s="239"/>
      <c r="C146" s="240"/>
      <c r="D146" s="241" t="s">
        <v>380</v>
      </c>
      <c r="E146" s="242" t="s">
        <v>19</v>
      </c>
      <c r="F146" s="243" t="s">
        <v>1325</v>
      </c>
      <c r="G146" s="240"/>
      <c r="H146" s="242" t="s">
        <v>19</v>
      </c>
      <c r="I146" s="244"/>
      <c r="J146" s="240"/>
      <c r="K146" s="240"/>
      <c r="L146" s="245"/>
      <c r="M146" s="246"/>
      <c r="N146" s="247"/>
      <c r="O146" s="247"/>
      <c r="P146" s="247"/>
      <c r="Q146" s="247"/>
      <c r="R146" s="247"/>
      <c r="S146" s="247"/>
      <c r="T146" s="24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9" t="s">
        <v>380</v>
      </c>
      <c r="AU146" s="249" t="s">
        <v>86</v>
      </c>
      <c r="AV146" s="13" t="s">
        <v>84</v>
      </c>
      <c r="AW146" s="13" t="s">
        <v>37</v>
      </c>
      <c r="AX146" s="13" t="s">
        <v>76</v>
      </c>
      <c r="AY146" s="249" t="s">
        <v>146</v>
      </c>
    </row>
    <row r="147" spans="1:51" s="13" customFormat="1" ht="12">
      <c r="A147" s="13"/>
      <c r="B147" s="239"/>
      <c r="C147" s="240"/>
      <c r="D147" s="241" t="s">
        <v>380</v>
      </c>
      <c r="E147" s="242" t="s">
        <v>19</v>
      </c>
      <c r="F147" s="243" t="s">
        <v>1326</v>
      </c>
      <c r="G147" s="240"/>
      <c r="H147" s="242" t="s">
        <v>19</v>
      </c>
      <c r="I147" s="244"/>
      <c r="J147" s="240"/>
      <c r="K147" s="240"/>
      <c r="L147" s="245"/>
      <c r="M147" s="246"/>
      <c r="N147" s="247"/>
      <c r="O147" s="247"/>
      <c r="P147" s="247"/>
      <c r="Q147" s="247"/>
      <c r="R147" s="247"/>
      <c r="S147" s="247"/>
      <c r="T147" s="24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9" t="s">
        <v>380</v>
      </c>
      <c r="AU147" s="249" t="s">
        <v>86</v>
      </c>
      <c r="AV147" s="13" t="s">
        <v>84</v>
      </c>
      <c r="AW147" s="13" t="s">
        <v>37</v>
      </c>
      <c r="AX147" s="13" t="s">
        <v>76</v>
      </c>
      <c r="AY147" s="249" t="s">
        <v>146</v>
      </c>
    </row>
    <row r="148" spans="1:51" s="13" customFormat="1" ht="12">
      <c r="A148" s="13"/>
      <c r="B148" s="239"/>
      <c r="C148" s="240"/>
      <c r="D148" s="241" t="s">
        <v>380</v>
      </c>
      <c r="E148" s="242" t="s">
        <v>19</v>
      </c>
      <c r="F148" s="243" t="s">
        <v>1327</v>
      </c>
      <c r="G148" s="240"/>
      <c r="H148" s="242" t="s">
        <v>19</v>
      </c>
      <c r="I148" s="244"/>
      <c r="J148" s="240"/>
      <c r="K148" s="240"/>
      <c r="L148" s="245"/>
      <c r="M148" s="246"/>
      <c r="N148" s="247"/>
      <c r="O148" s="247"/>
      <c r="P148" s="247"/>
      <c r="Q148" s="247"/>
      <c r="R148" s="247"/>
      <c r="S148" s="247"/>
      <c r="T148" s="24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9" t="s">
        <v>380</v>
      </c>
      <c r="AU148" s="249" t="s">
        <v>86</v>
      </c>
      <c r="AV148" s="13" t="s">
        <v>84</v>
      </c>
      <c r="AW148" s="13" t="s">
        <v>37</v>
      </c>
      <c r="AX148" s="13" t="s">
        <v>76</v>
      </c>
      <c r="AY148" s="249" t="s">
        <v>146</v>
      </c>
    </row>
    <row r="149" spans="1:51" s="14" customFormat="1" ht="12">
      <c r="A149" s="14"/>
      <c r="B149" s="250"/>
      <c r="C149" s="251"/>
      <c r="D149" s="241" t="s">
        <v>380</v>
      </c>
      <c r="E149" s="252" t="s">
        <v>19</v>
      </c>
      <c r="F149" s="253" t="s">
        <v>1316</v>
      </c>
      <c r="G149" s="251"/>
      <c r="H149" s="254">
        <v>397.63</v>
      </c>
      <c r="I149" s="255"/>
      <c r="J149" s="251"/>
      <c r="K149" s="251"/>
      <c r="L149" s="256"/>
      <c r="M149" s="257"/>
      <c r="N149" s="258"/>
      <c r="O149" s="258"/>
      <c r="P149" s="258"/>
      <c r="Q149" s="258"/>
      <c r="R149" s="258"/>
      <c r="S149" s="258"/>
      <c r="T149" s="259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60" t="s">
        <v>380</v>
      </c>
      <c r="AU149" s="260" t="s">
        <v>86</v>
      </c>
      <c r="AV149" s="14" t="s">
        <v>86</v>
      </c>
      <c r="AW149" s="14" t="s">
        <v>37</v>
      </c>
      <c r="AX149" s="14" t="s">
        <v>84</v>
      </c>
      <c r="AY149" s="260" t="s">
        <v>146</v>
      </c>
    </row>
    <row r="150" spans="1:47" s="2" customFormat="1" ht="12">
      <c r="A150" s="41"/>
      <c r="B150" s="42"/>
      <c r="C150" s="43"/>
      <c r="D150" s="241" t="s">
        <v>383</v>
      </c>
      <c r="E150" s="43"/>
      <c r="F150" s="261" t="s">
        <v>559</v>
      </c>
      <c r="G150" s="43"/>
      <c r="H150" s="43"/>
      <c r="I150" s="43"/>
      <c r="J150" s="43"/>
      <c r="K150" s="43"/>
      <c r="L150" s="47"/>
      <c r="M150" s="231"/>
      <c r="N150" s="232"/>
      <c r="O150" s="87"/>
      <c r="P150" s="87"/>
      <c r="Q150" s="87"/>
      <c r="R150" s="87"/>
      <c r="S150" s="87"/>
      <c r="T150" s="88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U150" s="20" t="s">
        <v>86</v>
      </c>
    </row>
    <row r="151" spans="1:47" s="2" customFormat="1" ht="12">
      <c r="A151" s="41"/>
      <c r="B151" s="42"/>
      <c r="C151" s="43"/>
      <c r="D151" s="241" t="s">
        <v>383</v>
      </c>
      <c r="E151" s="43"/>
      <c r="F151" s="262" t="s">
        <v>560</v>
      </c>
      <c r="G151" s="43"/>
      <c r="H151" s="263">
        <v>178.43</v>
      </c>
      <c r="I151" s="43"/>
      <c r="J151" s="43"/>
      <c r="K151" s="43"/>
      <c r="L151" s="47"/>
      <c r="M151" s="231"/>
      <c r="N151" s="232"/>
      <c r="O151" s="87"/>
      <c r="P151" s="87"/>
      <c r="Q151" s="87"/>
      <c r="R151" s="87"/>
      <c r="S151" s="87"/>
      <c r="T151" s="88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U151" s="20" t="s">
        <v>86</v>
      </c>
    </row>
    <row r="152" spans="1:47" s="2" customFormat="1" ht="12">
      <c r="A152" s="41"/>
      <c r="B152" s="42"/>
      <c r="C152" s="43"/>
      <c r="D152" s="241" t="s">
        <v>383</v>
      </c>
      <c r="E152" s="43"/>
      <c r="F152" s="262" t="s">
        <v>561</v>
      </c>
      <c r="G152" s="43"/>
      <c r="H152" s="263">
        <v>36.286</v>
      </c>
      <c r="I152" s="43"/>
      <c r="J152" s="43"/>
      <c r="K152" s="43"/>
      <c r="L152" s="47"/>
      <c r="M152" s="231"/>
      <c r="N152" s="232"/>
      <c r="O152" s="87"/>
      <c r="P152" s="87"/>
      <c r="Q152" s="87"/>
      <c r="R152" s="87"/>
      <c r="S152" s="87"/>
      <c r="T152" s="88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U152" s="20" t="s">
        <v>86</v>
      </c>
    </row>
    <row r="153" spans="1:47" s="2" customFormat="1" ht="12">
      <c r="A153" s="41"/>
      <c r="B153" s="42"/>
      <c r="C153" s="43"/>
      <c r="D153" s="241" t="s">
        <v>383</v>
      </c>
      <c r="E153" s="43"/>
      <c r="F153" s="264" t="s">
        <v>562</v>
      </c>
      <c r="G153" s="43"/>
      <c r="H153" s="43"/>
      <c r="I153" s="43"/>
      <c r="J153" s="43"/>
      <c r="K153" s="43"/>
      <c r="L153" s="47"/>
      <c r="M153" s="231"/>
      <c r="N153" s="232"/>
      <c r="O153" s="87"/>
      <c r="P153" s="87"/>
      <c r="Q153" s="87"/>
      <c r="R153" s="87"/>
      <c r="S153" s="87"/>
      <c r="T153" s="88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U153" s="20" t="s">
        <v>86</v>
      </c>
    </row>
    <row r="154" spans="1:47" s="2" customFormat="1" ht="12">
      <c r="A154" s="41"/>
      <c r="B154" s="42"/>
      <c r="C154" s="43"/>
      <c r="D154" s="241" t="s">
        <v>383</v>
      </c>
      <c r="E154" s="43"/>
      <c r="F154" s="265" t="s">
        <v>563</v>
      </c>
      <c r="G154" s="43"/>
      <c r="H154" s="263">
        <v>178.43</v>
      </c>
      <c r="I154" s="43"/>
      <c r="J154" s="43"/>
      <c r="K154" s="43"/>
      <c r="L154" s="47"/>
      <c r="M154" s="231"/>
      <c r="N154" s="232"/>
      <c r="O154" s="87"/>
      <c r="P154" s="87"/>
      <c r="Q154" s="87"/>
      <c r="R154" s="87"/>
      <c r="S154" s="87"/>
      <c r="T154" s="88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U154" s="20" t="s">
        <v>86</v>
      </c>
    </row>
    <row r="155" spans="1:47" s="2" customFormat="1" ht="12">
      <c r="A155" s="41"/>
      <c r="B155" s="42"/>
      <c r="C155" s="43"/>
      <c r="D155" s="241" t="s">
        <v>383</v>
      </c>
      <c r="E155" s="43"/>
      <c r="F155" s="264" t="s">
        <v>564</v>
      </c>
      <c r="G155" s="43"/>
      <c r="H155" s="43"/>
      <c r="I155" s="43"/>
      <c r="J155" s="43"/>
      <c r="K155" s="43"/>
      <c r="L155" s="47"/>
      <c r="M155" s="231"/>
      <c r="N155" s="232"/>
      <c r="O155" s="87"/>
      <c r="P155" s="87"/>
      <c r="Q155" s="87"/>
      <c r="R155" s="87"/>
      <c r="S155" s="87"/>
      <c r="T155" s="88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U155" s="20" t="s">
        <v>86</v>
      </c>
    </row>
    <row r="156" spans="1:47" s="2" customFormat="1" ht="12">
      <c r="A156" s="41"/>
      <c r="B156" s="42"/>
      <c r="C156" s="43"/>
      <c r="D156" s="241" t="s">
        <v>383</v>
      </c>
      <c r="E156" s="43"/>
      <c r="F156" s="265" t="s">
        <v>565</v>
      </c>
      <c r="G156" s="43"/>
      <c r="H156" s="263">
        <v>36.286</v>
      </c>
      <c r="I156" s="43"/>
      <c r="J156" s="43"/>
      <c r="K156" s="43"/>
      <c r="L156" s="47"/>
      <c r="M156" s="231"/>
      <c r="N156" s="232"/>
      <c r="O156" s="87"/>
      <c r="P156" s="87"/>
      <c r="Q156" s="87"/>
      <c r="R156" s="87"/>
      <c r="S156" s="87"/>
      <c r="T156" s="88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U156" s="20" t="s">
        <v>86</v>
      </c>
    </row>
    <row r="157" spans="1:47" s="2" customFormat="1" ht="12">
      <c r="A157" s="41"/>
      <c r="B157" s="42"/>
      <c r="C157" s="43"/>
      <c r="D157" s="241" t="s">
        <v>383</v>
      </c>
      <c r="E157" s="43"/>
      <c r="F157" s="261" t="s">
        <v>566</v>
      </c>
      <c r="G157" s="43"/>
      <c r="H157" s="43"/>
      <c r="I157" s="43"/>
      <c r="J157" s="43"/>
      <c r="K157" s="43"/>
      <c r="L157" s="47"/>
      <c r="M157" s="231"/>
      <c r="N157" s="232"/>
      <c r="O157" s="87"/>
      <c r="P157" s="87"/>
      <c r="Q157" s="87"/>
      <c r="R157" s="87"/>
      <c r="S157" s="87"/>
      <c r="T157" s="88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U157" s="20" t="s">
        <v>86</v>
      </c>
    </row>
    <row r="158" spans="1:47" s="2" customFormat="1" ht="12">
      <c r="A158" s="41"/>
      <c r="B158" s="42"/>
      <c r="C158" s="43"/>
      <c r="D158" s="241" t="s">
        <v>383</v>
      </c>
      <c r="E158" s="43"/>
      <c r="F158" s="262" t="s">
        <v>567</v>
      </c>
      <c r="G158" s="43"/>
      <c r="H158" s="263">
        <v>13.178</v>
      </c>
      <c r="I158" s="43"/>
      <c r="J158" s="43"/>
      <c r="K158" s="43"/>
      <c r="L158" s="47"/>
      <c r="M158" s="231"/>
      <c r="N158" s="232"/>
      <c r="O158" s="87"/>
      <c r="P158" s="87"/>
      <c r="Q158" s="87"/>
      <c r="R158" s="87"/>
      <c r="S158" s="87"/>
      <c r="T158" s="88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U158" s="20" t="s">
        <v>86</v>
      </c>
    </row>
    <row r="159" spans="1:47" s="2" customFormat="1" ht="12">
      <c r="A159" s="41"/>
      <c r="B159" s="42"/>
      <c r="C159" s="43"/>
      <c r="D159" s="241" t="s">
        <v>383</v>
      </c>
      <c r="E159" s="43"/>
      <c r="F159" s="262" t="s">
        <v>568</v>
      </c>
      <c r="G159" s="43"/>
      <c r="H159" s="263">
        <v>8.154</v>
      </c>
      <c r="I159" s="43"/>
      <c r="J159" s="43"/>
      <c r="K159" s="43"/>
      <c r="L159" s="47"/>
      <c r="M159" s="231"/>
      <c r="N159" s="232"/>
      <c r="O159" s="87"/>
      <c r="P159" s="87"/>
      <c r="Q159" s="87"/>
      <c r="R159" s="87"/>
      <c r="S159" s="87"/>
      <c r="T159" s="88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U159" s="20" t="s">
        <v>86</v>
      </c>
    </row>
    <row r="160" spans="1:47" s="2" customFormat="1" ht="12">
      <c r="A160" s="41"/>
      <c r="B160" s="42"/>
      <c r="C160" s="43"/>
      <c r="D160" s="241" t="s">
        <v>383</v>
      </c>
      <c r="E160" s="43"/>
      <c r="F160" s="262" t="s">
        <v>569</v>
      </c>
      <c r="G160" s="43"/>
      <c r="H160" s="263">
        <v>387.39</v>
      </c>
      <c r="I160" s="43"/>
      <c r="J160" s="43"/>
      <c r="K160" s="43"/>
      <c r="L160" s="47"/>
      <c r="M160" s="231"/>
      <c r="N160" s="232"/>
      <c r="O160" s="87"/>
      <c r="P160" s="87"/>
      <c r="Q160" s="87"/>
      <c r="R160" s="87"/>
      <c r="S160" s="87"/>
      <c r="T160" s="88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U160" s="20" t="s">
        <v>86</v>
      </c>
    </row>
    <row r="161" spans="1:47" s="2" customFormat="1" ht="12">
      <c r="A161" s="41"/>
      <c r="B161" s="42"/>
      <c r="C161" s="43"/>
      <c r="D161" s="241" t="s">
        <v>383</v>
      </c>
      <c r="E161" s="43"/>
      <c r="F161" s="262" t="s">
        <v>570</v>
      </c>
      <c r="G161" s="43"/>
      <c r="H161" s="263">
        <v>11.62</v>
      </c>
      <c r="I161" s="43"/>
      <c r="J161" s="43"/>
      <c r="K161" s="43"/>
      <c r="L161" s="47"/>
      <c r="M161" s="231"/>
      <c r="N161" s="232"/>
      <c r="O161" s="87"/>
      <c r="P161" s="87"/>
      <c r="Q161" s="87"/>
      <c r="R161" s="87"/>
      <c r="S161" s="87"/>
      <c r="T161" s="88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U161" s="20" t="s">
        <v>86</v>
      </c>
    </row>
    <row r="162" spans="1:47" s="2" customFormat="1" ht="12">
      <c r="A162" s="41"/>
      <c r="B162" s="42"/>
      <c r="C162" s="43"/>
      <c r="D162" s="241" t="s">
        <v>383</v>
      </c>
      <c r="E162" s="43"/>
      <c r="F162" s="264" t="s">
        <v>571</v>
      </c>
      <c r="G162" s="43"/>
      <c r="H162" s="43"/>
      <c r="I162" s="43"/>
      <c r="J162" s="43"/>
      <c r="K162" s="43"/>
      <c r="L162" s="47"/>
      <c r="M162" s="231"/>
      <c r="N162" s="232"/>
      <c r="O162" s="87"/>
      <c r="P162" s="87"/>
      <c r="Q162" s="87"/>
      <c r="R162" s="87"/>
      <c r="S162" s="87"/>
      <c r="T162" s="88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U162" s="20" t="s">
        <v>86</v>
      </c>
    </row>
    <row r="163" spans="1:47" s="2" customFormat="1" ht="12">
      <c r="A163" s="41"/>
      <c r="B163" s="42"/>
      <c r="C163" s="43"/>
      <c r="D163" s="241" t="s">
        <v>383</v>
      </c>
      <c r="E163" s="43"/>
      <c r="F163" s="265" t="s">
        <v>572</v>
      </c>
      <c r="G163" s="43"/>
      <c r="H163" s="263">
        <v>13.178</v>
      </c>
      <c r="I163" s="43"/>
      <c r="J163" s="43"/>
      <c r="K163" s="43"/>
      <c r="L163" s="47"/>
      <c r="M163" s="231"/>
      <c r="N163" s="232"/>
      <c r="O163" s="87"/>
      <c r="P163" s="87"/>
      <c r="Q163" s="87"/>
      <c r="R163" s="87"/>
      <c r="S163" s="87"/>
      <c r="T163" s="88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U163" s="20" t="s">
        <v>86</v>
      </c>
    </row>
    <row r="164" spans="1:47" s="2" customFormat="1" ht="12">
      <c r="A164" s="41"/>
      <c r="B164" s="42"/>
      <c r="C164" s="43"/>
      <c r="D164" s="241" t="s">
        <v>383</v>
      </c>
      <c r="E164" s="43"/>
      <c r="F164" s="264" t="s">
        <v>573</v>
      </c>
      <c r="G164" s="43"/>
      <c r="H164" s="43"/>
      <c r="I164" s="43"/>
      <c r="J164" s="43"/>
      <c r="K164" s="43"/>
      <c r="L164" s="47"/>
      <c r="M164" s="231"/>
      <c r="N164" s="232"/>
      <c r="O164" s="87"/>
      <c r="P164" s="87"/>
      <c r="Q164" s="87"/>
      <c r="R164" s="87"/>
      <c r="S164" s="87"/>
      <c r="T164" s="88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U164" s="20" t="s">
        <v>86</v>
      </c>
    </row>
    <row r="165" spans="1:47" s="2" customFormat="1" ht="12">
      <c r="A165" s="41"/>
      <c r="B165" s="42"/>
      <c r="C165" s="43"/>
      <c r="D165" s="241" t="s">
        <v>383</v>
      </c>
      <c r="E165" s="43"/>
      <c r="F165" s="265" t="s">
        <v>247</v>
      </c>
      <c r="G165" s="43"/>
      <c r="H165" s="263">
        <v>8.154</v>
      </c>
      <c r="I165" s="43"/>
      <c r="J165" s="43"/>
      <c r="K165" s="43"/>
      <c r="L165" s="47"/>
      <c r="M165" s="231"/>
      <c r="N165" s="232"/>
      <c r="O165" s="87"/>
      <c r="P165" s="87"/>
      <c r="Q165" s="87"/>
      <c r="R165" s="87"/>
      <c r="S165" s="87"/>
      <c r="T165" s="88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U165" s="20" t="s">
        <v>86</v>
      </c>
    </row>
    <row r="166" spans="1:47" s="2" customFormat="1" ht="12">
      <c r="A166" s="41"/>
      <c r="B166" s="42"/>
      <c r="C166" s="43"/>
      <c r="D166" s="241" t="s">
        <v>383</v>
      </c>
      <c r="E166" s="43"/>
      <c r="F166" s="264" t="s">
        <v>574</v>
      </c>
      <c r="G166" s="43"/>
      <c r="H166" s="43"/>
      <c r="I166" s="43"/>
      <c r="J166" s="43"/>
      <c r="K166" s="43"/>
      <c r="L166" s="47"/>
      <c r="M166" s="231"/>
      <c r="N166" s="232"/>
      <c r="O166" s="87"/>
      <c r="P166" s="87"/>
      <c r="Q166" s="87"/>
      <c r="R166" s="87"/>
      <c r="S166" s="87"/>
      <c r="T166" s="88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U166" s="20" t="s">
        <v>86</v>
      </c>
    </row>
    <row r="167" spans="1:47" s="2" customFormat="1" ht="12">
      <c r="A167" s="41"/>
      <c r="B167" s="42"/>
      <c r="C167" s="43"/>
      <c r="D167" s="241" t="s">
        <v>383</v>
      </c>
      <c r="E167" s="43"/>
      <c r="F167" s="265" t="s">
        <v>575</v>
      </c>
      <c r="G167" s="43"/>
      <c r="H167" s="263">
        <v>387.39</v>
      </c>
      <c r="I167" s="43"/>
      <c r="J167" s="43"/>
      <c r="K167" s="43"/>
      <c r="L167" s="47"/>
      <c r="M167" s="231"/>
      <c r="N167" s="232"/>
      <c r="O167" s="87"/>
      <c r="P167" s="87"/>
      <c r="Q167" s="87"/>
      <c r="R167" s="87"/>
      <c r="S167" s="87"/>
      <c r="T167" s="88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U167" s="20" t="s">
        <v>86</v>
      </c>
    </row>
    <row r="168" spans="1:47" s="2" customFormat="1" ht="12">
      <c r="A168" s="41"/>
      <c r="B168" s="42"/>
      <c r="C168" s="43"/>
      <c r="D168" s="241" t="s">
        <v>383</v>
      </c>
      <c r="E168" s="43"/>
      <c r="F168" s="264" t="s">
        <v>576</v>
      </c>
      <c r="G168" s="43"/>
      <c r="H168" s="43"/>
      <c r="I168" s="43"/>
      <c r="J168" s="43"/>
      <c r="K168" s="43"/>
      <c r="L168" s="47"/>
      <c r="M168" s="231"/>
      <c r="N168" s="232"/>
      <c r="O168" s="87"/>
      <c r="P168" s="87"/>
      <c r="Q168" s="87"/>
      <c r="R168" s="87"/>
      <c r="S168" s="87"/>
      <c r="T168" s="88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U168" s="20" t="s">
        <v>86</v>
      </c>
    </row>
    <row r="169" spans="1:47" s="2" customFormat="1" ht="12">
      <c r="A169" s="41"/>
      <c r="B169" s="42"/>
      <c r="C169" s="43"/>
      <c r="D169" s="241" t="s">
        <v>383</v>
      </c>
      <c r="E169" s="43"/>
      <c r="F169" s="265" t="s">
        <v>577</v>
      </c>
      <c r="G169" s="43"/>
      <c r="H169" s="263">
        <v>11.62</v>
      </c>
      <c r="I169" s="43"/>
      <c r="J169" s="43"/>
      <c r="K169" s="43"/>
      <c r="L169" s="47"/>
      <c r="M169" s="231"/>
      <c r="N169" s="232"/>
      <c r="O169" s="87"/>
      <c r="P169" s="87"/>
      <c r="Q169" s="87"/>
      <c r="R169" s="87"/>
      <c r="S169" s="87"/>
      <c r="T169" s="88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U169" s="20" t="s">
        <v>86</v>
      </c>
    </row>
    <row r="170" spans="1:47" s="2" customFormat="1" ht="12">
      <c r="A170" s="41"/>
      <c r="B170" s="42"/>
      <c r="C170" s="43"/>
      <c r="D170" s="241" t="s">
        <v>383</v>
      </c>
      <c r="E170" s="43"/>
      <c r="F170" s="261" t="s">
        <v>578</v>
      </c>
      <c r="G170" s="43"/>
      <c r="H170" s="43"/>
      <c r="I170" s="43"/>
      <c r="J170" s="43"/>
      <c r="K170" s="43"/>
      <c r="L170" s="47"/>
      <c r="M170" s="231"/>
      <c r="N170" s="232"/>
      <c r="O170" s="87"/>
      <c r="P170" s="87"/>
      <c r="Q170" s="87"/>
      <c r="R170" s="87"/>
      <c r="S170" s="87"/>
      <c r="T170" s="88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U170" s="20" t="s">
        <v>86</v>
      </c>
    </row>
    <row r="171" spans="1:47" s="2" customFormat="1" ht="12">
      <c r="A171" s="41"/>
      <c r="B171" s="42"/>
      <c r="C171" s="43"/>
      <c r="D171" s="241" t="s">
        <v>383</v>
      </c>
      <c r="E171" s="43"/>
      <c r="F171" s="262" t="s">
        <v>579</v>
      </c>
      <c r="G171" s="43"/>
      <c r="H171" s="263">
        <v>250.5</v>
      </c>
      <c r="I171" s="43"/>
      <c r="J171" s="43"/>
      <c r="K171" s="43"/>
      <c r="L171" s="47"/>
      <c r="M171" s="231"/>
      <c r="N171" s="232"/>
      <c r="O171" s="87"/>
      <c r="P171" s="87"/>
      <c r="Q171" s="87"/>
      <c r="R171" s="87"/>
      <c r="S171" s="87"/>
      <c r="T171" s="88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U171" s="20" t="s">
        <v>86</v>
      </c>
    </row>
    <row r="172" spans="1:47" s="2" customFormat="1" ht="12">
      <c r="A172" s="41"/>
      <c r="B172" s="42"/>
      <c r="C172" s="43"/>
      <c r="D172" s="241" t="s">
        <v>383</v>
      </c>
      <c r="E172" s="43"/>
      <c r="F172" s="264" t="s">
        <v>580</v>
      </c>
      <c r="G172" s="43"/>
      <c r="H172" s="43"/>
      <c r="I172" s="43"/>
      <c r="J172" s="43"/>
      <c r="K172" s="43"/>
      <c r="L172" s="47"/>
      <c r="M172" s="231"/>
      <c r="N172" s="232"/>
      <c r="O172" s="87"/>
      <c r="P172" s="87"/>
      <c r="Q172" s="87"/>
      <c r="R172" s="87"/>
      <c r="S172" s="87"/>
      <c r="T172" s="88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U172" s="20" t="s">
        <v>86</v>
      </c>
    </row>
    <row r="173" spans="1:47" s="2" customFormat="1" ht="12">
      <c r="A173" s="41"/>
      <c r="B173" s="42"/>
      <c r="C173" s="43"/>
      <c r="D173" s="241" t="s">
        <v>383</v>
      </c>
      <c r="E173" s="43"/>
      <c r="F173" s="265" t="s">
        <v>581</v>
      </c>
      <c r="G173" s="43"/>
      <c r="H173" s="263">
        <v>250.5</v>
      </c>
      <c r="I173" s="43"/>
      <c r="J173" s="43"/>
      <c r="K173" s="43"/>
      <c r="L173" s="47"/>
      <c r="M173" s="231"/>
      <c r="N173" s="232"/>
      <c r="O173" s="87"/>
      <c r="P173" s="87"/>
      <c r="Q173" s="87"/>
      <c r="R173" s="87"/>
      <c r="S173" s="87"/>
      <c r="T173" s="88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U173" s="20" t="s">
        <v>86</v>
      </c>
    </row>
    <row r="174" spans="1:47" s="2" customFormat="1" ht="12">
      <c r="A174" s="41"/>
      <c r="B174" s="42"/>
      <c r="C174" s="43"/>
      <c r="D174" s="241" t="s">
        <v>383</v>
      </c>
      <c r="E174" s="43"/>
      <c r="F174" s="261" t="s">
        <v>582</v>
      </c>
      <c r="G174" s="43"/>
      <c r="H174" s="43"/>
      <c r="I174" s="43"/>
      <c r="J174" s="43"/>
      <c r="K174" s="43"/>
      <c r="L174" s="47"/>
      <c r="M174" s="231"/>
      <c r="N174" s="232"/>
      <c r="O174" s="87"/>
      <c r="P174" s="87"/>
      <c r="Q174" s="87"/>
      <c r="R174" s="87"/>
      <c r="S174" s="87"/>
      <c r="T174" s="88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U174" s="20" t="s">
        <v>86</v>
      </c>
    </row>
    <row r="175" spans="1:47" s="2" customFormat="1" ht="12">
      <c r="A175" s="41"/>
      <c r="B175" s="42"/>
      <c r="C175" s="43"/>
      <c r="D175" s="241" t="s">
        <v>383</v>
      </c>
      <c r="E175" s="43"/>
      <c r="F175" s="262" t="s">
        <v>583</v>
      </c>
      <c r="G175" s="43"/>
      <c r="H175" s="263">
        <v>43.526</v>
      </c>
      <c r="I175" s="43"/>
      <c r="J175" s="43"/>
      <c r="K175" s="43"/>
      <c r="L175" s="47"/>
      <c r="M175" s="231"/>
      <c r="N175" s="232"/>
      <c r="O175" s="87"/>
      <c r="P175" s="87"/>
      <c r="Q175" s="87"/>
      <c r="R175" s="87"/>
      <c r="S175" s="87"/>
      <c r="T175" s="88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U175" s="20" t="s">
        <v>86</v>
      </c>
    </row>
    <row r="176" spans="1:47" s="2" customFormat="1" ht="12">
      <c r="A176" s="41"/>
      <c r="B176" s="42"/>
      <c r="C176" s="43"/>
      <c r="D176" s="241" t="s">
        <v>383</v>
      </c>
      <c r="E176" s="43"/>
      <c r="F176" s="264" t="s">
        <v>405</v>
      </c>
      <c r="G176" s="43"/>
      <c r="H176" s="43"/>
      <c r="I176" s="43"/>
      <c r="J176" s="43"/>
      <c r="K176" s="43"/>
      <c r="L176" s="47"/>
      <c r="M176" s="231"/>
      <c r="N176" s="232"/>
      <c r="O176" s="87"/>
      <c r="P176" s="87"/>
      <c r="Q176" s="87"/>
      <c r="R176" s="87"/>
      <c r="S176" s="87"/>
      <c r="T176" s="88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U176" s="20" t="s">
        <v>86</v>
      </c>
    </row>
    <row r="177" spans="1:47" s="2" customFormat="1" ht="12">
      <c r="A177" s="41"/>
      <c r="B177" s="42"/>
      <c r="C177" s="43"/>
      <c r="D177" s="241" t="s">
        <v>383</v>
      </c>
      <c r="E177" s="43"/>
      <c r="F177" s="265" t="s">
        <v>406</v>
      </c>
      <c r="G177" s="43"/>
      <c r="H177" s="263">
        <v>87.052</v>
      </c>
      <c r="I177" s="43"/>
      <c r="J177" s="43"/>
      <c r="K177" s="43"/>
      <c r="L177" s="47"/>
      <c r="M177" s="231"/>
      <c r="N177" s="232"/>
      <c r="O177" s="87"/>
      <c r="P177" s="87"/>
      <c r="Q177" s="87"/>
      <c r="R177" s="87"/>
      <c r="S177" s="87"/>
      <c r="T177" s="88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U177" s="20" t="s">
        <v>86</v>
      </c>
    </row>
    <row r="178" spans="1:47" s="2" customFormat="1" ht="12">
      <c r="A178" s="41"/>
      <c r="B178" s="42"/>
      <c r="C178" s="43"/>
      <c r="D178" s="241" t="s">
        <v>383</v>
      </c>
      <c r="E178" s="43"/>
      <c r="F178" s="261" t="s">
        <v>584</v>
      </c>
      <c r="G178" s="43"/>
      <c r="H178" s="43"/>
      <c r="I178" s="43"/>
      <c r="J178" s="43"/>
      <c r="K178" s="43"/>
      <c r="L178" s="47"/>
      <c r="M178" s="231"/>
      <c r="N178" s="232"/>
      <c r="O178" s="87"/>
      <c r="P178" s="87"/>
      <c r="Q178" s="87"/>
      <c r="R178" s="87"/>
      <c r="S178" s="87"/>
      <c r="T178" s="88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U178" s="20" t="s">
        <v>86</v>
      </c>
    </row>
    <row r="179" spans="1:47" s="2" customFormat="1" ht="12">
      <c r="A179" s="41"/>
      <c r="B179" s="42"/>
      <c r="C179" s="43"/>
      <c r="D179" s="241" t="s">
        <v>383</v>
      </c>
      <c r="E179" s="43"/>
      <c r="F179" s="262" t="s">
        <v>585</v>
      </c>
      <c r="G179" s="43"/>
      <c r="H179" s="263">
        <v>13.223</v>
      </c>
      <c r="I179" s="43"/>
      <c r="J179" s="43"/>
      <c r="K179" s="43"/>
      <c r="L179" s="47"/>
      <c r="M179" s="231"/>
      <c r="N179" s="232"/>
      <c r="O179" s="87"/>
      <c r="P179" s="87"/>
      <c r="Q179" s="87"/>
      <c r="R179" s="87"/>
      <c r="S179" s="87"/>
      <c r="T179" s="88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U179" s="20" t="s">
        <v>86</v>
      </c>
    </row>
    <row r="180" spans="1:47" s="2" customFormat="1" ht="12">
      <c r="A180" s="41"/>
      <c r="B180" s="42"/>
      <c r="C180" s="43"/>
      <c r="D180" s="241" t="s">
        <v>383</v>
      </c>
      <c r="E180" s="43"/>
      <c r="F180" s="262" t="s">
        <v>586</v>
      </c>
      <c r="G180" s="43"/>
      <c r="H180" s="263">
        <v>6.278</v>
      </c>
      <c r="I180" s="43"/>
      <c r="J180" s="43"/>
      <c r="K180" s="43"/>
      <c r="L180" s="47"/>
      <c r="M180" s="231"/>
      <c r="N180" s="232"/>
      <c r="O180" s="87"/>
      <c r="P180" s="87"/>
      <c r="Q180" s="87"/>
      <c r="R180" s="87"/>
      <c r="S180" s="87"/>
      <c r="T180" s="88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U180" s="20" t="s">
        <v>86</v>
      </c>
    </row>
    <row r="181" spans="1:47" s="2" customFormat="1" ht="12">
      <c r="A181" s="41"/>
      <c r="B181" s="42"/>
      <c r="C181" s="43"/>
      <c r="D181" s="241" t="s">
        <v>383</v>
      </c>
      <c r="E181" s="43"/>
      <c r="F181" s="262" t="s">
        <v>587</v>
      </c>
      <c r="G181" s="43"/>
      <c r="H181" s="263">
        <v>56.845</v>
      </c>
      <c r="I181" s="43"/>
      <c r="J181" s="43"/>
      <c r="K181" s="43"/>
      <c r="L181" s="47"/>
      <c r="M181" s="231"/>
      <c r="N181" s="232"/>
      <c r="O181" s="87"/>
      <c r="P181" s="87"/>
      <c r="Q181" s="87"/>
      <c r="R181" s="87"/>
      <c r="S181" s="87"/>
      <c r="T181" s="88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U181" s="20" t="s">
        <v>86</v>
      </c>
    </row>
    <row r="182" spans="1:47" s="2" customFormat="1" ht="12">
      <c r="A182" s="41"/>
      <c r="B182" s="42"/>
      <c r="C182" s="43"/>
      <c r="D182" s="241" t="s">
        <v>383</v>
      </c>
      <c r="E182" s="43"/>
      <c r="F182" s="264" t="s">
        <v>588</v>
      </c>
      <c r="G182" s="43"/>
      <c r="H182" s="43"/>
      <c r="I182" s="43"/>
      <c r="J182" s="43"/>
      <c r="K182" s="43"/>
      <c r="L182" s="47"/>
      <c r="M182" s="231"/>
      <c r="N182" s="232"/>
      <c r="O182" s="87"/>
      <c r="P182" s="87"/>
      <c r="Q182" s="87"/>
      <c r="R182" s="87"/>
      <c r="S182" s="87"/>
      <c r="T182" s="88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U182" s="20" t="s">
        <v>86</v>
      </c>
    </row>
    <row r="183" spans="1:47" s="2" customFormat="1" ht="12">
      <c r="A183" s="41"/>
      <c r="B183" s="42"/>
      <c r="C183" s="43"/>
      <c r="D183" s="241" t="s">
        <v>383</v>
      </c>
      <c r="E183" s="43"/>
      <c r="F183" s="265" t="s">
        <v>589</v>
      </c>
      <c r="G183" s="43"/>
      <c r="H183" s="263">
        <v>264.452</v>
      </c>
      <c r="I183" s="43"/>
      <c r="J183" s="43"/>
      <c r="K183" s="43"/>
      <c r="L183" s="47"/>
      <c r="M183" s="231"/>
      <c r="N183" s="232"/>
      <c r="O183" s="87"/>
      <c r="P183" s="87"/>
      <c r="Q183" s="87"/>
      <c r="R183" s="87"/>
      <c r="S183" s="87"/>
      <c r="T183" s="88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U183" s="20" t="s">
        <v>86</v>
      </c>
    </row>
    <row r="184" spans="1:47" s="2" customFormat="1" ht="12">
      <c r="A184" s="41"/>
      <c r="B184" s="42"/>
      <c r="C184" s="43"/>
      <c r="D184" s="241" t="s">
        <v>383</v>
      </c>
      <c r="E184" s="43"/>
      <c r="F184" s="264" t="s">
        <v>590</v>
      </c>
      <c r="G184" s="43"/>
      <c r="H184" s="43"/>
      <c r="I184" s="43"/>
      <c r="J184" s="43"/>
      <c r="K184" s="43"/>
      <c r="L184" s="47"/>
      <c r="M184" s="231"/>
      <c r="N184" s="232"/>
      <c r="O184" s="87"/>
      <c r="P184" s="87"/>
      <c r="Q184" s="87"/>
      <c r="R184" s="87"/>
      <c r="S184" s="87"/>
      <c r="T184" s="88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U184" s="20" t="s">
        <v>86</v>
      </c>
    </row>
    <row r="185" spans="1:47" s="2" customFormat="1" ht="12">
      <c r="A185" s="41"/>
      <c r="B185" s="42"/>
      <c r="C185" s="43"/>
      <c r="D185" s="241" t="s">
        <v>383</v>
      </c>
      <c r="E185" s="43"/>
      <c r="F185" s="265" t="s">
        <v>591</v>
      </c>
      <c r="G185" s="43"/>
      <c r="H185" s="263">
        <v>62.779</v>
      </c>
      <c r="I185" s="43"/>
      <c r="J185" s="43"/>
      <c r="K185" s="43"/>
      <c r="L185" s="47"/>
      <c r="M185" s="231"/>
      <c r="N185" s="232"/>
      <c r="O185" s="87"/>
      <c r="P185" s="87"/>
      <c r="Q185" s="87"/>
      <c r="R185" s="87"/>
      <c r="S185" s="87"/>
      <c r="T185" s="88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U185" s="20" t="s">
        <v>86</v>
      </c>
    </row>
    <row r="186" spans="1:47" s="2" customFormat="1" ht="12">
      <c r="A186" s="41"/>
      <c r="B186" s="42"/>
      <c r="C186" s="43"/>
      <c r="D186" s="241" t="s">
        <v>383</v>
      </c>
      <c r="E186" s="43"/>
      <c r="F186" s="264" t="s">
        <v>592</v>
      </c>
      <c r="G186" s="43"/>
      <c r="H186" s="43"/>
      <c r="I186" s="43"/>
      <c r="J186" s="43"/>
      <c r="K186" s="43"/>
      <c r="L186" s="47"/>
      <c r="M186" s="231"/>
      <c r="N186" s="232"/>
      <c r="O186" s="87"/>
      <c r="P186" s="87"/>
      <c r="Q186" s="87"/>
      <c r="R186" s="87"/>
      <c r="S186" s="87"/>
      <c r="T186" s="88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U186" s="20" t="s">
        <v>86</v>
      </c>
    </row>
    <row r="187" spans="1:47" s="2" customFormat="1" ht="12">
      <c r="A187" s="41"/>
      <c r="B187" s="42"/>
      <c r="C187" s="43"/>
      <c r="D187" s="241" t="s">
        <v>383</v>
      </c>
      <c r="E187" s="43"/>
      <c r="F187" s="265" t="s">
        <v>593</v>
      </c>
      <c r="G187" s="43"/>
      <c r="H187" s="263">
        <v>378.969</v>
      </c>
      <c r="I187" s="43"/>
      <c r="J187" s="43"/>
      <c r="K187" s="43"/>
      <c r="L187" s="47"/>
      <c r="M187" s="231"/>
      <c r="N187" s="232"/>
      <c r="O187" s="87"/>
      <c r="P187" s="87"/>
      <c r="Q187" s="87"/>
      <c r="R187" s="87"/>
      <c r="S187" s="87"/>
      <c r="T187" s="88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U187" s="20" t="s">
        <v>86</v>
      </c>
    </row>
    <row r="188" spans="1:51" s="14" customFormat="1" ht="12">
      <c r="A188" s="14"/>
      <c r="B188" s="250"/>
      <c r="C188" s="251"/>
      <c r="D188" s="241" t="s">
        <v>380</v>
      </c>
      <c r="E188" s="251"/>
      <c r="F188" s="253" t="s">
        <v>1329</v>
      </c>
      <c r="G188" s="251"/>
      <c r="H188" s="254">
        <v>198.815</v>
      </c>
      <c r="I188" s="255"/>
      <c r="J188" s="251"/>
      <c r="K188" s="251"/>
      <c r="L188" s="256"/>
      <c r="M188" s="257"/>
      <c r="N188" s="258"/>
      <c r="O188" s="258"/>
      <c r="P188" s="258"/>
      <c r="Q188" s="258"/>
      <c r="R188" s="258"/>
      <c r="S188" s="258"/>
      <c r="T188" s="259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60" t="s">
        <v>380</v>
      </c>
      <c r="AU188" s="260" t="s">
        <v>86</v>
      </c>
      <c r="AV188" s="14" t="s">
        <v>86</v>
      </c>
      <c r="AW188" s="14" t="s">
        <v>4</v>
      </c>
      <c r="AX188" s="14" t="s">
        <v>84</v>
      </c>
      <c r="AY188" s="260" t="s">
        <v>146</v>
      </c>
    </row>
    <row r="189" spans="1:65" s="2" customFormat="1" ht="37.8" customHeight="1">
      <c r="A189" s="41"/>
      <c r="B189" s="42"/>
      <c r="C189" s="215" t="s">
        <v>162</v>
      </c>
      <c r="D189" s="215" t="s">
        <v>149</v>
      </c>
      <c r="E189" s="216" t="s">
        <v>503</v>
      </c>
      <c r="F189" s="217" t="s">
        <v>504</v>
      </c>
      <c r="G189" s="218" t="s">
        <v>467</v>
      </c>
      <c r="H189" s="219">
        <v>397.63</v>
      </c>
      <c r="I189" s="220"/>
      <c r="J189" s="221">
        <f>ROUND(I189*H189,2)</f>
        <v>0</v>
      </c>
      <c r="K189" s="217" t="s">
        <v>153</v>
      </c>
      <c r="L189" s="47"/>
      <c r="M189" s="222" t="s">
        <v>19</v>
      </c>
      <c r="N189" s="223" t="s">
        <v>47</v>
      </c>
      <c r="O189" s="87"/>
      <c r="P189" s="224">
        <f>O189*H189</f>
        <v>0</v>
      </c>
      <c r="Q189" s="224">
        <v>0</v>
      </c>
      <c r="R189" s="224">
        <f>Q189*H189</f>
        <v>0</v>
      </c>
      <c r="S189" s="224">
        <v>0</v>
      </c>
      <c r="T189" s="225">
        <f>S189*H189</f>
        <v>0</v>
      </c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R189" s="226" t="s">
        <v>167</v>
      </c>
      <c r="AT189" s="226" t="s">
        <v>149</v>
      </c>
      <c r="AU189" s="226" t="s">
        <v>86</v>
      </c>
      <c r="AY189" s="20" t="s">
        <v>146</v>
      </c>
      <c r="BE189" s="227">
        <f>IF(N189="základní",J189,0)</f>
        <v>0</v>
      </c>
      <c r="BF189" s="227">
        <f>IF(N189="snížená",J189,0)</f>
        <v>0</v>
      </c>
      <c r="BG189" s="227">
        <f>IF(N189="zákl. přenesená",J189,0)</f>
        <v>0</v>
      </c>
      <c r="BH189" s="227">
        <f>IF(N189="sníž. přenesená",J189,0)</f>
        <v>0</v>
      </c>
      <c r="BI189" s="227">
        <f>IF(N189="nulová",J189,0)</f>
        <v>0</v>
      </c>
      <c r="BJ189" s="20" t="s">
        <v>84</v>
      </c>
      <c r="BK189" s="227">
        <f>ROUND(I189*H189,2)</f>
        <v>0</v>
      </c>
      <c r="BL189" s="20" t="s">
        <v>167</v>
      </c>
      <c r="BM189" s="226" t="s">
        <v>1330</v>
      </c>
    </row>
    <row r="190" spans="1:47" s="2" customFormat="1" ht="12">
      <c r="A190" s="41"/>
      <c r="B190" s="42"/>
      <c r="C190" s="43"/>
      <c r="D190" s="228" t="s">
        <v>156</v>
      </c>
      <c r="E190" s="43"/>
      <c r="F190" s="229" t="s">
        <v>506</v>
      </c>
      <c r="G190" s="43"/>
      <c r="H190" s="43"/>
      <c r="I190" s="230"/>
      <c r="J190" s="43"/>
      <c r="K190" s="43"/>
      <c r="L190" s="47"/>
      <c r="M190" s="231"/>
      <c r="N190" s="232"/>
      <c r="O190" s="87"/>
      <c r="P190" s="87"/>
      <c r="Q190" s="87"/>
      <c r="R190" s="87"/>
      <c r="S190" s="87"/>
      <c r="T190" s="88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T190" s="20" t="s">
        <v>156</v>
      </c>
      <c r="AU190" s="20" t="s">
        <v>86</v>
      </c>
    </row>
    <row r="191" spans="1:51" s="13" customFormat="1" ht="12">
      <c r="A191" s="13"/>
      <c r="B191" s="239"/>
      <c r="C191" s="240"/>
      <c r="D191" s="241" t="s">
        <v>380</v>
      </c>
      <c r="E191" s="242" t="s">
        <v>19</v>
      </c>
      <c r="F191" s="243" t="s">
        <v>381</v>
      </c>
      <c r="G191" s="240"/>
      <c r="H191" s="242" t="s">
        <v>19</v>
      </c>
      <c r="I191" s="244"/>
      <c r="J191" s="240"/>
      <c r="K191" s="240"/>
      <c r="L191" s="245"/>
      <c r="M191" s="246"/>
      <c r="N191" s="247"/>
      <c r="O191" s="247"/>
      <c r="P191" s="247"/>
      <c r="Q191" s="247"/>
      <c r="R191" s="247"/>
      <c r="S191" s="247"/>
      <c r="T191" s="248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9" t="s">
        <v>380</v>
      </c>
      <c r="AU191" s="249" t="s">
        <v>86</v>
      </c>
      <c r="AV191" s="13" t="s">
        <v>84</v>
      </c>
      <c r="AW191" s="13" t="s">
        <v>37</v>
      </c>
      <c r="AX191" s="13" t="s">
        <v>76</v>
      </c>
      <c r="AY191" s="249" t="s">
        <v>146</v>
      </c>
    </row>
    <row r="192" spans="1:51" s="13" customFormat="1" ht="12">
      <c r="A192" s="13"/>
      <c r="B192" s="239"/>
      <c r="C192" s="240"/>
      <c r="D192" s="241" t="s">
        <v>380</v>
      </c>
      <c r="E192" s="242" t="s">
        <v>19</v>
      </c>
      <c r="F192" s="243" t="s">
        <v>1323</v>
      </c>
      <c r="G192" s="240"/>
      <c r="H192" s="242" t="s">
        <v>19</v>
      </c>
      <c r="I192" s="244"/>
      <c r="J192" s="240"/>
      <c r="K192" s="240"/>
      <c r="L192" s="245"/>
      <c r="M192" s="246"/>
      <c r="N192" s="247"/>
      <c r="O192" s="247"/>
      <c r="P192" s="247"/>
      <c r="Q192" s="247"/>
      <c r="R192" s="247"/>
      <c r="S192" s="247"/>
      <c r="T192" s="24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9" t="s">
        <v>380</v>
      </c>
      <c r="AU192" s="249" t="s">
        <v>86</v>
      </c>
      <c r="AV192" s="13" t="s">
        <v>84</v>
      </c>
      <c r="AW192" s="13" t="s">
        <v>37</v>
      </c>
      <c r="AX192" s="13" t="s">
        <v>76</v>
      </c>
      <c r="AY192" s="249" t="s">
        <v>146</v>
      </c>
    </row>
    <row r="193" spans="1:51" s="13" customFormat="1" ht="12">
      <c r="A193" s="13"/>
      <c r="B193" s="239"/>
      <c r="C193" s="240"/>
      <c r="D193" s="241" t="s">
        <v>380</v>
      </c>
      <c r="E193" s="242" t="s">
        <v>19</v>
      </c>
      <c r="F193" s="243" t="s">
        <v>1324</v>
      </c>
      <c r="G193" s="240"/>
      <c r="H193" s="242" t="s">
        <v>19</v>
      </c>
      <c r="I193" s="244"/>
      <c r="J193" s="240"/>
      <c r="K193" s="240"/>
      <c r="L193" s="245"/>
      <c r="M193" s="246"/>
      <c r="N193" s="247"/>
      <c r="O193" s="247"/>
      <c r="P193" s="247"/>
      <c r="Q193" s="247"/>
      <c r="R193" s="247"/>
      <c r="S193" s="247"/>
      <c r="T193" s="248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9" t="s">
        <v>380</v>
      </c>
      <c r="AU193" s="249" t="s">
        <v>86</v>
      </c>
      <c r="AV193" s="13" t="s">
        <v>84</v>
      </c>
      <c r="AW193" s="13" t="s">
        <v>37</v>
      </c>
      <c r="AX193" s="13" t="s">
        <v>76</v>
      </c>
      <c r="AY193" s="249" t="s">
        <v>146</v>
      </c>
    </row>
    <row r="194" spans="1:51" s="13" customFormat="1" ht="12">
      <c r="A194" s="13"/>
      <c r="B194" s="239"/>
      <c r="C194" s="240"/>
      <c r="D194" s="241" t="s">
        <v>380</v>
      </c>
      <c r="E194" s="242" t="s">
        <v>19</v>
      </c>
      <c r="F194" s="243" t="s">
        <v>1325</v>
      </c>
      <c r="G194" s="240"/>
      <c r="H194" s="242" t="s">
        <v>19</v>
      </c>
      <c r="I194" s="244"/>
      <c r="J194" s="240"/>
      <c r="K194" s="240"/>
      <c r="L194" s="245"/>
      <c r="M194" s="246"/>
      <c r="N194" s="247"/>
      <c r="O194" s="247"/>
      <c r="P194" s="247"/>
      <c r="Q194" s="247"/>
      <c r="R194" s="247"/>
      <c r="S194" s="247"/>
      <c r="T194" s="248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9" t="s">
        <v>380</v>
      </c>
      <c r="AU194" s="249" t="s">
        <v>86</v>
      </c>
      <c r="AV194" s="13" t="s">
        <v>84</v>
      </c>
      <c r="AW194" s="13" t="s">
        <v>37</v>
      </c>
      <c r="AX194" s="13" t="s">
        <v>76</v>
      </c>
      <c r="AY194" s="249" t="s">
        <v>146</v>
      </c>
    </row>
    <row r="195" spans="1:51" s="13" customFormat="1" ht="12">
      <c r="A195" s="13"/>
      <c r="B195" s="239"/>
      <c r="C195" s="240"/>
      <c r="D195" s="241" t="s">
        <v>380</v>
      </c>
      <c r="E195" s="242" t="s">
        <v>19</v>
      </c>
      <c r="F195" s="243" t="s">
        <v>1326</v>
      </c>
      <c r="G195" s="240"/>
      <c r="H195" s="242" t="s">
        <v>19</v>
      </c>
      <c r="I195" s="244"/>
      <c r="J195" s="240"/>
      <c r="K195" s="240"/>
      <c r="L195" s="245"/>
      <c r="M195" s="246"/>
      <c r="N195" s="247"/>
      <c r="O195" s="247"/>
      <c r="P195" s="247"/>
      <c r="Q195" s="247"/>
      <c r="R195" s="247"/>
      <c r="S195" s="247"/>
      <c r="T195" s="248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9" t="s">
        <v>380</v>
      </c>
      <c r="AU195" s="249" t="s">
        <v>86</v>
      </c>
      <c r="AV195" s="13" t="s">
        <v>84</v>
      </c>
      <c r="AW195" s="13" t="s">
        <v>37</v>
      </c>
      <c r="AX195" s="13" t="s">
        <v>76</v>
      </c>
      <c r="AY195" s="249" t="s">
        <v>146</v>
      </c>
    </row>
    <row r="196" spans="1:51" s="13" customFormat="1" ht="12">
      <c r="A196" s="13"/>
      <c r="B196" s="239"/>
      <c r="C196" s="240"/>
      <c r="D196" s="241" t="s">
        <v>380</v>
      </c>
      <c r="E196" s="242" t="s">
        <v>19</v>
      </c>
      <c r="F196" s="243" t="s">
        <v>1327</v>
      </c>
      <c r="G196" s="240"/>
      <c r="H196" s="242" t="s">
        <v>19</v>
      </c>
      <c r="I196" s="244"/>
      <c r="J196" s="240"/>
      <c r="K196" s="240"/>
      <c r="L196" s="245"/>
      <c r="M196" s="246"/>
      <c r="N196" s="247"/>
      <c r="O196" s="247"/>
      <c r="P196" s="247"/>
      <c r="Q196" s="247"/>
      <c r="R196" s="247"/>
      <c r="S196" s="247"/>
      <c r="T196" s="24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9" t="s">
        <v>380</v>
      </c>
      <c r="AU196" s="249" t="s">
        <v>86</v>
      </c>
      <c r="AV196" s="13" t="s">
        <v>84</v>
      </c>
      <c r="AW196" s="13" t="s">
        <v>37</v>
      </c>
      <c r="AX196" s="13" t="s">
        <v>76</v>
      </c>
      <c r="AY196" s="249" t="s">
        <v>146</v>
      </c>
    </row>
    <row r="197" spans="1:51" s="14" customFormat="1" ht="12">
      <c r="A197" s="14"/>
      <c r="B197" s="250"/>
      <c r="C197" s="251"/>
      <c r="D197" s="241" t="s">
        <v>380</v>
      </c>
      <c r="E197" s="252" t="s">
        <v>19</v>
      </c>
      <c r="F197" s="253" t="s">
        <v>1316</v>
      </c>
      <c r="G197" s="251"/>
      <c r="H197" s="254">
        <v>397.63</v>
      </c>
      <c r="I197" s="255"/>
      <c r="J197" s="251"/>
      <c r="K197" s="251"/>
      <c r="L197" s="256"/>
      <c r="M197" s="257"/>
      <c r="N197" s="258"/>
      <c r="O197" s="258"/>
      <c r="P197" s="258"/>
      <c r="Q197" s="258"/>
      <c r="R197" s="258"/>
      <c r="S197" s="258"/>
      <c r="T197" s="259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60" t="s">
        <v>380</v>
      </c>
      <c r="AU197" s="260" t="s">
        <v>86</v>
      </c>
      <c r="AV197" s="14" t="s">
        <v>86</v>
      </c>
      <c r="AW197" s="14" t="s">
        <v>37</v>
      </c>
      <c r="AX197" s="14" t="s">
        <v>84</v>
      </c>
      <c r="AY197" s="260" t="s">
        <v>146</v>
      </c>
    </row>
    <row r="198" spans="1:47" s="2" customFormat="1" ht="12">
      <c r="A198" s="41"/>
      <c r="B198" s="42"/>
      <c r="C198" s="43"/>
      <c r="D198" s="241" t="s">
        <v>383</v>
      </c>
      <c r="E198" s="43"/>
      <c r="F198" s="261" t="s">
        <v>559</v>
      </c>
      <c r="G198" s="43"/>
      <c r="H198" s="43"/>
      <c r="I198" s="43"/>
      <c r="J198" s="43"/>
      <c r="K198" s="43"/>
      <c r="L198" s="47"/>
      <c r="M198" s="231"/>
      <c r="N198" s="232"/>
      <c r="O198" s="87"/>
      <c r="P198" s="87"/>
      <c r="Q198" s="87"/>
      <c r="R198" s="87"/>
      <c r="S198" s="87"/>
      <c r="T198" s="88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U198" s="20" t="s">
        <v>86</v>
      </c>
    </row>
    <row r="199" spans="1:47" s="2" customFormat="1" ht="12">
      <c r="A199" s="41"/>
      <c r="B199" s="42"/>
      <c r="C199" s="43"/>
      <c r="D199" s="241" t="s">
        <v>383</v>
      </c>
      <c r="E199" s="43"/>
      <c r="F199" s="262" t="s">
        <v>560</v>
      </c>
      <c r="G199" s="43"/>
      <c r="H199" s="263">
        <v>178.43</v>
      </c>
      <c r="I199" s="43"/>
      <c r="J199" s="43"/>
      <c r="K199" s="43"/>
      <c r="L199" s="47"/>
      <c r="M199" s="231"/>
      <c r="N199" s="232"/>
      <c r="O199" s="87"/>
      <c r="P199" s="87"/>
      <c r="Q199" s="87"/>
      <c r="R199" s="87"/>
      <c r="S199" s="87"/>
      <c r="T199" s="88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U199" s="20" t="s">
        <v>86</v>
      </c>
    </row>
    <row r="200" spans="1:47" s="2" customFormat="1" ht="12">
      <c r="A200" s="41"/>
      <c r="B200" s="42"/>
      <c r="C200" s="43"/>
      <c r="D200" s="241" t="s">
        <v>383</v>
      </c>
      <c r="E200" s="43"/>
      <c r="F200" s="262" t="s">
        <v>561</v>
      </c>
      <c r="G200" s="43"/>
      <c r="H200" s="263">
        <v>36.286</v>
      </c>
      <c r="I200" s="43"/>
      <c r="J200" s="43"/>
      <c r="K200" s="43"/>
      <c r="L200" s="47"/>
      <c r="M200" s="231"/>
      <c r="N200" s="232"/>
      <c r="O200" s="87"/>
      <c r="P200" s="87"/>
      <c r="Q200" s="87"/>
      <c r="R200" s="87"/>
      <c r="S200" s="87"/>
      <c r="T200" s="88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U200" s="20" t="s">
        <v>86</v>
      </c>
    </row>
    <row r="201" spans="1:47" s="2" customFormat="1" ht="12">
      <c r="A201" s="41"/>
      <c r="B201" s="42"/>
      <c r="C201" s="43"/>
      <c r="D201" s="241" t="s">
        <v>383</v>
      </c>
      <c r="E201" s="43"/>
      <c r="F201" s="264" t="s">
        <v>562</v>
      </c>
      <c r="G201" s="43"/>
      <c r="H201" s="43"/>
      <c r="I201" s="43"/>
      <c r="J201" s="43"/>
      <c r="K201" s="43"/>
      <c r="L201" s="47"/>
      <c r="M201" s="231"/>
      <c r="N201" s="232"/>
      <c r="O201" s="87"/>
      <c r="P201" s="87"/>
      <c r="Q201" s="87"/>
      <c r="R201" s="87"/>
      <c r="S201" s="87"/>
      <c r="T201" s="88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U201" s="20" t="s">
        <v>86</v>
      </c>
    </row>
    <row r="202" spans="1:47" s="2" customFormat="1" ht="12">
      <c r="A202" s="41"/>
      <c r="B202" s="42"/>
      <c r="C202" s="43"/>
      <c r="D202" s="241" t="s">
        <v>383</v>
      </c>
      <c r="E202" s="43"/>
      <c r="F202" s="265" t="s">
        <v>563</v>
      </c>
      <c r="G202" s="43"/>
      <c r="H202" s="263">
        <v>178.43</v>
      </c>
      <c r="I202" s="43"/>
      <c r="J202" s="43"/>
      <c r="K202" s="43"/>
      <c r="L202" s="47"/>
      <c r="M202" s="231"/>
      <c r="N202" s="232"/>
      <c r="O202" s="87"/>
      <c r="P202" s="87"/>
      <c r="Q202" s="87"/>
      <c r="R202" s="87"/>
      <c r="S202" s="87"/>
      <c r="T202" s="88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U202" s="20" t="s">
        <v>86</v>
      </c>
    </row>
    <row r="203" spans="1:47" s="2" customFormat="1" ht="12">
      <c r="A203" s="41"/>
      <c r="B203" s="42"/>
      <c r="C203" s="43"/>
      <c r="D203" s="241" t="s">
        <v>383</v>
      </c>
      <c r="E203" s="43"/>
      <c r="F203" s="264" t="s">
        <v>564</v>
      </c>
      <c r="G203" s="43"/>
      <c r="H203" s="43"/>
      <c r="I203" s="43"/>
      <c r="J203" s="43"/>
      <c r="K203" s="43"/>
      <c r="L203" s="47"/>
      <c r="M203" s="231"/>
      <c r="N203" s="232"/>
      <c r="O203" s="87"/>
      <c r="P203" s="87"/>
      <c r="Q203" s="87"/>
      <c r="R203" s="87"/>
      <c r="S203" s="87"/>
      <c r="T203" s="88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U203" s="20" t="s">
        <v>86</v>
      </c>
    </row>
    <row r="204" spans="1:47" s="2" customFormat="1" ht="12">
      <c r="A204" s="41"/>
      <c r="B204" s="42"/>
      <c r="C204" s="43"/>
      <c r="D204" s="241" t="s">
        <v>383</v>
      </c>
      <c r="E204" s="43"/>
      <c r="F204" s="265" t="s">
        <v>565</v>
      </c>
      <c r="G204" s="43"/>
      <c r="H204" s="263">
        <v>36.286</v>
      </c>
      <c r="I204" s="43"/>
      <c r="J204" s="43"/>
      <c r="K204" s="43"/>
      <c r="L204" s="47"/>
      <c r="M204" s="231"/>
      <c r="N204" s="232"/>
      <c r="O204" s="87"/>
      <c r="P204" s="87"/>
      <c r="Q204" s="87"/>
      <c r="R204" s="87"/>
      <c r="S204" s="87"/>
      <c r="T204" s="88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U204" s="20" t="s">
        <v>86</v>
      </c>
    </row>
    <row r="205" spans="1:47" s="2" customFormat="1" ht="12">
      <c r="A205" s="41"/>
      <c r="B205" s="42"/>
      <c r="C205" s="43"/>
      <c r="D205" s="241" t="s">
        <v>383</v>
      </c>
      <c r="E205" s="43"/>
      <c r="F205" s="261" t="s">
        <v>566</v>
      </c>
      <c r="G205" s="43"/>
      <c r="H205" s="43"/>
      <c r="I205" s="43"/>
      <c r="J205" s="43"/>
      <c r="K205" s="43"/>
      <c r="L205" s="47"/>
      <c r="M205" s="231"/>
      <c r="N205" s="232"/>
      <c r="O205" s="87"/>
      <c r="P205" s="87"/>
      <c r="Q205" s="87"/>
      <c r="R205" s="87"/>
      <c r="S205" s="87"/>
      <c r="T205" s="88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U205" s="20" t="s">
        <v>86</v>
      </c>
    </row>
    <row r="206" spans="1:47" s="2" customFormat="1" ht="12">
      <c r="A206" s="41"/>
      <c r="B206" s="42"/>
      <c r="C206" s="43"/>
      <c r="D206" s="241" t="s">
        <v>383</v>
      </c>
      <c r="E206" s="43"/>
      <c r="F206" s="262" t="s">
        <v>567</v>
      </c>
      <c r="G206" s="43"/>
      <c r="H206" s="263">
        <v>13.178</v>
      </c>
      <c r="I206" s="43"/>
      <c r="J206" s="43"/>
      <c r="K206" s="43"/>
      <c r="L206" s="47"/>
      <c r="M206" s="231"/>
      <c r="N206" s="232"/>
      <c r="O206" s="87"/>
      <c r="P206" s="87"/>
      <c r="Q206" s="87"/>
      <c r="R206" s="87"/>
      <c r="S206" s="87"/>
      <c r="T206" s="88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U206" s="20" t="s">
        <v>86</v>
      </c>
    </row>
    <row r="207" spans="1:47" s="2" customFormat="1" ht="12">
      <c r="A207" s="41"/>
      <c r="B207" s="42"/>
      <c r="C207" s="43"/>
      <c r="D207" s="241" t="s">
        <v>383</v>
      </c>
      <c r="E207" s="43"/>
      <c r="F207" s="262" t="s">
        <v>568</v>
      </c>
      <c r="G207" s="43"/>
      <c r="H207" s="263">
        <v>8.154</v>
      </c>
      <c r="I207" s="43"/>
      <c r="J207" s="43"/>
      <c r="K207" s="43"/>
      <c r="L207" s="47"/>
      <c r="M207" s="231"/>
      <c r="N207" s="232"/>
      <c r="O207" s="87"/>
      <c r="P207" s="87"/>
      <c r="Q207" s="87"/>
      <c r="R207" s="87"/>
      <c r="S207" s="87"/>
      <c r="T207" s="88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U207" s="20" t="s">
        <v>86</v>
      </c>
    </row>
    <row r="208" spans="1:47" s="2" customFormat="1" ht="12">
      <c r="A208" s="41"/>
      <c r="B208" s="42"/>
      <c r="C208" s="43"/>
      <c r="D208" s="241" t="s">
        <v>383</v>
      </c>
      <c r="E208" s="43"/>
      <c r="F208" s="262" t="s">
        <v>569</v>
      </c>
      <c r="G208" s="43"/>
      <c r="H208" s="263">
        <v>387.39</v>
      </c>
      <c r="I208" s="43"/>
      <c r="J208" s="43"/>
      <c r="K208" s="43"/>
      <c r="L208" s="47"/>
      <c r="M208" s="231"/>
      <c r="N208" s="232"/>
      <c r="O208" s="87"/>
      <c r="P208" s="87"/>
      <c r="Q208" s="87"/>
      <c r="R208" s="87"/>
      <c r="S208" s="87"/>
      <c r="T208" s="88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U208" s="20" t="s">
        <v>86</v>
      </c>
    </row>
    <row r="209" spans="1:47" s="2" customFormat="1" ht="12">
      <c r="A209" s="41"/>
      <c r="B209" s="42"/>
      <c r="C209" s="43"/>
      <c r="D209" s="241" t="s">
        <v>383</v>
      </c>
      <c r="E209" s="43"/>
      <c r="F209" s="262" t="s">
        <v>570</v>
      </c>
      <c r="G209" s="43"/>
      <c r="H209" s="263">
        <v>11.62</v>
      </c>
      <c r="I209" s="43"/>
      <c r="J209" s="43"/>
      <c r="K209" s="43"/>
      <c r="L209" s="47"/>
      <c r="M209" s="231"/>
      <c r="N209" s="232"/>
      <c r="O209" s="87"/>
      <c r="P209" s="87"/>
      <c r="Q209" s="87"/>
      <c r="R209" s="87"/>
      <c r="S209" s="87"/>
      <c r="T209" s="88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U209" s="20" t="s">
        <v>86</v>
      </c>
    </row>
    <row r="210" spans="1:47" s="2" customFormat="1" ht="12">
      <c r="A210" s="41"/>
      <c r="B210" s="42"/>
      <c r="C210" s="43"/>
      <c r="D210" s="241" t="s">
        <v>383</v>
      </c>
      <c r="E210" s="43"/>
      <c r="F210" s="264" t="s">
        <v>571</v>
      </c>
      <c r="G210" s="43"/>
      <c r="H210" s="43"/>
      <c r="I210" s="43"/>
      <c r="J210" s="43"/>
      <c r="K210" s="43"/>
      <c r="L210" s="47"/>
      <c r="M210" s="231"/>
      <c r="N210" s="232"/>
      <c r="O210" s="87"/>
      <c r="P210" s="87"/>
      <c r="Q210" s="87"/>
      <c r="R210" s="87"/>
      <c r="S210" s="87"/>
      <c r="T210" s="88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U210" s="20" t="s">
        <v>86</v>
      </c>
    </row>
    <row r="211" spans="1:47" s="2" customFormat="1" ht="12">
      <c r="A211" s="41"/>
      <c r="B211" s="42"/>
      <c r="C211" s="43"/>
      <c r="D211" s="241" t="s">
        <v>383</v>
      </c>
      <c r="E211" s="43"/>
      <c r="F211" s="265" t="s">
        <v>572</v>
      </c>
      <c r="G211" s="43"/>
      <c r="H211" s="263">
        <v>13.178</v>
      </c>
      <c r="I211" s="43"/>
      <c r="J211" s="43"/>
      <c r="K211" s="43"/>
      <c r="L211" s="47"/>
      <c r="M211" s="231"/>
      <c r="N211" s="232"/>
      <c r="O211" s="87"/>
      <c r="P211" s="87"/>
      <c r="Q211" s="87"/>
      <c r="R211" s="87"/>
      <c r="S211" s="87"/>
      <c r="T211" s="88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U211" s="20" t="s">
        <v>86</v>
      </c>
    </row>
    <row r="212" spans="1:47" s="2" customFormat="1" ht="12">
      <c r="A212" s="41"/>
      <c r="B212" s="42"/>
      <c r="C212" s="43"/>
      <c r="D212" s="241" t="s">
        <v>383</v>
      </c>
      <c r="E212" s="43"/>
      <c r="F212" s="264" t="s">
        <v>573</v>
      </c>
      <c r="G212" s="43"/>
      <c r="H212" s="43"/>
      <c r="I212" s="43"/>
      <c r="J212" s="43"/>
      <c r="K212" s="43"/>
      <c r="L212" s="47"/>
      <c r="M212" s="231"/>
      <c r="N212" s="232"/>
      <c r="O212" s="87"/>
      <c r="P212" s="87"/>
      <c r="Q212" s="87"/>
      <c r="R212" s="87"/>
      <c r="S212" s="87"/>
      <c r="T212" s="88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U212" s="20" t="s">
        <v>86</v>
      </c>
    </row>
    <row r="213" spans="1:47" s="2" customFormat="1" ht="12">
      <c r="A213" s="41"/>
      <c r="B213" s="42"/>
      <c r="C213" s="43"/>
      <c r="D213" s="241" t="s">
        <v>383</v>
      </c>
      <c r="E213" s="43"/>
      <c r="F213" s="265" t="s">
        <v>247</v>
      </c>
      <c r="G213" s="43"/>
      <c r="H213" s="263">
        <v>8.154</v>
      </c>
      <c r="I213" s="43"/>
      <c r="J213" s="43"/>
      <c r="K213" s="43"/>
      <c r="L213" s="47"/>
      <c r="M213" s="231"/>
      <c r="N213" s="232"/>
      <c r="O213" s="87"/>
      <c r="P213" s="87"/>
      <c r="Q213" s="87"/>
      <c r="R213" s="87"/>
      <c r="S213" s="87"/>
      <c r="T213" s="88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U213" s="20" t="s">
        <v>86</v>
      </c>
    </row>
    <row r="214" spans="1:47" s="2" customFormat="1" ht="12">
      <c r="A214" s="41"/>
      <c r="B214" s="42"/>
      <c r="C214" s="43"/>
      <c r="D214" s="241" t="s">
        <v>383</v>
      </c>
      <c r="E214" s="43"/>
      <c r="F214" s="264" t="s">
        <v>574</v>
      </c>
      <c r="G214" s="43"/>
      <c r="H214" s="43"/>
      <c r="I214" s="43"/>
      <c r="J214" s="43"/>
      <c r="K214" s="43"/>
      <c r="L214" s="47"/>
      <c r="M214" s="231"/>
      <c r="N214" s="232"/>
      <c r="O214" s="87"/>
      <c r="P214" s="87"/>
      <c r="Q214" s="87"/>
      <c r="R214" s="87"/>
      <c r="S214" s="87"/>
      <c r="T214" s="88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U214" s="20" t="s">
        <v>86</v>
      </c>
    </row>
    <row r="215" spans="1:47" s="2" customFormat="1" ht="12">
      <c r="A215" s="41"/>
      <c r="B215" s="42"/>
      <c r="C215" s="43"/>
      <c r="D215" s="241" t="s">
        <v>383</v>
      </c>
      <c r="E215" s="43"/>
      <c r="F215" s="265" t="s">
        <v>575</v>
      </c>
      <c r="G215" s="43"/>
      <c r="H215" s="263">
        <v>387.39</v>
      </c>
      <c r="I215" s="43"/>
      <c r="J215" s="43"/>
      <c r="K215" s="43"/>
      <c r="L215" s="47"/>
      <c r="M215" s="231"/>
      <c r="N215" s="232"/>
      <c r="O215" s="87"/>
      <c r="P215" s="87"/>
      <c r="Q215" s="87"/>
      <c r="R215" s="87"/>
      <c r="S215" s="87"/>
      <c r="T215" s="88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U215" s="20" t="s">
        <v>86</v>
      </c>
    </row>
    <row r="216" spans="1:47" s="2" customFormat="1" ht="12">
      <c r="A216" s="41"/>
      <c r="B216" s="42"/>
      <c r="C216" s="43"/>
      <c r="D216" s="241" t="s">
        <v>383</v>
      </c>
      <c r="E216" s="43"/>
      <c r="F216" s="264" t="s">
        <v>576</v>
      </c>
      <c r="G216" s="43"/>
      <c r="H216" s="43"/>
      <c r="I216" s="43"/>
      <c r="J216" s="43"/>
      <c r="K216" s="43"/>
      <c r="L216" s="47"/>
      <c r="M216" s="231"/>
      <c r="N216" s="232"/>
      <c r="O216" s="87"/>
      <c r="P216" s="87"/>
      <c r="Q216" s="87"/>
      <c r="R216" s="87"/>
      <c r="S216" s="87"/>
      <c r="T216" s="88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U216" s="20" t="s">
        <v>86</v>
      </c>
    </row>
    <row r="217" spans="1:47" s="2" customFormat="1" ht="12">
      <c r="A217" s="41"/>
      <c r="B217" s="42"/>
      <c r="C217" s="43"/>
      <c r="D217" s="241" t="s">
        <v>383</v>
      </c>
      <c r="E217" s="43"/>
      <c r="F217" s="265" t="s">
        <v>577</v>
      </c>
      <c r="G217" s="43"/>
      <c r="H217" s="263">
        <v>11.62</v>
      </c>
      <c r="I217" s="43"/>
      <c r="J217" s="43"/>
      <c r="K217" s="43"/>
      <c r="L217" s="47"/>
      <c r="M217" s="231"/>
      <c r="N217" s="232"/>
      <c r="O217" s="87"/>
      <c r="P217" s="87"/>
      <c r="Q217" s="87"/>
      <c r="R217" s="87"/>
      <c r="S217" s="87"/>
      <c r="T217" s="88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U217" s="20" t="s">
        <v>86</v>
      </c>
    </row>
    <row r="218" spans="1:47" s="2" customFormat="1" ht="12">
      <c r="A218" s="41"/>
      <c r="B218" s="42"/>
      <c r="C218" s="43"/>
      <c r="D218" s="241" t="s">
        <v>383</v>
      </c>
      <c r="E218" s="43"/>
      <c r="F218" s="261" t="s">
        <v>578</v>
      </c>
      <c r="G218" s="43"/>
      <c r="H218" s="43"/>
      <c r="I218" s="43"/>
      <c r="J218" s="43"/>
      <c r="K218" s="43"/>
      <c r="L218" s="47"/>
      <c r="M218" s="231"/>
      <c r="N218" s="232"/>
      <c r="O218" s="87"/>
      <c r="P218" s="87"/>
      <c r="Q218" s="87"/>
      <c r="R218" s="87"/>
      <c r="S218" s="87"/>
      <c r="T218" s="88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U218" s="20" t="s">
        <v>86</v>
      </c>
    </row>
    <row r="219" spans="1:47" s="2" customFormat="1" ht="12">
      <c r="A219" s="41"/>
      <c r="B219" s="42"/>
      <c r="C219" s="43"/>
      <c r="D219" s="241" t="s">
        <v>383</v>
      </c>
      <c r="E219" s="43"/>
      <c r="F219" s="262" t="s">
        <v>579</v>
      </c>
      <c r="G219" s="43"/>
      <c r="H219" s="263">
        <v>250.5</v>
      </c>
      <c r="I219" s="43"/>
      <c r="J219" s="43"/>
      <c r="K219" s="43"/>
      <c r="L219" s="47"/>
      <c r="M219" s="231"/>
      <c r="N219" s="232"/>
      <c r="O219" s="87"/>
      <c r="P219" s="87"/>
      <c r="Q219" s="87"/>
      <c r="R219" s="87"/>
      <c r="S219" s="87"/>
      <c r="T219" s="88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U219" s="20" t="s">
        <v>86</v>
      </c>
    </row>
    <row r="220" spans="1:47" s="2" customFormat="1" ht="12">
      <c r="A220" s="41"/>
      <c r="B220" s="42"/>
      <c r="C220" s="43"/>
      <c r="D220" s="241" t="s">
        <v>383</v>
      </c>
      <c r="E220" s="43"/>
      <c r="F220" s="264" t="s">
        <v>580</v>
      </c>
      <c r="G220" s="43"/>
      <c r="H220" s="43"/>
      <c r="I220" s="43"/>
      <c r="J220" s="43"/>
      <c r="K220" s="43"/>
      <c r="L220" s="47"/>
      <c r="M220" s="231"/>
      <c r="N220" s="232"/>
      <c r="O220" s="87"/>
      <c r="P220" s="87"/>
      <c r="Q220" s="87"/>
      <c r="R220" s="87"/>
      <c r="S220" s="87"/>
      <c r="T220" s="88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U220" s="20" t="s">
        <v>86</v>
      </c>
    </row>
    <row r="221" spans="1:47" s="2" customFormat="1" ht="12">
      <c r="A221" s="41"/>
      <c r="B221" s="42"/>
      <c r="C221" s="43"/>
      <c r="D221" s="241" t="s">
        <v>383</v>
      </c>
      <c r="E221" s="43"/>
      <c r="F221" s="265" t="s">
        <v>581</v>
      </c>
      <c r="G221" s="43"/>
      <c r="H221" s="263">
        <v>250.5</v>
      </c>
      <c r="I221" s="43"/>
      <c r="J221" s="43"/>
      <c r="K221" s="43"/>
      <c r="L221" s="47"/>
      <c r="M221" s="231"/>
      <c r="N221" s="232"/>
      <c r="O221" s="87"/>
      <c r="P221" s="87"/>
      <c r="Q221" s="87"/>
      <c r="R221" s="87"/>
      <c r="S221" s="87"/>
      <c r="T221" s="88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U221" s="20" t="s">
        <v>86</v>
      </c>
    </row>
    <row r="222" spans="1:47" s="2" customFormat="1" ht="12">
      <c r="A222" s="41"/>
      <c r="B222" s="42"/>
      <c r="C222" s="43"/>
      <c r="D222" s="241" t="s">
        <v>383</v>
      </c>
      <c r="E222" s="43"/>
      <c r="F222" s="261" t="s">
        <v>582</v>
      </c>
      <c r="G222" s="43"/>
      <c r="H222" s="43"/>
      <c r="I222" s="43"/>
      <c r="J222" s="43"/>
      <c r="K222" s="43"/>
      <c r="L222" s="47"/>
      <c r="M222" s="231"/>
      <c r="N222" s="232"/>
      <c r="O222" s="87"/>
      <c r="P222" s="87"/>
      <c r="Q222" s="87"/>
      <c r="R222" s="87"/>
      <c r="S222" s="87"/>
      <c r="T222" s="88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U222" s="20" t="s">
        <v>86</v>
      </c>
    </row>
    <row r="223" spans="1:47" s="2" customFormat="1" ht="12">
      <c r="A223" s="41"/>
      <c r="B223" s="42"/>
      <c r="C223" s="43"/>
      <c r="D223" s="241" t="s">
        <v>383</v>
      </c>
      <c r="E223" s="43"/>
      <c r="F223" s="262" t="s">
        <v>583</v>
      </c>
      <c r="G223" s="43"/>
      <c r="H223" s="263">
        <v>43.526</v>
      </c>
      <c r="I223" s="43"/>
      <c r="J223" s="43"/>
      <c r="K223" s="43"/>
      <c r="L223" s="47"/>
      <c r="M223" s="231"/>
      <c r="N223" s="232"/>
      <c r="O223" s="87"/>
      <c r="P223" s="87"/>
      <c r="Q223" s="87"/>
      <c r="R223" s="87"/>
      <c r="S223" s="87"/>
      <c r="T223" s="88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U223" s="20" t="s">
        <v>86</v>
      </c>
    </row>
    <row r="224" spans="1:47" s="2" customFormat="1" ht="12">
      <c r="A224" s="41"/>
      <c r="B224" s="42"/>
      <c r="C224" s="43"/>
      <c r="D224" s="241" t="s">
        <v>383</v>
      </c>
      <c r="E224" s="43"/>
      <c r="F224" s="264" t="s">
        <v>405</v>
      </c>
      <c r="G224" s="43"/>
      <c r="H224" s="43"/>
      <c r="I224" s="43"/>
      <c r="J224" s="43"/>
      <c r="K224" s="43"/>
      <c r="L224" s="47"/>
      <c r="M224" s="231"/>
      <c r="N224" s="232"/>
      <c r="O224" s="87"/>
      <c r="P224" s="87"/>
      <c r="Q224" s="87"/>
      <c r="R224" s="87"/>
      <c r="S224" s="87"/>
      <c r="T224" s="88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U224" s="20" t="s">
        <v>86</v>
      </c>
    </row>
    <row r="225" spans="1:47" s="2" customFormat="1" ht="12">
      <c r="A225" s="41"/>
      <c r="B225" s="42"/>
      <c r="C225" s="43"/>
      <c r="D225" s="241" t="s">
        <v>383</v>
      </c>
      <c r="E225" s="43"/>
      <c r="F225" s="265" t="s">
        <v>406</v>
      </c>
      <c r="G225" s="43"/>
      <c r="H225" s="263">
        <v>87.052</v>
      </c>
      <c r="I225" s="43"/>
      <c r="J225" s="43"/>
      <c r="K225" s="43"/>
      <c r="L225" s="47"/>
      <c r="M225" s="231"/>
      <c r="N225" s="232"/>
      <c r="O225" s="87"/>
      <c r="P225" s="87"/>
      <c r="Q225" s="87"/>
      <c r="R225" s="87"/>
      <c r="S225" s="87"/>
      <c r="T225" s="88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U225" s="20" t="s">
        <v>86</v>
      </c>
    </row>
    <row r="226" spans="1:47" s="2" customFormat="1" ht="12">
      <c r="A226" s="41"/>
      <c r="B226" s="42"/>
      <c r="C226" s="43"/>
      <c r="D226" s="241" t="s">
        <v>383</v>
      </c>
      <c r="E226" s="43"/>
      <c r="F226" s="261" t="s">
        <v>584</v>
      </c>
      <c r="G226" s="43"/>
      <c r="H226" s="43"/>
      <c r="I226" s="43"/>
      <c r="J226" s="43"/>
      <c r="K226" s="43"/>
      <c r="L226" s="47"/>
      <c r="M226" s="231"/>
      <c r="N226" s="232"/>
      <c r="O226" s="87"/>
      <c r="P226" s="87"/>
      <c r="Q226" s="87"/>
      <c r="R226" s="87"/>
      <c r="S226" s="87"/>
      <c r="T226" s="88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U226" s="20" t="s">
        <v>86</v>
      </c>
    </row>
    <row r="227" spans="1:47" s="2" customFormat="1" ht="12">
      <c r="A227" s="41"/>
      <c r="B227" s="42"/>
      <c r="C227" s="43"/>
      <c r="D227" s="241" t="s">
        <v>383</v>
      </c>
      <c r="E227" s="43"/>
      <c r="F227" s="262" t="s">
        <v>585</v>
      </c>
      <c r="G227" s="43"/>
      <c r="H227" s="263">
        <v>13.223</v>
      </c>
      <c r="I227" s="43"/>
      <c r="J227" s="43"/>
      <c r="K227" s="43"/>
      <c r="L227" s="47"/>
      <c r="M227" s="231"/>
      <c r="N227" s="232"/>
      <c r="O227" s="87"/>
      <c r="P227" s="87"/>
      <c r="Q227" s="87"/>
      <c r="R227" s="87"/>
      <c r="S227" s="87"/>
      <c r="T227" s="88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U227" s="20" t="s">
        <v>86</v>
      </c>
    </row>
    <row r="228" spans="1:47" s="2" customFormat="1" ht="12">
      <c r="A228" s="41"/>
      <c r="B228" s="42"/>
      <c r="C228" s="43"/>
      <c r="D228" s="241" t="s">
        <v>383</v>
      </c>
      <c r="E228" s="43"/>
      <c r="F228" s="262" t="s">
        <v>586</v>
      </c>
      <c r="G228" s="43"/>
      <c r="H228" s="263">
        <v>6.278</v>
      </c>
      <c r="I228" s="43"/>
      <c r="J228" s="43"/>
      <c r="K228" s="43"/>
      <c r="L228" s="47"/>
      <c r="M228" s="231"/>
      <c r="N228" s="232"/>
      <c r="O228" s="87"/>
      <c r="P228" s="87"/>
      <c r="Q228" s="87"/>
      <c r="R228" s="87"/>
      <c r="S228" s="87"/>
      <c r="T228" s="88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U228" s="20" t="s">
        <v>86</v>
      </c>
    </row>
    <row r="229" spans="1:47" s="2" customFormat="1" ht="12">
      <c r="A229" s="41"/>
      <c r="B229" s="42"/>
      <c r="C229" s="43"/>
      <c r="D229" s="241" t="s">
        <v>383</v>
      </c>
      <c r="E229" s="43"/>
      <c r="F229" s="262" t="s">
        <v>587</v>
      </c>
      <c r="G229" s="43"/>
      <c r="H229" s="263">
        <v>56.845</v>
      </c>
      <c r="I229" s="43"/>
      <c r="J229" s="43"/>
      <c r="K229" s="43"/>
      <c r="L229" s="47"/>
      <c r="M229" s="231"/>
      <c r="N229" s="232"/>
      <c r="O229" s="87"/>
      <c r="P229" s="87"/>
      <c r="Q229" s="87"/>
      <c r="R229" s="87"/>
      <c r="S229" s="87"/>
      <c r="T229" s="88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U229" s="20" t="s">
        <v>86</v>
      </c>
    </row>
    <row r="230" spans="1:47" s="2" customFormat="1" ht="12">
      <c r="A230" s="41"/>
      <c r="B230" s="42"/>
      <c r="C230" s="43"/>
      <c r="D230" s="241" t="s">
        <v>383</v>
      </c>
      <c r="E230" s="43"/>
      <c r="F230" s="264" t="s">
        <v>588</v>
      </c>
      <c r="G230" s="43"/>
      <c r="H230" s="43"/>
      <c r="I230" s="43"/>
      <c r="J230" s="43"/>
      <c r="K230" s="43"/>
      <c r="L230" s="47"/>
      <c r="M230" s="231"/>
      <c r="N230" s="232"/>
      <c r="O230" s="87"/>
      <c r="P230" s="87"/>
      <c r="Q230" s="87"/>
      <c r="R230" s="87"/>
      <c r="S230" s="87"/>
      <c r="T230" s="88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U230" s="20" t="s">
        <v>86</v>
      </c>
    </row>
    <row r="231" spans="1:47" s="2" customFormat="1" ht="12">
      <c r="A231" s="41"/>
      <c r="B231" s="42"/>
      <c r="C231" s="43"/>
      <c r="D231" s="241" t="s">
        <v>383</v>
      </c>
      <c r="E231" s="43"/>
      <c r="F231" s="265" t="s">
        <v>589</v>
      </c>
      <c r="G231" s="43"/>
      <c r="H231" s="263">
        <v>264.452</v>
      </c>
      <c r="I231" s="43"/>
      <c r="J231" s="43"/>
      <c r="K231" s="43"/>
      <c r="L231" s="47"/>
      <c r="M231" s="231"/>
      <c r="N231" s="232"/>
      <c r="O231" s="87"/>
      <c r="P231" s="87"/>
      <c r="Q231" s="87"/>
      <c r="R231" s="87"/>
      <c r="S231" s="87"/>
      <c r="T231" s="88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U231" s="20" t="s">
        <v>86</v>
      </c>
    </row>
    <row r="232" spans="1:47" s="2" customFormat="1" ht="12">
      <c r="A232" s="41"/>
      <c r="B232" s="42"/>
      <c r="C232" s="43"/>
      <c r="D232" s="241" t="s">
        <v>383</v>
      </c>
      <c r="E232" s="43"/>
      <c r="F232" s="264" t="s">
        <v>590</v>
      </c>
      <c r="G232" s="43"/>
      <c r="H232" s="43"/>
      <c r="I232" s="43"/>
      <c r="J232" s="43"/>
      <c r="K232" s="43"/>
      <c r="L232" s="47"/>
      <c r="M232" s="231"/>
      <c r="N232" s="232"/>
      <c r="O232" s="87"/>
      <c r="P232" s="87"/>
      <c r="Q232" s="87"/>
      <c r="R232" s="87"/>
      <c r="S232" s="87"/>
      <c r="T232" s="88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U232" s="20" t="s">
        <v>86</v>
      </c>
    </row>
    <row r="233" spans="1:47" s="2" customFormat="1" ht="12">
      <c r="A233" s="41"/>
      <c r="B233" s="42"/>
      <c r="C233" s="43"/>
      <c r="D233" s="241" t="s">
        <v>383</v>
      </c>
      <c r="E233" s="43"/>
      <c r="F233" s="265" t="s">
        <v>591</v>
      </c>
      <c r="G233" s="43"/>
      <c r="H233" s="263">
        <v>62.779</v>
      </c>
      <c r="I233" s="43"/>
      <c r="J233" s="43"/>
      <c r="K233" s="43"/>
      <c r="L233" s="47"/>
      <c r="M233" s="231"/>
      <c r="N233" s="232"/>
      <c r="O233" s="87"/>
      <c r="P233" s="87"/>
      <c r="Q233" s="87"/>
      <c r="R233" s="87"/>
      <c r="S233" s="87"/>
      <c r="T233" s="88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U233" s="20" t="s">
        <v>86</v>
      </c>
    </row>
    <row r="234" spans="1:47" s="2" customFormat="1" ht="12">
      <c r="A234" s="41"/>
      <c r="B234" s="42"/>
      <c r="C234" s="43"/>
      <c r="D234" s="241" t="s">
        <v>383</v>
      </c>
      <c r="E234" s="43"/>
      <c r="F234" s="264" t="s">
        <v>592</v>
      </c>
      <c r="G234" s="43"/>
      <c r="H234" s="43"/>
      <c r="I234" s="43"/>
      <c r="J234" s="43"/>
      <c r="K234" s="43"/>
      <c r="L234" s="47"/>
      <c r="M234" s="231"/>
      <c r="N234" s="232"/>
      <c r="O234" s="87"/>
      <c r="P234" s="87"/>
      <c r="Q234" s="87"/>
      <c r="R234" s="87"/>
      <c r="S234" s="87"/>
      <c r="T234" s="88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U234" s="20" t="s">
        <v>86</v>
      </c>
    </row>
    <row r="235" spans="1:47" s="2" customFormat="1" ht="12">
      <c r="A235" s="41"/>
      <c r="B235" s="42"/>
      <c r="C235" s="43"/>
      <c r="D235" s="241" t="s">
        <v>383</v>
      </c>
      <c r="E235" s="43"/>
      <c r="F235" s="265" t="s">
        <v>593</v>
      </c>
      <c r="G235" s="43"/>
      <c r="H235" s="263">
        <v>378.969</v>
      </c>
      <c r="I235" s="43"/>
      <c r="J235" s="43"/>
      <c r="K235" s="43"/>
      <c r="L235" s="47"/>
      <c r="M235" s="231"/>
      <c r="N235" s="232"/>
      <c r="O235" s="87"/>
      <c r="P235" s="87"/>
      <c r="Q235" s="87"/>
      <c r="R235" s="87"/>
      <c r="S235" s="87"/>
      <c r="T235" s="88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U235" s="20" t="s">
        <v>86</v>
      </c>
    </row>
    <row r="236" spans="1:65" s="2" customFormat="1" ht="24.15" customHeight="1">
      <c r="A236" s="41"/>
      <c r="B236" s="42"/>
      <c r="C236" s="215" t="s">
        <v>167</v>
      </c>
      <c r="D236" s="215" t="s">
        <v>149</v>
      </c>
      <c r="E236" s="216" t="s">
        <v>1331</v>
      </c>
      <c r="F236" s="217" t="s">
        <v>1332</v>
      </c>
      <c r="G236" s="218" t="s">
        <v>377</v>
      </c>
      <c r="H236" s="219">
        <v>1005.43</v>
      </c>
      <c r="I236" s="220"/>
      <c r="J236" s="221">
        <f>ROUND(I236*H236,2)</f>
        <v>0</v>
      </c>
      <c r="K236" s="217" t="s">
        <v>153</v>
      </c>
      <c r="L236" s="47"/>
      <c r="M236" s="222" t="s">
        <v>19</v>
      </c>
      <c r="N236" s="223" t="s">
        <v>47</v>
      </c>
      <c r="O236" s="87"/>
      <c r="P236" s="224">
        <f>O236*H236</f>
        <v>0</v>
      </c>
      <c r="Q236" s="224">
        <v>0</v>
      </c>
      <c r="R236" s="224">
        <f>Q236*H236</f>
        <v>0</v>
      </c>
      <c r="S236" s="224">
        <v>0</v>
      </c>
      <c r="T236" s="225">
        <f>S236*H236</f>
        <v>0</v>
      </c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R236" s="226" t="s">
        <v>167</v>
      </c>
      <c r="AT236" s="226" t="s">
        <v>149</v>
      </c>
      <c r="AU236" s="226" t="s">
        <v>86</v>
      </c>
      <c r="AY236" s="20" t="s">
        <v>146</v>
      </c>
      <c r="BE236" s="227">
        <f>IF(N236="základní",J236,0)</f>
        <v>0</v>
      </c>
      <c r="BF236" s="227">
        <f>IF(N236="snížená",J236,0)</f>
        <v>0</v>
      </c>
      <c r="BG236" s="227">
        <f>IF(N236="zákl. přenesená",J236,0)</f>
        <v>0</v>
      </c>
      <c r="BH236" s="227">
        <f>IF(N236="sníž. přenesená",J236,0)</f>
        <v>0</v>
      </c>
      <c r="BI236" s="227">
        <f>IF(N236="nulová",J236,0)</f>
        <v>0</v>
      </c>
      <c r="BJ236" s="20" t="s">
        <v>84</v>
      </c>
      <c r="BK236" s="227">
        <f>ROUND(I236*H236,2)</f>
        <v>0</v>
      </c>
      <c r="BL236" s="20" t="s">
        <v>167</v>
      </c>
      <c r="BM236" s="226" t="s">
        <v>1333</v>
      </c>
    </row>
    <row r="237" spans="1:47" s="2" customFormat="1" ht="12">
      <c r="A237" s="41"/>
      <c r="B237" s="42"/>
      <c r="C237" s="43"/>
      <c r="D237" s="228" t="s">
        <v>156</v>
      </c>
      <c r="E237" s="43"/>
      <c r="F237" s="229" t="s">
        <v>1334</v>
      </c>
      <c r="G237" s="43"/>
      <c r="H237" s="43"/>
      <c r="I237" s="230"/>
      <c r="J237" s="43"/>
      <c r="K237" s="43"/>
      <c r="L237" s="47"/>
      <c r="M237" s="231"/>
      <c r="N237" s="232"/>
      <c r="O237" s="87"/>
      <c r="P237" s="87"/>
      <c r="Q237" s="87"/>
      <c r="R237" s="87"/>
      <c r="S237" s="87"/>
      <c r="T237" s="88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T237" s="20" t="s">
        <v>156</v>
      </c>
      <c r="AU237" s="20" t="s">
        <v>86</v>
      </c>
    </row>
    <row r="238" spans="1:51" s="13" customFormat="1" ht="12">
      <c r="A238" s="13"/>
      <c r="B238" s="239"/>
      <c r="C238" s="240"/>
      <c r="D238" s="241" t="s">
        <v>380</v>
      </c>
      <c r="E238" s="242" t="s">
        <v>19</v>
      </c>
      <c r="F238" s="243" t="s">
        <v>381</v>
      </c>
      <c r="G238" s="240"/>
      <c r="H238" s="242" t="s">
        <v>19</v>
      </c>
      <c r="I238" s="244"/>
      <c r="J238" s="240"/>
      <c r="K238" s="240"/>
      <c r="L238" s="245"/>
      <c r="M238" s="246"/>
      <c r="N238" s="247"/>
      <c r="O238" s="247"/>
      <c r="P238" s="247"/>
      <c r="Q238" s="247"/>
      <c r="R238" s="247"/>
      <c r="S238" s="247"/>
      <c r="T238" s="248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9" t="s">
        <v>380</v>
      </c>
      <c r="AU238" s="249" t="s">
        <v>86</v>
      </c>
      <c r="AV238" s="13" t="s">
        <v>84</v>
      </c>
      <c r="AW238" s="13" t="s">
        <v>37</v>
      </c>
      <c r="AX238" s="13" t="s">
        <v>76</v>
      </c>
      <c r="AY238" s="249" t="s">
        <v>146</v>
      </c>
    </row>
    <row r="239" spans="1:51" s="13" customFormat="1" ht="12">
      <c r="A239" s="13"/>
      <c r="B239" s="239"/>
      <c r="C239" s="240"/>
      <c r="D239" s="241" t="s">
        <v>380</v>
      </c>
      <c r="E239" s="242" t="s">
        <v>19</v>
      </c>
      <c r="F239" s="243" t="s">
        <v>554</v>
      </c>
      <c r="G239" s="240"/>
      <c r="H239" s="242" t="s">
        <v>19</v>
      </c>
      <c r="I239" s="244"/>
      <c r="J239" s="240"/>
      <c r="K239" s="240"/>
      <c r="L239" s="245"/>
      <c r="M239" s="246"/>
      <c r="N239" s="247"/>
      <c r="O239" s="247"/>
      <c r="P239" s="247"/>
      <c r="Q239" s="247"/>
      <c r="R239" s="247"/>
      <c r="S239" s="247"/>
      <c r="T239" s="248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9" t="s">
        <v>380</v>
      </c>
      <c r="AU239" s="249" t="s">
        <v>86</v>
      </c>
      <c r="AV239" s="13" t="s">
        <v>84</v>
      </c>
      <c r="AW239" s="13" t="s">
        <v>37</v>
      </c>
      <c r="AX239" s="13" t="s">
        <v>76</v>
      </c>
      <c r="AY239" s="249" t="s">
        <v>146</v>
      </c>
    </row>
    <row r="240" spans="1:51" s="13" customFormat="1" ht="12">
      <c r="A240" s="13"/>
      <c r="B240" s="239"/>
      <c r="C240" s="240"/>
      <c r="D240" s="241" t="s">
        <v>380</v>
      </c>
      <c r="E240" s="242" t="s">
        <v>19</v>
      </c>
      <c r="F240" s="243" t="s">
        <v>555</v>
      </c>
      <c r="G240" s="240"/>
      <c r="H240" s="242" t="s">
        <v>19</v>
      </c>
      <c r="I240" s="244"/>
      <c r="J240" s="240"/>
      <c r="K240" s="240"/>
      <c r="L240" s="245"/>
      <c r="M240" s="246"/>
      <c r="N240" s="247"/>
      <c r="O240" s="247"/>
      <c r="P240" s="247"/>
      <c r="Q240" s="247"/>
      <c r="R240" s="247"/>
      <c r="S240" s="247"/>
      <c r="T240" s="248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9" t="s">
        <v>380</v>
      </c>
      <c r="AU240" s="249" t="s">
        <v>86</v>
      </c>
      <c r="AV240" s="13" t="s">
        <v>84</v>
      </c>
      <c r="AW240" s="13" t="s">
        <v>37</v>
      </c>
      <c r="AX240" s="13" t="s">
        <v>76</v>
      </c>
      <c r="AY240" s="249" t="s">
        <v>146</v>
      </c>
    </row>
    <row r="241" spans="1:51" s="13" customFormat="1" ht="12">
      <c r="A241" s="13"/>
      <c r="B241" s="239"/>
      <c r="C241" s="240"/>
      <c r="D241" s="241" t="s">
        <v>380</v>
      </c>
      <c r="E241" s="242" t="s">
        <v>19</v>
      </c>
      <c r="F241" s="243" t="s">
        <v>556</v>
      </c>
      <c r="G241" s="240"/>
      <c r="H241" s="242" t="s">
        <v>19</v>
      </c>
      <c r="I241" s="244"/>
      <c r="J241" s="240"/>
      <c r="K241" s="240"/>
      <c r="L241" s="245"/>
      <c r="M241" s="246"/>
      <c r="N241" s="247"/>
      <c r="O241" s="247"/>
      <c r="P241" s="247"/>
      <c r="Q241" s="247"/>
      <c r="R241" s="247"/>
      <c r="S241" s="247"/>
      <c r="T241" s="248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9" t="s">
        <v>380</v>
      </c>
      <c r="AU241" s="249" t="s">
        <v>86</v>
      </c>
      <c r="AV241" s="13" t="s">
        <v>84</v>
      </c>
      <c r="AW241" s="13" t="s">
        <v>37</v>
      </c>
      <c r="AX241" s="13" t="s">
        <v>76</v>
      </c>
      <c r="AY241" s="249" t="s">
        <v>146</v>
      </c>
    </row>
    <row r="242" spans="1:51" s="13" customFormat="1" ht="12">
      <c r="A242" s="13"/>
      <c r="B242" s="239"/>
      <c r="C242" s="240"/>
      <c r="D242" s="241" t="s">
        <v>380</v>
      </c>
      <c r="E242" s="242" t="s">
        <v>19</v>
      </c>
      <c r="F242" s="243" t="s">
        <v>557</v>
      </c>
      <c r="G242" s="240"/>
      <c r="H242" s="242" t="s">
        <v>19</v>
      </c>
      <c r="I242" s="244"/>
      <c r="J242" s="240"/>
      <c r="K242" s="240"/>
      <c r="L242" s="245"/>
      <c r="M242" s="246"/>
      <c r="N242" s="247"/>
      <c r="O242" s="247"/>
      <c r="P242" s="247"/>
      <c r="Q242" s="247"/>
      <c r="R242" s="247"/>
      <c r="S242" s="247"/>
      <c r="T242" s="248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9" t="s">
        <v>380</v>
      </c>
      <c r="AU242" s="249" t="s">
        <v>86</v>
      </c>
      <c r="AV242" s="13" t="s">
        <v>84</v>
      </c>
      <c r="AW242" s="13" t="s">
        <v>37</v>
      </c>
      <c r="AX242" s="13" t="s">
        <v>76</v>
      </c>
      <c r="AY242" s="249" t="s">
        <v>146</v>
      </c>
    </row>
    <row r="243" spans="1:51" s="13" customFormat="1" ht="12">
      <c r="A243" s="13"/>
      <c r="B243" s="239"/>
      <c r="C243" s="240"/>
      <c r="D243" s="241" t="s">
        <v>380</v>
      </c>
      <c r="E243" s="242" t="s">
        <v>19</v>
      </c>
      <c r="F243" s="243" t="s">
        <v>558</v>
      </c>
      <c r="G243" s="240"/>
      <c r="H243" s="242" t="s">
        <v>19</v>
      </c>
      <c r="I243" s="244"/>
      <c r="J243" s="240"/>
      <c r="K243" s="240"/>
      <c r="L243" s="245"/>
      <c r="M243" s="246"/>
      <c r="N243" s="247"/>
      <c r="O243" s="247"/>
      <c r="P243" s="247"/>
      <c r="Q243" s="247"/>
      <c r="R243" s="247"/>
      <c r="S243" s="247"/>
      <c r="T243" s="248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9" t="s">
        <v>380</v>
      </c>
      <c r="AU243" s="249" t="s">
        <v>86</v>
      </c>
      <c r="AV243" s="13" t="s">
        <v>84</v>
      </c>
      <c r="AW243" s="13" t="s">
        <v>37</v>
      </c>
      <c r="AX243" s="13" t="s">
        <v>76</v>
      </c>
      <c r="AY243" s="249" t="s">
        <v>146</v>
      </c>
    </row>
    <row r="244" spans="1:51" s="14" customFormat="1" ht="12">
      <c r="A244" s="14"/>
      <c r="B244" s="250"/>
      <c r="C244" s="251"/>
      <c r="D244" s="241" t="s">
        <v>380</v>
      </c>
      <c r="E244" s="252" t="s">
        <v>19</v>
      </c>
      <c r="F244" s="253" t="s">
        <v>212</v>
      </c>
      <c r="G244" s="251"/>
      <c r="H244" s="254">
        <v>1005.43</v>
      </c>
      <c r="I244" s="255"/>
      <c r="J244" s="251"/>
      <c r="K244" s="251"/>
      <c r="L244" s="256"/>
      <c r="M244" s="257"/>
      <c r="N244" s="258"/>
      <c r="O244" s="258"/>
      <c r="P244" s="258"/>
      <c r="Q244" s="258"/>
      <c r="R244" s="258"/>
      <c r="S244" s="258"/>
      <c r="T244" s="259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60" t="s">
        <v>380</v>
      </c>
      <c r="AU244" s="260" t="s">
        <v>86</v>
      </c>
      <c r="AV244" s="14" t="s">
        <v>86</v>
      </c>
      <c r="AW244" s="14" t="s">
        <v>37</v>
      </c>
      <c r="AX244" s="14" t="s">
        <v>84</v>
      </c>
      <c r="AY244" s="260" t="s">
        <v>146</v>
      </c>
    </row>
    <row r="245" spans="1:47" s="2" customFormat="1" ht="12">
      <c r="A245" s="41"/>
      <c r="B245" s="42"/>
      <c r="C245" s="43"/>
      <c r="D245" s="241" t="s">
        <v>383</v>
      </c>
      <c r="E245" s="43"/>
      <c r="F245" s="261" t="s">
        <v>559</v>
      </c>
      <c r="G245" s="43"/>
      <c r="H245" s="43"/>
      <c r="I245" s="43"/>
      <c r="J245" s="43"/>
      <c r="K245" s="43"/>
      <c r="L245" s="47"/>
      <c r="M245" s="231"/>
      <c r="N245" s="232"/>
      <c r="O245" s="87"/>
      <c r="P245" s="87"/>
      <c r="Q245" s="87"/>
      <c r="R245" s="87"/>
      <c r="S245" s="87"/>
      <c r="T245" s="88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U245" s="20" t="s">
        <v>86</v>
      </c>
    </row>
    <row r="246" spans="1:47" s="2" customFormat="1" ht="12">
      <c r="A246" s="41"/>
      <c r="B246" s="42"/>
      <c r="C246" s="43"/>
      <c r="D246" s="241" t="s">
        <v>383</v>
      </c>
      <c r="E246" s="43"/>
      <c r="F246" s="262" t="s">
        <v>560</v>
      </c>
      <c r="G246" s="43"/>
      <c r="H246" s="263">
        <v>178.43</v>
      </c>
      <c r="I246" s="43"/>
      <c r="J246" s="43"/>
      <c r="K246" s="43"/>
      <c r="L246" s="47"/>
      <c r="M246" s="231"/>
      <c r="N246" s="232"/>
      <c r="O246" s="87"/>
      <c r="P246" s="87"/>
      <c r="Q246" s="87"/>
      <c r="R246" s="87"/>
      <c r="S246" s="87"/>
      <c r="T246" s="88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U246" s="20" t="s">
        <v>86</v>
      </c>
    </row>
    <row r="247" spans="1:47" s="2" customFormat="1" ht="12">
      <c r="A247" s="41"/>
      <c r="B247" s="42"/>
      <c r="C247" s="43"/>
      <c r="D247" s="241" t="s">
        <v>383</v>
      </c>
      <c r="E247" s="43"/>
      <c r="F247" s="262" t="s">
        <v>561</v>
      </c>
      <c r="G247" s="43"/>
      <c r="H247" s="263">
        <v>36.286</v>
      </c>
      <c r="I247" s="43"/>
      <c r="J247" s="43"/>
      <c r="K247" s="43"/>
      <c r="L247" s="47"/>
      <c r="M247" s="231"/>
      <c r="N247" s="232"/>
      <c r="O247" s="87"/>
      <c r="P247" s="87"/>
      <c r="Q247" s="87"/>
      <c r="R247" s="87"/>
      <c r="S247" s="87"/>
      <c r="T247" s="88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U247" s="20" t="s">
        <v>86</v>
      </c>
    </row>
    <row r="248" spans="1:47" s="2" customFormat="1" ht="12">
      <c r="A248" s="41"/>
      <c r="B248" s="42"/>
      <c r="C248" s="43"/>
      <c r="D248" s="241" t="s">
        <v>383</v>
      </c>
      <c r="E248" s="43"/>
      <c r="F248" s="264" t="s">
        <v>562</v>
      </c>
      <c r="G248" s="43"/>
      <c r="H248" s="43"/>
      <c r="I248" s="43"/>
      <c r="J248" s="43"/>
      <c r="K248" s="43"/>
      <c r="L248" s="47"/>
      <c r="M248" s="231"/>
      <c r="N248" s="232"/>
      <c r="O248" s="87"/>
      <c r="P248" s="87"/>
      <c r="Q248" s="87"/>
      <c r="R248" s="87"/>
      <c r="S248" s="87"/>
      <c r="T248" s="88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U248" s="20" t="s">
        <v>86</v>
      </c>
    </row>
    <row r="249" spans="1:47" s="2" customFormat="1" ht="12">
      <c r="A249" s="41"/>
      <c r="B249" s="42"/>
      <c r="C249" s="43"/>
      <c r="D249" s="241" t="s">
        <v>383</v>
      </c>
      <c r="E249" s="43"/>
      <c r="F249" s="265" t="s">
        <v>563</v>
      </c>
      <c r="G249" s="43"/>
      <c r="H249" s="263">
        <v>178.43</v>
      </c>
      <c r="I249" s="43"/>
      <c r="J249" s="43"/>
      <c r="K249" s="43"/>
      <c r="L249" s="47"/>
      <c r="M249" s="231"/>
      <c r="N249" s="232"/>
      <c r="O249" s="87"/>
      <c r="P249" s="87"/>
      <c r="Q249" s="87"/>
      <c r="R249" s="87"/>
      <c r="S249" s="87"/>
      <c r="T249" s="88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U249" s="20" t="s">
        <v>86</v>
      </c>
    </row>
    <row r="250" spans="1:47" s="2" customFormat="1" ht="12">
      <c r="A250" s="41"/>
      <c r="B250" s="42"/>
      <c r="C250" s="43"/>
      <c r="D250" s="241" t="s">
        <v>383</v>
      </c>
      <c r="E250" s="43"/>
      <c r="F250" s="264" t="s">
        <v>564</v>
      </c>
      <c r="G250" s="43"/>
      <c r="H250" s="43"/>
      <c r="I250" s="43"/>
      <c r="J250" s="43"/>
      <c r="K250" s="43"/>
      <c r="L250" s="47"/>
      <c r="M250" s="231"/>
      <c r="N250" s="232"/>
      <c r="O250" s="87"/>
      <c r="P250" s="87"/>
      <c r="Q250" s="87"/>
      <c r="R250" s="87"/>
      <c r="S250" s="87"/>
      <c r="T250" s="88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U250" s="20" t="s">
        <v>86</v>
      </c>
    </row>
    <row r="251" spans="1:47" s="2" customFormat="1" ht="12">
      <c r="A251" s="41"/>
      <c r="B251" s="42"/>
      <c r="C251" s="43"/>
      <c r="D251" s="241" t="s">
        <v>383</v>
      </c>
      <c r="E251" s="43"/>
      <c r="F251" s="265" t="s">
        <v>565</v>
      </c>
      <c r="G251" s="43"/>
      <c r="H251" s="263">
        <v>36.286</v>
      </c>
      <c r="I251" s="43"/>
      <c r="J251" s="43"/>
      <c r="K251" s="43"/>
      <c r="L251" s="47"/>
      <c r="M251" s="231"/>
      <c r="N251" s="232"/>
      <c r="O251" s="87"/>
      <c r="P251" s="87"/>
      <c r="Q251" s="87"/>
      <c r="R251" s="87"/>
      <c r="S251" s="87"/>
      <c r="T251" s="88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U251" s="20" t="s">
        <v>86</v>
      </c>
    </row>
    <row r="252" spans="1:47" s="2" customFormat="1" ht="12">
      <c r="A252" s="41"/>
      <c r="B252" s="42"/>
      <c r="C252" s="43"/>
      <c r="D252" s="241" t="s">
        <v>383</v>
      </c>
      <c r="E252" s="43"/>
      <c r="F252" s="261" t="s">
        <v>566</v>
      </c>
      <c r="G252" s="43"/>
      <c r="H252" s="43"/>
      <c r="I252" s="43"/>
      <c r="J252" s="43"/>
      <c r="K252" s="43"/>
      <c r="L252" s="47"/>
      <c r="M252" s="231"/>
      <c r="N252" s="232"/>
      <c r="O252" s="87"/>
      <c r="P252" s="87"/>
      <c r="Q252" s="87"/>
      <c r="R252" s="87"/>
      <c r="S252" s="87"/>
      <c r="T252" s="88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U252" s="20" t="s">
        <v>86</v>
      </c>
    </row>
    <row r="253" spans="1:47" s="2" customFormat="1" ht="12">
      <c r="A253" s="41"/>
      <c r="B253" s="42"/>
      <c r="C253" s="43"/>
      <c r="D253" s="241" t="s">
        <v>383</v>
      </c>
      <c r="E253" s="43"/>
      <c r="F253" s="262" t="s">
        <v>567</v>
      </c>
      <c r="G253" s="43"/>
      <c r="H253" s="263">
        <v>13.178</v>
      </c>
      <c r="I253" s="43"/>
      <c r="J253" s="43"/>
      <c r="K253" s="43"/>
      <c r="L253" s="47"/>
      <c r="M253" s="231"/>
      <c r="N253" s="232"/>
      <c r="O253" s="87"/>
      <c r="P253" s="87"/>
      <c r="Q253" s="87"/>
      <c r="R253" s="87"/>
      <c r="S253" s="87"/>
      <c r="T253" s="88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U253" s="20" t="s">
        <v>86</v>
      </c>
    </row>
    <row r="254" spans="1:47" s="2" customFormat="1" ht="12">
      <c r="A254" s="41"/>
      <c r="B254" s="42"/>
      <c r="C254" s="43"/>
      <c r="D254" s="241" t="s">
        <v>383</v>
      </c>
      <c r="E254" s="43"/>
      <c r="F254" s="262" t="s">
        <v>568</v>
      </c>
      <c r="G254" s="43"/>
      <c r="H254" s="263">
        <v>8.154</v>
      </c>
      <c r="I254" s="43"/>
      <c r="J254" s="43"/>
      <c r="K254" s="43"/>
      <c r="L254" s="47"/>
      <c r="M254" s="231"/>
      <c r="N254" s="232"/>
      <c r="O254" s="87"/>
      <c r="P254" s="87"/>
      <c r="Q254" s="87"/>
      <c r="R254" s="87"/>
      <c r="S254" s="87"/>
      <c r="T254" s="88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U254" s="20" t="s">
        <v>86</v>
      </c>
    </row>
    <row r="255" spans="1:47" s="2" customFormat="1" ht="12">
      <c r="A255" s="41"/>
      <c r="B255" s="42"/>
      <c r="C255" s="43"/>
      <c r="D255" s="241" t="s">
        <v>383</v>
      </c>
      <c r="E255" s="43"/>
      <c r="F255" s="262" t="s">
        <v>569</v>
      </c>
      <c r="G255" s="43"/>
      <c r="H255" s="263">
        <v>387.39</v>
      </c>
      <c r="I255" s="43"/>
      <c r="J255" s="43"/>
      <c r="K255" s="43"/>
      <c r="L255" s="47"/>
      <c r="M255" s="231"/>
      <c r="N255" s="232"/>
      <c r="O255" s="87"/>
      <c r="P255" s="87"/>
      <c r="Q255" s="87"/>
      <c r="R255" s="87"/>
      <c r="S255" s="87"/>
      <c r="T255" s="88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U255" s="20" t="s">
        <v>86</v>
      </c>
    </row>
    <row r="256" spans="1:47" s="2" customFormat="1" ht="12">
      <c r="A256" s="41"/>
      <c r="B256" s="42"/>
      <c r="C256" s="43"/>
      <c r="D256" s="241" t="s">
        <v>383</v>
      </c>
      <c r="E256" s="43"/>
      <c r="F256" s="262" t="s">
        <v>570</v>
      </c>
      <c r="G256" s="43"/>
      <c r="H256" s="263">
        <v>11.62</v>
      </c>
      <c r="I256" s="43"/>
      <c r="J256" s="43"/>
      <c r="K256" s="43"/>
      <c r="L256" s="47"/>
      <c r="M256" s="231"/>
      <c r="N256" s="232"/>
      <c r="O256" s="87"/>
      <c r="P256" s="87"/>
      <c r="Q256" s="87"/>
      <c r="R256" s="87"/>
      <c r="S256" s="87"/>
      <c r="T256" s="88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U256" s="20" t="s">
        <v>86</v>
      </c>
    </row>
    <row r="257" spans="1:47" s="2" customFormat="1" ht="12">
      <c r="A257" s="41"/>
      <c r="B257" s="42"/>
      <c r="C257" s="43"/>
      <c r="D257" s="241" t="s">
        <v>383</v>
      </c>
      <c r="E257" s="43"/>
      <c r="F257" s="264" t="s">
        <v>571</v>
      </c>
      <c r="G257" s="43"/>
      <c r="H257" s="43"/>
      <c r="I257" s="43"/>
      <c r="J257" s="43"/>
      <c r="K257" s="43"/>
      <c r="L257" s="47"/>
      <c r="M257" s="231"/>
      <c r="N257" s="232"/>
      <c r="O257" s="87"/>
      <c r="P257" s="87"/>
      <c r="Q257" s="87"/>
      <c r="R257" s="87"/>
      <c r="S257" s="87"/>
      <c r="T257" s="88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U257" s="20" t="s">
        <v>86</v>
      </c>
    </row>
    <row r="258" spans="1:47" s="2" customFormat="1" ht="12">
      <c r="A258" s="41"/>
      <c r="B258" s="42"/>
      <c r="C258" s="43"/>
      <c r="D258" s="241" t="s">
        <v>383</v>
      </c>
      <c r="E258" s="43"/>
      <c r="F258" s="265" t="s">
        <v>572</v>
      </c>
      <c r="G258" s="43"/>
      <c r="H258" s="263">
        <v>13.178</v>
      </c>
      <c r="I258" s="43"/>
      <c r="J258" s="43"/>
      <c r="K258" s="43"/>
      <c r="L258" s="47"/>
      <c r="M258" s="231"/>
      <c r="N258" s="232"/>
      <c r="O258" s="87"/>
      <c r="P258" s="87"/>
      <c r="Q258" s="87"/>
      <c r="R258" s="87"/>
      <c r="S258" s="87"/>
      <c r="T258" s="88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U258" s="20" t="s">
        <v>86</v>
      </c>
    </row>
    <row r="259" spans="1:47" s="2" customFormat="1" ht="12">
      <c r="A259" s="41"/>
      <c r="B259" s="42"/>
      <c r="C259" s="43"/>
      <c r="D259" s="241" t="s">
        <v>383</v>
      </c>
      <c r="E259" s="43"/>
      <c r="F259" s="264" t="s">
        <v>573</v>
      </c>
      <c r="G259" s="43"/>
      <c r="H259" s="43"/>
      <c r="I259" s="43"/>
      <c r="J259" s="43"/>
      <c r="K259" s="43"/>
      <c r="L259" s="47"/>
      <c r="M259" s="231"/>
      <c r="N259" s="232"/>
      <c r="O259" s="87"/>
      <c r="P259" s="87"/>
      <c r="Q259" s="87"/>
      <c r="R259" s="87"/>
      <c r="S259" s="87"/>
      <c r="T259" s="88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U259" s="20" t="s">
        <v>86</v>
      </c>
    </row>
    <row r="260" spans="1:47" s="2" customFormat="1" ht="12">
      <c r="A260" s="41"/>
      <c r="B260" s="42"/>
      <c r="C260" s="43"/>
      <c r="D260" s="241" t="s">
        <v>383</v>
      </c>
      <c r="E260" s="43"/>
      <c r="F260" s="265" t="s">
        <v>247</v>
      </c>
      <c r="G260" s="43"/>
      <c r="H260" s="263">
        <v>8.154</v>
      </c>
      <c r="I260" s="43"/>
      <c r="J260" s="43"/>
      <c r="K260" s="43"/>
      <c r="L260" s="47"/>
      <c r="M260" s="231"/>
      <c r="N260" s="232"/>
      <c r="O260" s="87"/>
      <c r="P260" s="87"/>
      <c r="Q260" s="87"/>
      <c r="R260" s="87"/>
      <c r="S260" s="87"/>
      <c r="T260" s="88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U260" s="20" t="s">
        <v>86</v>
      </c>
    </row>
    <row r="261" spans="1:47" s="2" customFormat="1" ht="12">
      <c r="A261" s="41"/>
      <c r="B261" s="42"/>
      <c r="C261" s="43"/>
      <c r="D261" s="241" t="s">
        <v>383</v>
      </c>
      <c r="E261" s="43"/>
      <c r="F261" s="264" t="s">
        <v>574</v>
      </c>
      <c r="G261" s="43"/>
      <c r="H261" s="43"/>
      <c r="I261" s="43"/>
      <c r="J261" s="43"/>
      <c r="K261" s="43"/>
      <c r="L261" s="47"/>
      <c r="M261" s="231"/>
      <c r="N261" s="232"/>
      <c r="O261" s="87"/>
      <c r="P261" s="87"/>
      <c r="Q261" s="87"/>
      <c r="R261" s="87"/>
      <c r="S261" s="87"/>
      <c r="T261" s="88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U261" s="20" t="s">
        <v>86</v>
      </c>
    </row>
    <row r="262" spans="1:47" s="2" customFormat="1" ht="12">
      <c r="A262" s="41"/>
      <c r="B262" s="42"/>
      <c r="C262" s="43"/>
      <c r="D262" s="241" t="s">
        <v>383</v>
      </c>
      <c r="E262" s="43"/>
      <c r="F262" s="265" t="s">
        <v>575</v>
      </c>
      <c r="G262" s="43"/>
      <c r="H262" s="263">
        <v>387.39</v>
      </c>
      <c r="I262" s="43"/>
      <c r="J262" s="43"/>
      <c r="K262" s="43"/>
      <c r="L262" s="47"/>
      <c r="M262" s="231"/>
      <c r="N262" s="232"/>
      <c r="O262" s="87"/>
      <c r="P262" s="87"/>
      <c r="Q262" s="87"/>
      <c r="R262" s="87"/>
      <c r="S262" s="87"/>
      <c r="T262" s="88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U262" s="20" t="s">
        <v>86</v>
      </c>
    </row>
    <row r="263" spans="1:47" s="2" customFormat="1" ht="12">
      <c r="A263" s="41"/>
      <c r="B263" s="42"/>
      <c r="C263" s="43"/>
      <c r="D263" s="241" t="s">
        <v>383</v>
      </c>
      <c r="E263" s="43"/>
      <c r="F263" s="264" t="s">
        <v>576</v>
      </c>
      <c r="G263" s="43"/>
      <c r="H263" s="43"/>
      <c r="I263" s="43"/>
      <c r="J263" s="43"/>
      <c r="K263" s="43"/>
      <c r="L263" s="47"/>
      <c r="M263" s="231"/>
      <c r="N263" s="232"/>
      <c r="O263" s="87"/>
      <c r="P263" s="87"/>
      <c r="Q263" s="87"/>
      <c r="R263" s="87"/>
      <c r="S263" s="87"/>
      <c r="T263" s="88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U263" s="20" t="s">
        <v>86</v>
      </c>
    </row>
    <row r="264" spans="1:47" s="2" customFormat="1" ht="12">
      <c r="A264" s="41"/>
      <c r="B264" s="42"/>
      <c r="C264" s="43"/>
      <c r="D264" s="241" t="s">
        <v>383</v>
      </c>
      <c r="E264" s="43"/>
      <c r="F264" s="265" t="s">
        <v>577</v>
      </c>
      <c r="G264" s="43"/>
      <c r="H264" s="263">
        <v>11.62</v>
      </c>
      <c r="I264" s="43"/>
      <c r="J264" s="43"/>
      <c r="K264" s="43"/>
      <c r="L264" s="47"/>
      <c r="M264" s="231"/>
      <c r="N264" s="232"/>
      <c r="O264" s="87"/>
      <c r="P264" s="87"/>
      <c r="Q264" s="87"/>
      <c r="R264" s="87"/>
      <c r="S264" s="87"/>
      <c r="T264" s="88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U264" s="20" t="s">
        <v>86</v>
      </c>
    </row>
    <row r="265" spans="1:47" s="2" customFormat="1" ht="12">
      <c r="A265" s="41"/>
      <c r="B265" s="42"/>
      <c r="C265" s="43"/>
      <c r="D265" s="241" t="s">
        <v>383</v>
      </c>
      <c r="E265" s="43"/>
      <c r="F265" s="261" t="s">
        <v>578</v>
      </c>
      <c r="G265" s="43"/>
      <c r="H265" s="43"/>
      <c r="I265" s="43"/>
      <c r="J265" s="43"/>
      <c r="K265" s="43"/>
      <c r="L265" s="47"/>
      <c r="M265" s="231"/>
      <c r="N265" s="232"/>
      <c r="O265" s="87"/>
      <c r="P265" s="87"/>
      <c r="Q265" s="87"/>
      <c r="R265" s="87"/>
      <c r="S265" s="87"/>
      <c r="T265" s="88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U265" s="20" t="s">
        <v>86</v>
      </c>
    </row>
    <row r="266" spans="1:47" s="2" customFormat="1" ht="12">
      <c r="A266" s="41"/>
      <c r="B266" s="42"/>
      <c r="C266" s="43"/>
      <c r="D266" s="241" t="s">
        <v>383</v>
      </c>
      <c r="E266" s="43"/>
      <c r="F266" s="262" t="s">
        <v>579</v>
      </c>
      <c r="G266" s="43"/>
      <c r="H266" s="263">
        <v>250.5</v>
      </c>
      <c r="I266" s="43"/>
      <c r="J266" s="43"/>
      <c r="K266" s="43"/>
      <c r="L266" s="47"/>
      <c r="M266" s="231"/>
      <c r="N266" s="232"/>
      <c r="O266" s="87"/>
      <c r="P266" s="87"/>
      <c r="Q266" s="87"/>
      <c r="R266" s="87"/>
      <c r="S266" s="87"/>
      <c r="T266" s="88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U266" s="20" t="s">
        <v>86</v>
      </c>
    </row>
    <row r="267" spans="1:47" s="2" customFormat="1" ht="12">
      <c r="A267" s="41"/>
      <c r="B267" s="42"/>
      <c r="C267" s="43"/>
      <c r="D267" s="241" t="s">
        <v>383</v>
      </c>
      <c r="E267" s="43"/>
      <c r="F267" s="264" t="s">
        <v>580</v>
      </c>
      <c r="G267" s="43"/>
      <c r="H267" s="43"/>
      <c r="I267" s="43"/>
      <c r="J267" s="43"/>
      <c r="K267" s="43"/>
      <c r="L267" s="47"/>
      <c r="M267" s="231"/>
      <c r="N267" s="232"/>
      <c r="O267" s="87"/>
      <c r="P267" s="87"/>
      <c r="Q267" s="87"/>
      <c r="R267" s="87"/>
      <c r="S267" s="87"/>
      <c r="T267" s="88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U267" s="20" t="s">
        <v>86</v>
      </c>
    </row>
    <row r="268" spans="1:47" s="2" customFormat="1" ht="12">
      <c r="A268" s="41"/>
      <c r="B268" s="42"/>
      <c r="C268" s="43"/>
      <c r="D268" s="241" t="s">
        <v>383</v>
      </c>
      <c r="E268" s="43"/>
      <c r="F268" s="265" t="s">
        <v>581</v>
      </c>
      <c r="G268" s="43"/>
      <c r="H268" s="263">
        <v>250.5</v>
      </c>
      <c r="I268" s="43"/>
      <c r="J268" s="43"/>
      <c r="K268" s="43"/>
      <c r="L268" s="47"/>
      <c r="M268" s="231"/>
      <c r="N268" s="232"/>
      <c r="O268" s="87"/>
      <c r="P268" s="87"/>
      <c r="Q268" s="87"/>
      <c r="R268" s="87"/>
      <c r="S268" s="87"/>
      <c r="T268" s="88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U268" s="20" t="s">
        <v>86</v>
      </c>
    </row>
    <row r="269" spans="1:47" s="2" customFormat="1" ht="12">
      <c r="A269" s="41"/>
      <c r="B269" s="42"/>
      <c r="C269" s="43"/>
      <c r="D269" s="241" t="s">
        <v>383</v>
      </c>
      <c r="E269" s="43"/>
      <c r="F269" s="261" t="s">
        <v>582</v>
      </c>
      <c r="G269" s="43"/>
      <c r="H269" s="43"/>
      <c r="I269" s="43"/>
      <c r="J269" s="43"/>
      <c r="K269" s="43"/>
      <c r="L269" s="47"/>
      <c r="M269" s="231"/>
      <c r="N269" s="232"/>
      <c r="O269" s="87"/>
      <c r="P269" s="87"/>
      <c r="Q269" s="87"/>
      <c r="R269" s="87"/>
      <c r="S269" s="87"/>
      <c r="T269" s="88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U269" s="20" t="s">
        <v>86</v>
      </c>
    </row>
    <row r="270" spans="1:47" s="2" customFormat="1" ht="12">
      <c r="A270" s="41"/>
      <c r="B270" s="42"/>
      <c r="C270" s="43"/>
      <c r="D270" s="241" t="s">
        <v>383</v>
      </c>
      <c r="E270" s="43"/>
      <c r="F270" s="262" t="s">
        <v>583</v>
      </c>
      <c r="G270" s="43"/>
      <c r="H270" s="263">
        <v>43.526</v>
      </c>
      <c r="I270" s="43"/>
      <c r="J270" s="43"/>
      <c r="K270" s="43"/>
      <c r="L270" s="47"/>
      <c r="M270" s="231"/>
      <c r="N270" s="232"/>
      <c r="O270" s="87"/>
      <c r="P270" s="87"/>
      <c r="Q270" s="87"/>
      <c r="R270" s="87"/>
      <c r="S270" s="87"/>
      <c r="T270" s="88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U270" s="20" t="s">
        <v>86</v>
      </c>
    </row>
    <row r="271" spans="1:47" s="2" customFormat="1" ht="12">
      <c r="A271" s="41"/>
      <c r="B271" s="42"/>
      <c r="C271" s="43"/>
      <c r="D271" s="241" t="s">
        <v>383</v>
      </c>
      <c r="E271" s="43"/>
      <c r="F271" s="264" t="s">
        <v>405</v>
      </c>
      <c r="G271" s="43"/>
      <c r="H271" s="43"/>
      <c r="I271" s="43"/>
      <c r="J271" s="43"/>
      <c r="K271" s="43"/>
      <c r="L271" s="47"/>
      <c r="M271" s="231"/>
      <c r="N271" s="232"/>
      <c r="O271" s="87"/>
      <c r="P271" s="87"/>
      <c r="Q271" s="87"/>
      <c r="R271" s="87"/>
      <c r="S271" s="87"/>
      <c r="T271" s="88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U271" s="20" t="s">
        <v>86</v>
      </c>
    </row>
    <row r="272" spans="1:47" s="2" customFormat="1" ht="12">
      <c r="A272" s="41"/>
      <c r="B272" s="42"/>
      <c r="C272" s="43"/>
      <c r="D272" s="241" t="s">
        <v>383</v>
      </c>
      <c r="E272" s="43"/>
      <c r="F272" s="265" t="s">
        <v>406</v>
      </c>
      <c r="G272" s="43"/>
      <c r="H272" s="263">
        <v>87.052</v>
      </c>
      <c r="I272" s="43"/>
      <c r="J272" s="43"/>
      <c r="K272" s="43"/>
      <c r="L272" s="47"/>
      <c r="M272" s="231"/>
      <c r="N272" s="232"/>
      <c r="O272" s="87"/>
      <c r="P272" s="87"/>
      <c r="Q272" s="87"/>
      <c r="R272" s="87"/>
      <c r="S272" s="87"/>
      <c r="T272" s="88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U272" s="20" t="s">
        <v>86</v>
      </c>
    </row>
    <row r="273" spans="1:47" s="2" customFormat="1" ht="12">
      <c r="A273" s="41"/>
      <c r="B273" s="42"/>
      <c r="C273" s="43"/>
      <c r="D273" s="241" t="s">
        <v>383</v>
      </c>
      <c r="E273" s="43"/>
      <c r="F273" s="261" t="s">
        <v>584</v>
      </c>
      <c r="G273" s="43"/>
      <c r="H273" s="43"/>
      <c r="I273" s="43"/>
      <c r="J273" s="43"/>
      <c r="K273" s="43"/>
      <c r="L273" s="47"/>
      <c r="M273" s="231"/>
      <c r="N273" s="232"/>
      <c r="O273" s="87"/>
      <c r="P273" s="87"/>
      <c r="Q273" s="87"/>
      <c r="R273" s="87"/>
      <c r="S273" s="87"/>
      <c r="T273" s="88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U273" s="20" t="s">
        <v>86</v>
      </c>
    </row>
    <row r="274" spans="1:47" s="2" customFormat="1" ht="12">
      <c r="A274" s="41"/>
      <c r="B274" s="42"/>
      <c r="C274" s="43"/>
      <c r="D274" s="241" t="s">
        <v>383</v>
      </c>
      <c r="E274" s="43"/>
      <c r="F274" s="262" t="s">
        <v>585</v>
      </c>
      <c r="G274" s="43"/>
      <c r="H274" s="263">
        <v>13.223</v>
      </c>
      <c r="I274" s="43"/>
      <c r="J274" s="43"/>
      <c r="K274" s="43"/>
      <c r="L274" s="47"/>
      <c r="M274" s="231"/>
      <c r="N274" s="232"/>
      <c r="O274" s="87"/>
      <c r="P274" s="87"/>
      <c r="Q274" s="87"/>
      <c r="R274" s="87"/>
      <c r="S274" s="87"/>
      <c r="T274" s="88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U274" s="20" t="s">
        <v>86</v>
      </c>
    </row>
    <row r="275" spans="1:47" s="2" customFormat="1" ht="12">
      <c r="A275" s="41"/>
      <c r="B275" s="42"/>
      <c r="C275" s="43"/>
      <c r="D275" s="241" t="s">
        <v>383</v>
      </c>
      <c r="E275" s="43"/>
      <c r="F275" s="262" t="s">
        <v>586</v>
      </c>
      <c r="G275" s="43"/>
      <c r="H275" s="263">
        <v>6.278</v>
      </c>
      <c r="I275" s="43"/>
      <c r="J275" s="43"/>
      <c r="K275" s="43"/>
      <c r="L275" s="47"/>
      <c r="M275" s="231"/>
      <c r="N275" s="232"/>
      <c r="O275" s="87"/>
      <c r="P275" s="87"/>
      <c r="Q275" s="87"/>
      <c r="R275" s="87"/>
      <c r="S275" s="87"/>
      <c r="T275" s="88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U275" s="20" t="s">
        <v>86</v>
      </c>
    </row>
    <row r="276" spans="1:47" s="2" customFormat="1" ht="12">
      <c r="A276" s="41"/>
      <c r="B276" s="42"/>
      <c r="C276" s="43"/>
      <c r="D276" s="241" t="s">
        <v>383</v>
      </c>
      <c r="E276" s="43"/>
      <c r="F276" s="262" t="s">
        <v>587</v>
      </c>
      <c r="G276" s="43"/>
      <c r="H276" s="263">
        <v>56.845</v>
      </c>
      <c r="I276" s="43"/>
      <c r="J276" s="43"/>
      <c r="K276" s="43"/>
      <c r="L276" s="47"/>
      <c r="M276" s="231"/>
      <c r="N276" s="232"/>
      <c r="O276" s="87"/>
      <c r="P276" s="87"/>
      <c r="Q276" s="87"/>
      <c r="R276" s="87"/>
      <c r="S276" s="87"/>
      <c r="T276" s="88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U276" s="20" t="s">
        <v>86</v>
      </c>
    </row>
    <row r="277" spans="1:47" s="2" customFormat="1" ht="12">
      <c r="A277" s="41"/>
      <c r="B277" s="42"/>
      <c r="C277" s="43"/>
      <c r="D277" s="241" t="s">
        <v>383</v>
      </c>
      <c r="E277" s="43"/>
      <c r="F277" s="264" t="s">
        <v>588</v>
      </c>
      <c r="G277" s="43"/>
      <c r="H277" s="43"/>
      <c r="I277" s="43"/>
      <c r="J277" s="43"/>
      <c r="K277" s="43"/>
      <c r="L277" s="47"/>
      <c r="M277" s="231"/>
      <c r="N277" s="232"/>
      <c r="O277" s="87"/>
      <c r="P277" s="87"/>
      <c r="Q277" s="87"/>
      <c r="R277" s="87"/>
      <c r="S277" s="87"/>
      <c r="T277" s="88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U277" s="20" t="s">
        <v>86</v>
      </c>
    </row>
    <row r="278" spans="1:47" s="2" customFormat="1" ht="12">
      <c r="A278" s="41"/>
      <c r="B278" s="42"/>
      <c r="C278" s="43"/>
      <c r="D278" s="241" t="s">
        <v>383</v>
      </c>
      <c r="E278" s="43"/>
      <c r="F278" s="265" t="s">
        <v>589</v>
      </c>
      <c r="G278" s="43"/>
      <c r="H278" s="263">
        <v>264.452</v>
      </c>
      <c r="I278" s="43"/>
      <c r="J278" s="43"/>
      <c r="K278" s="43"/>
      <c r="L278" s="47"/>
      <c r="M278" s="231"/>
      <c r="N278" s="232"/>
      <c r="O278" s="87"/>
      <c r="P278" s="87"/>
      <c r="Q278" s="87"/>
      <c r="R278" s="87"/>
      <c r="S278" s="87"/>
      <c r="T278" s="88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U278" s="20" t="s">
        <v>86</v>
      </c>
    </row>
    <row r="279" spans="1:47" s="2" customFormat="1" ht="12">
      <c r="A279" s="41"/>
      <c r="B279" s="42"/>
      <c r="C279" s="43"/>
      <c r="D279" s="241" t="s">
        <v>383</v>
      </c>
      <c r="E279" s="43"/>
      <c r="F279" s="264" t="s">
        <v>590</v>
      </c>
      <c r="G279" s="43"/>
      <c r="H279" s="43"/>
      <c r="I279" s="43"/>
      <c r="J279" s="43"/>
      <c r="K279" s="43"/>
      <c r="L279" s="47"/>
      <c r="M279" s="231"/>
      <c r="N279" s="232"/>
      <c r="O279" s="87"/>
      <c r="P279" s="87"/>
      <c r="Q279" s="87"/>
      <c r="R279" s="87"/>
      <c r="S279" s="87"/>
      <c r="T279" s="88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U279" s="20" t="s">
        <v>86</v>
      </c>
    </row>
    <row r="280" spans="1:47" s="2" customFormat="1" ht="12">
      <c r="A280" s="41"/>
      <c r="B280" s="42"/>
      <c r="C280" s="43"/>
      <c r="D280" s="241" t="s">
        <v>383</v>
      </c>
      <c r="E280" s="43"/>
      <c r="F280" s="265" t="s">
        <v>591</v>
      </c>
      <c r="G280" s="43"/>
      <c r="H280" s="263">
        <v>62.779</v>
      </c>
      <c r="I280" s="43"/>
      <c r="J280" s="43"/>
      <c r="K280" s="43"/>
      <c r="L280" s="47"/>
      <c r="M280" s="231"/>
      <c r="N280" s="232"/>
      <c r="O280" s="87"/>
      <c r="P280" s="87"/>
      <c r="Q280" s="87"/>
      <c r="R280" s="87"/>
      <c r="S280" s="87"/>
      <c r="T280" s="88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U280" s="20" t="s">
        <v>86</v>
      </c>
    </row>
    <row r="281" spans="1:47" s="2" customFormat="1" ht="12">
      <c r="A281" s="41"/>
      <c r="B281" s="42"/>
      <c r="C281" s="43"/>
      <c r="D281" s="241" t="s">
        <v>383</v>
      </c>
      <c r="E281" s="43"/>
      <c r="F281" s="264" t="s">
        <v>592</v>
      </c>
      <c r="G281" s="43"/>
      <c r="H281" s="43"/>
      <c r="I281" s="43"/>
      <c r="J281" s="43"/>
      <c r="K281" s="43"/>
      <c r="L281" s="47"/>
      <c r="M281" s="231"/>
      <c r="N281" s="232"/>
      <c r="O281" s="87"/>
      <c r="P281" s="87"/>
      <c r="Q281" s="87"/>
      <c r="R281" s="87"/>
      <c r="S281" s="87"/>
      <c r="T281" s="88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U281" s="20" t="s">
        <v>86</v>
      </c>
    </row>
    <row r="282" spans="1:47" s="2" customFormat="1" ht="12">
      <c r="A282" s="41"/>
      <c r="B282" s="42"/>
      <c r="C282" s="43"/>
      <c r="D282" s="241" t="s">
        <v>383</v>
      </c>
      <c r="E282" s="43"/>
      <c r="F282" s="265" t="s">
        <v>593</v>
      </c>
      <c r="G282" s="43"/>
      <c r="H282" s="263">
        <v>378.969</v>
      </c>
      <c r="I282" s="43"/>
      <c r="J282" s="43"/>
      <c r="K282" s="43"/>
      <c r="L282" s="47"/>
      <c r="M282" s="231"/>
      <c r="N282" s="232"/>
      <c r="O282" s="87"/>
      <c r="P282" s="87"/>
      <c r="Q282" s="87"/>
      <c r="R282" s="87"/>
      <c r="S282" s="87"/>
      <c r="T282" s="88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U282" s="20" t="s">
        <v>86</v>
      </c>
    </row>
    <row r="283" spans="1:65" s="2" customFormat="1" ht="24.15" customHeight="1">
      <c r="A283" s="41"/>
      <c r="B283" s="42"/>
      <c r="C283" s="215" t="s">
        <v>145</v>
      </c>
      <c r="D283" s="215" t="s">
        <v>149</v>
      </c>
      <c r="E283" s="216" t="s">
        <v>530</v>
      </c>
      <c r="F283" s="217" t="s">
        <v>531</v>
      </c>
      <c r="G283" s="218" t="s">
        <v>526</v>
      </c>
      <c r="H283" s="219">
        <v>715.734</v>
      </c>
      <c r="I283" s="220"/>
      <c r="J283" s="221">
        <f>ROUND(I283*H283,2)</f>
        <v>0</v>
      </c>
      <c r="K283" s="217" t="s">
        <v>153</v>
      </c>
      <c r="L283" s="47"/>
      <c r="M283" s="222" t="s">
        <v>19</v>
      </c>
      <c r="N283" s="223" t="s">
        <v>47</v>
      </c>
      <c r="O283" s="87"/>
      <c r="P283" s="224">
        <f>O283*H283</f>
        <v>0</v>
      </c>
      <c r="Q283" s="224">
        <v>0</v>
      </c>
      <c r="R283" s="224">
        <f>Q283*H283</f>
        <v>0</v>
      </c>
      <c r="S283" s="224">
        <v>0</v>
      </c>
      <c r="T283" s="225">
        <f>S283*H283</f>
        <v>0</v>
      </c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R283" s="226" t="s">
        <v>167</v>
      </c>
      <c r="AT283" s="226" t="s">
        <v>149</v>
      </c>
      <c r="AU283" s="226" t="s">
        <v>86</v>
      </c>
      <c r="AY283" s="20" t="s">
        <v>146</v>
      </c>
      <c r="BE283" s="227">
        <f>IF(N283="základní",J283,0)</f>
        <v>0</v>
      </c>
      <c r="BF283" s="227">
        <f>IF(N283="snížená",J283,0)</f>
        <v>0</v>
      </c>
      <c r="BG283" s="227">
        <f>IF(N283="zákl. přenesená",J283,0)</f>
        <v>0</v>
      </c>
      <c r="BH283" s="227">
        <f>IF(N283="sníž. přenesená",J283,0)</f>
        <v>0</v>
      </c>
      <c r="BI283" s="227">
        <f>IF(N283="nulová",J283,0)</f>
        <v>0</v>
      </c>
      <c r="BJ283" s="20" t="s">
        <v>84</v>
      </c>
      <c r="BK283" s="227">
        <f>ROUND(I283*H283,2)</f>
        <v>0</v>
      </c>
      <c r="BL283" s="20" t="s">
        <v>167</v>
      </c>
      <c r="BM283" s="226" t="s">
        <v>1335</v>
      </c>
    </row>
    <row r="284" spans="1:47" s="2" customFormat="1" ht="12">
      <c r="A284" s="41"/>
      <c r="B284" s="42"/>
      <c r="C284" s="43"/>
      <c r="D284" s="228" t="s">
        <v>156</v>
      </c>
      <c r="E284" s="43"/>
      <c r="F284" s="229" t="s">
        <v>533</v>
      </c>
      <c r="G284" s="43"/>
      <c r="H284" s="43"/>
      <c r="I284" s="230"/>
      <c r="J284" s="43"/>
      <c r="K284" s="43"/>
      <c r="L284" s="47"/>
      <c r="M284" s="231"/>
      <c r="N284" s="232"/>
      <c r="O284" s="87"/>
      <c r="P284" s="87"/>
      <c r="Q284" s="87"/>
      <c r="R284" s="87"/>
      <c r="S284" s="87"/>
      <c r="T284" s="88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T284" s="20" t="s">
        <v>156</v>
      </c>
      <c r="AU284" s="20" t="s">
        <v>86</v>
      </c>
    </row>
    <row r="285" spans="1:51" s="13" customFormat="1" ht="12">
      <c r="A285" s="13"/>
      <c r="B285" s="239"/>
      <c r="C285" s="240"/>
      <c r="D285" s="241" t="s">
        <v>380</v>
      </c>
      <c r="E285" s="242" t="s">
        <v>19</v>
      </c>
      <c r="F285" s="243" t="s">
        <v>381</v>
      </c>
      <c r="G285" s="240"/>
      <c r="H285" s="242" t="s">
        <v>19</v>
      </c>
      <c r="I285" s="244"/>
      <c r="J285" s="240"/>
      <c r="K285" s="240"/>
      <c r="L285" s="245"/>
      <c r="M285" s="246"/>
      <c r="N285" s="247"/>
      <c r="O285" s="247"/>
      <c r="P285" s="247"/>
      <c r="Q285" s="247"/>
      <c r="R285" s="247"/>
      <c r="S285" s="247"/>
      <c r="T285" s="248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9" t="s">
        <v>380</v>
      </c>
      <c r="AU285" s="249" t="s">
        <v>86</v>
      </c>
      <c r="AV285" s="13" t="s">
        <v>84</v>
      </c>
      <c r="AW285" s="13" t="s">
        <v>37</v>
      </c>
      <c r="AX285" s="13" t="s">
        <v>76</v>
      </c>
      <c r="AY285" s="249" t="s">
        <v>146</v>
      </c>
    </row>
    <row r="286" spans="1:51" s="13" customFormat="1" ht="12">
      <c r="A286" s="13"/>
      <c r="B286" s="239"/>
      <c r="C286" s="240"/>
      <c r="D286" s="241" t="s">
        <v>380</v>
      </c>
      <c r="E286" s="242" t="s">
        <v>19</v>
      </c>
      <c r="F286" s="243" t="s">
        <v>1323</v>
      </c>
      <c r="G286" s="240"/>
      <c r="H286" s="242" t="s">
        <v>19</v>
      </c>
      <c r="I286" s="244"/>
      <c r="J286" s="240"/>
      <c r="K286" s="240"/>
      <c r="L286" s="245"/>
      <c r="M286" s="246"/>
      <c r="N286" s="247"/>
      <c r="O286" s="247"/>
      <c r="P286" s="247"/>
      <c r="Q286" s="247"/>
      <c r="R286" s="247"/>
      <c r="S286" s="247"/>
      <c r="T286" s="248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9" t="s">
        <v>380</v>
      </c>
      <c r="AU286" s="249" t="s">
        <v>86</v>
      </c>
      <c r="AV286" s="13" t="s">
        <v>84</v>
      </c>
      <c r="AW286" s="13" t="s">
        <v>37</v>
      </c>
      <c r="AX286" s="13" t="s">
        <v>76</v>
      </c>
      <c r="AY286" s="249" t="s">
        <v>146</v>
      </c>
    </row>
    <row r="287" spans="1:51" s="13" customFormat="1" ht="12">
      <c r="A287" s="13"/>
      <c r="B287" s="239"/>
      <c r="C287" s="240"/>
      <c r="D287" s="241" t="s">
        <v>380</v>
      </c>
      <c r="E287" s="242" t="s">
        <v>19</v>
      </c>
      <c r="F287" s="243" t="s">
        <v>1324</v>
      </c>
      <c r="G287" s="240"/>
      <c r="H287" s="242" t="s">
        <v>19</v>
      </c>
      <c r="I287" s="244"/>
      <c r="J287" s="240"/>
      <c r="K287" s="240"/>
      <c r="L287" s="245"/>
      <c r="M287" s="246"/>
      <c r="N287" s="247"/>
      <c r="O287" s="247"/>
      <c r="P287" s="247"/>
      <c r="Q287" s="247"/>
      <c r="R287" s="247"/>
      <c r="S287" s="247"/>
      <c r="T287" s="248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9" t="s">
        <v>380</v>
      </c>
      <c r="AU287" s="249" t="s">
        <v>86</v>
      </c>
      <c r="AV287" s="13" t="s">
        <v>84</v>
      </c>
      <c r="AW287" s="13" t="s">
        <v>37</v>
      </c>
      <c r="AX287" s="13" t="s">
        <v>76</v>
      </c>
      <c r="AY287" s="249" t="s">
        <v>146</v>
      </c>
    </row>
    <row r="288" spans="1:51" s="13" customFormat="1" ht="12">
      <c r="A288" s="13"/>
      <c r="B288" s="239"/>
      <c r="C288" s="240"/>
      <c r="D288" s="241" t="s">
        <v>380</v>
      </c>
      <c r="E288" s="242" t="s">
        <v>19</v>
      </c>
      <c r="F288" s="243" t="s">
        <v>1325</v>
      </c>
      <c r="G288" s="240"/>
      <c r="H288" s="242" t="s">
        <v>19</v>
      </c>
      <c r="I288" s="244"/>
      <c r="J288" s="240"/>
      <c r="K288" s="240"/>
      <c r="L288" s="245"/>
      <c r="M288" s="246"/>
      <c r="N288" s="247"/>
      <c r="O288" s="247"/>
      <c r="P288" s="247"/>
      <c r="Q288" s="247"/>
      <c r="R288" s="247"/>
      <c r="S288" s="247"/>
      <c r="T288" s="248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9" t="s">
        <v>380</v>
      </c>
      <c r="AU288" s="249" t="s">
        <v>86</v>
      </c>
      <c r="AV288" s="13" t="s">
        <v>84</v>
      </c>
      <c r="AW288" s="13" t="s">
        <v>37</v>
      </c>
      <c r="AX288" s="13" t="s">
        <v>76</v>
      </c>
      <c r="AY288" s="249" t="s">
        <v>146</v>
      </c>
    </row>
    <row r="289" spans="1:51" s="13" customFormat="1" ht="12">
      <c r="A289" s="13"/>
      <c r="B289" s="239"/>
      <c r="C289" s="240"/>
      <c r="D289" s="241" t="s">
        <v>380</v>
      </c>
      <c r="E289" s="242" t="s">
        <v>19</v>
      </c>
      <c r="F289" s="243" t="s">
        <v>1326</v>
      </c>
      <c r="G289" s="240"/>
      <c r="H289" s="242" t="s">
        <v>19</v>
      </c>
      <c r="I289" s="244"/>
      <c r="J289" s="240"/>
      <c r="K289" s="240"/>
      <c r="L289" s="245"/>
      <c r="M289" s="246"/>
      <c r="N289" s="247"/>
      <c r="O289" s="247"/>
      <c r="P289" s="247"/>
      <c r="Q289" s="247"/>
      <c r="R289" s="247"/>
      <c r="S289" s="247"/>
      <c r="T289" s="248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9" t="s">
        <v>380</v>
      </c>
      <c r="AU289" s="249" t="s">
        <v>86</v>
      </c>
      <c r="AV289" s="13" t="s">
        <v>84</v>
      </c>
      <c r="AW289" s="13" t="s">
        <v>37</v>
      </c>
      <c r="AX289" s="13" t="s">
        <v>76</v>
      </c>
      <c r="AY289" s="249" t="s">
        <v>146</v>
      </c>
    </row>
    <row r="290" spans="1:51" s="13" customFormat="1" ht="12">
      <c r="A290" s="13"/>
      <c r="B290" s="239"/>
      <c r="C290" s="240"/>
      <c r="D290" s="241" t="s">
        <v>380</v>
      </c>
      <c r="E290" s="242" t="s">
        <v>19</v>
      </c>
      <c r="F290" s="243" t="s">
        <v>1327</v>
      </c>
      <c r="G290" s="240"/>
      <c r="H290" s="242" t="s">
        <v>19</v>
      </c>
      <c r="I290" s="244"/>
      <c r="J290" s="240"/>
      <c r="K290" s="240"/>
      <c r="L290" s="245"/>
      <c r="M290" s="246"/>
      <c r="N290" s="247"/>
      <c r="O290" s="247"/>
      <c r="P290" s="247"/>
      <c r="Q290" s="247"/>
      <c r="R290" s="247"/>
      <c r="S290" s="247"/>
      <c r="T290" s="248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9" t="s">
        <v>380</v>
      </c>
      <c r="AU290" s="249" t="s">
        <v>86</v>
      </c>
      <c r="AV290" s="13" t="s">
        <v>84</v>
      </c>
      <c r="AW290" s="13" t="s">
        <v>37</v>
      </c>
      <c r="AX290" s="13" t="s">
        <v>76</v>
      </c>
      <c r="AY290" s="249" t="s">
        <v>146</v>
      </c>
    </row>
    <row r="291" spans="1:51" s="14" customFormat="1" ht="12">
      <c r="A291" s="14"/>
      <c r="B291" s="250"/>
      <c r="C291" s="251"/>
      <c r="D291" s="241" t="s">
        <v>380</v>
      </c>
      <c r="E291" s="252" t="s">
        <v>19</v>
      </c>
      <c r="F291" s="253" t="s">
        <v>1316</v>
      </c>
      <c r="G291" s="251"/>
      <c r="H291" s="254">
        <v>397.63</v>
      </c>
      <c r="I291" s="255"/>
      <c r="J291" s="251"/>
      <c r="K291" s="251"/>
      <c r="L291" s="256"/>
      <c r="M291" s="257"/>
      <c r="N291" s="258"/>
      <c r="O291" s="258"/>
      <c r="P291" s="258"/>
      <c r="Q291" s="258"/>
      <c r="R291" s="258"/>
      <c r="S291" s="258"/>
      <c r="T291" s="259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60" t="s">
        <v>380</v>
      </c>
      <c r="AU291" s="260" t="s">
        <v>86</v>
      </c>
      <c r="AV291" s="14" t="s">
        <v>86</v>
      </c>
      <c r="AW291" s="14" t="s">
        <v>37</v>
      </c>
      <c r="AX291" s="14" t="s">
        <v>84</v>
      </c>
      <c r="AY291" s="260" t="s">
        <v>146</v>
      </c>
    </row>
    <row r="292" spans="1:47" s="2" customFormat="1" ht="12">
      <c r="A292" s="41"/>
      <c r="B292" s="42"/>
      <c r="C292" s="43"/>
      <c r="D292" s="241" t="s">
        <v>383</v>
      </c>
      <c r="E292" s="43"/>
      <c r="F292" s="261" t="s">
        <v>559</v>
      </c>
      <c r="G292" s="43"/>
      <c r="H292" s="43"/>
      <c r="I292" s="43"/>
      <c r="J292" s="43"/>
      <c r="K292" s="43"/>
      <c r="L292" s="47"/>
      <c r="M292" s="231"/>
      <c r="N292" s="232"/>
      <c r="O292" s="87"/>
      <c r="P292" s="87"/>
      <c r="Q292" s="87"/>
      <c r="R292" s="87"/>
      <c r="S292" s="87"/>
      <c r="T292" s="88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U292" s="20" t="s">
        <v>86</v>
      </c>
    </row>
    <row r="293" spans="1:47" s="2" customFormat="1" ht="12">
      <c r="A293" s="41"/>
      <c r="B293" s="42"/>
      <c r="C293" s="43"/>
      <c r="D293" s="241" t="s">
        <v>383</v>
      </c>
      <c r="E293" s="43"/>
      <c r="F293" s="262" t="s">
        <v>560</v>
      </c>
      <c r="G293" s="43"/>
      <c r="H293" s="263">
        <v>178.43</v>
      </c>
      <c r="I293" s="43"/>
      <c r="J293" s="43"/>
      <c r="K293" s="43"/>
      <c r="L293" s="47"/>
      <c r="M293" s="231"/>
      <c r="N293" s="232"/>
      <c r="O293" s="87"/>
      <c r="P293" s="87"/>
      <c r="Q293" s="87"/>
      <c r="R293" s="87"/>
      <c r="S293" s="87"/>
      <c r="T293" s="88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U293" s="20" t="s">
        <v>86</v>
      </c>
    </row>
    <row r="294" spans="1:47" s="2" customFormat="1" ht="12">
      <c r="A294" s="41"/>
      <c r="B294" s="42"/>
      <c r="C294" s="43"/>
      <c r="D294" s="241" t="s">
        <v>383</v>
      </c>
      <c r="E294" s="43"/>
      <c r="F294" s="262" t="s">
        <v>561</v>
      </c>
      <c r="G294" s="43"/>
      <c r="H294" s="263">
        <v>36.286</v>
      </c>
      <c r="I294" s="43"/>
      <c r="J294" s="43"/>
      <c r="K294" s="43"/>
      <c r="L294" s="47"/>
      <c r="M294" s="231"/>
      <c r="N294" s="232"/>
      <c r="O294" s="87"/>
      <c r="P294" s="87"/>
      <c r="Q294" s="87"/>
      <c r="R294" s="87"/>
      <c r="S294" s="87"/>
      <c r="T294" s="88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U294" s="20" t="s">
        <v>86</v>
      </c>
    </row>
    <row r="295" spans="1:47" s="2" customFormat="1" ht="12">
      <c r="A295" s="41"/>
      <c r="B295" s="42"/>
      <c r="C295" s="43"/>
      <c r="D295" s="241" t="s">
        <v>383</v>
      </c>
      <c r="E295" s="43"/>
      <c r="F295" s="264" t="s">
        <v>562</v>
      </c>
      <c r="G295" s="43"/>
      <c r="H295" s="43"/>
      <c r="I295" s="43"/>
      <c r="J295" s="43"/>
      <c r="K295" s="43"/>
      <c r="L295" s="47"/>
      <c r="M295" s="231"/>
      <c r="N295" s="232"/>
      <c r="O295" s="87"/>
      <c r="P295" s="87"/>
      <c r="Q295" s="87"/>
      <c r="R295" s="87"/>
      <c r="S295" s="87"/>
      <c r="T295" s="88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U295" s="20" t="s">
        <v>86</v>
      </c>
    </row>
    <row r="296" spans="1:47" s="2" customFormat="1" ht="12">
      <c r="A296" s="41"/>
      <c r="B296" s="42"/>
      <c r="C296" s="43"/>
      <c r="D296" s="241" t="s">
        <v>383</v>
      </c>
      <c r="E296" s="43"/>
      <c r="F296" s="265" t="s">
        <v>563</v>
      </c>
      <c r="G296" s="43"/>
      <c r="H296" s="263">
        <v>178.43</v>
      </c>
      <c r="I296" s="43"/>
      <c r="J296" s="43"/>
      <c r="K296" s="43"/>
      <c r="L296" s="47"/>
      <c r="M296" s="231"/>
      <c r="N296" s="232"/>
      <c r="O296" s="87"/>
      <c r="P296" s="87"/>
      <c r="Q296" s="87"/>
      <c r="R296" s="87"/>
      <c r="S296" s="87"/>
      <c r="T296" s="88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U296" s="20" t="s">
        <v>86</v>
      </c>
    </row>
    <row r="297" spans="1:47" s="2" customFormat="1" ht="12">
      <c r="A297" s="41"/>
      <c r="B297" s="42"/>
      <c r="C297" s="43"/>
      <c r="D297" s="241" t="s">
        <v>383</v>
      </c>
      <c r="E297" s="43"/>
      <c r="F297" s="264" t="s">
        <v>564</v>
      </c>
      <c r="G297" s="43"/>
      <c r="H297" s="43"/>
      <c r="I297" s="43"/>
      <c r="J297" s="43"/>
      <c r="K297" s="43"/>
      <c r="L297" s="47"/>
      <c r="M297" s="231"/>
      <c r="N297" s="232"/>
      <c r="O297" s="87"/>
      <c r="P297" s="87"/>
      <c r="Q297" s="87"/>
      <c r="R297" s="87"/>
      <c r="S297" s="87"/>
      <c r="T297" s="88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U297" s="20" t="s">
        <v>86</v>
      </c>
    </row>
    <row r="298" spans="1:47" s="2" customFormat="1" ht="12">
      <c r="A298" s="41"/>
      <c r="B298" s="42"/>
      <c r="C298" s="43"/>
      <c r="D298" s="241" t="s">
        <v>383</v>
      </c>
      <c r="E298" s="43"/>
      <c r="F298" s="265" t="s">
        <v>565</v>
      </c>
      <c r="G298" s="43"/>
      <c r="H298" s="263">
        <v>36.286</v>
      </c>
      <c r="I298" s="43"/>
      <c r="J298" s="43"/>
      <c r="K298" s="43"/>
      <c r="L298" s="47"/>
      <c r="M298" s="231"/>
      <c r="N298" s="232"/>
      <c r="O298" s="87"/>
      <c r="P298" s="87"/>
      <c r="Q298" s="87"/>
      <c r="R298" s="87"/>
      <c r="S298" s="87"/>
      <c r="T298" s="88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U298" s="20" t="s">
        <v>86</v>
      </c>
    </row>
    <row r="299" spans="1:47" s="2" customFormat="1" ht="12">
      <c r="A299" s="41"/>
      <c r="B299" s="42"/>
      <c r="C299" s="43"/>
      <c r="D299" s="241" t="s">
        <v>383</v>
      </c>
      <c r="E299" s="43"/>
      <c r="F299" s="261" t="s">
        <v>566</v>
      </c>
      <c r="G299" s="43"/>
      <c r="H299" s="43"/>
      <c r="I299" s="43"/>
      <c r="J299" s="43"/>
      <c r="K299" s="43"/>
      <c r="L299" s="47"/>
      <c r="M299" s="231"/>
      <c r="N299" s="232"/>
      <c r="O299" s="87"/>
      <c r="P299" s="87"/>
      <c r="Q299" s="87"/>
      <c r="R299" s="87"/>
      <c r="S299" s="87"/>
      <c r="T299" s="88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U299" s="20" t="s">
        <v>86</v>
      </c>
    </row>
    <row r="300" spans="1:47" s="2" customFormat="1" ht="12">
      <c r="A300" s="41"/>
      <c r="B300" s="42"/>
      <c r="C300" s="43"/>
      <c r="D300" s="241" t="s">
        <v>383</v>
      </c>
      <c r="E300" s="43"/>
      <c r="F300" s="262" t="s">
        <v>567</v>
      </c>
      <c r="G300" s="43"/>
      <c r="H300" s="263">
        <v>13.178</v>
      </c>
      <c r="I300" s="43"/>
      <c r="J300" s="43"/>
      <c r="K300" s="43"/>
      <c r="L300" s="47"/>
      <c r="M300" s="231"/>
      <c r="N300" s="232"/>
      <c r="O300" s="87"/>
      <c r="P300" s="87"/>
      <c r="Q300" s="87"/>
      <c r="R300" s="87"/>
      <c r="S300" s="87"/>
      <c r="T300" s="88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U300" s="20" t="s">
        <v>86</v>
      </c>
    </row>
    <row r="301" spans="1:47" s="2" customFormat="1" ht="12">
      <c r="A301" s="41"/>
      <c r="B301" s="42"/>
      <c r="C301" s="43"/>
      <c r="D301" s="241" t="s">
        <v>383</v>
      </c>
      <c r="E301" s="43"/>
      <c r="F301" s="262" t="s">
        <v>568</v>
      </c>
      <c r="G301" s="43"/>
      <c r="H301" s="263">
        <v>8.154</v>
      </c>
      <c r="I301" s="43"/>
      <c r="J301" s="43"/>
      <c r="K301" s="43"/>
      <c r="L301" s="47"/>
      <c r="M301" s="231"/>
      <c r="N301" s="232"/>
      <c r="O301" s="87"/>
      <c r="P301" s="87"/>
      <c r="Q301" s="87"/>
      <c r="R301" s="87"/>
      <c r="S301" s="87"/>
      <c r="T301" s="88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U301" s="20" t="s">
        <v>86</v>
      </c>
    </row>
    <row r="302" spans="1:47" s="2" customFormat="1" ht="12">
      <c r="A302" s="41"/>
      <c r="B302" s="42"/>
      <c r="C302" s="43"/>
      <c r="D302" s="241" t="s">
        <v>383</v>
      </c>
      <c r="E302" s="43"/>
      <c r="F302" s="262" t="s">
        <v>569</v>
      </c>
      <c r="G302" s="43"/>
      <c r="H302" s="263">
        <v>387.39</v>
      </c>
      <c r="I302" s="43"/>
      <c r="J302" s="43"/>
      <c r="K302" s="43"/>
      <c r="L302" s="47"/>
      <c r="M302" s="231"/>
      <c r="N302" s="232"/>
      <c r="O302" s="87"/>
      <c r="P302" s="87"/>
      <c r="Q302" s="87"/>
      <c r="R302" s="87"/>
      <c r="S302" s="87"/>
      <c r="T302" s="88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U302" s="20" t="s">
        <v>86</v>
      </c>
    </row>
    <row r="303" spans="1:47" s="2" customFormat="1" ht="12">
      <c r="A303" s="41"/>
      <c r="B303" s="42"/>
      <c r="C303" s="43"/>
      <c r="D303" s="241" t="s">
        <v>383</v>
      </c>
      <c r="E303" s="43"/>
      <c r="F303" s="262" t="s">
        <v>570</v>
      </c>
      <c r="G303" s="43"/>
      <c r="H303" s="263">
        <v>11.62</v>
      </c>
      <c r="I303" s="43"/>
      <c r="J303" s="43"/>
      <c r="K303" s="43"/>
      <c r="L303" s="47"/>
      <c r="M303" s="231"/>
      <c r="N303" s="232"/>
      <c r="O303" s="87"/>
      <c r="P303" s="87"/>
      <c r="Q303" s="87"/>
      <c r="R303" s="87"/>
      <c r="S303" s="87"/>
      <c r="T303" s="88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U303" s="20" t="s">
        <v>86</v>
      </c>
    </row>
    <row r="304" spans="1:47" s="2" customFormat="1" ht="12">
      <c r="A304" s="41"/>
      <c r="B304" s="42"/>
      <c r="C304" s="43"/>
      <c r="D304" s="241" t="s">
        <v>383</v>
      </c>
      <c r="E304" s="43"/>
      <c r="F304" s="264" t="s">
        <v>571</v>
      </c>
      <c r="G304" s="43"/>
      <c r="H304" s="43"/>
      <c r="I304" s="43"/>
      <c r="J304" s="43"/>
      <c r="K304" s="43"/>
      <c r="L304" s="47"/>
      <c r="M304" s="231"/>
      <c r="N304" s="232"/>
      <c r="O304" s="87"/>
      <c r="P304" s="87"/>
      <c r="Q304" s="87"/>
      <c r="R304" s="87"/>
      <c r="S304" s="87"/>
      <c r="T304" s="88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U304" s="20" t="s">
        <v>86</v>
      </c>
    </row>
    <row r="305" spans="1:47" s="2" customFormat="1" ht="12">
      <c r="A305" s="41"/>
      <c r="B305" s="42"/>
      <c r="C305" s="43"/>
      <c r="D305" s="241" t="s">
        <v>383</v>
      </c>
      <c r="E305" s="43"/>
      <c r="F305" s="265" t="s">
        <v>572</v>
      </c>
      <c r="G305" s="43"/>
      <c r="H305" s="263">
        <v>13.178</v>
      </c>
      <c r="I305" s="43"/>
      <c r="J305" s="43"/>
      <c r="K305" s="43"/>
      <c r="L305" s="47"/>
      <c r="M305" s="231"/>
      <c r="N305" s="232"/>
      <c r="O305" s="87"/>
      <c r="P305" s="87"/>
      <c r="Q305" s="87"/>
      <c r="R305" s="87"/>
      <c r="S305" s="87"/>
      <c r="T305" s="88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U305" s="20" t="s">
        <v>86</v>
      </c>
    </row>
    <row r="306" spans="1:47" s="2" customFormat="1" ht="12">
      <c r="A306" s="41"/>
      <c r="B306" s="42"/>
      <c r="C306" s="43"/>
      <c r="D306" s="241" t="s">
        <v>383</v>
      </c>
      <c r="E306" s="43"/>
      <c r="F306" s="264" t="s">
        <v>573</v>
      </c>
      <c r="G306" s="43"/>
      <c r="H306" s="43"/>
      <c r="I306" s="43"/>
      <c r="J306" s="43"/>
      <c r="K306" s="43"/>
      <c r="L306" s="47"/>
      <c r="M306" s="231"/>
      <c r="N306" s="232"/>
      <c r="O306" s="87"/>
      <c r="P306" s="87"/>
      <c r="Q306" s="87"/>
      <c r="R306" s="87"/>
      <c r="S306" s="87"/>
      <c r="T306" s="88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U306" s="20" t="s">
        <v>86</v>
      </c>
    </row>
    <row r="307" spans="1:47" s="2" customFormat="1" ht="12">
      <c r="A307" s="41"/>
      <c r="B307" s="42"/>
      <c r="C307" s="43"/>
      <c r="D307" s="241" t="s">
        <v>383</v>
      </c>
      <c r="E307" s="43"/>
      <c r="F307" s="265" t="s">
        <v>247</v>
      </c>
      <c r="G307" s="43"/>
      <c r="H307" s="263">
        <v>8.154</v>
      </c>
      <c r="I307" s="43"/>
      <c r="J307" s="43"/>
      <c r="K307" s="43"/>
      <c r="L307" s="47"/>
      <c r="M307" s="231"/>
      <c r="N307" s="232"/>
      <c r="O307" s="87"/>
      <c r="P307" s="87"/>
      <c r="Q307" s="87"/>
      <c r="R307" s="87"/>
      <c r="S307" s="87"/>
      <c r="T307" s="88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U307" s="20" t="s">
        <v>86</v>
      </c>
    </row>
    <row r="308" spans="1:47" s="2" customFormat="1" ht="12">
      <c r="A308" s="41"/>
      <c r="B308" s="42"/>
      <c r="C308" s="43"/>
      <c r="D308" s="241" t="s">
        <v>383</v>
      </c>
      <c r="E308" s="43"/>
      <c r="F308" s="264" t="s">
        <v>574</v>
      </c>
      <c r="G308" s="43"/>
      <c r="H308" s="43"/>
      <c r="I308" s="43"/>
      <c r="J308" s="43"/>
      <c r="K308" s="43"/>
      <c r="L308" s="47"/>
      <c r="M308" s="231"/>
      <c r="N308" s="232"/>
      <c r="O308" s="87"/>
      <c r="P308" s="87"/>
      <c r="Q308" s="87"/>
      <c r="R308" s="87"/>
      <c r="S308" s="87"/>
      <c r="T308" s="88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U308" s="20" t="s">
        <v>86</v>
      </c>
    </row>
    <row r="309" spans="1:47" s="2" customFormat="1" ht="12">
      <c r="A309" s="41"/>
      <c r="B309" s="42"/>
      <c r="C309" s="43"/>
      <c r="D309" s="241" t="s">
        <v>383</v>
      </c>
      <c r="E309" s="43"/>
      <c r="F309" s="265" t="s">
        <v>575</v>
      </c>
      <c r="G309" s="43"/>
      <c r="H309" s="263">
        <v>387.39</v>
      </c>
      <c r="I309" s="43"/>
      <c r="J309" s="43"/>
      <c r="K309" s="43"/>
      <c r="L309" s="47"/>
      <c r="M309" s="231"/>
      <c r="N309" s="232"/>
      <c r="O309" s="87"/>
      <c r="P309" s="87"/>
      <c r="Q309" s="87"/>
      <c r="R309" s="87"/>
      <c r="S309" s="87"/>
      <c r="T309" s="88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U309" s="20" t="s">
        <v>86</v>
      </c>
    </row>
    <row r="310" spans="1:47" s="2" customFormat="1" ht="12">
      <c r="A310" s="41"/>
      <c r="B310" s="42"/>
      <c r="C310" s="43"/>
      <c r="D310" s="241" t="s">
        <v>383</v>
      </c>
      <c r="E310" s="43"/>
      <c r="F310" s="264" t="s">
        <v>576</v>
      </c>
      <c r="G310" s="43"/>
      <c r="H310" s="43"/>
      <c r="I310" s="43"/>
      <c r="J310" s="43"/>
      <c r="K310" s="43"/>
      <c r="L310" s="47"/>
      <c r="M310" s="231"/>
      <c r="N310" s="232"/>
      <c r="O310" s="87"/>
      <c r="P310" s="87"/>
      <c r="Q310" s="87"/>
      <c r="R310" s="87"/>
      <c r="S310" s="87"/>
      <c r="T310" s="88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U310" s="20" t="s">
        <v>86</v>
      </c>
    </row>
    <row r="311" spans="1:47" s="2" customFormat="1" ht="12">
      <c r="A311" s="41"/>
      <c r="B311" s="42"/>
      <c r="C311" s="43"/>
      <c r="D311" s="241" t="s">
        <v>383</v>
      </c>
      <c r="E311" s="43"/>
      <c r="F311" s="265" t="s">
        <v>577</v>
      </c>
      <c r="G311" s="43"/>
      <c r="H311" s="263">
        <v>11.62</v>
      </c>
      <c r="I311" s="43"/>
      <c r="J311" s="43"/>
      <c r="K311" s="43"/>
      <c r="L311" s="47"/>
      <c r="M311" s="231"/>
      <c r="N311" s="232"/>
      <c r="O311" s="87"/>
      <c r="P311" s="87"/>
      <c r="Q311" s="87"/>
      <c r="R311" s="87"/>
      <c r="S311" s="87"/>
      <c r="T311" s="88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U311" s="20" t="s">
        <v>86</v>
      </c>
    </row>
    <row r="312" spans="1:47" s="2" customFormat="1" ht="12">
      <c r="A312" s="41"/>
      <c r="B312" s="42"/>
      <c r="C312" s="43"/>
      <c r="D312" s="241" t="s">
        <v>383</v>
      </c>
      <c r="E312" s="43"/>
      <c r="F312" s="261" t="s">
        <v>578</v>
      </c>
      <c r="G312" s="43"/>
      <c r="H312" s="43"/>
      <c r="I312" s="43"/>
      <c r="J312" s="43"/>
      <c r="K312" s="43"/>
      <c r="L312" s="47"/>
      <c r="M312" s="231"/>
      <c r="N312" s="232"/>
      <c r="O312" s="87"/>
      <c r="P312" s="87"/>
      <c r="Q312" s="87"/>
      <c r="R312" s="87"/>
      <c r="S312" s="87"/>
      <c r="T312" s="88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U312" s="20" t="s">
        <v>86</v>
      </c>
    </row>
    <row r="313" spans="1:47" s="2" customFormat="1" ht="12">
      <c r="A313" s="41"/>
      <c r="B313" s="42"/>
      <c r="C313" s="43"/>
      <c r="D313" s="241" t="s">
        <v>383</v>
      </c>
      <c r="E313" s="43"/>
      <c r="F313" s="262" t="s">
        <v>579</v>
      </c>
      <c r="G313" s="43"/>
      <c r="H313" s="263">
        <v>250.5</v>
      </c>
      <c r="I313" s="43"/>
      <c r="J313" s="43"/>
      <c r="K313" s="43"/>
      <c r="L313" s="47"/>
      <c r="M313" s="231"/>
      <c r="N313" s="232"/>
      <c r="O313" s="87"/>
      <c r="P313" s="87"/>
      <c r="Q313" s="87"/>
      <c r="R313" s="87"/>
      <c r="S313" s="87"/>
      <c r="T313" s="88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U313" s="20" t="s">
        <v>86</v>
      </c>
    </row>
    <row r="314" spans="1:47" s="2" customFormat="1" ht="12">
      <c r="A314" s="41"/>
      <c r="B314" s="42"/>
      <c r="C314" s="43"/>
      <c r="D314" s="241" t="s">
        <v>383</v>
      </c>
      <c r="E314" s="43"/>
      <c r="F314" s="264" t="s">
        <v>580</v>
      </c>
      <c r="G314" s="43"/>
      <c r="H314" s="43"/>
      <c r="I314" s="43"/>
      <c r="J314" s="43"/>
      <c r="K314" s="43"/>
      <c r="L314" s="47"/>
      <c r="M314" s="231"/>
      <c r="N314" s="232"/>
      <c r="O314" s="87"/>
      <c r="P314" s="87"/>
      <c r="Q314" s="87"/>
      <c r="R314" s="87"/>
      <c r="S314" s="87"/>
      <c r="T314" s="88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U314" s="20" t="s">
        <v>86</v>
      </c>
    </row>
    <row r="315" spans="1:47" s="2" customFormat="1" ht="12">
      <c r="A315" s="41"/>
      <c r="B315" s="42"/>
      <c r="C315" s="43"/>
      <c r="D315" s="241" t="s">
        <v>383</v>
      </c>
      <c r="E315" s="43"/>
      <c r="F315" s="265" t="s">
        <v>581</v>
      </c>
      <c r="G315" s="43"/>
      <c r="H315" s="263">
        <v>250.5</v>
      </c>
      <c r="I315" s="43"/>
      <c r="J315" s="43"/>
      <c r="K315" s="43"/>
      <c r="L315" s="47"/>
      <c r="M315" s="231"/>
      <c r="N315" s="232"/>
      <c r="O315" s="87"/>
      <c r="P315" s="87"/>
      <c r="Q315" s="87"/>
      <c r="R315" s="87"/>
      <c r="S315" s="87"/>
      <c r="T315" s="88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U315" s="20" t="s">
        <v>86</v>
      </c>
    </row>
    <row r="316" spans="1:47" s="2" customFormat="1" ht="12">
      <c r="A316" s="41"/>
      <c r="B316" s="42"/>
      <c r="C316" s="43"/>
      <c r="D316" s="241" t="s">
        <v>383</v>
      </c>
      <c r="E316" s="43"/>
      <c r="F316" s="261" t="s">
        <v>582</v>
      </c>
      <c r="G316" s="43"/>
      <c r="H316" s="43"/>
      <c r="I316" s="43"/>
      <c r="J316" s="43"/>
      <c r="K316" s="43"/>
      <c r="L316" s="47"/>
      <c r="M316" s="231"/>
      <c r="N316" s="232"/>
      <c r="O316" s="87"/>
      <c r="P316" s="87"/>
      <c r="Q316" s="87"/>
      <c r="R316" s="87"/>
      <c r="S316" s="87"/>
      <c r="T316" s="88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U316" s="20" t="s">
        <v>86</v>
      </c>
    </row>
    <row r="317" spans="1:47" s="2" customFormat="1" ht="12">
      <c r="A317" s="41"/>
      <c r="B317" s="42"/>
      <c r="C317" s="43"/>
      <c r="D317" s="241" t="s">
        <v>383</v>
      </c>
      <c r="E317" s="43"/>
      <c r="F317" s="262" t="s">
        <v>583</v>
      </c>
      <c r="G317" s="43"/>
      <c r="H317" s="263">
        <v>43.526</v>
      </c>
      <c r="I317" s="43"/>
      <c r="J317" s="43"/>
      <c r="K317" s="43"/>
      <c r="L317" s="47"/>
      <c r="M317" s="231"/>
      <c r="N317" s="232"/>
      <c r="O317" s="87"/>
      <c r="P317" s="87"/>
      <c r="Q317" s="87"/>
      <c r="R317" s="87"/>
      <c r="S317" s="87"/>
      <c r="T317" s="88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U317" s="20" t="s">
        <v>86</v>
      </c>
    </row>
    <row r="318" spans="1:47" s="2" customFormat="1" ht="12">
      <c r="A318" s="41"/>
      <c r="B318" s="42"/>
      <c r="C318" s="43"/>
      <c r="D318" s="241" t="s">
        <v>383</v>
      </c>
      <c r="E318" s="43"/>
      <c r="F318" s="264" t="s">
        <v>405</v>
      </c>
      <c r="G318" s="43"/>
      <c r="H318" s="43"/>
      <c r="I318" s="43"/>
      <c r="J318" s="43"/>
      <c r="K318" s="43"/>
      <c r="L318" s="47"/>
      <c r="M318" s="231"/>
      <c r="N318" s="232"/>
      <c r="O318" s="87"/>
      <c r="P318" s="87"/>
      <c r="Q318" s="87"/>
      <c r="R318" s="87"/>
      <c r="S318" s="87"/>
      <c r="T318" s="88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U318" s="20" t="s">
        <v>86</v>
      </c>
    </row>
    <row r="319" spans="1:47" s="2" customFormat="1" ht="12">
      <c r="A319" s="41"/>
      <c r="B319" s="42"/>
      <c r="C319" s="43"/>
      <c r="D319" s="241" t="s">
        <v>383</v>
      </c>
      <c r="E319" s="43"/>
      <c r="F319" s="265" t="s">
        <v>406</v>
      </c>
      <c r="G319" s="43"/>
      <c r="H319" s="263">
        <v>87.052</v>
      </c>
      <c r="I319" s="43"/>
      <c r="J319" s="43"/>
      <c r="K319" s="43"/>
      <c r="L319" s="47"/>
      <c r="M319" s="231"/>
      <c r="N319" s="232"/>
      <c r="O319" s="87"/>
      <c r="P319" s="87"/>
      <c r="Q319" s="87"/>
      <c r="R319" s="87"/>
      <c r="S319" s="87"/>
      <c r="T319" s="88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U319" s="20" t="s">
        <v>86</v>
      </c>
    </row>
    <row r="320" spans="1:47" s="2" customFormat="1" ht="12">
      <c r="A320" s="41"/>
      <c r="B320" s="42"/>
      <c r="C320" s="43"/>
      <c r="D320" s="241" t="s">
        <v>383</v>
      </c>
      <c r="E320" s="43"/>
      <c r="F320" s="261" t="s">
        <v>584</v>
      </c>
      <c r="G320" s="43"/>
      <c r="H320" s="43"/>
      <c r="I320" s="43"/>
      <c r="J320" s="43"/>
      <c r="K320" s="43"/>
      <c r="L320" s="47"/>
      <c r="M320" s="231"/>
      <c r="N320" s="232"/>
      <c r="O320" s="87"/>
      <c r="P320" s="87"/>
      <c r="Q320" s="87"/>
      <c r="R320" s="87"/>
      <c r="S320" s="87"/>
      <c r="T320" s="88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U320" s="20" t="s">
        <v>86</v>
      </c>
    </row>
    <row r="321" spans="1:47" s="2" customFormat="1" ht="12">
      <c r="A321" s="41"/>
      <c r="B321" s="42"/>
      <c r="C321" s="43"/>
      <c r="D321" s="241" t="s">
        <v>383</v>
      </c>
      <c r="E321" s="43"/>
      <c r="F321" s="262" t="s">
        <v>585</v>
      </c>
      <c r="G321" s="43"/>
      <c r="H321" s="263">
        <v>13.223</v>
      </c>
      <c r="I321" s="43"/>
      <c r="J321" s="43"/>
      <c r="K321" s="43"/>
      <c r="L321" s="47"/>
      <c r="M321" s="231"/>
      <c r="N321" s="232"/>
      <c r="O321" s="87"/>
      <c r="P321" s="87"/>
      <c r="Q321" s="87"/>
      <c r="R321" s="87"/>
      <c r="S321" s="87"/>
      <c r="T321" s="88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U321" s="20" t="s">
        <v>86</v>
      </c>
    </row>
    <row r="322" spans="1:47" s="2" customFormat="1" ht="12">
      <c r="A322" s="41"/>
      <c r="B322" s="42"/>
      <c r="C322" s="43"/>
      <c r="D322" s="241" t="s">
        <v>383</v>
      </c>
      <c r="E322" s="43"/>
      <c r="F322" s="262" t="s">
        <v>586</v>
      </c>
      <c r="G322" s="43"/>
      <c r="H322" s="263">
        <v>6.278</v>
      </c>
      <c r="I322" s="43"/>
      <c r="J322" s="43"/>
      <c r="K322" s="43"/>
      <c r="L322" s="47"/>
      <c r="M322" s="231"/>
      <c r="N322" s="232"/>
      <c r="O322" s="87"/>
      <c r="P322" s="87"/>
      <c r="Q322" s="87"/>
      <c r="R322" s="87"/>
      <c r="S322" s="87"/>
      <c r="T322" s="88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U322" s="20" t="s">
        <v>86</v>
      </c>
    </row>
    <row r="323" spans="1:47" s="2" customFormat="1" ht="12">
      <c r="A323" s="41"/>
      <c r="B323" s="42"/>
      <c r="C323" s="43"/>
      <c r="D323" s="241" t="s">
        <v>383</v>
      </c>
      <c r="E323" s="43"/>
      <c r="F323" s="262" t="s">
        <v>587</v>
      </c>
      <c r="G323" s="43"/>
      <c r="H323" s="263">
        <v>56.845</v>
      </c>
      <c r="I323" s="43"/>
      <c r="J323" s="43"/>
      <c r="K323" s="43"/>
      <c r="L323" s="47"/>
      <c r="M323" s="231"/>
      <c r="N323" s="232"/>
      <c r="O323" s="87"/>
      <c r="P323" s="87"/>
      <c r="Q323" s="87"/>
      <c r="R323" s="87"/>
      <c r="S323" s="87"/>
      <c r="T323" s="88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U323" s="20" t="s">
        <v>86</v>
      </c>
    </row>
    <row r="324" spans="1:47" s="2" customFormat="1" ht="12">
      <c r="A324" s="41"/>
      <c r="B324" s="42"/>
      <c r="C324" s="43"/>
      <c r="D324" s="241" t="s">
        <v>383</v>
      </c>
      <c r="E324" s="43"/>
      <c r="F324" s="264" t="s">
        <v>588</v>
      </c>
      <c r="G324" s="43"/>
      <c r="H324" s="43"/>
      <c r="I324" s="43"/>
      <c r="J324" s="43"/>
      <c r="K324" s="43"/>
      <c r="L324" s="47"/>
      <c r="M324" s="231"/>
      <c r="N324" s="232"/>
      <c r="O324" s="87"/>
      <c r="P324" s="87"/>
      <c r="Q324" s="87"/>
      <c r="R324" s="87"/>
      <c r="S324" s="87"/>
      <c r="T324" s="88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U324" s="20" t="s">
        <v>86</v>
      </c>
    </row>
    <row r="325" spans="1:47" s="2" customFormat="1" ht="12">
      <c r="A325" s="41"/>
      <c r="B325" s="42"/>
      <c r="C325" s="43"/>
      <c r="D325" s="241" t="s">
        <v>383</v>
      </c>
      <c r="E325" s="43"/>
      <c r="F325" s="265" t="s">
        <v>589</v>
      </c>
      <c r="G325" s="43"/>
      <c r="H325" s="263">
        <v>264.452</v>
      </c>
      <c r="I325" s="43"/>
      <c r="J325" s="43"/>
      <c r="K325" s="43"/>
      <c r="L325" s="47"/>
      <c r="M325" s="231"/>
      <c r="N325" s="232"/>
      <c r="O325" s="87"/>
      <c r="P325" s="87"/>
      <c r="Q325" s="87"/>
      <c r="R325" s="87"/>
      <c r="S325" s="87"/>
      <c r="T325" s="88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U325" s="20" t="s">
        <v>86</v>
      </c>
    </row>
    <row r="326" spans="1:47" s="2" customFormat="1" ht="12">
      <c r="A326" s="41"/>
      <c r="B326" s="42"/>
      <c r="C326" s="43"/>
      <c r="D326" s="241" t="s">
        <v>383</v>
      </c>
      <c r="E326" s="43"/>
      <c r="F326" s="264" t="s">
        <v>590</v>
      </c>
      <c r="G326" s="43"/>
      <c r="H326" s="43"/>
      <c r="I326" s="43"/>
      <c r="J326" s="43"/>
      <c r="K326" s="43"/>
      <c r="L326" s="47"/>
      <c r="M326" s="231"/>
      <c r="N326" s="232"/>
      <c r="O326" s="87"/>
      <c r="P326" s="87"/>
      <c r="Q326" s="87"/>
      <c r="R326" s="87"/>
      <c r="S326" s="87"/>
      <c r="T326" s="88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U326" s="20" t="s">
        <v>86</v>
      </c>
    </row>
    <row r="327" spans="1:47" s="2" customFormat="1" ht="12">
      <c r="A327" s="41"/>
      <c r="B327" s="42"/>
      <c r="C327" s="43"/>
      <c r="D327" s="241" t="s">
        <v>383</v>
      </c>
      <c r="E327" s="43"/>
      <c r="F327" s="265" t="s">
        <v>591</v>
      </c>
      <c r="G327" s="43"/>
      <c r="H327" s="263">
        <v>62.779</v>
      </c>
      <c r="I327" s="43"/>
      <c r="J327" s="43"/>
      <c r="K327" s="43"/>
      <c r="L327" s="47"/>
      <c r="M327" s="231"/>
      <c r="N327" s="232"/>
      <c r="O327" s="87"/>
      <c r="P327" s="87"/>
      <c r="Q327" s="87"/>
      <c r="R327" s="87"/>
      <c r="S327" s="87"/>
      <c r="T327" s="88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U327" s="20" t="s">
        <v>86</v>
      </c>
    </row>
    <row r="328" spans="1:47" s="2" customFormat="1" ht="12">
      <c r="A328" s="41"/>
      <c r="B328" s="42"/>
      <c r="C328" s="43"/>
      <c r="D328" s="241" t="s">
        <v>383</v>
      </c>
      <c r="E328" s="43"/>
      <c r="F328" s="264" t="s">
        <v>592</v>
      </c>
      <c r="G328" s="43"/>
      <c r="H328" s="43"/>
      <c r="I328" s="43"/>
      <c r="J328" s="43"/>
      <c r="K328" s="43"/>
      <c r="L328" s="47"/>
      <c r="M328" s="231"/>
      <c r="N328" s="232"/>
      <c r="O328" s="87"/>
      <c r="P328" s="87"/>
      <c r="Q328" s="87"/>
      <c r="R328" s="87"/>
      <c r="S328" s="87"/>
      <c r="T328" s="88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U328" s="20" t="s">
        <v>86</v>
      </c>
    </row>
    <row r="329" spans="1:47" s="2" customFormat="1" ht="12">
      <c r="A329" s="41"/>
      <c r="B329" s="42"/>
      <c r="C329" s="43"/>
      <c r="D329" s="241" t="s">
        <v>383</v>
      </c>
      <c r="E329" s="43"/>
      <c r="F329" s="265" t="s">
        <v>593</v>
      </c>
      <c r="G329" s="43"/>
      <c r="H329" s="263">
        <v>378.969</v>
      </c>
      <c r="I329" s="43"/>
      <c r="J329" s="43"/>
      <c r="K329" s="43"/>
      <c r="L329" s="47"/>
      <c r="M329" s="231"/>
      <c r="N329" s="232"/>
      <c r="O329" s="87"/>
      <c r="P329" s="87"/>
      <c r="Q329" s="87"/>
      <c r="R329" s="87"/>
      <c r="S329" s="87"/>
      <c r="T329" s="88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U329" s="20" t="s">
        <v>86</v>
      </c>
    </row>
    <row r="330" spans="1:51" s="14" customFormat="1" ht="12">
      <c r="A330" s="14"/>
      <c r="B330" s="250"/>
      <c r="C330" s="251"/>
      <c r="D330" s="241" t="s">
        <v>380</v>
      </c>
      <c r="E330" s="251"/>
      <c r="F330" s="253" t="s">
        <v>1336</v>
      </c>
      <c r="G330" s="251"/>
      <c r="H330" s="254">
        <v>715.734</v>
      </c>
      <c r="I330" s="255"/>
      <c r="J330" s="251"/>
      <c r="K330" s="251"/>
      <c r="L330" s="256"/>
      <c r="M330" s="257"/>
      <c r="N330" s="258"/>
      <c r="O330" s="258"/>
      <c r="P330" s="258"/>
      <c r="Q330" s="258"/>
      <c r="R330" s="258"/>
      <c r="S330" s="258"/>
      <c r="T330" s="259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60" t="s">
        <v>380</v>
      </c>
      <c r="AU330" s="260" t="s">
        <v>86</v>
      </c>
      <c r="AV330" s="14" t="s">
        <v>86</v>
      </c>
      <c r="AW330" s="14" t="s">
        <v>4</v>
      </c>
      <c r="AX330" s="14" t="s">
        <v>84</v>
      </c>
      <c r="AY330" s="260" t="s">
        <v>146</v>
      </c>
    </row>
    <row r="331" spans="1:65" s="2" customFormat="1" ht="24.15" customHeight="1">
      <c r="A331" s="41"/>
      <c r="B331" s="42"/>
      <c r="C331" s="215" t="s">
        <v>180</v>
      </c>
      <c r="D331" s="215" t="s">
        <v>149</v>
      </c>
      <c r="E331" s="216" t="s">
        <v>544</v>
      </c>
      <c r="F331" s="217" t="s">
        <v>545</v>
      </c>
      <c r="G331" s="218" t="s">
        <v>467</v>
      </c>
      <c r="H331" s="219">
        <v>397.63</v>
      </c>
      <c r="I331" s="220"/>
      <c r="J331" s="221">
        <f>ROUND(I331*H331,2)</f>
        <v>0</v>
      </c>
      <c r="K331" s="217" t="s">
        <v>153</v>
      </c>
      <c r="L331" s="47"/>
      <c r="M331" s="222" t="s">
        <v>19</v>
      </c>
      <c r="N331" s="223" t="s">
        <v>47</v>
      </c>
      <c r="O331" s="87"/>
      <c r="P331" s="224">
        <f>O331*H331</f>
        <v>0</v>
      </c>
      <c r="Q331" s="224">
        <v>0</v>
      </c>
      <c r="R331" s="224">
        <f>Q331*H331</f>
        <v>0</v>
      </c>
      <c r="S331" s="224">
        <v>0</v>
      </c>
      <c r="T331" s="225">
        <f>S331*H331</f>
        <v>0</v>
      </c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R331" s="226" t="s">
        <v>167</v>
      </c>
      <c r="AT331" s="226" t="s">
        <v>149</v>
      </c>
      <c r="AU331" s="226" t="s">
        <v>86</v>
      </c>
      <c r="AY331" s="20" t="s">
        <v>146</v>
      </c>
      <c r="BE331" s="227">
        <f>IF(N331="základní",J331,0)</f>
        <v>0</v>
      </c>
      <c r="BF331" s="227">
        <f>IF(N331="snížená",J331,0)</f>
        <v>0</v>
      </c>
      <c r="BG331" s="227">
        <f>IF(N331="zákl. přenesená",J331,0)</f>
        <v>0</v>
      </c>
      <c r="BH331" s="227">
        <f>IF(N331="sníž. přenesená",J331,0)</f>
        <v>0</v>
      </c>
      <c r="BI331" s="227">
        <f>IF(N331="nulová",J331,0)</f>
        <v>0</v>
      </c>
      <c r="BJ331" s="20" t="s">
        <v>84</v>
      </c>
      <c r="BK331" s="227">
        <f>ROUND(I331*H331,2)</f>
        <v>0</v>
      </c>
      <c r="BL331" s="20" t="s">
        <v>167</v>
      </c>
      <c r="BM331" s="226" t="s">
        <v>1337</v>
      </c>
    </row>
    <row r="332" spans="1:47" s="2" customFormat="1" ht="12">
      <c r="A332" s="41"/>
      <c r="B332" s="42"/>
      <c r="C332" s="43"/>
      <c r="D332" s="228" t="s">
        <v>156</v>
      </c>
      <c r="E332" s="43"/>
      <c r="F332" s="229" t="s">
        <v>547</v>
      </c>
      <c r="G332" s="43"/>
      <c r="H332" s="43"/>
      <c r="I332" s="230"/>
      <c r="J332" s="43"/>
      <c r="K332" s="43"/>
      <c r="L332" s="47"/>
      <c r="M332" s="231"/>
      <c r="N332" s="232"/>
      <c r="O332" s="87"/>
      <c r="P332" s="87"/>
      <c r="Q332" s="87"/>
      <c r="R332" s="87"/>
      <c r="S332" s="87"/>
      <c r="T332" s="88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T332" s="20" t="s">
        <v>156</v>
      </c>
      <c r="AU332" s="20" t="s">
        <v>86</v>
      </c>
    </row>
    <row r="333" spans="1:51" s="13" customFormat="1" ht="12">
      <c r="A333" s="13"/>
      <c r="B333" s="239"/>
      <c r="C333" s="240"/>
      <c r="D333" s="241" t="s">
        <v>380</v>
      </c>
      <c r="E333" s="242" t="s">
        <v>19</v>
      </c>
      <c r="F333" s="243" t="s">
        <v>381</v>
      </c>
      <c r="G333" s="240"/>
      <c r="H333" s="242" t="s">
        <v>19</v>
      </c>
      <c r="I333" s="244"/>
      <c r="J333" s="240"/>
      <c r="K333" s="240"/>
      <c r="L333" s="245"/>
      <c r="M333" s="246"/>
      <c r="N333" s="247"/>
      <c r="O333" s="247"/>
      <c r="P333" s="247"/>
      <c r="Q333" s="247"/>
      <c r="R333" s="247"/>
      <c r="S333" s="247"/>
      <c r="T333" s="248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9" t="s">
        <v>380</v>
      </c>
      <c r="AU333" s="249" t="s">
        <v>86</v>
      </c>
      <c r="AV333" s="13" t="s">
        <v>84</v>
      </c>
      <c r="AW333" s="13" t="s">
        <v>37</v>
      </c>
      <c r="AX333" s="13" t="s">
        <v>76</v>
      </c>
      <c r="AY333" s="249" t="s">
        <v>146</v>
      </c>
    </row>
    <row r="334" spans="1:51" s="13" customFormat="1" ht="12">
      <c r="A334" s="13"/>
      <c r="B334" s="239"/>
      <c r="C334" s="240"/>
      <c r="D334" s="241" t="s">
        <v>380</v>
      </c>
      <c r="E334" s="242" t="s">
        <v>19</v>
      </c>
      <c r="F334" s="243" t="s">
        <v>1323</v>
      </c>
      <c r="G334" s="240"/>
      <c r="H334" s="242" t="s">
        <v>19</v>
      </c>
      <c r="I334" s="244"/>
      <c r="J334" s="240"/>
      <c r="K334" s="240"/>
      <c r="L334" s="245"/>
      <c r="M334" s="246"/>
      <c r="N334" s="247"/>
      <c r="O334" s="247"/>
      <c r="P334" s="247"/>
      <c r="Q334" s="247"/>
      <c r="R334" s="247"/>
      <c r="S334" s="247"/>
      <c r="T334" s="248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9" t="s">
        <v>380</v>
      </c>
      <c r="AU334" s="249" t="s">
        <v>86</v>
      </c>
      <c r="AV334" s="13" t="s">
        <v>84</v>
      </c>
      <c r="AW334" s="13" t="s">
        <v>37</v>
      </c>
      <c r="AX334" s="13" t="s">
        <v>76</v>
      </c>
      <c r="AY334" s="249" t="s">
        <v>146</v>
      </c>
    </row>
    <row r="335" spans="1:51" s="13" customFormat="1" ht="12">
      <c r="A335" s="13"/>
      <c r="B335" s="239"/>
      <c r="C335" s="240"/>
      <c r="D335" s="241" t="s">
        <v>380</v>
      </c>
      <c r="E335" s="242" t="s">
        <v>19</v>
      </c>
      <c r="F335" s="243" t="s">
        <v>1324</v>
      </c>
      <c r="G335" s="240"/>
      <c r="H335" s="242" t="s">
        <v>19</v>
      </c>
      <c r="I335" s="244"/>
      <c r="J335" s="240"/>
      <c r="K335" s="240"/>
      <c r="L335" s="245"/>
      <c r="M335" s="246"/>
      <c r="N335" s="247"/>
      <c r="O335" s="247"/>
      <c r="P335" s="247"/>
      <c r="Q335" s="247"/>
      <c r="R335" s="247"/>
      <c r="S335" s="247"/>
      <c r="T335" s="248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49" t="s">
        <v>380</v>
      </c>
      <c r="AU335" s="249" t="s">
        <v>86</v>
      </c>
      <c r="AV335" s="13" t="s">
        <v>84</v>
      </c>
      <c r="AW335" s="13" t="s">
        <v>37</v>
      </c>
      <c r="AX335" s="13" t="s">
        <v>76</v>
      </c>
      <c r="AY335" s="249" t="s">
        <v>146</v>
      </c>
    </row>
    <row r="336" spans="1:51" s="13" customFormat="1" ht="12">
      <c r="A336" s="13"/>
      <c r="B336" s="239"/>
      <c r="C336" s="240"/>
      <c r="D336" s="241" t="s">
        <v>380</v>
      </c>
      <c r="E336" s="242" t="s">
        <v>19</v>
      </c>
      <c r="F336" s="243" t="s">
        <v>1325</v>
      </c>
      <c r="G336" s="240"/>
      <c r="H336" s="242" t="s">
        <v>19</v>
      </c>
      <c r="I336" s="244"/>
      <c r="J336" s="240"/>
      <c r="K336" s="240"/>
      <c r="L336" s="245"/>
      <c r="M336" s="246"/>
      <c r="N336" s="247"/>
      <c r="O336" s="247"/>
      <c r="P336" s="247"/>
      <c r="Q336" s="247"/>
      <c r="R336" s="247"/>
      <c r="S336" s="247"/>
      <c r="T336" s="248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9" t="s">
        <v>380</v>
      </c>
      <c r="AU336" s="249" t="s">
        <v>86</v>
      </c>
      <c r="AV336" s="13" t="s">
        <v>84</v>
      </c>
      <c r="AW336" s="13" t="s">
        <v>37</v>
      </c>
      <c r="AX336" s="13" t="s">
        <v>76</v>
      </c>
      <c r="AY336" s="249" t="s">
        <v>146</v>
      </c>
    </row>
    <row r="337" spans="1:51" s="13" customFormat="1" ht="12">
      <c r="A337" s="13"/>
      <c r="B337" s="239"/>
      <c r="C337" s="240"/>
      <c r="D337" s="241" t="s">
        <v>380</v>
      </c>
      <c r="E337" s="242" t="s">
        <v>19</v>
      </c>
      <c r="F337" s="243" t="s">
        <v>1326</v>
      </c>
      <c r="G337" s="240"/>
      <c r="H337" s="242" t="s">
        <v>19</v>
      </c>
      <c r="I337" s="244"/>
      <c r="J337" s="240"/>
      <c r="K337" s="240"/>
      <c r="L337" s="245"/>
      <c r="M337" s="246"/>
      <c r="N337" s="247"/>
      <c r="O337" s="247"/>
      <c r="P337" s="247"/>
      <c r="Q337" s="247"/>
      <c r="R337" s="247"/>
      <c r="S337" s="247"/>
      <c r="T337" s="248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9" t="s">
        <v>380</v>
      </c>
      <c r="AU337" s="249" t="s">
        <v>86</v>
      </c>
      <c r="AV337" s="13" t="s">
        <v>84</v>
      </c>
      <c r="AW337" s="13" t="s">
        <v>37</v>
      </c>
      <c r="AX337" s="13" t="s">
        <v>76</v>
      </c>
      <c r="AY337" s="249" t="s">
        <v>146</v>
      </c>
    </row>
    <row r="338" spans="1:51" s="13" customFormat="1" ht="12">
      <c r="A338" s="13"/>
      <c r="B338" s="239"/>
      <c r="C338" s="240"/>
      <c r="D338" s="241" t="s">
        <v>380</v>
      </c>
      <c r="E338" s="242" t="s">
        <v>19</v>
      </c>
      <c r="F338" s="243" t="s">
        <v>1327</v>
      </c>
      <c r="G338" s="240"/>
      <c r="H338" s="242" t="s">
        <v>19</v>
      </c>
      <c r="I338" s="244"/>
      <c r="J338" s="240"/>
      <c r="K338" s="240"/>
      <c r="L338" s="245"/>
      <c r="M338" s="246"/>
      <c r="N338" s="247"/>
      <c r="O338" s="247"/>
      <c r="P338" s="247"/>
      <c r="Q338" s="247"/>
      <c r="R338" s="247"/>
      <c r="S338" s="247"/>
      <c r="T338" s="248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9" t="s">
        <v>380</v>
      </c>
      <c r="AU338" s="249" t="s">
        <v>86</v>
      </c>
      <c r="AV338" s="13" t="s">
        <v>84</v>
      </c>
      <c r="AW338" s="13" t="s">
        <v>37</v>
      </c>
      <c r="AX338" s="13" t="s">
        <v>76</v>
      </c>
      <c r="AY338" s="249" t="s">
        <v>146</v>
      </c>
    </row>
    <row r="339" spans="1:51" s="14" customFormat="1" ht="12">
      <c r="A339" s="14"/>
      <c r="B339" s="250"/>
      <c r="C339" s="251"/>
      <c r="D339" s="241" t="s">
        <v>380</v>
      </c>
      <c r="E339" s="252" t="s">
        <v>19</v>
      </c>
      <c r="F339" s="253" t="s">
        <v>1316</v>
      </c>
      <c r="G339" s="251"/>
      <c r="H339" s="254">
        <v>397.63</v>
      </c>
      <c r="I339" s="255"/>
      <c r="J339" s="251"/>
      <c r="K339" s="251"/>
      <c r="L339" s="256"/>
      <c r="M339" s="257"/>
      <c r="N339" s="258"/>
      <c r="O339" s="258"/>
      <c r="P339" s="258"/>
      <c r="Q339" s="258"/>
      <c r="R339" s="258"/>
      <c r="S339" s="258"/>
      <c r="T339" s="259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60" t="s">
        <v>380</v>
      </c>
      <c r="AU339" s="260" t="s">
        <v>86</v>
      </c>
      <c r="AV339" s="14" t="s">
        <v>86</v>
      </c>
      <c r="AW339" s="14" t="s">
        <v>37</v>
      </c>
      <c r="AX339" s="14" t="s">
        <v>84</v>
      </c>
      <c r="AY339" s="260" t="s">
        <v>146</v>
      </c>
    </row>
    <row r="340" spans="1:47" s="2" customFormat="1" ht="12">
      <c r="A340" s="41"/>
      <c r="B340" s="42"/>
      <c r="C340" s="43"/>
      <c r="D340" s="241" t="s">
        <v>383</v>
      </c>
      <c r="E340" s="43"/>
      <c r="F340" s="261" t="s">
        <v>559</v>
      </c>
      <c r="G340" s="43"/>
      <c r="H340" s="43"/>
      <c r="I340" s="43"/>
      <c r="J340" s="43"/>
      <c r="K340" s="43"/>
      <c r="L340" s="47"/>
      <c r="M340" s="231"/>
      <c r="N340" s="232"/>
      <c r="O340" s="87"/>
      <c r="P340" s="87"/>
      <c r="Q340" s="87"/>
      <c r="R340" s="87"/>
      <c r="S340" s="87"/>
      <c r="T340" s="88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U340" s="20" t="s">
        <v>86</v>
      </c>
    </row>
    <row r="341" spans="1:47" s="2" customFormat="1" ht="12">
      <c r="A341" s="41"/>
      <c r="B341" s="42"/>
      <c r="C341" s="43"/>
      <c r="D341" s="241" t="s">
        <v>383</v>
      </c>
      <c r="E341" s="43"/>
      <c r="F341" s="262" t="s">
        <v>560</v>
      </c>
      <c r="G341" s="43"/>
      <c r="H341" s="263">
        <v>178.43</v>
      </c>
      <c r="I341" s="43"/>
      <c r="J341" s="43"/>
      <c r="K341" s="43"/>
      <c r="L341" s="47"/>
      <c r="M341" s="231"/>
      <c r="N341" s="232"/>
      <c r="O341" s="87"/>
      <c r="P341" s="87"/>
      <c r="Q341" s="87"/>
      <c r="R341" s="87"/>
      <c r="S341" s="87"/>
      <c r="T341" s="88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U341" s="20" t="s">
        <v>86</v>
      </c>
    </row>
    <row r="342" spans="1:47" s="2" customFormat="1" ht="12">
      <c r="A342" s="41"/>
      <c r="B342" s="42"/>
      <c r="C342" s="43"/>
      <c r="D342" s="241" t="s">
        <v>383</v>
      </c>
      <c r="E342" s="43"/>
      <c r="F342" s="262" t="s">
        <v>561</v>
      </c>
      <c r="G342" s="43"/>
      <c r="H342" s="263">
        <v>36.286</v>
      </c>
      <c r="I342" s="43"/>
      <c r="J342" s="43"/>
      <c r="K342" s="43"/>
      <c r="L342" s="47"/>
      <c r="M342" s="231"/>
      <c r="N342" s="232"/>
      <c r="O342" s="87"/>
      <c r="P342" s="87"/>
      <c r="Q342" s="87"/>
      <c r="R342" s="87"/>
      <c r="S342" s="87"/>
      <c r="T342" s="88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U342" s="20" t="s">
        <v>86</v>
      </c>
    </row>
    <row r="343" spans="1:47" s="2" customFormat="1" ht="12">
      <c r="A343" s="41"/>
      <c r="B343" s="42"/>
      <c r="C343" s="43"/>
      <c r="D343" s="241" t="s">
        <v>383</v>
      </c>
      <c r="E343" s="43"/>
      <c r="F343" s="264" t="s">
        <v>562</v>
      </c>
      <c r="G343" s="43"/>
      <c r="H343" s="43"/>
      <c r="I343" s="43"/>
      <c r="J343" s="43"/>
      <c r="K343" s="43"/>
      <c r="L343" s="47"/>
      <c r="M343" s="231"/>
      <c r="N343" s="232"/>
      <c r="O343" s="87"/>
      <c r="P343" s="87"/>
      <c r="Q343" s="87"/>
      <c r="R343" s="87"/>
      <c r="S343" s="87"/>
      <c r="T343" s="88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U343" s="20" t="s">
        <v>86</v>
      </c>
    </row>
    <row r="344" spans="1:47" s="2" customFormat="1" ht="12">
      <c r="A344" s="41"/>
      <c r="B344" s="42"/>
      <c r="C344" s="43"/>
      <c r="D344" s="241" t="s">
        <v>383</v>
      </c>
      <c r="E344" s="43"/>
      <c r="F344" s="265" t="s">
        <v>563</v>
      </c>
      <c r="G344" s="43"/>
      <c r="H344" s="263">
        <v>178.43</v>
      </c>
      <c r="I344" s="43"/>
      <c r="J344" s="43"/>
      <c r="K344" s="43"/>
      <c r="L344" s="47"/>
      <c r="M344" s="231"/>
      <c r="N344" s="232"/>
      <c r="O344" s="87"/>
      <c r="P344" s="87"/>
      <c r="Q344" s="87"/>
      <c r="R344" s="87"/>
      <c r="S344" s="87"/>
      <c r="T344" s="88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U344" s="20" t="s">
        <v>86</v>
      </c>
    </row>
    <row r="345" spans="1:47" s="2" customFormat="1" ht="12">
      <c r="A345" s="41"/>
      <c r="B345" s="42"/>
      <c r="C345" s="43"/>
      <c r="D345" s="241" t="s">
        <v>383</v>
      </c>
      <c r="E345" s="43"/>
      <c r="F345" s="264" t="s">
        <v>564</v>
      </c>
      <c r="G345" s="43"/>
      <c r="H345" s="43"/>
      <c r="I345" s="43"/>
      <c r="J345" s="43"/>
      <c r="K345" s="43"/>
      <c r="L345" s="47"/>
      <c r="M345" s="231"/>
      <c r="N345" s="232"/>
      <c r="O345" s="87"/>
      <c r="P345" s="87"/>
      <c r="Q345" s="87"/>
      <c r="R345" s="87"/>
      <c r="S345" s="87"/>
      <c r="T345" s="88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U345" s="20" t="s">
        <v>86</v>
      </c>
    </row>
    <row r="346" spans="1:47" s="2" customFormat="1" ht="12">
      <c r="A346" s="41"/>
      <c r="B346" s="42"/>
      <c r="C346" s="43"/>
      <c r="D346" s="241" t="s">
        <v>383</v>
      </c>
      <c r="E346" s="43"/>
      <c r="F346" s="265" t="s">
        <v>565</v>
      </c>
      <c r="G346" s="43"/>
      <c r="H346" s="263">
        <v>36.286</v>
      </c>
      <c r="I346" s="43"/>
      <c r="J346" s="43"/>
      <c r="K346" s="43"/>
      <c r="L346" s="47"/>
      <c r="M346" s="231"/>
      <c r="N346" s="232"/>
      <c r="O346" s="87"/>
      <c r="P346" s="87"/>
      <c r="Q346" s="87"/>
      <c r="R346" s="87"/>
      <c r="S346" s="87"/>
      <c r="T346" s="88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U346" s="20" t="s">
        <v>86</v>
      </c>
    </row>
    <row r="347" spans="1:47" s="2" customFormat="1" ht="12">
      <c r="A347" s="41"/>
      <c r="B347" s="42"/>
      <c r="C347" s="43"/>
      <c r="D347" s="241" t="s">
        <v>383</v>
      </c>
      <c r="E347" s="43"/>
      <c r="F347" s="261" t="s">
        <v>566</v>
      </c>
      <c r="G347" s="43"/>
      <c r="H347" s="43"/>
      <c r="I347" s="43"/>
      <c r="J347" s="43"/>
      <c r="K347" s="43"/>
      <c r="L347" s="47"/>
      <c r="M347" s="231"/>
      <c r="N347" s="232"/>
      <c r="O347" s="87"/>
      <c r="P347" s="87"/>
      <c r="Q347" s="87"/>
      <c r="R347" s="87"/>
      <c r="S347" s="87"/>
      <c r="T347" s="88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U347" s="20" t="s">
        <v>86</v>
      </c>
    </row>
    <row r="348" spans="1:47" s="2" customFormat="1" ht="12">
      <c r="A348" s="41"/>
      <c r="B348" s="42"/>
      <c r="C348" s="43"/>
      <c r="D348" s="241" t="s">
        <v>383</v>
      </c>
      <c r="E348" s="43"/>
      <c r="F348" s="262" t="s">
        <v>567</v>
      </c>
      <c r="G348" s="43"/>
      <c r="H348" s="263">
        <v>13.178</v>
      </c>
      <c r="I348" s="43"/>
      <c r="J348" s="43"/>
      <c r="K348" s="43"/>
      <c r="L348" s="47"/>
      <c r="M348" s="231"/>
      <c r="N348" s="232"/>
      <c r="O348" s="87"/>
      <c r="P348" s="87"/>
      <c r="Q348" s="87"/>
      <c r="R348" s="87"/>
      <c r="S348" s="87"/>
      <c r="T348" s="88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U348" s="20" t="s">
        <v>86</v>
      </c>
    </row>
    <row r="349" spans="1:47" s="2" customFormat="1" ht="12">
      <c r="A349" s="41"/>
      <c r="B349" s="42"/>
      <c r="C349" s="43"/>
      <c r="D349" s="241" t="s">
        <v>383</v>
      </c>
      <c r="E349" s="43"/>
      <c r="F349" s="262" t="s">
        <v>568</v>
      </c>
      <c r="G349" s="43"/>
      <c r="H349" s="263">
        <v>8.154</v>
      </c>
      <c r="I349" s="43"/>
      <c r="J349" s="43"/>
      <c r="K349" s="43"/>
      <c r="L349" s="47"/>
      <c r="M349" s="231"/>
      <c r="N349" s="232"/>
      <c r="O349" s="87"/>
      <c r="P349" s="87"/>
      <c r="Q349" s="87"/>
      <c r="R349" s="87"/>
      <c r="S349" s="87"/>
      <c r="T349" s="88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U349" s="20" t="s">
        <v>86</v>
      </c>
    </row>
    <row r="350" spans="1:47" s="2" customFormat="1" ht="12">
      <c r="A350" s="41"/>
      <c r="B350" s="42"/>
      <c r="C350" s="43"/>
      <c r="D350" s="241" t="s">
        <v>383</v>
      </c>
      <c r="E350" s="43"/>
      <c r="F350" s="262" t="s">
        <v>569</v>
      </c>
      <c r="G350" s="43"/>
      <c r="H350" s="263">
        <v>387.39</v>
      </c>
      <c r="I350" s="43"/>
      <c r="J350" s="43"/>
      <c r="K350" s="43"/>
      <c r="L350" s="47"/>
      <c r="M350" s="231"/>
      <c r="N350" s="232"/>
      <c r="O350" s="87"/>
      <c r="P350" s="87"/>
      <c r="Q350" s="87"/>
      <c r="R350" s="87"/>
      <c r="S350" s="87"/>
      <c r="T350" s="88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U350" s="20" t="s">
        <v>86</v>
      </c>
    </row>
    <row r="351" spans="1:47" s="2" customFormat="1" ht="12">
      <c r="A351" s="41"/>
      <c r="B351" s="42"/>
      <c r="C351" s="43"/>
      <c r="D351" s="241" t="s">
        <v>383</v>
      </c>
      <c r="E351" s="43"/>
      <c r="F351" s="262" t="s">
        <v>570</v>
      </c>
      <c r="G351" s="43"/>
      <c r="H351" s="263">
        <v>11.62</v>
      </c>
      <c r="I351" s="43"/>
      <c r="J351" s="43"/>
      <c r="K351" s="43"/>
      <c r="L351" s="47"/>
      <c r="M351" s="231"/>
      <c r="N351" s="232"/>
      <c r="O351" s="87"/>
      <c r="P351" s="87"/>
      <c r="Q351" s="87"/>
      <c r="R351" s="87"/>
      <c r="S351" s="87"/>
      <c r="T351" s="88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U351" s="20" t="s">
        <v>86</v>
      </c>
    </row>
    <row r="352" spans="1:47" s="2" customFormat="1" ht="12">
      <c r="A352" s="41"/>
      <c r="B352" s="42"/>
      <c r="C352" s="43"/>
      <c r="D352" s="241" t="s">
        <v>383</v>
      </c>
      <c r="E352" s="43"/>
      <c r="F352" s="264" t="s">
        <v>571</v>
      </c>
      <c r="G352" s="43"/>
      <c r="H352" s="43"/>
      <c r="I352" s="43"/>
      <c r="J352" s="43"/>
      <c r="K352" s="43"/>
      <c r="L352" s="47"/>
      <c r="M352" s="231"/>
      <c r="N352" s="232"/>
      <c r="O352" s="87"/>
      <c r="P352" s="87"/>
      <c r="Q352" s="87"/>
      <c r="R352" s="87"/>
      <c r="S352" s="87"/>
      <c r="T352" s="88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U352" s="20" t="s">
        <v>86</v>
      </c>
    </row>
    <row r="353" spans="1:47" s="2" customFormat="1" ht="12">
      <c r="A353" s="41"/>
      <c r="B353" s="42"/>
      <c r="C353" s="43"/>
      <c r="D353" s="241" t="s">
        <v>383</v>
      </c>
      <c r="E353" s="43"/>
      <c r="F353" s="265" t="s">
        <v>572</v>
      </c>
      <c r="G353" s="43"/>
      <c r="H353" s="263">
        <v>13.178</v>
      </c>
      <c r="I353" s="43"/>
      <c r="J353" s="43"/>
      <c r="K353" s="43"/>
      <c r="L353" s="47"/>
      <c r="M353" s="231"/>
      <c r="N353" s="232"/>
      <c r="O353" s="87"/>
      <c r="P353" s="87"/>
      <c r="Q353" s="87"/>
      <c r="R353" s="87"/>
      <c r="S353" s="87"/>
      <c r="T353" s="88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U353" s="20" t="s">
        <v>86</v>
      </c>
    </row>
    <row r="354" spans="1:47" s="2" customFormat="1" ht="12">
      <c r="A354" s="41"/>
      <c r="B354" s="42"/>
      <c r="C354" s="43"/>
      <c r="D354" s="241" t="s">
        <v>383</v>
      </c>
      <c r="E354" s="43"/>
      <c r="F354" s="264" t="s">
        <v>573</v>
      </c>
      <c r="G354" s="43"/>
      <c r="H354" s="43"/>
      <c r="I354" s="43"/>
      <c r="J354" s="43"/>
      <c r="K354" s="43"/>
      <c r="L354" s="47"/>
      <c r="M354" s="231"/>
      <c r="N354" s="232"/>
      <c r="O354" s="87"/>
      <c r="P354" s="87"/>
      <c r="Q354" s="87"/>
      <c r="R354" s="87"/>
      <c r="S354" s="87"/>
      <c r="T354" s="88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U354" s="20" t="s">
        <v>86</v>
      </c>
    </row>
    <row r="355" spans="1:47" s="2" customFormat="1" ht="12">
      <c r="A355" s="41"/>
      <c r="B355" s="42"/>
      <c r="C355" s="43"/>
      <c r="D355" s="241" t="s">
        <v>383</v>
      </c>
      <c r="E355" s="43"/>
      <c r="F355" s="265" t="s">
        <v>247</v>
      </c>
      <c r="G355" s="43"/>
      <c r="H355" s="263">
        <v>8.154</v>
      </c>
      <c r="I355" s="43"/>
      <c r="J355" s="43"/>
      <c r="K355" s="43"/>
      <c r="L355" s="47"/>
      <c r="M355" s="231"/>
      <c r="N355" s="232"/>
      <c r="O355" s="87"/>
      <c r="P355" s="87"/>
      <c r="Q355" s="87"/>
      <c r="R355" s="87"/>
      <c r="S355" s="87"/>
      <c r="T355" s="88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U355" s="20" t="s">
        <v>86</v>
      </c>
    </row>
    <row r="356" spans="1:47" s="2" customFormat="1" ht="12">
      <c r="A356" s="41"/>
      <c r="B356" s="42"/>
      <c r="C356" s="43"/>
      <c r="D356" s="241" t="s">
        <v>383</v>
      </c>
      <c r="E356" s="43"/>
      <c r="F356" s="264" t="s">
        <v>574</v>
      </c>
      <c r="G356" s="43"/>
      <c r="H356" s="43"/>
      <c r="I356" s="43"/>
      <c r="J356" s="43"/>
      <c r="K356" s="43"/>
      <c r="L356" s="47"/>
      <c r="M356" s="231"/>
      <c r="N356" s="232"/>
      <c r="O356" s="87"/>
      <c r="P356" s="87"/>
      <c r="Q356" s="87"/>
      <c r="R356" s="87"/>
      <c r="S356" s="87"/>
      <c r="T356" s="88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U356" s="20" t="s">
        <v>86</v>
      </c>
    </row>
    <row r="357" spans="1:47" s="2" customFormat="1" ht="12">
      <c r="A357" s="41"/>
      <c r="B357" s="42"/>
      <c r="C357" s="43"/>
      <c r="D357" s="241" t="s">
        <v>383</v>
      </c>
      <c r="E357" s="43"/>
      <c r="F357" s="265" t="s">
        <v>575</v>
      </c>
      <c r="G357" s="43"/>
      <c r="H357" s="263">
        <v>387.39</v>
      </c>
      <c r="I357" s="43"/>
      <c r="J357" s="43"/>
      <c r="K357" s="43"/>
      <c r="L357" s="47"/>
      <c r="M357" s="231"/>
      <c r="N357" s="232"/>
      <c r="O357" s="87"/>
      <c r="P357" s="87"/>
      <c r="Q357" s="87"/>
      <c r="R357" s="87"/>
      <c r="S357" s="87"/>
      <c r="T357" s="88"/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U357" s="20" t="s">
        <v>86</v>
      </c>
    </row>
    <row r="358" spans="1:47" s="2" customFormat="1" ht="12">
      <c r="A358" s="41"/>
      <c r="B358" s="42"/>
      <c r="C358" s="43"/>
      <c r="D358" s="241" t="s">
        <v>383</v>
      </c>
      <c r="E358" s="43"/>
      <c r="F358" s="264" t="s">
        <v>576</v>
      </c>
      <c r="G358" s="43"/>
      <c r="H358" s="43"/>
      <c r="I358" s="43"/>
      <c r="J358" s="43"/>
      <c r="K358" s="43"/>
      <c r="L358" s="47"/>
      <c r="M358" s="231"/>
      <c r="N358" s="232"/>
      <c r="O358" s="87"/>
      <c r="P358" s="87"/>
      <c r="Q358" s="87"/>
      <c r="R358" s="87"/>
      <c r="S358" s="87"/>
      <c r="T358" s="88"/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U358" s="20" t="s">
        <v>86</v>
      </c>
    </row>
    <row r="359" spans="1:47" s="2" customFormat="1" ht="12">
      <c r="A359" s="41"/>
      <c r="B359" s="42"/>
      <c r="C359" s="43"/>
      <c r="D359" s="241" t="s">
        <v>383</v>
      </c>
      <c r="E359" s="43"/>
      <c r="F359" s="265" t="s">
        <v>577</v>
      </c>
      <c r="G359" s="43"/>
      <c r="H359" s="263">
        <v>11.62</v>
      </c>
      <c r="I359" s="43"/>
      <c r="J359" s="43"/>
      <c r="K359" s="43"/>
      <c r="L359" s="47"/>
      <c r="M359" s="231"/>
      <c r="N359" s="232"/>
      <c r="O359" s="87"/>
      <c r="P359" s="87"/>
      <c r="Q359" s="87"/>
      <c r="R359" s="87"/>
      <c r="S359" s="87"/>
      <c r="T359" s="88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U359" s="20" t="s">
        <v>86</v>
      </c>
    </row>
    <row r="360" spans="1:47" s="2" customFormat="1" ht="12">
      <c r="A360" s="41"/>
      <c r="B360" s="42"/>
      <c r="C360" s="43"/>
      <c r="D360" s="241" t="s">
        <v>383</v>
      </c>
      <c r="E360" s="43"/>
      <c r="F360" s="261" t="s">
        <v>578</v>
      </c>
      <c r="G360" s="43"/>
      <c r="H360" s="43"/>
      <c r="I360" s="43"/>
      <c r="J360" s="43"/>
      <c r="K360" s="43"/>
      <c r="L360" s="47"/>
      <c r="M360" s="231"/>
      <c r="N360" s="232"/>
      <c r="O360" s="87"/>
      <c r="P360" s="87"/>
      <c r="Q360" s="87"/>
      <c r="R360" s="87"/>
      <c r="S360" s="87"/>
      <c r="T360" s="88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U360" s="20" t="s">
        <v>86</v>
      </c>
    </row>
    <row r="361" spans="1:47" s="2" customFormat="1" ht="12">
      <c r="A361" s="41"/>
      <c r="B361" s="42"/>
      <c r="C361" s="43"/>
      <c r="D361" s="241" t="s">
        <v>383</v>
      </c>
      <c r="E361" s="43"/>
      <c r="F361" s="262" t="s">
        <v>579</v>
      </c>
      <c r="G361" s="43"/>
      <c r="H361" s="263">
        <v>250.5</v>
      </c>
      <c r="I361" s="43"/>
      <c r="J361" s="43"/>
      <c r="K361" s="43"/>
      <c r="L361" s="47"/>
      <c r="M361" s="231"/>
      <c r="N361" s="232"/>
      <c r="O361" s="87"/>
      <c r="P361" s="87"/>
      <c r="Q361" s="87"/>
      <c r="R361" s="87"/>
      <c r="S361" s="87"/>
      <c r="T361" s="88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U361" s="20" t="s">
        <v>86</v>
      </c>
    </row>
    <row r="362" spans="1:47" s="2" customFormat="1" ht="12">
      <c r="A362" s="41"/>
      <c r="B362" s="42"/>
      <c r="C362" s="43"/>
      <c r="D362" s="241" t="s">
        <v>383</v>
      </c>
      <c r="E362" s="43"/>
      <c r="F362" s="264" t="s">
        <v>580</v>
      </c>
      <c r="G362" s="43"/>
      <c r="H362" s="43"/>
      <c r="I362" s="43"/>
      <c r="J362" s="43"/>
      <c r="K362" s="43"/>
      <c r="L362" s="47"/>
      <c r="M362" s="231"/>
      <c r="N362" s="232"/>
      <c r="O362" s="87"/>
      <c r="P362" s="87"/>
      <c r="Q362" s="87"/>
      <c r="R362" s="87"/>
      <c r="S362" s="87"/>
      <c r="T362" s="88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  <c r="AE362" s="41"/>
      <c r="AU362" s="20" t="s">
        <v>86</v>
      </c>
    </row>
    <row r="363" spans="1:47" s="2" customFormat="1" ht="12">
      <c r="A363" s="41"/>
      <c r="B363" s="42"/>
      <c r="C363" s="43"/>
      <c r="D363" s="241" t="s">
        <v>383</v>
      </c>
      <c r="E363" s="43"/>
      <c r="F363" s="265" t="s">
        <v>581</v>
      </c>
      <c r="G363" s="43"/>
      <c r="H363" s="263">
        <v>250.5</v>
      </c>
      <c r="I363" s="43"/>
      <c r="J363" s="43"/>
      <c r="K363" s="43"/>
      <c r="L363" s="47"/>
      <c r="M363" s="231"/>
      <c r="N363" s="232"/>
      <c r="O363" s="87"/>
      <c r="P363" s="87"/>
      <c r="Q363" s="87"/>
      <c r="R363" s="87"/>
      <c r="S363" s="87"/>
      <c r="T363" s="88"/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U363" s="20" t="s">
        <v>86</v>
      </c>
    </row>
    <row r="364" spans="1:47" s="2" customFormat="1" ht="12">
      <c r="A364" s="41"/>
      <c r="B364" s="42"/>
      <c r="C364" s="43"/>
      <c r="D364" s="241" t="s">
        <v>383</v>
      </c>
      <c r="E364" s="43"/>
      <c r="F364" s="261" t="s">
        <v>582</v>
      </c>
      <c r="G364" s="43"/>
      <c r="H364" s="43"/>
      <c r="I364" s="43"/>
      <c r="J364" s="43"/>
      <c r="K364" s="43"/>
      <c r="L364" s="47"/>
      <c r="M364" s="231"/>
      <c r="N364" s="232"/>
      <c r="O364" s="87"/>
      <c r="P364" s="87"/>
      <c r="Q364" s="87"/>
      <c r="R364" s="87"/>
      <c r="S364" s="87"/>
      <c r="T364" s="88"/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U364" s="20" t="s">
        <v>86</v>
      </c>
    </row>
    <row r="365" spans="1:47" s="2" customFormat="1" ht="12">
      <c r="A365" s="41"/>
      <c r="B365" s="42"/>
      <c r="C365" s="43"/>
      <c r="D365" s="241" t="s">
        <v>383</v>
      </c>
      <c r="E365" s="43"/>
      <c r="F365" s="262" t="s">
        <v>583</v>
      </c>
      <c r="G365" s="43"/>
      <c r="H365" s="263">
        <v>43.526</v>
      </c>
      <c r="I365" s="43"/>
      <c r="J365" s="43"/>
      <c r="K365" s="43"/>
      <c r="L365" s="47"/>
      <c r="M365" s="231"/>
      <c r="N365" s="232"/>
      <c r="O365" s="87"/>
      <c r="P365" s="87"/>
      <c r="Q365" s="87"/>
      <c r="R365" s="87"/>
      <c r="S365" s="87"/>
      <c r="T365" s="88"/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U365" s="20" t="s">
        <v>86</v>
      </c>
    </row>
    <row r="366" spans="1:47" s="2" customFormat="1" ht="12">
      <c r="A366" s="41"/>
      <c r="B366" s="42"/>
      <c r="C366" s="43"/>
      <c r="D366" s="241" t="s">
        <v>383</v>
      </c>
      <c r="E366" s="43"/>
      <c r="F366" s="264" t="s">
        <v>405</v>
      </c>
      <c r="G366" s="43"/>
      <c r="H366" s="43"/>
      <c r="I366" s="43"/>
      <c r="J366" s="43"/>
      <c r="K366" s="43"/>
      <c r="L366" s="47"/>
      <c r="M366" s="231"/>
      <c r="N366" s="232"/>
      <c r="O366" s="87"/>
      <c r="P366" s="87"/>
      <c r="Q366" s="87"/>
      <c r="R366" s="87"/>
      <c r="S366" s="87"/>
      <c r="T366" s="88"/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U366" s="20" t="s">
        <v>86</v>
      </c>
    </row>
    <row r="367" spans="1:47" s="2" customFormat="1" ht="12">
      <c r="A367" s="41"/>
      <c r="B367" s="42"/>
      <c r="C367" s="43"/>
      <c r="D367" s="241" t="s">
        <v>383</v>
      </c>
      <c r="E367" s="43"/>
      <c r="F367" s="265" t="s">
        <v>406</v>
      </c>
      <c r="G367" s="43"/>
      <c r="H367" s="263">
        <v>87.052</v>
      </c>
      <c r="I367" s="43"/>
      <c r="J367" s="43"/>
      <c r="K367" s="43"/>
      <c r="L367" s="47"/>
      <c r="M367" s="231"/>
      <c r="N367" s="232"/>
      <c r="O367" s="87"/>
      <c r="P367" s="87"/>
      <c r="Q367" s="87"/>
      <c r="R367" s="87"/>
      <c r="S367" s="87"/>
      <c r="T367" s="88"/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U367" s="20" t="s">
        <v>86</v>
      </c>
    </row>
    <row r="368" spans="1:47" s="2" customFormat="1" ht="12">
      <c r="A368" s="41"/>
      <c r="B368" s="42"/>
      <c r="C368" s="43"/>
      <c r="D368" s="241" t="s">
        <v>383</v>
      </c>
      <c r="E368" s="43"/>
      <c r="F368" s="261" t="s">
        <v>584</v>
      </c>
      <c r="G368" s="43"/>
      <c r="H368" s="43"/>
      <c r="I368" s="43"/>
      <c r="J368" s="43"/>
      <c r="K368" s="43"/>
      <c r="L368" s="47"/>
      <c r="M368" s="231"/>
      <c r="N368" s="232"/>
      <c r="O368" s="87"/>
      <c r="P368" s="87"/>
      <c r="Q368" s="87"/>
      <c r="R368" s="87"/>
      <c r="S368" s="87"/>
      <c r="T368" s="88"/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U368" s="20" t="s">
        <v>86</v>
      </c>
    </row>
    <row r="369" spans="1:47" s="2" customFormat="1" ht="12">
      <c r="A369" s="41"/>
      <c r="B369" s="42"/>
      <c r="C369" s="43"/>
      <c r="D369" s="241" t="s">
        <v>383</v>
      </c>
      <c r="E369" s="43"/>
      <c r="F369" s="262" t="s">
        <v>585</v>
      </c>
      <c r="G369" s="43"/>
      <c r="H369" s="263">
        <v>13.223</v>
      </c>
      <c r="I369" s="43"/>
      <c r="J369" s="43"/>
      <c r="K369" s="43"/>
      <c r="L369" s="47"/>
      <c r="M369" s="231"/>
      <c r="N369" s="232"/>
      <c r="O369" s="87"/>
      <c r="P369" s="87"/>
      <c r="Q369" s="87"/>
      <c r="R369" s="87"/>
      <c r="S369" s="87"/>
      <c r="T369" s="88"/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U369" s="20" t="s">
        <v>86</v>
      </c>
    </row>
    <row r="370" spans="1:47" s="2" customFormat="1" ht="12">
      <c r="A370" s="41"/>
      <c r="B370" s="42"/>
      <c r="C370" s="43"/>
      <c r="D370" s="241" t="s">
        <v>383</v>
      </c>
      <c r="E370" s="43"/>
      <c r="F370" s="262" t="s">
        <v>586</v>
      </c>
      <c r="G370" s="43"/>
      <c r="H370" s="263">
        <v>6.278</v>
      </c>
      <c r="I370" s="43"/>
      <c r="J370" s="43"/>
      <c r="K370" s="43"/>
      <c r="L370" s="47"/>
      <c r="M370" s="231"/>
      <c r="N370" s="232"/>
      <c r="O370" s="87"/>
      <c r="P370" s="87"/>
      <c r="Q370" s="87"/>
      <c r="R370" s="87"/>
      <c r="S370" s="87"/>
      <c r="T370" s="88"/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U370" s="20" t="s">
        <v>86</v>
      </c>
    </row>
    <row r="371" spans="1:47" s="2" customFormat="1" ht="12">
      <c r="A371" s="41"/>
      <c r="B371" s="42"/>
      <c r="C371" s="43"/>
      <c r="D371" s="241" t="s">
        <v>383</v>
      </c>
      <c r="E371" s="43"/>
      <c r="F371" s="262" t="s">
        <v>587</v>
      </c>
      <c r="G371" s="43"/>
      <c r="H371" s="263">
        <v>56.845</v>
      </c>
      <c r="I371" s="43"/>
      <c r="J371" s="43"/>
      <c r="K371" s="43"/>
      <c r="L371" s="47"/>
      <c r="M371" s="231"/>
      <c r="N371" s="232"/>
      <c r="O371" s="87"/>
      <c r="P371" s="87"/>
      <c r="Q371" s="87"/>
      <c r="R371" s="87"/>
      <c r="S371" s="87"/>
      <c r="T371" s="88"/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U371" s="20" t="s">
        <v>86</v>
      </c>
    </row>
    <row r="372" spans="1:47" s="2" customFormat="1" ht="12">
      <c r="A372" s="41"/>
      <c r="B372" s="42"/>
      <c r="C372" s="43"/>
      <c r="D372" s="241" t="s">
        <v>383</v>
      </c>
      <c r="E372" s="43"/>
      <c r="F372" s="264" t="s">
        <v>588</v>
      </c>
      <c r="G372" s="43"/>
      <c r="H372" s="43"/>
      <c r="I372" s="43"/>
      <c r="J372" s="43"/>
      <c r="K372" s="43"/>
      <c r="L372" s="47"/>
      <c r="M372" s="231"/>
      <c r="N372" s="232"/>
      <c r="O372" s="87"/>
      <c r="P372" s="87"/>
      <c r="Q372" s="87"/>
      <c r="R372" s="87"/>
      <c r="S372" s="87"/>
      <c r="T372" s="88"/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U372" s="20" t="s">
        <v>86</v>
      </c>
    </row>
    <row r="373" spans="1:47" s="2" customFormat="1" ht="12">
      <c r="A373" s="41"/>
      <c r="B373" s="42"/>
      <c r="C373" s="43"/>
      <c r="D373" s="241" t="s">
        <v>383</v>
      </c>
      <c r="E373" s="43"/>
      <c r="F373" s="265" t="s">
        <v>589</v>
      </c>
      <c r="G373" s="43"/>
      <c r="H373" s="263">
        <v>264.452</v>
      </c>
      <c r="I373" s="43"/>
      <c r="J373" s="43"/>
      <c r="K373" s="43"/>
      <c r="L373" s="47"/>
      <c r="M373" s="231"/>
      <c r="N373" s="232"/>
      <c r="O373" s="87"/>
      <c r="P373" s="87"/>
      <c r="Q373" s="87"/>
      <c r="R373" s="87"/>
      <c r="S373" s="87"/>
      <c r="T373" s="88"/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U373" s="20" t="s">
        <v>86</v>
      </c>
    </row>
    <row r="374" spans="1:47" s="2" customFormat="1" ht="12">
      <c r="A374" s="41"/>
      <c r="B374" s="42"/>
      <c r="C374" s="43"/>
      <c r="D374" s="241" t="s">
        <v>383</v>
      </c>
      <c r="E374" s="43"/>
      <c r="F374" s="264" t="s">
        <v>590</v>
      </c>
      <c r="G374" s="43"/>
      <c r="H374" s="43"/>
      <c r="I374" s="43"/>
      <c r="J374" s="43"/>
      <c r="K374" s="43"/>
      <c r="L374" s="47"/>
      <c r="M374" s="231"/>
      <c r="N374" s="232"/>
      <c r="O374" s="87"/>
      <c r="P374" s="87"/>
      <c r="Q374" s="87"/>
      <c r="R374" s="87"/>
      <c r="S374" s="87"/>
      <c r="T374" s="88"/>
      <c r="U374" s="41"/>
      <c r="V374" s="41"/>
      <c r="W374" s="41"/>
      <c r="X374" s="41"/>
      <c r="Y374" s="41"/>
      <c r="Z374" s="41"/>
      <c r="AA374" s="41"/>
      <c r="AB374" s="41"/>
      <c r="AC374" s="41"/>
      <c r="AD374" s="41"/>
      <c r="AE374" s="41"/>
      <c r="AU374" s="20" t="s">
        <v>86</v>
      </c>
    </row>
    <row r="375" spans="1:47" s="2" customFormat="1" ht="12">
      <c r="A375" s="41"/>
      <c r="B375" s="42"/>
      <c r="C375" s="43"/>
      <c r="D375" s="241" t="s">
        <v>383</v>
      </c>
      <c r="E375" s="43"/>
      <c r="F375" s="265" t="s">
        <v>591</v>
      </c>
      <c r="G375" s="43"/>
      <c r="H375" s="263">
        <v>62.779</v>
      </c>
      <c r="I375" s="43"/>
      <c r="J375" s="43"/>
      <c r="K375" s="43"/>
      <c r="L375" s="47"/>
      <c r="M375" s="231"/>
      <c r="N375" s="232"/>
      <c r="O375" s="87"/>
      <c r="P375" s="87"/>
      <c r="Q375" s="87"/>
      <c r="R375" s="87"/>
      <c r="S375" s="87"/>
      <c r="T375" s="88"/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  <c r="AE375" s="41"/>
      <c r="AU375" s="20" t="s">
        <v>86</v>
      </c>
    </row>
    <row r="376" spans="1:47" s="2" customFormat="1" ht="12">
      <c r="A376" s="41"/>
      <c r="B376" s="42"/>
      <c r="C376" s="43"/>
      <c r="D376" s="241" t="s">
        <v>383</v>
      </c>
      <c r="E376" s="43"/>
      <c r="F376" s="264" t="s">
        <v>592</v>
      </c>
      <c r="G376" s="43"/>
      <c r="H376" s="43"/>
      <c r="I376" s="43"/>
      <c r="J376" s="43"/>
      <c r="K376" s="43"/>
      <c r="L376" s="47"/>
      <c r="M376" s="231"/>
      <c r="N376" s="232"/>
      <c r="O376" s="87"/>
      <c r="P376" s="87"/>
      <c r="Q376" s="87"/>
      <c r="R376" s="87"/>
      <c r="S376" s="87"/>
      <c r="T376" s="88"/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  <c r="AE376" s="41"/>
      <c r="AU376" s="20" t="s">
        <v>86</v>
      </c>
    </row>
    <row r="377" spans="1:47" s="2" customFormat="1" ht="12">
      <c r="A377" s="41"/>
      <c r="B377" s="42"/>
      <c r="C377" s="43"/>
      <c r="D377" s="241" t="s">
        <v>383</v>
      </c>
      <c r="E377" s="43"/>
      <c r="F377" s="265" t="s">
        <v>593</v>
      </c>
      <c r="G377" s="43"/>
      <c r="H377" s="263">
        <v>378.969</v>
      </c>
      <c r="I377" s="43"/>
      <c r="J377" s="43"/>
      <c r="K377" s="43"/>
      <c r="L377" s="47"/>
      <c r="M377" s="231"/>
      <c r="N377" s="232"/>
      <c r="O377" s="87"/>
      <c r="P377" s="87"/>
      <c r="Q377" s="87"/>
      <c r="R377" s="87"/>
      <c r="S377" s="87"/>
      <c r="T377" s="88"/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U377" s="20" t="s">
        <v>86</v>
      </c>
    </row>
    <row r="378" spans="1:63" s="12" customFormat="1" ht="22.8" customHeight="1">
      <c r="A378" s="12"/>
      <c r="B378" s="199"/>
      <c r="C378" s="200"/>
      <c r="D378" s="201" t="s">
        <v>75</v>
      </c>
      <c r="E378" s="213" t="s">
        <v>145</v>
      </c>
      <c r="F378" s="213" t="s">
        <v>649</v>
      </c>
      <c r="G378" s="200"/>
      <c r="H378" s="200"/>
      <c r="I378" s="203"/>
      <c r="J378" s="214">
        <f>BK378</f>
        <v>0</v>
      </c>
      <c r="K378" s="200"/>
      <c r="L378" s="205"/>
      <c r="M378" s="206"/>
      <c r="N378" s="207"/>
      <c r="O378" s="207"/>
      <c r="P378" s="208">
        <f>SUM(P379:P425)</f>
        <v>0</v>
      </c>
      <c r="Q378" s="207"/>
      <c r="R378" s="208">
        <f>SUM(R379:R425)</f>
        <v>0</v>
      </c>
      <c r="S378" s="207"/>
      <c r="T378" s="209">
        <f>SUM(T379:T425)</f>
        <v>0</v>
      </c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R378" s="210" t="s">
        <v>84</v>
      </c>
      <c r="AT378" s="211" t="s">
        <v>75</v>
      </c>
      <c r="AU378" s="211" t="s">
        <v>84</v>
      </c>
      <c r="AY378" s="210" t="s">
        <v>146</v>
      </c>
      <c r="BK378" s="212">
        <f>SUM(BK379:BK425)</f>
        <v>0</v>
      </c>
    </row>
    <row r="379" spans="1:65" s="2" customFormat="1" ht="24.15" customHeight="1">
      <c r="A379" s="41"/>
      <c r="B379" s="42"/>
      <c r="C379" s="215" t="s">
        <v>186</v>
      </c>
      <c r="D379" s="215" t="s">
        <v>149</v>
      </c>
      <c r="E379" s="216" t="s">
        <v>1338</v>
      </c>
      <c r="F379" s="217" t="s">
        <v>1339</v>
      </c>
      <c r="G379" s="218" t="s">
        <v>377</v>
      </c>
      <c r="H379" s="219">
        <v>1590.518</v>
      </c>
      <c r="I379" s="220"/>
      <c r="J379" s="221">
        <f>ROUND(I379*H379,2)</f>
        <v>0</v>
      </c>
      <c r="K379" s="217" t="s">
        <v>153</v>
      </c>
      <c r="L379" s="47"/>
      <c r="M379" s="222" t="s">
        <v>19</v>
      </c>
      <c r="N379" s="223" t="s">
        <v>47</v>
      </c>
      <c r="O379" s="87"/>
      <c r="P379" s="224">
        <f>O379*H379</f>
        <v>0</v>
      </c>
      <c r="Q379" s="224">
        <v>0</v>
      </c>
      <c r="R379" s="224">
        <f>Q379*H379</f>
        <v>0</v>
      </c>
      <c r="S379" s="224">
        <v>0</v>
      </c>
      <c r="T379" s="225">
        <f>S379*H379</f>
        <v>0</v>
      </c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R379" s="226" t="s">
        <v>167</v>
      </c>
      <c r="AT379" s="226" t="s">
        <v>149</v>
      </c>
      <c r="AU379" s="226" t="s">
        <v>86</v>
      </c>
      <c r="AY379" s="20" t="s">
        <v>146</v>
      </c>
      <c r="BE379" s="227">
        <f>IF(N379="základní",J379,0)</f>
        <v>0</v>
      </c>
      <c r="BF379" s="227">
        <f>IF(N379="snížená",J379,0)</f>
        <v>0</v>
      </c>
      <c r="BG379" s="227">
        <f>IF(N379="zákl. přenesená",J379,0)</f>
        <v>0</v>
      </c>
      <c r="BH379" s="227">
        <f>IF(N379="sníž. přenesená",J379,0)</f>
        <v>0</v>
      </c>
      <c r="BI379" s="227">
        <f>IF(N379="nulová",J379,0)</f>
        <v>0</v>
      </c>
      <c r="BJ379" s="20" t="s">
        <v>84</v>
      </c>
      <c r="BK379" s="227">
        <f>ROUND(I379*H379,2)</f>
        <v>0</v>
      </c>
      <c r="BL379" s="20" t="s">
        <v>167</v>
      </c>
      <c r="BM379" s="226" t="s">
        <v>1340</v>
      </c>
    </row>
    <row r="380" spans="1:47" s="2" customFormat="1" ht="12">
      <c r="A380" s="41"/>
      <c r="B380" s="42"/>
      <c r="C380" s="43"/>
      <c r="D380" s="228" t="s">
        <v>156</v>
      </c>
      <c r="E380" s="43"/>
      <c r="F380" s="229" t="s">
        <v>1341</v>
      </c>
      <c r="G380" s="43"/>
      <c r="H380" s="43"/>
      <c r="I380" s="230"/>
      <c r="J380" s="43"/>
      <c r="K380" s="43"/>
      <c r="L380" s="47"/>
      <c r="M380" s="231"/>
      <c r="N380" s="232"/>
      <c r="O380" s="87"/>
      <c r="P380" s="87"/>
      <c r="Q380" s="87"/>
      <c r="R380" s="87"/>
      <c r="S380" s="87"/>
      <c r="T380" s="88"/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T380" s="20" t="s">
        <v>156</v>
      </c>
      <c r="AU380" s="20" t="s">
        <v>86</v>
      </c>
    </row>
    <row r="381" spans="1:51" s="13" customFormat="1" ht="12">
      <c r="A381" s="13"/>
      <c r="B381" s="239"/>
      <c r="C381" s="240"/>
      <c r="D381" s="241" t="s">
        <v>380</v>
      </c>
      <c r="E381" s="242" t="s">
        <v>19</v>
      </c>
      <c r="F381" s="243" t="s">
        <v>381</v>
      </c>
      <c r="G381" s="240"/>
      <c r="H381" s="242" t="s">
        <v>19</v>
      </c>
      <c r="I381" s="244"/>
      <c r="J381" s="240"/>
      <c r="K381" s="240"/>
      <c r="L381" s="245"/>
      <c r="M381" s="246"/>
      <c r="N381" s="247"/>
      <c r="O381" s="247"/>
      <c r="P381" s="247"/>
      <c r="Q381" s="247"/>
      <c r="R381" s="247"/>
      <c r="S381" s="247"/>
      <c r="T381" s="248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9" t="s">
        <v>380</v>
      </c>
      <c r="AU381" s="249" t="s">
        <v>86</v>
      </c>
      <c r="AV381" s="13" t="s">
        <v>84</v>
      </c>
      <c r="AW381" s="13" t="s">
        <v>37</v>
      </c>
      <c r="AX381" s="13" t="s">
        <v>76</v>
      </c>
      <c r="AY381" s="249" t="s">
        <v>146</v>
      </c>
    </row>
    <row r="382" spans="1:51" s="13" customFormat="1" ht="12">
      <c r="A382" s="13"/>
      <c r="B382" s="239"/>
      <c r="C382" s="240"/>
      <c r="D382" s="241" t="s">
        <v>380</v>
      </c>
      <c r="E382" s="242" t="s">
        <v>19</v>
      </c>
      <c r="F382" s="243" t="s">
        <v>1342</v>
      </c>
      <c r="G382" s="240"/>
      <c r="H382" s="242" t="s">
        <v>19</v>
      </c>
      <c r="I382" s="244"/>
      <c r="J382" s="240"/>
      <c r="K382" s="240"/>
      <c r="L382" s="245"/>
      <c r="M382" s="246"/>
      <c r="N382" s="247"/>
      <c r="O382" s="247"/>
      <c r="P382" s="247"/>
      <c r="Q382" s="247"/>
      <c r="R382" s="247"/>
      <c r="S382" s="247"/>
      <c r="T382" s="248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9" t="s">
        <v>380</v>
      </c>
      <c r="AU382" s="249" t="s">
        <v>86</v>
      </c>
      <c r="AV382" s="13" t="s">
        <v>84</v>
      </c>
      <c r="AW382" s="13" t="s">
        <v>37</v>
      </c>
      <c r="AX382" s="13" t="s">
        <v>76</v>
      </c>
      <c r="AY382" s="249" t="s">
        <v>146</v>
      </c>
    </row>
    <row r="383" spans="1:51" s="13" customFormat="1" ht="12">
      <c r="A383" s="13"/>
      <c r="B383" s="239"/>
      <c r="C383" s="240"/>
      <c r="D383" s="241" t="s">
        <v>380</v>
      </c>
      <c r="E383" s="242" t="s">
        <v>19</v>
      </c>
      <c r="F383" s="243" t="s">
        <v>1343</v>
      </c>
      <c r="G383" s="240"/>
      <c r="H383" s="242" t="s">
        <v>19</v>
      </c>
      <c r="I383" s="244"/>
      <c r="J383" s="240"/>
      <c r="K383" s="240"/>
      <c r="L383" s="245"/>
      <c r="M383" s="246"/>
      <c r="N383" s="247"/>
      <c r="O383" s="247"/>
      <c r="P383" s="247"/>
      <c r="Q383" s="247"/>
      <c r="R383" s="247"/>
      <c r="S383" s="247"/>
      <c r="T383" s="248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49" t="s">
        <v>380</v>
      </c>
      <c r="AU383" s="249" t="s">
        <v>86</v>
      </c>
      <c r="AV383" s="13" t="s">
        <v>84</v>
      </c>
      <c r="AW383" s="13" t="s">
        <v>37</v>
      </c>
      <c r="AX383" s="13" t="s">
        <v>76</v>
      </c>
      <c r="AY383" s="249" t="s">
        <v>146</v>
      </c>
    </row>
    <row r="384" spans="1:51" s="13" customFormat="1" ht="12">
      <c r="A384" s="13"/>
      <c r="B384" s="239"/>
      <c r="C384" s="240"/>
      <c r="D384" s="241" t="s">
        <v>380</v>
      </c>
      <c r="E384" s="242" t="s">
        <v>19</v>
      </c>
      <c r="F384" s="243" t="s">
        <v>1344</v>
      </c>
      <c r="G384" s="240"/>
      <c r="H384" s="242" t="s">
        <v>19</v>
      </c>
      <c r="I384" s="244"/>
      <c r="J384" s="240"/>
      <c r="K384" s="240"/>
      <c r="L384" s="245"/>
      <c r="M384" s="246"/>
      <c r="N384" s="247"/>
      <c r="O384" s="247"/>
      <c r="P384" s="247"/>
      <c r="Q384" s="247"/>
      <c r="R384" s="247"/>
      <c r="S384" s="247"/>
      <c r="T384" s="248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9" t="s">
        <v>380</v>
      </c>
      <c r="AU384" s="249" t="s">
        <v>86</v>
      </c>
      <c r="AV384" s="13" t="s">
        <v>84</v>
      </c>
      <c r="AW384" s="13" t="s">
        <v>37</v>
      </c>
      <c r="AX384" s="13" t="s">
        <v>76</v>
      </c>
      <c r="AY384" s="249" t="s">
        <v>146</v>
      </c>
    </row>
    <row r="385" spans="1:51" s="13" customFormat="1" ht="12">
      <c r="A385" s="13"/>
      <c r="B385" s="239"/>
      <c r="C385" s="240"/>
      <c r="D385" s="241" t="s">
        <v>380</v>
      </c>
      <c r="E385" s="242" t="s">
        <v>19</v>
      </c>
      <c r="F385" s="243" t="s">
        <v>555</v>
      </c>
      <c r="G385" s="240"/>
      <c r="H385" s="242" t="s">
        <v>19</v>
      </c>
      <c r="I385" s="244"/>
      <c r="J385" s="240"/>
      <c r="K385" s="240"/>
      <c r="L385" s="245"/>
      <c r="M385" s="246"/>
      <c r="N385" s="247"/>
      <c r="O385" s="247"/>
      <c r="P385" s="247"/>
      <c r="Q385" s="247"/>
      <c r="R385" s="247"/>
      <c r="S385" s="247"/>
      <c r="T385" s="248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9" t="s">
        <v>380</v>
      </c>
      <c r="AU385" s="249" t="s">
        <v>86</v>
      </c>
      <c r="AV385" s="13" t="s">
        <v>84</v>
      </c>
      <c r="AW385" s="13" t="s">
        <v>37</v>
      </c>
      <c r="AX385" s="13" t="s">
        <v>76</v>
      </c>
      <c r="AY385" s="249" t="s">
        <v>146</v>
      </c>
    </row>
    <row r="386" spans="1:51" s="13" customFormat="1" ht="12">
      <c r="A386" s="13"/>
      <c r="B386" s="239"/>
      <c r="C386" s="240"/>
      <c r="D386" s="241" t="s">
        <v>380</v>
      </c>
      <c r="E386" s="242" t="s">
        <v>19</v>
      </c>
      <c r="F386" s="243" t="s">
        <v>1345</v>
      </c>
      <c r="G386" s="240"/>
      <c r="H386" s="242" t="s">
        <v>19</v>
      </c>
      <c r="I386" s="244"/>
      <c r="J386" s="240"/>
      <c r="K386" s="240"/>
      <c r="L386" s="245"/>
      <c r="M386" s="246"/>
      <c r="N386" s="247"/>
      <c r="O386" s="247"/>
      <c r="P386" s="247"/>
      <c r="Q386" s="247"/>
      <c r="R386" s="247"/>
      <c r="S386" s="247"/>
      <c r="T386" s="248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9" t="s">
        <v>380</v>
      </c>
      <c r="AU386" s="249" t="s">
        <v>86</v>
      </c>
      <c r="AV386" s="13" t="s">
        <v>84</v>
      </c>
      <c r="AW386" s="13" t="s">
        <v>37</v>
      </c>
      <c r="AX386" s="13" t="s">
        <v>76</v>
      </c>
      <c r="AY386" s="249" t="s">
        <v>146</v>
      </c>
    </row>
    <row r="387" spans="1:51" s="14" customFormat="1" ht="12">
      <c r="A387" s="14"/>
      <c r="B387" s="250"/>
      <c r="C387" s="251"/>
      <c r="D387" s="241" t="s">
        <v>380</v>
      </c>
      <c r="E387" s="252" t="s">
        <v>19</v>
      </c>
      <c r="F387" s="253" t="s">
        <v>215</v>
      </c>
      <c r="G387" s="251"/>
      <c r="H387" s="254">
        <v>1590.518</v>
      </c>
      <c r="I387" s="255"/>
      <c r="J387" s="251"/>
      <c r="K387" s="251"/>
      <c r="L387" s="256"/>
      <c r="M387" s="257"/>
      <c r="N387" s="258"/>
      <c r="O387" s="258"/>
      <c r="P387" s="258"/>
      <c r="Q387" s="258"/>
      <c r="R387" s="258"/>
      <c r="S387" s="258"/>
      <c r="T387" s="259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60" t="s">
        <v>380</v>
      </c>
      <c r="AU387" s="260" t="s">
        <v>86</v>
      </c>
      <c r="AV387" s="14" t="s">
        <v>86</v>
      </c>
      <c r="AW387" s="14" t="s">
        <v>37</v>
      </c>
      <c r="AX387" s="14" t="s">
        <v>84</v>
      </c>
      <c r="AY387" s="260" t="s">
        <v>146</v>
      </c>
    </row>
    <row r="388" spans="1:47" s="2" customFormat="1" ht="12">
      <c r="A388" s="41"/>
      <c r="B388" s="42"/>
      <c r="C388" s="43"/>
      <c r="D388" s="241" t="s">
        <v>383</v>
      </c>
      <c r="E388" s="43"/>
      <c r="F388" s="261" t="s">
        <v>582</v>
      </c>
      <c r="G388" s="43"/>
      <c r="H388" s="43"/>
      <c r="I388" s="43"/>
      <c r="J388" s="43"/>
      <c r="K388" s="43"/>
      <c r="L388" s="47"/>
      <c r="M388" s="231"/>
      <c r="N388" s="232"/>
      <c r="O388" s="87"/>
      <c r="P388" s="87"/>
      <c r="Q388" s="87"/>
      <c r="R388" s="87"/>
      <c r="S388" s="87"/>
      <c r="T388" s="88"/>
      <c r="U388" s="41"/>
      <c r="V388" s="41"/>
      <c r="W388" s="41"/>
      <c r="X388" s="41"/>
      <c r="Y388" s="41"/>
      <c r="Z388" s="41"/>
      <c r="AA388" s="41"/>
      <c r="AB388" s="41"/>
      <c r="AC388" s="41"/>
      <c r="AD388" s="41"/>
      <c r="AE388" s="41"/>
      <c r="AU388" s="20" t="s">
        <v>86</v>
      </c>
    </row>
    <row r="389" spans="1:47" s="2" customFormat="1" ht="12">
      <c r="A389" s="41"/>
      <c r="B389" s="42"/>
      <c r="C389" s="43"/>
      <c r="D389" s="241" t="s">
        <v>383</v>
      </c>
      <c r="E389" s="43"/>
      <c r="F389" s="262" t="s">
        <v>583</v>
      </c>
      <c r="G389" s="43"/>
      <c r="H389" s="263">
        <v>43.526</v>
      </c>
      <c r="I389" s="43"/>
      <c r="J389" s="43"/>
      <c r="K389" s="43"/>
      <c r="L389" s="47"/>
      <c r="M389" s="231"/>
      <c r="N389" s="232"/>
      <c r="O389" s="87"/>
      <c r="P389" s="87"/>
      <c r="Q389" s="87"/>
      <c r="R389" s="87"/>
      <c r="S389" s="87"/>
      <c r="T389" s="88"/>
      <c r="U389" s="41"/>
      <c r="V389" s="41"/>
      <c r="W389" s="41"/>
      <c r="X389" s="41"/>
      <c r="Y389" s="41"/>
      <c r="Z389" s="41"/>
      <c r="AA389" s="41"/>
      <c r="AB389" s="41"/>
      <c r="AC389" s="41"/>
      <c r="AD389" s="41"/>
      <c r="AE389" s="41"/>
      <c r="AU389" s="20" t="s">
        <v>86</v>
      </c>
    </row>
    <row r="390" spans="1:47" s="2" customFormat="1" ht="12">
      <c r="A390" s="41"/>
      <c r="B390" s="42"/>
      <c r="C390" s="43"/>
      <c r="D390" s="241" t="s">
        <v>383</v>
      </c>
      <c r="E390" s="43"/>
      <c r="F390" s="264" t="s">
        <v>405</v>
      </c>
      <c r="G390" s="43"/>
      <c r="H390" s="43"/>
      <c r="I390" s="43"/>
      <c r="J390" s="43"/>
      <c r="K390" s="43"/>
      <c r="L390" s="47"/>
      <c r="M390" s="231"/>
      <c r="N390" s="232"/>
      <c r="O390" s="87"/>
      <c r="P390" s="87"/>
      <c r="Q390" s="87"/>
      <c r="R390" s="87"/>
      <c r="S390" s="87"/>
      <c r="T390" s="88"/>
      <c r="U390" s="41"/>
      <c r="V390" s="41"/>
      <c r="W390" s="41"/>
      <c r="X390" s="41"/>
      <c r="Y390" s="41"/>
      <c r="Z390" s="41"/>
      <c r="AA390" s="41"/>
      <c r="AB390" s="41"/>
      <c r="AC390" s="41"/>
      <c r="AD390" s="41"/>
      <c r="AE390" s="41"/>
      <c r="AU390" s="20" t="s">
        <v>86</v>
      </c>
    </row>
    <row r="391" spans="1:47" s="2" customFormat="1" ht="12">
      <c r="A391" s="41"/>
      <c r="B391" s="42"/>
      <c r="C391" s="43"/>
      <c r="D391" s="241" t="s">
        <v>383</v>
      </c>
      <c r="E391" s="43"/>
      <c r="F391" s="265" t="s">
        <v>406</v>
      </c>
      <c r="G391" s="43"/>
      <c r="H391" s="263">
        <v>87.052</v>
      </c>
      <c r="I391" s="43"/>
      <c r="J391" s="43"/>
      <c r="K391" s="43"/>
      <c r="L391" s="47"/>
      <c r="M391" s="231"/>
      <c r="N391" s="232"/>
      <c r="O391" s="87"/>
      <c r="P391" s="87"/>
      <c r="Q391" s="87"/>
      <c r="R391" s="87"/>
      <c r="S391" s="87"/>
      <c r="T391" s="88"/>
      <c r="U391" s="41"/>
      <c r="V391" s="41"/>
      <c r="W391" s="41"/>
      <c r="X391" s="41"/>
      <c r="Y391" s="41"/>
      <c r="Z391" s="41"/>
      <c r="AA391" s="41"/>
      <c r="AB391" s="41"/>
      <c r="AC391" s="41"/>
      <c r="AD391" s="41"/>
      <c r="AE391" s="41"/>
      <c r="AU391" s="20" t="s">
        <v>86</v>
      </c>
    </row>
    <row r="392" spans="1:47" s="2" customFormat="1" ht="12">
      <c r="A392" s="41"/>
      <c r="B392" s="42"/>
      <c r="C392" s="43"/>
      <c r="D392" s="241" t="s">
        <v>383</v>
      </c>
      <c r="E392" s="43"/>
      <c r="F392" s="261" t="s">
        <v>584</v>
      </c>
      <c r="G392" s="43"/>
      <c r="H392" s="43"/>
      <c r="I392" s="43"/>
      <c r="J392" s="43"/>
      <c r="K392" s="43"/>
      <c r="L392" s="47"/>
      <c r="M392" s="231"/>
      <c r="N392" s="232"/>
      <c r="O392" s="87"/>
      <c r="P392" s="87"/>
      <c r="Q392" s="87"/>
      <c r="R392" s="87"/>
      <c r="S392" s="87"/>
      <c r="T392" s="88"/>
      <c r="U392" s="41"/>
      <c r="V392" s="41"/>
      <c r="W392" s="41"/>
      <c r="X392" s="41"/>
      <c r="Y392" s="41"/>
      <c r="Z392" s="41"/>
      <c r="AA392" s="41"/>
      <c r="AB392" s="41"/>
      <c r="AC392" s="41"/>
      <c r="AD392" s="41"/>
      <c r="AE392" s="41"/>
      <c r="AU392" s="20" t="s">
        <v>86</v>
      </c>
    </row>
    <row r="393" spans="1:47" s="2" customFormat="1" ht="12">
      <c r="A393" s="41"/>
      <c r="B393" s="42"/>
      <c r="C393" s="43"/>
      <c r="D393" s="241" t="s">
        <v>383</v>
      </c>
      <c r="E393" s="43"/>
      <c r="F393" s="262" t="s">
        <v>585</v>
      </c>
      <c r="G393" s="43"/>
      <c r="H393" s="263">
        <v>13.223</v>
      </c>
      <c r="I393" s="43"/>
      <c r="J393" s="43"/>
      <c r="K393" s="43"/>
      <c r="L393" s="47"/>
      <c r="M393" s="231"/>
      <c r="N393" s="232"/>
      <c r="O393" s="87"/>
      <c r="P393" s="87"/>
      <c r="Q393" s="87"/>
      <c r="R393" s="87"/>
      <c r="S393" s="87"/>
      <c r="T393" s="88"/>
      <c r="U393" s="41"/>
      <c r="V393" s="41"/>
      <c r="W393" s="41"/>
      <c r="X393" s="41"/>
      <c r="Y393" s="41"/>
      <c r="Z393" s="41"/>
      <c r="AA393" s="41"/>
      <c r="AB393" s="41"/>
      <c r="AC393" s="41"/>
      <c r="AD393" s="41"/>
      <c r="AE393" s="41"/>
      <c r="AU393" s="20" t="s">
        <v>86</v>
      </c>
    </row>
    <row r="394" spans="1:47" s="2" customFormat="1" ht="12">
      <c r="A394" s="41"/>
      <c r="B394" s="42"/>
      <c r="C394" s="43"/>
      <c r="D394" s="241" t="s">
        <v>383</v>
      </c>
      <c r="E394" s="43"/>
      <c r="F394" s="262" t="s">
        <v>586</v>
      </c>
      <c r="G394" s="43"/>
      <c r="H394" s="263">
        <v>6.278</v>
      </c>
      <c r="I394" s="43"/>
      <c r="J394" s="43"/>
      <c r="K394" s="43"/>
      <c r="L394" s="47"/>
      <c r="M394" s="231"/>
      <c r="N394" s="232"/>
      <c r="O394" s="87"/>
      <c r="P394" s="87"/>
      <c r="Q394" s="87"/>
      <c r="R394" s="87"/>
      <c r="S394" s="87"/>
      <c r="T394" s="88"/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  <c r="AE394" s="41"/>
      <c r="AU394" s="20" t="s">
        <v>86</v>
      </c>
    </row>
    <row r="395" spans="1:47" s="2" customFormat="1" ht="12">
      <c r="A395" s="41"/>
      <c r="B395" s="42"/>
      <c r="C395" s="43"/>
      <c r="D395" s="241" t="s">
        <v>383</v>
      </c>
      <c r="E395" s="43"/>
      <c r="F395" s="262" t="s">
        <v>587</v>
      </c>
      <c r="G395" s="43"/>
      <c r="H395" s="263">
        <v>56.845</v>
      </c>
      <c r="I395" s="43"/>
      <c r="J395" s="43"/>
      <c r="K395" s="43"/>
      <c r="L395" s="47"/>
      <c r="M395" s="231"/>
      <c r="N395" s="232"/>
      <c r="O395" s="87"/>
      <c r="P395" s="87"/>
      <c r="Q395" s="87"/>
      <c r="R395" s="87"/>
      <c r="S395" s="87"/>
      <c r="T395" s="88"/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  <c r="AE395" s="41"/>
      <c r="AU395" s="20" t="s">
        <v>86</v>
      </c>
    </row>
    <row r="396" spans="1:47" s="2" customFormat="1" ht="12">
      <c r="A396" s="41"/>
      <c r="B396" s="42"/>
      <c r="C396" s="43"/>
      <c r="D396" s="241" t="s">
        <v>383</v>
      </c>
      <c r="E396" s="43"/>
      <c r="F396" s="264" t="s">
        <v>588</v>
      </c>
      <c r="G396" s="43"/>
      <c r="H396" s="43"/>
      <c r="I396" s="43"/>
      <c r="J396" s="43"/>
      <c r="K396" s="43"/>
      <c r="L396" s="47"/>
      <c r="M396" s="231"/>
      <c r="N396" s="232"/>
      <c r="O396" s="87"/>
      <c r="P396" s="87"/>
      <c r="Q396" s="87"/>
      <c r="R396" s="87"/>
      <c r="S396" s="87"/>
      <c r="T396" s="88"/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  <c r="AE396" s="41"/>
      <c r="AU396" s="20" t="s">
        <v>86</v>
      </c>
    </row>
    <row r="397" spans="1:47" s="2" customFormat="1" ht="12">
      <c r="A397" s="41"/>
      <c r="B397" s="42"/>
      <c r="C397" s="43"/>
      <c r="D397" s="241" t="s">
        <v>383</v>
      </c>
      <c r="E397" s="43"/>
      <c r="F397" s="265" t="s">
        <v>589</v>
      </c>
      <c r="G397" s="43"/>
      <c r="H397" s="263">
        <v>264.452</v>
      </c>
      <c r="I397" s="43"/>
      <c r="J397" s="43"/>
      <c r="K397" s="43"/>
      <c r="L397" s="47"/>
      <c r="M397" s="231"/>
      <c r="N397" s="232"/>
      <c r="O397" s="87"/>
      <c r="P397" s="87"/>
      <c r="Q397" s="87"/>
      <c r="R397" s="87"/>
      <c r="S397" s="87"/>
      <c r="T397" s="88"/>
      <c r="U397" s="41"/>
      <c r="V397" s="41"/>
      <c r="W397" s="41"/>
      <c r="X397" s="41"/>
      <c r="Y397" s="41"/>
      <c r="Z397" s="41"/>
      <c r="AA397" s="41"/>
      <c r="AB397" s="41"/>
      <c r="AC397" s="41"/>
      <c r="AD397" s="41"/>
      <c r="AE397" s="41"/>
      <c r="AU397" s="20" t="s">
        <v>86</v>
      </c>
    </row>
    <row r="398" spans="1:47" s="2" customFormat="1" ht="12">
      <c r="A398" s="41"/>
      <c r="B398" s="42"/>
      <c r="C398" s="43"/>
      <c r="D398" s="241" t="s">
        <v>383</v>
      </c>
      <c r="E398" s="43"/>
      <c r="F398" s="264" t="s">
        <v>590</v>
      </c>
      <c r="G398" s="43"/>
      <c r="H398" s="43"/>
      <c r="I398" s="43"/>
      <c r="J398" s="43"/>
      <c r="K398" s="43"/>
      <c r="L398" s="47"/>
      <c r="M398" s="231"/>
      <c r="N398" s="232"/>
      <c r="O398" s="87"/>
      <c r="P398" s="87"/>
      <c r="Q398" s="87"/>
      <c r="R398" s="87"/>
      <c r="S398" s="87"/>
      <c r="T398" s="88"/>
      <c r="U398" s="41"/>
      <c r="V398" s="41"/>
      <c r="W398" s="41"/>
      <c r="X398" s="41"/>
      <c r="Y398" s="41"/>
      <c r="Z398" s="41"/>
      <c r="AA398" s="41"/>
      <c r="AB398" s="41"/>
      <c r="AC398" s="41"/>
      <c r="AD398" s="41"/>
      <c r="AE398" s="41"/>
      <c r="AU398" s="20" t="s">
        <v>86</v>
      </c>
    </row>
    <row r="399" spans="1:47" s="2" customFormat="1" ht="12">
      <c r="A399" s="41"/>
      <c r="B399" s="42"/>
      <c r="C399" s="43"/>
      <c r="D399" s="241" t="s">
        <v>383</v>
      </c>
      <c r="E399" s="43"/>
      <c r="F399" s="265" t="s">
        <v>591</v>
      </c>
      <c r="G399" s="43"/>
      <c r="H399" s="263">
        <v>62.779</v>
      </c>
      <c r="I399" s="43"/>
      <c r="J399" s="43"/>
      <c r="K399" s="43"/>
      <c r="L399" s="47"/>
      <c r="M399" s="231"/>
      <c r="N399" s="232"/>
      <c r="O399" s="87"/>
      <c r="P399" s="87"/>
      <c r="Q399" s="87"/>
      <c r="R399" s="87"/>
      <c r="S399" s="87"/>
      <c r="T399" s="88"/>
      <c r="U399" s="41"/>
      <c r="V399" s="41"/>
      <c r="W399" s="41"/>
      <c r="X399" s="41"/>
      <c r="Y399" s="41"/>
      <c r="Z399" s="41"/>
      <c r="AA399" s="41"/>
      <c r="AB399" s="41"/>
      <c r="AC399" s="41"/>
      <c r="AD399" s="41"/>
      <c r="AE399" s="41"/>
      <c r="AU399" s="20" t="s">
        <v>86</v>
      </c>
    </row>
    <row r="400" spans="1:47" s="2" customFormat="1" ht="12">
      <c r="A400" s="41"/>
      <c r="B400" s="42"/>
      <c r="C400" s="43"/>
      <c r="D400" s="241" t="s">
        <v>383</v>
      </c>
      <c r="E400" s="43"/>
      <c r="F400" s="264" t="s">
        <v>592</v>
      </c>
      <c r="G400" s="43"/>
      <c r="H400" s="43"/>
      <c r="I400" s="43"/>
      <c r="J400" s="43"/>
      <c r="K400" s="43"/>
      <c r="L400" s="47"/>
      <c r="M400" s="231"/>
      <c r="N400" s="232"/>
      <c r="O400" s="87"/>
      <c r="P400" s="87"/>
      <c r="Q400" s="87"/>
      <c r="R400" s="87"/>
      <c r="S400" s="87"/>
      <c r="T400" s="88"/>
      <c r="U400" s="41"/>
      <c r="V400" s="41"/>
      <c r="W400" s="41"/>
      <c r="X400" s="41"/>
      <c r="Y400" s="41"/>
      <c r="Z400" s="41"/>
      <c r="AA400" s="41"/>
      <c r="AB400" s="41"/>
      <c r="AC400" s="41"/>
      <c r="AD400" s="41"/>
      <c r="AE400" s="41"/>
      <c r="AU400" s="20" t="s">
        <v>86</v>
      </c>
    </row>
    <row r="401" spans="1:47" s="2" customFormat="1" ht="12">
      <c r="A401" s="41"/>
      <c r="B401" s="42"/>
      <c r="C401" s="43"/>
      <c r="D401" s="241" t="s">
        <v>383</v>
      </c>
      <c r="E401" s="43"/>
      <c r="F401" s="265" t="s">
        <v>593</v>
      </c>
      <c r="G401" s="43"/>
      <c r="H401" s="263">
        <v>378.969</v>
      </c>
      <c r="I401" s="43"/>
      <c r="J401" s="43"/>
      <c r="K401" s="43"/>
      <c r="L401" s="47"/>
      <c r="M401" s="231"/>
      <c r="N401" s="232"/>
      <c r="O401" s="87"/>
      <c r="P401" s="87"/>
      <c r="Q401" s="87"/>
      <c r="R401" s="87"/>
      <c r="S401" s="87"/>
      <c r="T401" s="88"/>
      <c r="U401" s="41"/>
      <c r="V401" s="41"/>
      <c r="W401" s="41"/>
      <c r="X401" s="41"/>
      <c r="Y401" s="41"/>
      <c r="Z401" s="41"/>
      <c r="AA401" s="41"/>
      <c r="AB401" s="41"/>
      <c r="AC401" s="41"/>
      <c r="AD401" s="41"/>
      <c r="AE401" s="41"/>
      <c r="AU401" s="20" t="s">
        <v>86</v>
      </c>
    </row>
    <row r="402" spans="1:47" s="2" customFormat="1" ht="12">
      <c r="A402" s="41"/>
      <c r="B402" s="42"/>
      <c r="C402" s="43"/>
      <c r="D402" s="241" t="s">
        <v>383</v>
      </c>
      <c r="E402" s="43"/>
      <c r="F402" s="261" t="s">
        <v>559</v>
      </c>
      <c r="G402" s="43"/>
      <c r="H402" s="43"/>
      <c r="I402" s="43"/>
      <c r="J402" s="43"/>
      <c r="K402" s="43"/>
      <c r="L402" s="47"/>
      <c r="M402" s="231"/>
      <c r="N402" s="232"/>
      <c r="O402" s="87"/>
      <c r="P402" s="87"/>
      <c r="Q402" s="87"/>
      <c r="R402" s="87"/>
      <c r="S402" s="87"/>
      <c r="T402" s="88"/>
      <c r="U402" s="41"/>
      <c r="V402" s="41"/>
      <c r="W402" s="41"/>
      <c r="X402" s="41"/>
      <c r="Y402" s="41"/>
      <c r="Z402" s="41"/>
      <c r="AA402" s="41"/>
      <c r="AB402" s="41"/>
      <c r="AC402" s="41"/>
      <c r="AD402" s="41"/>
      <c r="AE402" s="41"/>
      <c r="AU402" s="20" t="s">
        <v>86</v>
      </c>
    </row>
    <row r="403" spans="1:47" s="2" customFormat="1" ht="12">
      <c r="A403" s="41"/>
      <c r="B403" s="42"/>
      <c r="C403" s="43"/>
      <c r="D403" s="241" t="s">
        <v>383</v>
      </c>
      <c r="E403" s="43"/>
      <c r="F403" s="262" t="s">
        <v>560</v>
      </c>
      <c r="G403" s="43"/>
      <c r="H403" s="263">
        <v>178.43</v>
      </c>
      <c r="I403" s="43"/>
      <c r="J403" s="43"/>
      <c r="K403" s="43"/>
      <c r="L403" s="47"/>
      <c r="M403" s="231"/>
      <c r="N403" s="232"/>
      <c r="O403" s="87"/>
      <c r="P403" s="87"/>
      <c r="Q403" s="87"/>
      <c r="R403" s="87"/>
      <c r="S403" s="87"/>
      <c r="T403" s="88"/>
      <c r="U403" s="41"/>
      <c r="V403" s="41"/>
      <c r="W403" s="41"/>
      <c r="X403" s="41"/>
      <c r="Y403" s="41"/>
      <c r="Z403" s="41"/>
      <c r="AA403" s="41"/>
      <c r="AB403" s="41"/>
      <c r="AC403" s="41"/>
      <c r="AD403" s="41"/>
      <c r="AE403" s="41"/>
      <c r="AU403" s="20" t="s">
        <v>86</v>
      </c>
    </row>
    <row r="404" spans="1:47" s="2" customFormat="1" ht="12">
      <c r="A404" s="41"/>
      <c r="B404" s="42"/>
      <c r="C404" s="43"/>
      <c r="D404" s="241" t="s">
        <v>383</v>
      </c>
      <c r="E404" s="43"/>
      <c r="F404" s="262" t="s">
        <v>561</v>
      </c>
      <c r="G404" s="43"/>
      <c r="H404" s="263">
        <v>36.286</v>
      </c>
      <c r="I404" s="43"/>
      <c r="J404" s="43"/>
      <c r="K404" s="43"/>
      <c r="L404" s="47"/>
      <c r="M404" s="231"/>
      <c r="N404" s="232"/>
      <c r="O404" s="87"/>
      <c r="P404" s="87"/>
      <c r="Q404" s="87"/>
      <c r="R404" s="87"/>
      <c r="S404" s="87"/>
      <c r="T404" s="88"/>
      <c r="U404" s="41"/>
      <c r="V404" s="41"/>
      <c r="W404" s="41"/>
      <c r="X404" s="41"/>
      <c r="Y404" s="41"/>
      <c r="Z404" s="41"/>
      <c r="AA404" s="41"/>
      <c r="AB404" s="41"/>
      <c r="AC404" s="41"/>
      <c r="AD404" s="41"/>
      <c r="AE404" s="41"/>
      <c r="AU404" s="20" t="s">
        <v>86</v>
      </c>
    </row>
    <row r="405" spans="1:47" s="2" customFormat="1" ht="12">
      <c r="A405" s="41"/>
      <c r="B405" s="42"/>
      <c r="C405" s="43"/>
      <c r="D405" s="241" t="s">
        <v>383</v>
      </c>
      <c r="E405" s="43"/>
      <c r="F405" s="264" t="s">
        <v>562</v>
      </c>
      <c r="G405" s="43"/>
      <c r="H405" s="43"/>
      <c r="I405" s="43"/>
      <c r="J405" s="43"/>
      <c r="K405" s="43"/>
      <c r="L405" s="47"/>
      <c r="M405" s="231"/>
      <c r="N405" s="232"/>
      <c r="O405" s="87"/>
      <c r="P405" s="87"/>
      <c r="Q405" s="87"/>
      <c r="R405" s="87"/>
      <c r="S405" s="87"/>
      <c r="T405" s="88"/>
      <c r="U405" s="41"/>
      <c r="V405" s="41"/>
      <c r="W405" s="41"/>
      <c r="X405" s="41"/>
      <c r="Y405" s="41"/>
      <c r="Z405" s="41"/>
      <c r="AA405" s="41"/>
      <c r="AB405" s="41"/>
      <c r="AC405" s="41"/>
      <c r="AD405" s="41"/>
      <c r="AE405" s="41"/>
      <c r="AU405" s="20" t="s">
        <v>86</v>
      </c>
    </row>
    <row r="406" spans="1:47" s="2" customFormat="1" ht="12">
      <c r="A406" s="41"/>
      <c r="B406" s="42"/>
      <c r="C406" s="43"/>
      <c r="D406" s="241" t="s">
        <v>383</v>
      </c>
      <c r="E406" s="43"/>
      <c r="F406" s="265" t="s">
        <v>563</v>
      </c>
      <c r="G406" s="43"/>
      <c r="H406" s="263">
        <v>178.43</v>
      </c>
      <c r="I406" s="43"/>
      <c r="J406" s="43"/>
      <c r="K406" s="43"/>
      <c r="L406" s="47"/>
      <c r="M406" s="231"/>
      <c r="N406" s="232"/>
      <c r="O406" s="87"/>
      <c r="P406" s="87"/>
      <c r="Q406" s="87"/>
      <c r="R406" s="87"/>
      <c r="S406" s="87"/>
      <c r="T406" s="88"/>
      <c r="U406" s="41"/>
      <c r="V406" s="41"/>
      <c r="W406" s="41"/>
      <c r="X406" s="41"/>
      <c r="Y406" s="41"/>
      <c r="Z406" s="41"/>
      <c r="AA406" s="41"/>
      <c r="AB406" s="41"/>
      <c r="AC406" s="41"/>
      <c r="AD406" s="41"/>
      <c r="AE406" s="41"/>
      <c r="AU406" s="20" t="s">
        <v>86</v>
      </c>
    </row>
    <row r="407" spans="1:47" s="2" customFormat="1" ht="12">
      <c r="A407" s="41"/>
      <c r="B407" s="42"/>
      <c r="C407" s="43"/>
      <c r="D407" s="241" t="s">
        <v>383</v>
      </c>
      <c r="E407" s="43"/>
      <c r="F407" s="264" t="s">
        <v>564</v>
      </c>
      <c r="G407" s="43"/>
      <c r="H407" s="43"/>
      <c r="I407" s="43"/>
      <c r="J407" s="43"/>
      <c r="K407" s="43"/>
      <c r="L407" s="47"/>
      <c r="M407" s="231"/>
      <c r="N407" s="232"/>
      <c r="O407" s="87"/>
      <c r="P407" s="87"/>
      <c r="Q407" s="87"/>
      <c r="R407" s="87"/>
      <c r="S407" s="87"/>
      <c r="T407" s="88"/>
      <c r="U407" s="41"/>
      <c r="V407" s="41"/>
      <c r="W407" s="41"/>
      <c r="X407" s="41"/>
      <c r="Y407" s="41"/>
      <c r="Z407" s="41"/>
      <c r="AA407" s="41"/>
      <c r="AB407" s="41"/>
      <c r="AC407" s="41"/>
      <c r="AD407" s="41"/>
      <c r="AE407" s="41"/>
      <c r="AU407" s="20" t="s">
        <v>86</v>
      </c>
    </row>
    <row r="408" spans="1:47" s="2" customFormat="1" ht="12">
      <c r="A408" s="41"/>
      <c r="B408" s="42"/>
      <c r="C408" s="43"/>
      <c r="D408" s="241" t="s">
        <v>383</v>
      </c>
      <c r="E408" s="43"/>
      <c r="F408" s="265" t="s">
        <v>565</v>
      </c>
      <c r="G408" s="43"/>
      <c r="H408" s="263">
        <v>36.286</v>
      </c>
      <c r="I408" s="43"/>
      <c r="J408" s="43"/>
      <c r="K408" s="43"/>
      <c r="L408" s="47"/>
      <c r="M408" s="231"/>
      <c r="N408" s="232"/>
      <c r="O408" s="87"/>
      <c r="P408" s="87"/>
      <c r="Q408" s="87"/>
      <c r="R408" s="87"/>
      <c r="S408" s="87"/>
      <c r="T408" s="88"/>
      <c r="U408" s="41"/>
      <c r="V408" s="41"/>
      <c r="W408" s="41"/>
      <c r="X408" s="41"/>
      <c r="Y408" s="41"/>
      <c r="Z408" s="41"/>
      <c r="AA408" s="41"/>
      <c r="AB408" s="41"/>
      <c r="AC408" s="41"/>
      <c r="AD408" s="41"/>
      <c r="AE408" s="41"/>
      <c r="AU408" s="20" t="s">
        <v>86</v>
      </c>
    </row>
    <row r="409" spans="1:47" s="2" customFormat="1" ht="12">
      <c r="A409" s="41"/>
      <c r="B409" s="42"/>
      <c r="C409" s="43"/>
      <c r="D409" s="241" t="s">
        <v>383</v>
      </c>
      <c r="E409" s="43"/>
      <c r="F409" s="261" t="s">
        <v>566</v>
      </c>
      <c r="G409" s="43"/>
      <c r="H409" s="43"/>
      <c r="I409" s="43"/>
      <c r="J409" s="43"/>
      <c r="K409" s="43"/>
      <c r="L409" s="47"/>
      <c r="M409" s="231"/>
      <c r="N409" s="232"/>
      <c r="O409" s="87"/>
      <c r="P409" s="87"/>
      <c r="Q409" s="87"/>
      <c r="R409" s="87"/>
      <c r="S409" s="87"/>
      <c r="T409" s="88"/>
      <c r="U409" s="41"/>
      <c r="V409" s="41"/>
      <c r="W409" s="41"/>
      <c r="X409" s="41"/>
      <c r="Y409" s="41"/>
      <c r="Z409" s="41"/>
      <c r="AA409" s="41"/>
      <c r="AB409" s="41"/>
      <c r="AC409" s="41"/>
      <c r="AD409" s="41"/>
      <c r="AE409" s="41"/>
      <c r="AU409" s="20" t="s">
        <v>86</v>
      </c>
    </row>
    <row r="410" spans="1:47" s="2" customFormat="1" ht="12">
      <c r="A410" s="41"/>
      <c r="B410" s="42"/>
      <c r="C410" s="43"/>
      <c r="D410" s="241" t="s">
        <v>383</v>
      </c>
      <c r="E410" s="43"/>
      <c r="F410" s="262" t="s">
        <v>567</v>
      </c>
      <c r="G410" s="43"/>
      <c r="H410" s="263">
        <v>13.178</v>
      </c>
      <c r="I410" s="43"/>
      <c r="J410" s="43"/>
      <c r="K410" s="43"/>
      <c r="L410" s="47"/>
      <c r="M410" s="231"/>
      <c r="N410" s="232"/>
      <c r="O410" s="87"/>
      <c r="P410" s="87"/>
      <c r="Q410" s="87"/>
      <c r="R410" s="87"/>
      <c r="S410" s="87"/>
      <c r="T410" s="88"/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  <c r="AE410" s="41"/>
      <c r="AU410" s="20" t="s">
        <v>86</v>
      </c>
    </row>
    <row r="411" spans="1:47" s="2" customFormat="1" ht="12">
      <c r="A411" s="41"/>
      <c r="B411" s="42"/>
      <c r="C411" s="43"/>
      <c r="D411" s="241" t="s">
        <v>383</v>
      </c>
      <c r="E411" s="43"/>
      <c r="F411" s="262" t="s">
        <v>568</v>
      </c>
      <c r="G411" s="43"/>
      <c r="H411" s="263">
        <v>8.154</v>
      </c>
      <c r="I411" s="43"/>
      <c r="J411" s="43"/>
      <c r="K411" s="43"/>
      <c r="L411" s="47"/>
      <c r="M411" s="231"/>
      <c r="N411" s="232"/>
      <c r="O411" s="87"/>
      <c r="P411" s="87"/>
      <c r="Q411" s="87"/>
      <c r="R411" s="87"/>
      <c r="S411" s="87"/>
      <c r="T411" s="88"/>
      <c r="U411" s="41"/>
      <c r="V411" s="41"/>
      <c r="W411" s="41"/>
      <c r="X411" s="41"/>
      <c r="Y411" s="41"/>
      <c r="Z411" s="41"/>
      <c r="AA411" s="41"/>
      <c r="AB411" s="41"/>
      <c r="AC411" s="41"/>
      <c r="AD411" s="41"/>
      <c r="AE411" s="41"/>
      <c r="AU411" s="20" t="s">
        <v>86</v>
      </c>
    </row>
    <row r="412" spans="1:47" s="2" customFormat="1" ht="12">
      <c r="A412" s="41"/>
      <c r="B412" s="42"/>
      <c r="C412" s="43"/>
      <c r="D412" s="241" t="s">
        <v>383</v>
      </c>
      <c r="E412" s="43"/>
      <c r="F412" s="262" t="s">
        <v>569</v>
      </c>
      <c r="G412" s="43"/>
      <c r="H412" s="263">
        <v>387.39</v>
      </c>
      <c r="I412" s="43"/>
      <c r="J412" s="43"/>
      <c r="K412" s="43"/>
      <c r="L412" s="47"/>
      <c r="M412" s="231"/>
      <c r="N412" s="232"/>
      <c r="O412" s="87"/>
      <c r="P412" s="87"/>
      <c r="Q412" s="87"/>
      <c r="R412" s="87"/>
      <c r="S412" s="87"/>
      <c r="T412" s="88"/>
      <c r="U412" s="41"/>
      <c r="V412" s="41"/>
      <c r="W412" s="41"/>
      <c r="X412" s="41"/>
      <c r="Y412" s="41"/>
      <c r="Z412" s="41"/>
      <c r="AA412" s="41"/>
      <c r="AB412" s="41"/>
      <c r="AC412" s="41"/>
      <c r="AD412" s="41"/>
      <c r="AE412" s="41"/>
      <c r="AU412" s="20" t="s">
        <v>86</v>
      </c>
    </row>
    <row r="413" spans="1:47" s="2" customFormat="1" ht="12">
      <c r="A413" s="41"/>
      <c r="B413" s="42"/>
      <c r="C413" s="43"/>
      <c r="D413" s="241" t="s">
        <v>383</v>
      </c>
      <c r="E413" s="43"/>
      <c r="F413" s="262" t="s">
        <v>570</v>
      </c>
      <c r="G413" s="43"/>
      <c r="H413" s="263">
        <v>11.62</v>
      </c>
      <c r="I413" s="43"/>
      <c r="J413" s="43"/>
      <c r="K413" s="43"/>
      <c r="L413" s="47"/>
      <c r="M413" s="231"/>
      <c r="N413" s="232"/>
      <c r="O413" s="87"/>
      <c r="P413" s="87"/>
      <c r="Q413" s="87"/>
      <c r="R413" s="87"/>
      <c r="S413" s="87"/>
      <c r="T413" s="88"/>
      <c r="U413" s="41"/>
      <c r="V413" s="41"/>
      <c r="W413" s="41"/>
      <c r="X413" s="41"/>
      <c r="Y413" s="41"/>
      <c r="Z413" s="41"/>
      <c r="AA413" s="41"/>
      <c r="AB413" s="41"/>
      <c r="AC413" s="41"/>
      <c r="AD413" s="41"/>
      <c r="AE413" s="41"/>
      <c r="AU413" s="20" t="s">
        <v>86</v>
      </c>
    </row>
    <row r="414" spans="1:47" s="2" customFormat="1" ht="12">
      <c r="A414" s="41"/>
      <c r="B414" s="42"/>
      <c r="C414" s="43"/>
      <c r="D414" s="241" t="s">
        <v>383</v>
      </c>
      <c r="E414" s="43"/>
      <c r="F414" s="264" t="s">
        <v>571</v>
      </c>
      <c r="G414" s="43"/>
      <c r="H414" s="43"/>
      <c r="I414" s="43"/>
      <c r="J414" s="43"/>
      <c r="K414" s="43"/>
      <c r="L414" s="47"/>
      <c r="M414" s="231"/>
      <c r="N414" s="232"/>
      <c r="O414" s="87"/>
      <c r="P414" s="87"/>
      <c r="Q414" s="87"/>
      <c r="R414" s="87"/>
      <c r="S414" s="87"/>
      <c r="T414" s="88"/>
      <c r="U414" s="41"/>
      <c r="V414" s="41"/>
      <c r="W414" s="41"/>
      <c r="X414" s="41"/>
      <c r="Y414" s="41"/>
      <c r="Z414" s="41"/>
      <c r="AA414" s="41"/>
      <c r="AB414" s="41"/>
      <c r="AC414" s="41"/>
      <c r="AD414" s="41"/>
      <c r="AE414" s="41"/>
      <c r="AU414" s="20" t="s">
        <v>86</v>
      </c>
    </row>
    <row r="415" spans="1:47" s="2" customFormat="1" ht="12">
      <c r="A415" s="41"/>
      <c r="B415" s="42"/>
      <c r="C415" s="43"/>
      <c r="D415" s="241" t="s">
        <v>383</v>
      </c>
      <c r="E415" s="43"/>
      <c r="F415" s="265" t="s">
        <v>572</v>
      </c>
      <c r="G415" s="43"/>
      <c r="H415" s="263">
        <v>13.178</v>
      </c>
      <c r="I415" s="43"/>
      <c r="J415" s="43"/>
      <c r="K415" s="43"/>
      <c r="L415" s="47"/>
      <c r="M415" s="231"/>
      <c r="N415" s="232"/>
      <c r="O415" s="87"/>
      <c r="P415" s="87"/>
      <c r="Q415" s="87"/>
      <c r="R415" s="87"/>
      <c r="S415" s="87"/>
      <c r="T415" s="88"/>
      <c r="U415" s="41"/>
      <c r="V415" s="41"/>
      <c r="W415" s="41"/>
      <c r="X415" s="41"/>
      <c r="Y415" s="41"/>
      <c r="Z415" s="41"/>
      <c r="AA415" s="41"/>
      <c r="AB415" s="41"/>
      <c r="AC415" s="41"/>
      <c r="AD415" s="41"/>
      <c r="AE415" s="41"/>
      <c r="AU415" s="20" t="s">
        <v>86</v>
      </c>
    </row>
    <row r="416" spans="1:47" s="2" customFormat="1" ht="12">
      <c r="A416" s="41"/>
      <c r="B416" s="42"/>
      <c r="C416" s="43"/>
      <c r="D416" s="241" t="s">
        <v>383</v>
      </c>
      <c r="E416" s="43"/>
      <c r="F416" s="264" t="s">
        <v>573</v>
      </c>
      <c r="G416" s="43"/>
      <c r="H416" s="43"/>
      <c r="I416" s="43"/>
      <c r="J416" s="43"/>
      <c r="K416" s="43"/>
      <c r="L416" s="47"/>
      <c r="M416" s="231"/>
      <c r="N416" s="232"/>
      <c r="O416" s="87"/>
      <c r="P416" s="87"/>
      <c r="Q416" s="87"/>
      <c r="R416" s="87"/>
      <c r="S416" s="87"/>
      <c r="T416" s="88"/>
      <c r="U416" s="41"/>
      <c r="V416" s="41"/>
      <c r="W416" s="41"/>
      <c r="X416" s="41"/>
      <c r="Y416" s="41"/>
      <c r="Z416" s="41"/>
      <c r="AA416" s="41"/>
      <c r="AB416" s="41"/>
      <c r="AC416" s="41"/>
      <c r="AD416" s="41"/>
      <c r="AE416" s="41"/>
      <c r="AU416" s="20" t="s">
        <v>86</v>
      </c>
    </row>
    <row r="417" spans="1:47" s="2" customFormat="1" ht="12">
      <c r="A417" s="41"/>
      <c r="B417" s="42"/>
      <c r="C417" s="43"/>
      <c r="D417" s="241" t="s">
        <v>383</v>
      </c>
      <c r="E417" s="43"/>
      <c r="F417" s="265" t="s">
        <v>247</v>
      </c>
      <c r="G417" s="43"/>
      <c r="H417" s="263">
        <v>8.154</v>
      </c>
      <c r="I417" s="43"/>
      <c r="J417" s="43"/>
      <c r="K417" s="43"/>
      <c r="L417" s="47"/>
      <c r="M417" s="231"/>
      <c r="N417" s="232"/>
      <c r="O417" s="87"/>
      <c r="P417" s="87"/>
      <c r="Q417" s="87"/>
      <c r="R417" s="87"/>
      <c r="S417" s="87"/>
      <c r="T417" s="88"/>
      <c r="U417" s="41"/>
      <c r="V417" s="41"/>
      <c r="W417" s="41"/>
      <c r="X417" s="41"/>
      <c r="Y417" s="41"/>
      <c r="Z417" s="41"/>
      <c r="AA417" s="41"/>
      <c r="AB417" s="41"/>
      <c r="AC417" s="41"/>
      <c r="AD417" s="41"/>
      <c r="AE417" s="41"/>
      <c r="AU417" s="20" t="s">
        <v>86</v>
      </c>
    </row>
    <row r="418" spans="1:47" s="2" customFormat="1" ht="12">
      <c r="A418" s="41"/>
      <c r="B418" s="42"/>
      <c r="C418" s="43"/>
      <c r="D418" s="241" t="s">
        <v>383</v>
      </c>
      <c r="E418" s="43"/>
      <c r="F418" s="264" t="s">
        <v>574</v>
      </c>
      <c r="G418" s="43"/>
      <c r="H418" s="43"/>
      <c r="I418" s="43"/>
      <c r="J418" s="43"/>
      <c r="K418" s="43"/>
      <c r="L418" s="47"/>
      <c r="M418" s="231"/>
      <c r="N418" s="232"/>
      <c r="O418" s="87"/>
      <c r="P418" s="87"/>
      <c r="Q418" s="87"/>
      <c r="R418" s="87"/>
      <c r="S418" s="87"/>
      <c r="T418" s="88"/>
      <c r="U418" s="41"/>
      <c r="V418" s="41"/>
      <c r="W418" s="41"/>
      <c r="X418" s="41"/>
      <c r="Y418" s="41"/>
      <c r="Z418" s="41"/>
      <c r="AA418" s="41"/>
      <c r="AB418" s="41"/>
      <c r="AC418" s="41"/>
      <c r="AD418" s="41"/>
      <c r="AE418" s="41"/>
      <c r="AU418" s="20" t="s">
        <v>86</v>
      </c>
    </row>
    <row r="419" spans="1:47" s="2" customFormat="1" ht="12">
      <c r="A419" s="41"/>
      <c r="B419" s="42"/>
      <c r="C419" s="43"/>
      <c r="D419" s="241" t="s">
        <v>383</v>
      </c>
      <c r="E419" s="43"/>
      <c r="F419" s="265" t="s">
        <v>575</v>
      </c>
      <c r="G419" s="43"/>
      <c r="H419" s="263">
        <v>387.39</v>
      </c>
      <c r="I419" s="43"/>
      <c r="J419" s="43"/>
      <c r="K419" s="43"/>
      <c r="L419" s="47"/>
      <c r="M419" s="231"/>
      <c r="N419" s="232"/>
      <c r="O419" s="87"/>
      <c r="P419" s="87"/>
      <c r="Q419" s="87"/>
      <c r="R419" s="87"/>
      <c r="S419" s="87"/>
      <c r="T419" s="88"/>
      <c r="U419" s="41"/>
      <c r="V419" s="41"/>
      <c r="W419" s="41"/>
      <c r="X419" s="41"/>
      <c r="Y419" s="41"/>
      <c r="Z419" s="41"/>
      <c r="AA419" s="41"/>
      <c r="AB419" s="41"/>
      <c r="AC419" s="41"/>
      <c r="AD419" s="41"/>
      <c r="AE419" s="41"/>
      <c r="AU419" s="20" t="s">
        <v>86</v>
      </c>
    </row>
    <row r="420" spans="1:47" s="2" customFormat="1" ht="12">
      <c r="A420" s="41"/>
      <c r="B420" s="42"/>
      <c r="C420" s="43"/>
      <c r="D420" s="241" t="s">
        <v>383</v>
      </c>
      <c r="E420" s="43"/>
      <c r="F420" s="264" t="s">
        <v>576</v>
      </c>
      <c r="G420" s="43"/>
      <c r="H420" s="43"/>
      <c r="I420" s="43"/>
      <c r="J420" s="43"/>
      <c r="K420" s="43"/>
      <c r="L420" s="47"/>
      <c r="M420" s="231"/>
      <c r="N420" s="232"/>
      <c r="O420" s="87"/>
      <c r="P420" s="87"/>
      <c r="Q420" s="87"/>
      <c r="R420" s="87"/>
      <c r="S420" s="87"/>
      <c r="T420" s="88"/>
      <c r="U420" s="41"/>
      <c r="V420" s="41"/>
      <c r="W420" s="41"/>
      <c r="X420" s="41"/>
      <c r="Y420" s="41"/>
      <c r="Z420" s="41"/>
      <c r="AA420" s="41"/>
      <c r="AB420" s="41"/>
      <c r="AC420" s="41"/>
      <c r="AD420" s="41"/>
      <c r="AE420" s="41"/>
      <c r="AU420" s="20" t="s">
        <v>86</v>
      </c>
    </row>
    <row r="421" spans="1:47" s="2" customFormat="1" ht="12">
      <c r="A421" s="41"/>
      <c r="B421" s="42"/>
      <c r="C421" s="43"/>
      <c r="D421" s="241" t="s">
        <v>383</v>
      </c>
      <c r="E421" s="43"/>
      <c r="F421" s="265" t="s">
        <v>577</v>
      </c>
      <c r="G421" s="43"/>
      <c r="H421" s="263">
        <v>11.62</v>
      </c>
      <c r="I421" s="43"/>
      <c r="J421" s="43"/>
      <c r="K421" s="43"/>
      <c r="L421" s="47"/>
      <c r="M421" s="231"/>
      <c r="N421" s="232"/>
      <c r="O421" s="87"/>
      <c r="P421" s="87"/>
      <c r="Q421" s="87"/>
      <c r="R421" s="87"/>
      <c r="S421" s="87"/>
      <c r="T421" s="88"/>
      <c r="U421" s="41"/>
      <c r="V421" s="41"/>
      <c r="W421" s="41"/>
      <c r="X421" s="41"/>
      <c r="Y421" s="41"/>
      <c r="Z421" s="41"/>
      <c r="AA421" s="41"/>
      <c r="AB421" s="41"/>
      <c r="AC421" s="41"/>
      <c r="AD421" s="41"/>
      <c r="AE421" s="41"/>
      <c r="AU421" s="20" t="s">
        <v>86</v>
      </c>
    </row>
    <row r="422" spans="1:47" s="2" customFormat="1" ht="12">
      <c r="A422" s="41"/>
      <c r="B422" s="42"/>
      <c r="C422" s="43"/>
      <c r="D422" s="241" t="s">
        <v>383</v>
      </c>
      <c r="E422" s="43"/>
      <c r="F422" s="261" t="s">
        <v>578</v>
      </c>
      <c r="G422" s="43"/>
      <c r="H422" s="43"/>
      <c r="I422" s="43"/>
      <c r="J422" s="43"/>
      <c r="K422" s="43"/>
      <c r="L422" s="47"/>
      <c r="M422" s="231"/>
      <c r="N422" s="232"/>
      <c r="O422" s="87"/>
      <c r="P422" s="87"/>
      <c r="Q422" s="87"/>
      <c r="R422" s="87"/>
      <c r="S422" s="87"/>
      <c r="T422" s="88"/>
      <c r="U422" s="41"/>
      <c r="V422" s="41"/>
      <c r="W422" s="41"/>
      <c r="X422" s="41"/>
      <c r="Y422" s="41"/>
      <c r="Z422" s="41"/>
      <c r="AA422" s="41"/>
      <c r="AB422" s="41"/>
      <c r="AC422" s="41"/>
      <c r="AD422" s="41"/>
      <c r="AE422" s="41"/>
      <c r="AU422" s="20" t="s">
        <v>86</v>
      </c>
    </row>
    <row r="423" spans="1:47" s="2" customFormat="1" ht="12">
      <c r="A423" s="41"/>
      <c r="B423" s="42"/>
      <c r="C423" s="43"/>
      <c r="D423" s="241" t="s">
        <v>383</v>
      </c>
      <c r="E423" s="43"/>
      <c r="F423" s="262" t="s">
        <v>579</v>
      </c>
      <c r="G423" s="43"/>
      <c r="H423" s="263">
        <v>250.5</v>
      </c>
      <c r="I423" s="43"/>
      <c r="J423" s="43"/>
      <c r="K423" s="43"/>
      <c r="L423" s="47"/>
      <c r="M423" s="231"/>
      <c r="N423" s="232"/>
      <c r="O423" s="87"/>
      <c r="P423" s="87"/>
      <c r="Q423" s="87"/>
      <c r="R423" s="87"/>
      <c r="S423" s="87"/>
      <c r="T423" s="88"/>
      <c r="U423" s="41"/>
      <c r="V423" s="41"/>
      <c r="W423" s="41"/>
      <c r="X423" s="41"/>
      <c r="Y423" s="41"/>
      <c r="Z423" s="41"/>
      <c r="AA423" s="41"/>
      <c r="AB423" s="41"/>
      <c r="AC423" s="41"/>
      <c r="AD423" s="41"/>
      <c r="AE423" s="41"/>
      <c r="AU423" s="20" t="s">
        <v>86</v>
      </c>
    </row>
    <row r="424" spans="1:47" s="2" customFormat="1" ht="12">
      <c r="A424" s="41"/>
      <c r="B424" s="42"/>
      <c r="C424" s="43"/>
      <c r="D424" s="241" t="s">
        <v>383</v>
      </c>
      <c r="E424" s="43"/>
      <c r="F424" s="264" t="s">
        <v>580</v>
      </c>
      <c r="G424" s="43"/>
      <c r="H424" s="43"/>
      <c r="I424" s="43"/>
      <c r="J424" s="43"/>
      <c r="K424" s="43"/>
      <c r="L424" s="47"/>
      <c r="M424" s="231"/>
      <c r="N424" s="232"/>
      <c r="O424" s="87"/>
      <c r="P424" s="87"/>
      <c r="Q424" s="87"/>
      <c r="R424" s="87"/>
      <c r="S424" s="87"/>
      <c r="T424" s="88"/>
      <c r="U424" s="41"/>
      <c r="V424" s="41"/>
      <c r="W424" s="41"/>
      <c r="X424" s="41"/>
      <c r="Y424" s="41"/>
      <c r="Z424" s="41"/>
      <c r="AA424" s="41"/>
      <c r="AB424" s="41"/>
      <c r="AC424" s="41"/>
      <c r="AD424" s="41"/>
      <c r="AE424" s="41"/>
      <c r="AU424" s="20" t="s">
        <v>86</v>
      </c>
    </row>
    <row r="425" spans="1:47" s="2" customFormat="1" ht="12">
      <c r="A425" s="41"/>
      <c r="B425" s="42"/>
      <c r="C425" s="43"/>
      <c r="D425" s="241" t="s">
        <v>383</v>
      </c>
      <c r="E425" s="43"/>
      <c r="F425" s="265" t="s">
        <v>581</v>
      </c>
      <c r="G425" s="43"/>
      <c r="H425" s="263">
        <v>250.5</v>
      </c>
      <c r="I425" s="43"/>
      <c r="J425" s="43"/>
      <c r="K425" s="43"/>
      <c r="L425" s="47"/>
      <c r="M425" s="231"/>
      <c r="N425" s="232"/>
      <c r="O425" s="87"/>
      <c r="P425" s="87"/>
      <c r="Q425" s="87"/>
      <c r="R425" s="87"/>
      <c r="S425" s="87"/>
      <c r="T425" s="88"/>
      <c r="U425" s="41"/>
      <c r="V425" s="41"/>
      <c r="W425" s="41"/>
      <c r="X425" s="41"/>
      <c r="Y425" s="41"/>
      <c r="Z425" s="41"/>
      <c r="AA425" s="41"/>
      <c r="AB425" s="41"/>
      <c r="AC425" s="41"/>
      <c r="AD425" s="41"/>
      <c r="AE425" s="41"/>
      <c r="AU425" s="20" t="s">
        <v>86</v>
      </c>
    </row>
    <row r="426" spans="1:63" s="12" customFormat="1" ht="22.8" customHeight="1">
      <c r="A426" s="12"/>
      <c r="B426" s="199"/>
      <c r="C426" s="200"/>
      <c r="D426" s="201" t="s">
        <v>75</v>
      </c>
      <c r="E426" s="213" t="s">
        <v>200</v>
      </c>
      <c r="F426" s="213" t="s">
        <v>781</v>
      </c>
      <c r="G426" s="200"/>
      <c r="H426" s="200"/>
      <c r="I426" s="203"/>
      <c r="J426" s="214">
        <f>BK426</f>
        <v>0</v>
      </c>
      <c r="K426" s="200"/>
      <c r="L426" s="205"/>
      <c r="M426" s="206"/>
      <c r="N426" s="207"/>
      <c r="O426" s="207"/>
      <c r="P426" s="208">
        <f>SUM(P427:P520)</f>
        <v>0</v>
      </c>
      <c r="Q426" s="207"/>
      <c r="R426" s="208">
        <f>SUM(R427:R520)</f>
        <v>0.8445612</v>
      </c>
      <c r="S426" s="207"/>
      <c r="T426" s="209">
        <f>SUM(T427:T520)</f>
        <v>0</v>
      </c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R426" s="210" t="s">
        <v>84</v>
      </c>
      <c r="AT426" s="211" t="s">
        <v>75</v>
      </c>
      <c r="AU426" s="211" t="s">
        <v>84</v>
      </c>
      <c r="AY426" s="210" t="s">
        <v>146</v>
      </c>
      <c r="BK426" s="212">
        <f>SUM(BK427:BK520)</f>
        <v>0</v>
      </c>
    </row>
    <row r="427" spans="1:65" s="2" customFormat="1" ht="16.5" customHeight="1">
      <c r="A427" s="41"/>
      <c r="B427" s="42"/>
      <c r="C427" s="215" t="s">
        <v>193</v>
      </c>
      <c r="D427" s="215" t="s">
        <v>149</v>
      </c>
      <c r="E427" s="216" t="s">
        <v>1346</v>
      </c>
      <c r="F427" s="217" t="s">
        <v>1347</v>
      </c>
      <c r="G427" s="218" t="s">
        <v>377</v>
      </c>
      <c r="H427" s="219">
        <v>1005.43</v>
      </c>
      <c r="I427" s="220"/>
      <c r="J427" s="221">
        <f>ROUND(I427*H427,2)</f>
        <v>0</v>
      </c>
      <c r="K427" s="217" t="s">
        <v>153</v>
      </c>
      <c r="L427" s="47"/>
      <c r="M427" s="222" t="s">
        <v>19</v>
      </c>
      <c r="N427" s="223" t="s">
        <v>47</v>
      </c>
      <c r="O427" s="87"/>
      <c r="P427" s="224">
        <f>O427*H427</f>
        <v>0</v>
      </c>
      <c r="Q427" s="224">
        <v>0.00047</v>
      </c>
      <c r="R427" s="224">
        <f>Q427*H427</f>
        <v>0.4725521</v>
      </c>
      <c r="S427" s="224">
        <v>0</v>
      </c>
      <c r="T427" s="225">
        <f>S427*H427</f>
        <v>0</v>
      </c>
      <c r="U427" s="41"/>
      <c r="V427" s="41"/>
      <c r="W427" s="41"/>
      <c r="X427" s="41"/>
      <c r="Y427" s="41"/>
      <c r="Z427" s="41"/>
      <c r="AA427" s="41"/>
      <c r="AB427" s="41"/>
      <c r="AC427" s="41"/>
      <c r="AD427" s="41"/>
      <c r="AE427" s="41"/>
      <c r="AR427" s="226" t="s">
        <v>167</v>
      </c>
      <c r="AT427" s="226" t="s">
        <v>149</v>
      </c>
      <c r="AU427" s="226" t="s">
        <v>86</v>
      </c>
      <c r="AY427" s="20" t="s">
        <v>146</v>
      </c>
      <c r="BE427" s="227">
        <f>IF(N427="základní",J427,0)</f>
        <v>0</v>
      </c>
      <c r="BF427" s="227">
        <f>IF(N427="snížená",J427,0)</f>
        <v>0</v>
      </c>
      <c r="BG427" s="227">
        <f>IF(N427="zákl. přenesená",J427,0)</f>
        <v>0</v>
      </c>
      <c r="BH427" s="227">
        <f>IF(N427="sníž. přenesená",J427,0)</f>
        <v>0</v>
      </c>
      <c r="BI427" s="227">
        <f>IF(N427="nulová",J427,0)</f>
        <v>0</v>
      </c>
      <c r="BJ427" s="20" t="s">
        <v>84</v>
      </c>
      <c r="BK427" s="227">
        <f>ROUND(I427*H427,2)</f>
        <v>0</v>
      </c>
      <c r="BL427" s="20" t="s">
        <v>167</v>
      </c>
      <c r="BM427" s="226" t="s">
        <v>1348</v>
      </c>
    </row>
    <row r="428" spans="1:47" s="2" customFormat="1" ht="12">
      <c r="A428" s="41"/>
      <c r="B428" s="42"/>
      <c r="C428" s="43"/>
      <c r="D428" s="228" t="s">
        <v>156</v>
      </c>
      <c r="E428" s="43"/>
      <c r="F428" s="229" t="s">
        <v>1349</v>
      </c>
      <c r="G428" s="43"/>
      <c r="H428" s="43"/>
      <c r="I428" s="230"/>
      <c r="J428" s="43"/>
      <c r="K428" s="43"/>
      <c r="L428" s="47"/>
      <c r="M428" s="231"/>
      <c r="N428" s="232"/>
      <c r="O428" s="87"/>
      <c r="P428" s="87"/>
      <c r="Q428" s="87"/>
      <c r="R428" s="87"/>
      <c r="S428" s="87"/>
      <c r="T428" s="88"/>
      <c r="U428" s="41"/>
      <c r="V428" s="41"/>
      <c r="W428" s="41"/>
      <c r="X428" s="41"/>
      <c r="Y428" s="41"/>
      <c r="Z428" s="41"/>
      <c r="AA428" s="41"/>
      <c r="AB428" s="41"/>
      <c r="AC428" s="41"/>
      <c r="AD428" s="41"/>
      <c r="AE428" s="41"/>
      <c r="AT428" s="20" t="s">
        <v>156</v>
      </c>
      <c r="AU428" s="20" t="s">
        <v>86</v>
      </c>
    </row>
    <row r="429" spans="1:51" s="13" customFormat="1" ht="12">
      <c r="A429" s="13"/>
      <c r="B429" s="239"/>
      <c r="C429" s="240"/>
      <c r="D429" s="241" t="s">
        <v>380</v>
      </c>
      <c r="E429" s="242" t="s">
        <v>19</v>
      </c>
      <c r="F429" s="243" t="s">
        <v>381</v>
      </c>
      <c r="G429" s="240"/>
      <c r="H429" s="242" t="s">
        <v>19</v>
      </c>
      <c r="I429" s="244"/>
      <c r="J429" s="240"/>
      <c r="K429" s="240"/>
      <c r="L429" s="245"/>
      <c r="M429" s="246"/>
      <c r="N429" s="247"/>
      <c r="O429" s="247"/>
      <c r="P429" s="247"/>
      <c r="Q429" s="247"/>
      <c r="R429" s="247"/>
      <c r="S429" s="247"/>
      <c r="T429" s="248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49" t="s">
        <v>380</v>
      </c>
      <c r="AU429" s="249" t="s">
        <v>86</v>
      </c>
      <c r="AV429" s="13" t="s">
        <v>84</v>
      </c>
      <c r="AW429" s="13" t="s">
        <v>37</v>
      </c>
      <c r="AX429" s="13" t="s">
        <v>76</v>
      </c>
      <c r="AY429" s="249" t="s">
        <v>146</v>
      </c>
    </row>
    <row r="430" spans="1:51" s="13" customFormat="1" ht="12">
      <c r="A430" s="13"/>
      <c r="B430" s="239"/>
      <c r="C430" s="240"/>
      <c r="D430" s="241" t="s">
        <v>380</v>
      </c>
      <c r="E430" s="242" t="s">
        <v>19</v>
      </c>
      <c r="F430" s="243" t="s">
        <v>554</v>
      </c>
      <c r="G430" s="240"/>
      <c r="H430" s="242" t="s">
        <v>19</v>
      </c>
      <c r="I430" s="244"/>
      <c r="J430" s="240"/>
      <c r="K430" s="240"/>
      <c r="L430" s="245"/>
      <c r="M430" s="246"/>
      <c r="N430" s="247"/>
      <c r="O430" s="247"/>
      <c r="P430" s="247"/>
      <c r="Q430" s="247"/>
      <c r="R430" s="247"/>
      <c r="S430" s="247"/>
      <c r="T430" s="248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49" t="s">
        <v>380</v>
      </c>
      <c r="AU430" s="249" t="s">
        <v>86</v>
      </c>
      <c r="AV430" s="13" t="s">
        <v>84</v>
      </c>
      <c r="AW430" s="13" t="s">
        <v>37</v>
      </c>
      <c r="AX430" s="13" t="s">
        <v>76</v>
      </c>
      <c r="AY430" s="249" t="s">
        <v>146</v>
      </c>
    </row>
    <row r="431" spans="1:51" s="13" customFormat="1" ht="12">
      <c r="A431" s="13"/>
      <c r="B431" s="239"/>
      <c r="C431" s="240"/>
      <c r="D431" s="241" t="s">
        <v>380</v>
      </c>
      <c r="E431" s="242" t="s">
        <v>19</v>
      </c>
      <c r="F431" s="243" t="s">
        <v>555</v>
      </c>
      <c r="G431" s="240"/>
      <c r="H431" s="242" t="s">
        <v>19</v>
      </c>
      <c r="I431" s="244"/>
      <c r="J431" s="240"/>
      <c r="K431" s="240"/>
      <c r="L431" s="245"/>
      <c r="M431" s="246"/>
      <c r="N431" s="247"/>
      <c r="O431" s="247"/>
      <c r="P431" s="247"/>
      <c r="Q431" s="247"/>
      <c r="R431" s="247"/>
      <c r="S431" s="247"/>
      <c r="T431" s="248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49" t="s">
        <v>380</v>
      </c>
      <c r="AU431" s="249" t="s">
        <v>86</v>
      </c>
      <c r="AV431" s="13" t="s">
        <v>84</v>
      </c>
      <c r="AW431" s="13" t="s">
        <v>37</v>
      </c>
      <c r="AX431" s="13" t="s">
        <v>76</v>
      </c>
      <c r="AY431" s="249" t="s">
        <v>146</v>
      </c>
    </row>
    <row r="432" spans="1:51" s="13" customFormat="1" ht="12">
      <c r="A432" s="13"/>
      <c r="B432" s="239"/>
      <c r="C432" s="240"/>
      <c r="D432" s="241" t="s">
        <v>380</v>
      </c>
      <c r="E432" s="242" t="s">
        <v>19</v>
      </c>
      <c r="F432" s="243" t="s">
        <v>556</v>
      </c>
      <c r="G432" s="240"/>
      <c r="H432" s="242" t="s">
        <v>19</v>
      </c>
      <c r="I432" s="244"/>
      <c r="J432" s="240"/>
      <c r="K432" s="240"/>
      <c r="L432" s="245"/>
      <c r="M432" s="246"/>
      <c r="N432" s="247"/>
      <c r="O432" s="247"/>
      <c r="P432" s="247"/>
      <c r="Q432" s="247"/>
      <c r="R432" s="247"/>
      <c r="S432" s="247"/>
      <c r="T432" s="248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49" t="s">
        <v>380</v>
      </c>
      <c r="AU432" s="249" t="s">
        <v>86</v>
      </c>
      <c r="AV432" s="13" t="s">
        <v>84</v>
      </c>
      <c r="AW432" s="13" t="s">
        <v>37</v>
      </c>
      <c r="AX432" s="13" t="s">
        <v>76</v>
      </c>
      <c r="AY432" s="249" t="s">
        <v>146</v>
      </c>
    </row>
    <row r="433" spans="1:51" s="13" customFormat="1" ht="12">
      <c r="A433" s="13"/>
      <c r="B433" s="239"/>
      <c r="C433" s="240"/>
      <c r="D433" s="241" t="s">
        <v>380</v>
      </c>
      <c r="E433" s="242" t="s">
        <v>19</v>
      </c>
      <c r="F433" s="243" t="s">
        <v>557</v>
      </c>
      <c r="G433" s="240"/>
      <c r="H433" s="242" t="s">
        <v>19</v>
      </c>
      <c r="I433" s="244"/>
      <c r="J433" s="240"/>
      <c r="K433" s="240"/>
      <c r="L433" s="245"/>
      <c r="M433" s="246"/>
      <c r="N433" s="247"/>
      <c r="O433" s="247"/>
      <c r="P433" s="247"/>
      <c r="Q433" s="247"/>
      <c r="R433" s="247"/>
      <c r="S433" s="247"/>
      <c r="T433" s="248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49" t="s">
        <v>380</v>
      </c>
      <c r="AU433" s="249" t="s">
        <v>86</v>
      </c>
      <c r="AV433" s="13" t="s">
        <v>84</v>
      </c>
      <c r="AW433" s="13" t="s">
        <v>37</v>
      </c>
      <c r="AX433" s="13" t="s">
        <v>76</v>
      </c>
      <c r="AY433" s="249" t="s">
        <v>146</v>
      </c>
    </row>
    <row r="434" spans="1:51" s="13" customFormat="1" ht="12">
      <c r="A434" s="13"/>
      <c r="B434" s="239"/>
      <c r="C434" s="240"/>
      <c r="D434" s="241" t="s">
        <v>380</v>
      </c>
      <c r="E434" s="242" t="s">
        <v>19</v>
      </c>
      <c r="F434" s="243" t="s">
        <v>558</v>
      </c>
      <c r="G434" s="240"/>
      <c r="H434" s="242" t="s">
        <v>19</v>
      </c>
      <c r="I434" s="244"/>
      <c r="J434" s="240"/>
      <c r="K434" s="240"/>
      <c r="L434" s="245"/>
      <c r="M434" s="246"/>
      <c r="N434" s="247"/>
      <c r="O434" s="247"/>
      <c r="P434" s="247"/>
      <c r="Q434" s="247"/>
      <c r="R434" s="247"/>
      <c r="S434" s="247"/>
      <c r="T434" s="248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49" t="s">
        <v>380</v>
      </c>
      <c r="AU434" s="249" t="s">
        <v>86</v>
      </c>
      <c r="AV434" s="13" t="s">
        <v>84</v>
      </c>
      <c r="AW434" s="13" t="s">
        <v>37</v>
      </c>
      <c r="AX434" s="13" t="s">
        <v>76</v>
      </c>
      <c r="AY434" s="249" t="s">
        <v>146</v>
      </c>
    </row>
    <row r="435" spans="1:51" s="14" customFormat="1" ht="12">
      <c r="A435" s="14"/>
      <c r="B435" s="250"/>
      <c r="C435" s="251"/>
      <c r="D435" s="241" t="s">
        <v>380</v>
      </c>
      <c r="E435" s="252" t="s">
        <v>19</v>
      </c>
      <c r="F435" s="253" t="s">
        <v>212</v>
      </c>
      <c r="G435" s="251"/>
      <c r="H435" s="254">
        <v>1005.43</v>
      </c>
      <c r="I435" s="255"/>
      <c r="J435" s="251"/>
      <c r="K435" s="251"/>
      <c r="L435" s="256"/>
      <c r="M435" s="257"/>
      <c r="N435" s="258"/>
      <c r="O435" s="258"/>
      <c r="P435" s="258"/>
      <c r="Q435" s="258"/>
      <c r="R435" s="258"/>
      <c r="S435" s="258"/>
      <c r="T435" s="259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60" t="s">
        <v>380</v>
      </c>
      <c r="AU435" s="260" t="s">
        <v>86</v>
      </c>
      <c r="AV435" s="14" t="s">
        <v>86</v>
      </c>
      <c r="AW435" s="14" t="s">
        <v>37</v>
      </c>
      <c r="AX435" s="14" t="s">
        <v>84</v>
      </c>
      <c r="AY435" s="260" t="s">
        <v>146</v>
      </c>
    </row>
    <row r="436" spans="1:47" s="2" customFormat="1" ht="12">
      <c r="A436" s="41"/>
      <c r="B436" s="42"/>
      <c r="C436" s="43"/>
      <c r="D436" s="241" t="s">
        <v>383</v>
      </c>
      <c r="E436" s="43"/>
      <c r="F436" s="261" t="s">
        <v>559</v>
      </c>
      <c r="G436" s="43"/>
      <c r="H436" s="43"/>
      <c r="I436" s="43"/>
      <c r="J436" s="43"/>
      <c r="K436" s="43"/>
      <c r="L436" s="47"/>
      <c r="M436" s="231"/>
      <c r="N436" s="232"/>
      <c r="O436" s="87"/>
      <c r="P436" s="87"/>
      <c r="Q436" s="87"/>
      <c r="R436" s="87"/>
      <c r="S436" s="87"/>
      <c r="T436" s="88"/>
      <c r="U436" s="41"/>
      <c r="V436" s="41"/>
      <c r="W436" s="41"/>
      <c r="X436" s="41"/>
      <c r="Y436" s="41"/>
      <c r="Z436" s="41"/>
      <c r="AA436" s="41"/>
      <c r="AB436" s="41"/>
      <c r="AC436" s="41"/>
      <c r="AD436" s="41"/>
      <c r="AE436" s="41"/>
      <c r="AU436" s="20" t="s">
        <v>86</v>
      </c>
    </row>
    <row r="437" spans="1:47" s="2" customFormat="1" ht="12">
      <c r="A437" s="41"/>
      <c r="B437" s="42"/>
      <c r="C437" s="43"/>
      <c r="D437" s="241" t="s">
        <v>383</v>
      </c>
      <c r="E437" s="43"/>
      <c r="F437" s="262" t="s">
        <v>560</v>
      </c>
      <c r="G437" s="43"/>
      <c r="H437" s="263">
        <v>178.43</v>
      </c>
      <c r="I437" s="43"/>
      <c r="J437" s="43"/>
      <c r="K437" s="43"/>
      <c r="L437" s="47"/>
      <c r="M437" s="231"/>
      <c r="N437" s="232"/>
      <c r="O437" s="87"/>
      <c r="P437" s="87"/>
      <c r="Q437" s="87"/>
      <c r="R437" s="87"/>
      <c r="S437" s="87"/>
      <c r="T437" s="88"/>
      <c r="U437" s="41"/>
      <c r="V437" s="41"/>
      <c r="W437" s="41"/>
      <c r="X437" s="41"/>
      <c r="Y437" s="41"/>
      <c r="Z437" s="41"/>
      <c r="AA437" s="41"/>
      <c r="AB437" s="41"/>
      <c r="AC437" s="41"/>
      <c r="AD437" s="41"/>
      <c r="AE437" s="41"/>
      <c r="AU437" s="20" t="s">
        <v>86</v>
      </c>
    </row>
    <row r="438" spans="1:47" s="2" customFormat="1" ht="12">
      <c r="A438" s="41"/>
      <c r="B438" s="42"/>
      <c r="C438" s="43"/>
      <c r="D438" s="241" t="s">
        <v>383</v>
      </c>
      <c r="E438" s="43"/>
      <c r="F438" s="262" t="s">
        <v>561</v>
      </c>
      <c r="G438" s="43"/>
      <c r="H438" s="263">
        <v>36.286</v>
      </c>
      <c r="I438" s="43"/>
      <c r="J438" s="43"/>
      <c r="K438" s="43"/>
      <c r="L438" s="47"/>
      <c r="M438" s="231"/>
      <c r="N438" s="232"/>
      <c r="O438" s="87"/>
      <c r="P438" s="87"/>
      <c r="Q438" s="87"/>
      <c r="R438" s="87"/>
      <c r="S438" s="87"/>
      <c r="T438" s="88"/>
      <c r="U438" s="41"/>
      <c r="V438" s="41"/>
      <c r="W438" s="41"/>
      <c r="X438" s="41"/>
      <c r="Y438" s="41"/>
      <c r="Z438" s="41"/>
      <c r="AA438" s="41"/>
      <c r="AB438" s="41"/>
      <c r="AC438" s="41"/>
      <c r="AD438" s="41"/>
      <c r="AE438" s="41"/>
      <c r="AU438" s="20" t="s">
        <v>86</v>
      </c>
    </row>
    <row r="439" spans="1:47" s="2" customFormat="1" ht="12">
      <c r="A439" s="41"/>
      <c r="B439" s="42"/>
      <c r="C439" s="43"/>
      <c r="D439" s="241" t="s">
        <v>383</v>
      </c>
      <c r="E439" s="43"/>
      <c r="F439" s="264" t="s">
        <v>562</v>
      </c>
      <c r="G439" s="43"/>
      <c r="H439" s="43"/>
      <c r="I439" s="43"/>
      <c r="J439" s="43"/>
      <c r="K439" s="43"/>
      <c r="L439" s="47"/>
      <c r="M439" s="231"/>
      <c r="N439" s="232"/>
      <c r="O439" s="87"/>
      <c r="P439" s="87"/>
      <c r="Q439" s="87"/>
      <c r="R439" s="87"/>
      <c r="S439" s="87"/>
      <c r="T439" s="88"/>
      <c r="U439" s="41"/>
      <c r="V439" s="41"/>
      <c r="W439" s="41"/>
      <c r="X439" s="41"/>
      <c r="Y439" s="41"/>
      <c r="Z439" s="41"/>
      <c r="AA439" s="41"/>
      <c r="AB439" s="41"/>
      <c r="AC439" s="41"/>
      <c r="AD439" s="41"/>
      <c r="AE439" s="41"/>
      <c r="AU439" s="20" t="s">
        <v>86</v>
      </c>
    </row>
    <row r="440" spans="1:47" s="2" customFormat="1" ht="12">
      <c r="A440" s="41"/>
      <c r="B440" s="42"/>
      <c r="C440" s="43"/>
      <c r="D440" s="241" t="s">
        <v>383</v>
      </c>
      <c r="E440" s="43"/>
      <c r="F440" s="265" t="s">
        <v>563</v>
      </c>
      <c r="G440" s="43"/>
      <c r="H440" s="263">
        <v>178.43</v>
      </c>
      <c r="I440" s="43"/>
      <c r="J440" s="43"/>
      <c r="K440" s="43"/>
      <c r="L440" s="47"/>
      <c r="M440" s="231"/>
      <c r="N440" s="232"/>
      <c r="O440" s="87"/>
      <c r="P440" s="87"/>
      <c r="Q440" s="87"/>
      <c r="R440" s="87"/>
      <c r="S440" s="87"/>
      <c r="T440" s="88"/>
      <c r="U440" s="41"/>
      <c r="V440" s="41"/>
      <c r="W440" s="41"/>
      <c r="X440" s="41"/>
      <c r="Y440" s="41"/>
      <c r="Z440" s="41"/>
      <c r="AA440" s="41"/>
      <c r="AB440" s="41"/>
      <c r="AC440" s="41"/>
      <c r="AD440" s="41"/>
      <c r="AE440" s="41"/>
      <c r="AU440" s="20" t="s">
        <v>86</v>
      </c>
    </row>
    <row r="441" spans="1:47" s="2" customFormat="1" ht="12">
      <c r="A441" s="41"/>
      <c r="B441" s="42"/>
      <c r="C441" s="43"/>
      <c r="D441" s="241" t="s">
        <v>383</v>
      </c>
      <c r="E441" s="43"/>
      <c r="F441" s="264" t="s">
        <v>564</v>
      </c>
      <c r="G441" s="43"/>
      <c r="H441" s="43"/>
      <c r="I441" s="43"/>
      <c r="J441" s="43"/>
      <c r="K441" s="43"/>
      <c r="L441" s="47"/>
      <c r="M441" s="231"/>
      <c r="N441" s="232"/>
      <c r="O441" s="87"/>
      <c r="P441" s="87"/>
      <c r="Q441" s="87"/>
      <c r="R441" s="87"/>
      <c r="S441" s="87"/>
      <c r="T441" s="88"/>
      <c r="U441" s="41"/>
      <c r="V441" s="41"/>
      <c r="W441" s="41"/>
      <c r="X441" s="41"/>
      <c r="Y441" s="41"/>
      <c r="Z441" s="41"/>
      <c r="AA441" s="41"/>
      <c r="AB441" s="41"/>
      <c r="AC441" s="41"/>
      <c r="AD441" s="41"/>
      <c r="AE441" s="41"/>
      <c r="AU441" s="20" t="s">
        <v>86</v>
      </c>
    </row>
    <row r="442" spans="1:47" s="2" customFormat="1" ht="12">
      <c r="A442" s="41"/>
      <c r="B442" s="42"/>
      <c r="C442" s="43"/>
      <c r="D442" s="241" t="s">
        <v>383</v>
      </c>
      <c r="E442" s="43"/>
      <c r="F442" s="265" t="s">
        <v>565</v>
      </c>
      <c r="G442" s="43"/>
      <c r="H442" s="263">
        <v>36.286</v>
      </c>
      <c r="I442" s="43"/>
      <c r="J442" s="43"/>
      <c r="K442" s="43"/>
      <c r="L442" s="47"/>
      <c r="M442" s="231"/>
      <c r="N442" s="232"/>
      <c r="O442" s="87"/>
      <c r="P442" s="87"/>
      <c r="Q442" s="87"/>
      <c r="R442" s="87"/>
      <c r="S442" s="87"/>
      <c r="T442" s="88"/>
      <c r="U442" s="41"/>
      <c r="V442" s="41"/>
      <c r="W442" s="41"/>
      <c r="X442" s="41"/>
      <c r="Y442" s="41"/>
      <c r="Z442" s="41"/>
      <c r="AA442" s="41"/>
      <c r="AB442" s="41"/>
      <c r="AC442" s="41"/>
      <c r="AD442" s="41"/>
      <c r="AE442" s="41"/>
      <c r="AU442" s="20" t="s">
        <v>86</v>
      </c>
    </row>
    <row r="443" spans="1:47" s="2" customFormat="1" ht="12">
      <c r="A443" s="41"/>
      <c r="B443" s="42"/>
      <c r="C443" s="43"/>
      <c r="D443" s="241" t="s">
        <v>383</v>
      </c>
      <c r="E443" s="43"/>
      <c r="F443" s="261" t="s">
        <v>566</v>
      </c>
      <c r="G443" s="43"/>
      <c r="H443" s="43"/>
      <c r="I443" s="43"/>
      <c r="J443" s="43"/>
      <c r="K443" s="43"/>
      <c r="L443" s="47"/>
      <c r="M443" s="231"/>
      <c r="N443" s="232"/>
      <c r="O443" s="87"/>
      <c r="P443" s="87"/>
      <c r="Q443" s="87"/>
      <c r="R443" s="87"/>
      <c r="S443" s="87"/>
      <c r="T443" s="88"/>
      <c r="U443" s="41"/>
      <c r="V443" s="41"/>
      <c r="W443" s="41"/>
      <c r="X443" s="41"/>
      <c r="Y443" s="41"/>
      <c r="Z443" s="41"/>
      <c r="AA443" s="41"/>
      <c r="AB443" s="41"/>
      <c r="AC443" s="41"/>
      <c r="AD443" s="41"/>
      <c r="AE443" s="41"/>
      <c r="AU443" s="20" t="s">
        <v>86</v>
      </c>
    </row>
    <row r="444" spans="1:47" s="2" customFormat="1" ht="12">
      <c r="A444" s="41"/>
      <c r="B444" s="42"/>
      <c r="C444" s="43"/>
      <c r="D444" s="241" t="s">
        <v>383</v>
      </c>
      <c r="E444" s="43"/>
      <c r="F444" s="262" t="s">
        <v>567</v>
      </c>
      <c r="G444" s="43"/>
      <c r="H444" s="263">
        <v>13.178</v>
      </c>
      <c r="I444" s="43"/>
      <c r="J444" s="43"/>
      <c r="K444" s="43"/>
      <c r="L444" s="47"/>
      <c r="M444" s="231"/>
      <c r="N444" s="232"/>
      <c r="O444" s="87"/>
      <c r="P444" s="87"/>
      <c r="Q444" s="87"/>
      <c r="R444" s="87"/>
      <c r="S444" s="87"/>
      <c r="T444" s="88"/>
      <c r="U444" s="41"/>
      <c r="V444" s="41"/>
      <c r="W444" s="41"/>
      <c r="X444" s="41"/>
      <c r="Y444" s="41"/>
      <c r="Z444" s="41"/>
      <c r="AA444" s="41"/>
      <c r="AB444" s="41"/>
      <c r="AC444" s="41"/>
      <c r="AD444" s="41"/>
      <c r="AE444" s="41"/>
      <c r="AU444" s="20" t="s">
        <v>86</v>
      </c>
    </row>
    <row r="445" spans="1:47" s="2" customFormat="1" ht="12">
      <c r="A445" s="41"/>
      <c r="B445" s="42"/>
      <c r="C445" s="43"/>
      <c r="D445" s="241" t="s">
        <v>383</v>
      </c>
      <c r="E445" s="43"/>
      <c r="F445" s="262" t="s">
        <v>568</v>
      </c>
      <c r="G445" s="43"/>
      <c r="H445" s="263">
        <v>8.154</v>
      </c>
      <c r="I445" s="43"/>
      <c r="J445" s="43"/>
      <c r="K445" s="43"/>
      <c r="L445" s="47"/>
      <c r="M445" s="231"/>
      <c r="N445" s="232"/>
      <c r="O445" s="87"/>
      <c r="P445" s="87"/>
      <c r="Q445" s="87"/>
      <c r="R445" s="87"/>
      <c r="S445" s="87"/>
      <c r="T445" s="88"/>
      <c r="U445" s="41"/>
      <c r="V445" s="41"/>
      <c r="W445" s="41"/>
      <c r="X445" s="41"/>
      <c r="Y445" s="41"/>
      <c r="Z445" s="41"/>
      <c r="AA445" s="41"/>
      <c r="AB445" s="41"/>
      <c r="AC445" s="41"/>
      <c r="AD445" s="41"/>
      <c r="AE445" s="41"/>
      <c r="AU445" s="20" t="s">
        <v>86</v>
      </c>
    </row>
    <row r="446" spans="1:47" s="2" customFormat="1" ht="12">
      <c r="A446" s="41"/>
      <c r="B446" s="42"/>
      <c r="C446" s="43"/>
      <c r="D446" s="241" t="s">
        <v>383</v>
      </c>
      <c r="E446" s="43"/>
      <c r="F446" s="262" t="s">
        <v>569</v>
      </c>
      <c r="G446" s="43"/>
      <c r="H446" s="263">
        <v>387.39</v>
      </c>
      <c r="I446" s="43"/>
      <c r="J446" s="43"/>
      <c r="K446" s="43"/>
      <c r="L446" s="47"/>
      <c r="M446" s="231"/>
      <c r="N446" s="232"/>
      <c r="O446" s="87"/>
      <c r="P446" s="87"/>
      <c r="Q446" s="87"/>
      <c r="R446" s="87"/>
      <c r="S446" s="87"/>
      <c r="T446" s="88"/>
      <c r="U446" s="41"/>
      <c r="V446" s="41"/>
      <c r="W446" s="41"/>
      <c r="X446" s="41"/>
      <c r="Y446" s="41"/>
      <c r="Z446" s="41"/>
      <c r="AA446" s="41"/>
      <c r="AB446" s="41"/>
      <c r="AC446" s="41"/>
      <c r="AD446" s="41"/>
      <c r="AE446" s="41"/>
      <c r="AU446" s="20" t="s">
        <v>86</v>
      </c>
    </row>
    <row r="447" spans="1:47" s="2" customFormat="1" ht="12">
      <c r="A447" s="41"/>
      <c r="B447" s="42"/>
      <c r="C447" s="43"/>
      <c r="D447" s="241" t="s">
        <v>383</v>
      </c>
      <c r="E447" s="43"/>
      <c r="F447" s="262" t="s">
        <v>570</v>
      </c>
      <c r="G447" s="43"/>
      <c r="H447" s="263">
        <v>11.62</v>
      </c>
      <c r="I447" s="43"/>
      <c r="J447" s="43"/>
      <c r="K447" s="43"/>
      <c r="L447" s="47"/>
      <c r="M447" s="231"/>
      <c r="N447" s="232"/>
      <c r="O447" s="87"/>
      <c r="P447" s="87"/>
      <c r="Q447" s="87"/>
      <c r="R447" s="87"/>
      <c r="S447" s="87"/>
      <c r="T447" s="88"/>
      <c r="U447" s="41"/>
      <c r="V447" s="41"/>
      <c r="W447" s="41"/>
      <c r="X447" s="41"/>
      <c r="Y447" s="41"/>
      <c r="Z447" s="41"/>
      <c r="AA447" s="41"/>
      <c r="AB447" s="41"/>
      <c r="AC447" s="41"/>
      <c r="AD447" s="41"/>
      <c r="AE447" s="41"/>
      <c r="AU447" s="20" t="s">
        <v>86</v>
      </c>
    </row>
    <row r="448" spans="1:47" s="2" customFormat="1" ht="12">
      <c r="A448" s="41"/>
      <c r="B448" s="42"/>
      <c r="C448" s="43"/>
      <c r="D448" s="241" t="s">
        <v>383</v>
      </c>
      <c r="E448" s="43"/>
      <c r="F448" s="264" t="s">
        <v>571</v>
      </c>
      <c r="G448" s="43"/>
      <c r="H448" s="43"/>
      <c r="I448" s="43"/>
      <c r="J448" s="43"/>
      <c r="K448" s="43"/>
      <c r="L448" s="47"/>
      <c r="M448" s="231"/>
      <c r="N448" s="232"/>
      <c r="O448" s="87"/>
      <c r="P448" s="87"/>
      <c r="Q448" s="87"/>
      <c r="R448" s="87"/>
      <c r="S448" s="87"/>
      <c r="T448" s="88"/>
      <c r="U448" s="41"/>
      <c r="V448" s="41"/>
      <c r="W448" s="41"/>
      <c r="X448" s="41"/>
      <c r="Y448" s="41"/>
      <c r="Z448" s="41"/>
      <c r="AA448" s="41"/>
      <c r="AB448" s="41"/>
      <c r="AC448" s="41"/>
      <c r="AD448" s="41"/>
      <c r="AE448" s="41"/>
      <c r="AU448" s="20" t="s">
        <v>86</v>
      </c>
    </row>
    <row r="449" spans="1:47" s="2" customFormat="1" ht="12">
      <c r="A449" s="41"/>
      <c r="B449" s="42"/>
      <c r="C449" s="43"/>
      <c r="D449" s="241" t="s">
        <v>383</v>
      </c>
      <c r="E449" s="43"/>
      <c r="F449" s="265" t="s">
        <v>572</v>
      </c>
      <c r="G449" s="43"/>
      <c r="H449" s="263">
        <v>13.178</v>
      </c>
      <c r="I449" s="43"/>
      <c r="J449" s="43"/>
      <c r="K449" s="43"/>
      <c r="L449" s="47"/>
      <c r="M449" s="231"/>
      <c r="N449" s="232"/>
      <c r="O449" s="87"/>
      <c r="P449" s="87"/>
      <c r="Q449" s="87"/>
      <c r="R449" s="87"/>
      <c r="S449" s="87"/>
      <c r="T449" s="88"/>
      <c r="U449" s="41"/>
      <c r="V449" s="41"/>
      <c r="W449" s="41"/>
      <c r="X449" s="41"/>
      <c r="Y449" s="41"/>
      <c r="Z449" s="41"/>
      <c r="AA449" s="41"/>
      <c r="AB449" s="41"/>
      <c r="AC449" s="41"/>
      <c r="AD449" s="41"/>
      <c r="AE449" s="41"/>
      <c r="AU449" s="20" t="s">
        <v>86</v>
      </c>
    </row>
    <row r="450" spans="1:47" s="2" customFormat="1" ht="12">
      <c r="A450" s="41"/>
      <c r="B450" s="42"/>
      <c r="C450" s="43"/>
      <c r="D450" s="241" t="s">
        <v>383</v>
      </c>
      <c r="E450" s="43"/>
      <c r="F450" s="264" t="s">
        <v>573</v>
      </c>
      <c r="G450" s="43"/>
      <c r="H450" s="43"/>
      <c r="I450" s="43"/>
      <c r="J450" s="43"/>
      <c r="K450" s="43"/>
      <c r="L450" s="47"/>
      <c r="M450" s="231"/>
      <c r="N450" s="232"/>
      <c r="O450" s="87"/>
      <c r="P450" s="87"/>
      <c r="Q450" s="87"/>
      <c r="R450" s="87"/>
      <c r="S450" s="87"/>
      <c r="T450" s="88"/>
      <c r="U450" s="41"/>
      <c r="V450" s="41"/>
      <c r="W450" s="41"/>
      <c r="X450" s="41"/>
      <c r="Y450" s="41"/>
      <c r="Z450" s="41"/>
      <c r="AA450" s="41"/>
      <c r="AB450" s="41"/>
      <c r="AC450" s="41"/>
      <c r="AD450" s="41"/>
      <c r="AE450" s="41"/>
      <c r="AU450" s="20" t="s">
        <v>86</v>
      </c>
    </row>
    <row r="451" spans="1:47" s="2" customFormat="1" ht="12">
      <c r="A451" s="41"/>
      <c r="B451" s="42"/>
      <c r="C451" s="43"/>
      <c r="D451" s="241" t="s">
        <v>383</v>
      </c>
      <c r="E451" s="43"/>
      <c r="F451" s="265" t="s">
        <v>247</v>
      </c>
      <c r="G451" s="43"/>
      <c r="H451" s="263">
        <v>8.154</v>
      </c>
      <c r="I451" s="43"/>
      <c r="J451" s="43"/>
      <c r="K451" s="43"/>
      <c r="L451" s="47"/>
      <c r="M451" s="231"/>
      <c r="N451" s="232"/>
      <c r="O451" s="87"/>
      <c r="P451" s="87"/>
      <c r="Q451" s="87"/>
      <c r="R451" s="87"/>
      <c r="S451" s="87"/>
      <c r="T451" s="88"/>
      <c r="U451" s="41"/>
      <c r="V451" s="41"/>
      <c r="W451" s="41"/>
      <c r="X451" s="41"/>
      <c r="Y451" s="41"/>
      <c r="Z451" s="41"/>
      <c r="AA451" s="41"/>
      <c r="AB451" s="41"/>
      <c r="AC451" s="41"/>
      <c r="AD451" s="41"/>
      <c r="AE451" s="41"/>
      <c r="AU451" s="20" t="s">
        <v>86</v>
      </c>
    </row>
    <row r="452" spans="1:47" s="2" customFormat="1" ht="12">
      <c r="A452" s="41"/>
      <c r="B452" s="42"/>
      <c r="C452" s="43"/>
      <c r="D452" s="241" t="s">
        <v>383</v>
      </c>
      <c r="E452" s="43"/>
      <c r="F452" s="264" t="s">
        <v>574</v>
      </c>
      <c r="G452" s="43"/>
      <c r="H452" s="43"/>
      <c r="I452" s="43"/>
      <c r="J452" s="43"/>
      <c r="K452" s="43"/>
      <c r="L452" s="47"/>
      <c r="M452" s="231"/>
      <c r="N452" s="232"/>
      <c r="O452" s="87"/>
      <c r="P452" s="87"/>
      <c r="Q452" s="87"/>
      <c r="R452" s="87"/>
      <c r="S452" s="87"/>
      <c r="T452" s="88"/>
      <c r="U452" s="41"/>
      <c r="V452" s="41"/>
      <c r="W452" s="41"/>
      <c r="X452" s="41"/>
      <c r="Y452" s="41"/>
      <c r="Z452" s="41"/>
      <c r="AA452" s="41"/>
      <c r="AB452" s="41"/>
      <c r="AC452" s="41"/>
      <c r="AD452" s="41"/>
      <c r="AE452" s="41"/>
      <c r="AU452" s="20" t="s">
        <v>86</v>
      </c>
    </row>
    <row r="453" spans="1:47" s="2" customFormat="1" ht="12">
      <c r="A453" s="41"/>
      <c r="B453" s="42"/>
      <c r="C453" s="43"/>
      <c r="D453" s="241" t="s">
        <v>383</v>
      </c>
      <c r="E453" s="43"/>
      <c r="F453" s="265" t="s">
        <v>575</v>
      </c>
      <c r="G453" s="43"/>
      <c r="H453" s="263">
        <v>387.39</v>
      </c>
      <c r="I453" s="43"/>
      <c r="J453" s="43"/>
      <c r="K453" s="43"/>
      <c r="L453" s="47"/>
      <c r="M453" s="231"/>
      <c r="N453" s="232"/>
      <c r="O453" s="87"/>
      <c r="P453" s="87"/>
      <c r="Q453" s="87"/>
      <c r="R453" s="87"/>
      <c r="S453" s="87"/>
      <c r="T453" s="88"/>
      <c r="U453" s="41"/>
      <c r="V453" s="41"/>
      <c r="W453" s="41"/>
      <c r="X453" s="41"/>
      <c r="Y453" s="41"/>
      <c r="Z453" s="41"/>
      <c r="AA453" s="41"/>
      <c r="AB453" s="41"/>
      <c r="AC453" s="41"/>
      <c r="AD453" s="41"/>
      <c r="AE453" s="41"/>
      <c r="AU453" s="20" t="s">
        <v>86</v>
      </c>
    </row>
    <row r="454" spans="1:47" s="2" customFormat="1" ht="12">
      <c r="A454" s="41"/>
      <c r="B454" s="42"/>
      <c r="C454" s="43"/>
      <c r="D454" s="241" t="s">
        <v>383</v>
      </c>
      <c r="E454" s="43"/>
      <c r="F454" s="264" t="s">
        <v>576</v>
      </c>
      <c r="G454" s="43"/>
      <c r="H454" s="43"/>
      <c r="I454" s="43"/>
      <c r="J454" s="43"/>
      <c r="K454" s="43"/>
      <c r="L454" s="47"/>
      <c r="M454" s="231"/>
      <c r="N454" s="232"/>
      <c r="O454" s="87"/>
      <c r="P454" s="87"/>
      <c r="Q454" s="87"/>
      <c r="R454" s="87"/>
      <c r="S454" s="87"/>
      <c r="T454" s="88"/>
      <c r="U454" s="41"/>
      <c r="V454" s="41"/>
      <c r="W454" s="41"/>
      <c r="X454" s="41"/>
      <c r="Y454" s="41"/>
      <c r="Z454" s="41"/>
      <c r="AA454" s="41"/>
      <c r="AB454" s="41"/>
      <c r="AC454" s="41"/>
      <c r="AD454" s="41"/>
      <c r="AE454" s="41"/>
      <c r="AU454" s="20" t="s">
        <v>86</v>
      </c>
    </row>
    <row r="455" spans="1:47" s="2" customFormat="1" ht="12">
      <c r="A455" s="41"/>
      <c r="B455" s="42"/>
      <c r="C455" s="43"/>
      <c r="D455" s="241" t="s">
        <v>383</v>
      </c>
      <c r="E455" s="43"/>
      <c r="F455" s="265" t="s">
        <v>577</v>
      </c>
      <c r="G455" s="43"/>
      <c r="H455" s="263">
        <v>11.62</v>
      </c>
      <c r="I455" s="43"/>
      <c r="J455" s="43"/>
      <c r="K455" s="43"/>
      <c r="L455" s="47"/>
      <c r="M455" s="231"/>
      <c r="N455" s="232"/>
      <c r="O455" s="87"/>
      <c r="P455" s="87"/>
      <c r="Q455" s="87"/>
      <c r="R455" s="87"/>
      <c r="S455" s="87"/>
      <c r="T455" s="88"/>
      <c r="U455" s="41"/>
      <c r="V455" s="41"/>
      <c r="W455" s="41"/>
      <c r="X455" s="41"/>
      <c r="Y455" s="41"/>
      <c r="Z455" s="41"/>
      <c r="AA455" s="41"/>
      <c r="AB455" s="41"/>
      <c r="AC455" s="41"/>
      <c r="AD455" s="41"/>
      <c r="AE455" s="41"/>
      <c r="AU455" s="20" t="s">
        <v>86</v>
      </c>
    </row>
    <row r="456" spans="1:47" s="2" customFormat="1" ht="12">
      <c r="A456" s="41"/>
      <c r="B456" s="42"/>
      <c r="C456" s="43"/>
      <c r="D456" s="241" t="s">
        <v>383</v>
      </c>
      <c r="E456" s="43"/>
      <c r="F456" s="261" t="s">
        <v>578</v>
      </c>
      <c r="G456" s="43"/>
      <c r="H456" s="43"/>
      <c r="I456" s="43"/>
      <c r="J456" s="43"/>
      <c r="K456" s="43"/>
      <c r="L456" s="47"/>
      <c r="M456" s="231"/>
      <c r="N456" s="232"/>
      <c r="O456" s="87"/>
      <c r="P456" s="87"/>
      <c r="Q456" s="87"/>
      <c r="R456" s="87"/>
      <c r="S456" s="87"/>
      <c r="T456" s="88"/>
      <c r="U456" s="41"/>
      <c r="V456" s="41"/>
      <c r="W456" s="41"/>
      <c r="X456" s="41"/>
      <c r="Y456" s="41"/>
      <c r="Z456" s="41"/>
      <c r="AA456" s="41"/>
      <c r="AB456" s="41"/>
      <c r="AC456" s="41"/>
      <c r="AD456" s="41"/>
      <c r="AE456" s="41"/>
      <c r="AU456" s="20" t="s">
        <v>86</v>
      </c>
    </row>
    <row r="457" spans="1:47" s="2" customFormat="1" ht="12">
      <c r="A457" s="41"/>
      <c r="B457" s="42"/>
      <c r="C457" s="43"/>
      <c r="D457" s="241" t="s">
        <v>383</v>
      </c>
      <c r="E457" s="43"/>
      <c r="F457" s="262" t="s">
        <v>579</v>
      </c>
      <c r="G457" s="43"/>
      <c r="H457" s="263">
        <v>250.5</v>
      </c>
      <c r="I457" s="43"/>
      <c r="J457" s="43"/>
      <c r="K457" s="43"/>
      <c r="L457" s="47"/>
      <c r="M457" s="231"/>
      <c r="N457" s="232"/>
      <c r="O457" s="87"/>
      <c r="P457" s="87"/>
      <c r="Q457" s="87"/>
      <c r="R457" s="87"/>
      <c r="S457" s="87"/>
      <c r="T457" s="88"/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  <c r="AE457" s="41"/>
      <c r="AU457" s="20" t="s">
        <v>86</v>
      </c>
    </row>
    <row r="458" spans="1:47" s="2" customFormat="1" ht="12">
      <c r="A458" s="41"/>
      <c r="B458" s="42"/>
      <c r="C458" s="43"/>
      <c r="D458" s="241" t="s">
        <v>383</v>
      </c>
      <c r="E458" s="43"/>
      <c r="F458" s="264" t="s">
        <v>580</v>
      </c>
      <c r="G458" s="43"/>
      <c r="H458" s="43"/>
      <c r="I458" s="43"/>
      <c r="J458" s="43"/>
      <c r="K458" s="43"/>
      <c r="L458" s="47"/>
      <c r="M458" s="231"/>
      <c r="N458" s="232"/>
      <c r="O458" s="87"/>
      <c r="P458" s="87"/>
      <c r="Q458" s="87"/>
      <c r="R458" s="87"/>
      <c r="S458" s="87"/>
      <c r="T458" s="88"/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  <c r="AE458" s="41"/>
      <c r="AU458" s="20" t="s">
        <v>86</v>
      </c>
    </row>
    <row r="459" spans="1:47" s="2" customFormat="1" ht="12">
      <c r="A459" s="41"/>
      <c r="B459" s="42"/>
      <c r="C459" s="43"/>
      <c r="D459" s="241" t="s">
        <v>383</v>
      </c>
      <c r="E459" s="43"/>
      <c r="F459" s="265" t="s">
        <v>581</v>
      </c>
      <c r="G459" s="43"/>
      <c r="H459" s="263">
        <v>250.5</v>
      </c>
      <c r="I459" s="43"/>
      <c r="J459" s="43"/>
      <c r="K459" s="43"/>
      <c r="L459" s="47"/>
      <c r="M459" s="231"/>
      <c r="N459" s="232"/>
      <c r="O459" s="87"/>
      <c r="P459" s="87"/>
      <c r="Q459" s="87"/>
      <c r="R459" s="87"/>
      <c r="S459" s="87"/>
      <c r="T459" s="88"/>
      <c r="U459" s="41"/>
      <c r="V459" s="41"/>
      <c r="W459" s="41"/>
      <c r="X459" s="41"/>
      <c r="Y459" s="41"/>
      <c r="Z459" s="41"/>
      <c r="AA459" s="41"/>
      <c r="AB459" s="41"/>
      <c r="AC459" s="41"/>
      <c r="AD459" s="41"/>
      <c r="AE459" s="41"/>
      <c r="AU459" s="20" t="s">
        <v>86</v>
      </c>
    </row>
    <row r="460" spans="1:47" s="2" customFormat="1" ht="12">
      <c r="A460" s="41"/>
      <c r="B460" s="42"/>
      <c r="C460" s="43"/>
      <c r="D460" s="241" t="s">
        <v>383</v>
      </c>
      <c r="E460" s="43"/>
      <c r="F460" s="261" t="s">
        <v>582</v>
      </c>
      <c r="G460" s="43"/>
      <c r="H460" s="43"/>
      <c r="I460" s="43"/>
      <c r="J460" s="43"/>
      <c r="K460" s="43"/>
      <c r="L460" s="47"/>
      <c r="M460" s="231"/>
      <c r="N460" s="232"/>
      <c r="O460" s="87"/>
      <c r="P460" s="87"/>
      <c r="Q460" s="87"/>
      <c r="R460" s="87"/>
      <c r="S460" s="87"/>
      <c r="T460" s="88"/>
      <c r="U460" s="41"/>
      <c r="V460" s="41"/>
      <c r="W460" s="41"/>
      <c r="X460" s="41"/>
      <c r="Y460" s="41"/>
      <c r="Z460" s="41"/>
      <c r="AA460" s="41"/>
      <c r="AB460" s="41"/>
      <c r="AC460" s="41"/>
      <c r="AD460" s="41"/>
      <c r="AE460" s="41"/>
      <c r="AU460" s="20" t="s">
        <v>86</v>
      </c>
    </row>
    <row r="461" spans="1:47" s="2" customFormat="1" ht="12">
      <c r="A461" s="41"/>
      <c r="B461" s="42"/>
      <c r="C461" s="43"/>
      <c r="D461" s="241" t="s">
        <v>383</v>
      </c>
      <c r="E461" s="43"/>
      <c r="F461" s="262" t="s">
        <v>583</v>
      </c>
      <c r="G461" s="43"/>
      <c r="H461" s="263">
        <v>43.526</v>
      </c>
      <c r="I461" s="43"/>
      <c r="J461" s="43"/>
      <c r="K461" s="43"/>
      <c r="L461" s="47"/>
      <c r="M461" s="231"/>
      <c r="N461" s="232"/>
      <c r="O461" s="87"/>
      <c r="P461" s="87"/>
      <c r="Q461" s="87"/>
      <c r="R461" s="87"/>
      <c r="S461" s="87"/>
      <c r="T461" s="88"/>
      <c r="U461" s="41"/>
      <c r="V461" s="41"/>
      <c r="W461" s="41"/>
      <c r="X461" s="41"/>
      <c r="Y461" s="41"/>
      <c r="Z461" s="41"/>
      <c r="AA461" s="41"/>
      <c r="AB461" s="41"/>
      <c r="AC461" s="41"/>
      <c r="AD461" s="41"/>
      <c r="AE461" s="41"/>
      <c r="AU461" s="20" t="s">
        <v>86</v>
      </c>
    </row>
    <row r="462" spans="1:47" s="2" customFormat="1" ht="12">
      <c r="A462" s="41"/>
      <c r="B462" s="42"/>
      <c r="C462" s="43"/>
      <c r="D462" s="241" t="s">
        <v>383</v>
      </c>
      <c r="E462" s="43"/>
      <c r="F462" s="264" t="s">
        <v>405</v>
      </c>
      <c r="G462" s="43"/>
      <c r="H462" s="43"/>
      <c r="I462" s="43"/>
      <c r="J462" s="43"/>
      <c r="K462" s="43"/>
      <c r="L462" s="47"/>
      <c r="M462" s="231"/>
      <c r="N462" s="232"/>
      <c r="O462" s="87"/>
      <c r="P462" s="87"/>
      <c r="Q462" s="87"/>
      <c r="R462" s="87"/>
      <c r="S462" s="87"/>
      <c r="T462" s="88"/>
      <c r="U462" s="41"/>
      <c r="V462" s="41"/>
      <c r="W462" s="41"/>
      <c r="X462" s="41"/>
      <c r="Y462" s="41"/>
      <c r="Z462" s="41"/>
      <c r="AA462" s="41"/>
      <c r="AB462" s="41"/>
      <c r="AC462" s="41"/>
      <c r="AD462" s="41"/>
      <c r="AE462" s="41"/>
      <c r="AU462" s="20" t="s">
        <v>86</v>
      </c>
    </row>
    <row r="463" spans="1:47" s="2" customFormat="1" ht="12">
      <c r="A463" s="41"/>
      <c r="B463" s="42"/>
      <c r="C463" s="43"/>
      <c r="D463" s="241" t="s">
        <v>383</v>
      </c>
      <c r="E463" s="43"/>
      <c r="F463" s="265" t="s">
        <v>406</v>
      </c>
      <c r="G463" s="43"/>
      <c r="H463" s="263">
        <v>87.052</v>
      </c>
      <c r="I463" s="43"/>
      <c r="J463" s="43"/>
      <c r="K463" s="43"/>
      <c r="L463" s="47"/>
      <c r="M463" s="231"/>
      <c r="N463" s="232"/>
      <c r="O463" s="87"/>
      <c r="P463" s="87"/>
      <c r="Q463" s="87"/>
      <c r="R463" s="87"/>
      <c r="S463" s="87"/>
      <c r="T463" s="88"/>
      <c r="U463" s="41"/>
      <c r="V463" s="41"/>
      <c r="W463" s="41"/>
      <c r="X463" s="41"/>
      <c r="Y463" s="41"/>
      <c r="Z463" s="41"/>
      <c r="AA463" s="41"/>
      <c r="AB463" s="41"/>
      <c r="AC463" s="41"/>
      <c r="AD463" s="41"/>
      <c r="AE463" s="41"/>
      <c r="AU463" s="20" t="s">
        <v>86</v>
      </c>
    </row>
    <row r="464" spans="1:47" s="2" customFormat="1" ht="12">
      <c r="A464" s="41"/>
      <c r="B464" s="42"/>
      <c r="C464" s="43"/>
      <c r="D464" s="241" t="s">
        <v>383</v>
      </c>
      <c r="E464" s="43"/>
      <c r="F464" s="261" t="s">
        <v>584</v>
      </c>
      <c r="G464" s="43"/>
      <c r="H464" s="43"/>
      <c r="I464" s="43"/>
      <c r="J464" s="43"/>
      <c r="K464" s="43"/>
      <c r="L464" s="47"/>
      <c r="M464" s="231"/>
      <c r="N464" s="232"/>
      <c r="O464" s="87"/>
      <c r="P464" s="87"/>
      <c r="Q464" s="87"/>
      <c r="R464" s="87"/>
      <c r="S464" s="87"/>
      <c r="T464" s="88"/>
      <c r="U464" s="41"/>
      <c r="V464" s="41"/>
      <c r="W464" s="41"/>
      <c r="X464" s="41"/>
      <c r="Y464" s="41"/>
      <c r="Z464" s="41"/>
      <c r="AA464" s="41"/>
      <c r="AB464" s="41"/>
      <c r="AC464" s="41"/>
      <c r="AD464" s="41"/>
      <c r="AE464" s="41"/>
      <c r="AU464" s="20" t="s">
        <v>86</v>
      </c>
    </row>
    <row r="465" spans="1:47" s="2" customFormat="1" ht="12">
      <c r="A465" s="41"/>
      <c r="B465" s="42"/>
      <c r="C465" s="43"/>
      <c r="D465" s="241" t="s">
        <v>383</v>
      </c>
      <c r="E465" s="43"/>
      <c r="F465" s="262" t="s">
        <v>585</v>
      </c>
      <c r="G465" s="43"/>
      <c r="H465" s="263">
        <v>13.223</v>
      </c>
      <c r="I465" s="43"/>
      <c r="J465" s="43"/>
      <c r="K465" s="43"/>
      <c r="L465" s="47"/>
      <c r="M465" s="231"/>
      <c r="N465" s="232"/>
      <c r="O465" s="87"/>
      <c r="P465" s="87"/>
      <c r="Q465" s="87"/>
      <c r="R465" s="87"/>
      <c r="S465" s="87"/>
      <c r="T465" s="88"/>
      <c r="U465" s="41"/>
      <c r="V465" s="41"/>
      <c r="W465" s="41"/>
      <c r="X465" s="41"/>
      <c r="Y465" s="41"/>
      <c r="Z465" s="41"/>
      <c r="AA465" s="41"/>
      <c r="AB465" s="41"/>
      <c r="AC465" s="41"/>
      <c r="AD465" s="41"/>
      <c r="AE465" s="41"/>
      <c r="AU465" s="20" t="s">
        <v>86</v>
      </c>
    </row>
    <row r="466" spans="1:47" s="2" customFormat="1" ht="12">
      <c r="A466" s="41"/>
      <c r="B466" s="42"/>
      <c r="C466" s="43"/>
      <c r="D466" s="241" t="s">
        <v>383</v>
      </c>
      <c r="E466" s="43"/>
      <c r="F466" s="262" t="s">
        <v>586</v>
      </c>
      <c r="G466" s="43"/>
      <c r="H466" s="263">
        <v>6.278</v>
      </c>
      <c r="I466" s="43"/>
      <c r="J466" s="43"/>
      <c r="K466" s="43"/>
      <c r="L466" s="47"/>
      <c r="M466" s="231"/>
      <c r="N466" s="232"/>
      <c r="O466" s="87"/>
      <c r="P466" s="87"/>
      <c r="Q466" s="87"/>
      <c r="R466" s="87"/>
      <c r="S466" s="87"/>
      <c r="T466" s="88"/>
      <c r="U466" s="41"/>
      <c r="V466" s="41"/>
      <c r="W466" s="41"/>
      <c r="X466" s="41"/>
      <c r="Y466" s="41"/>
      <c r="Z466" s="41"/>
      <c r="AA466" s="41"/>
      <c r="AB466" s="41"/>
      <c r="AC466" s="41"/>
      <c r="AD466" s="41"/>
      <c r="AE466" s="41"/>
      <c r="AU466" s="20" t="s">
        <v>86</v>
      </c>
    </row>
    <row r="467" spans="1:47" s="2" customFormat="1" ht="12">
      <c r="A467" s="41"/>
      <c r="B467" s="42"/>
      <c r="C467" s="43"/>
      <c r="D467" s="241" t="s">
        <v>383</v>
      </c>
      <c r="E467" s="43"/>
      <c r="F467" s="262" t="s">
        <v>587</v>
      </c>
      <c r="G467" s="43"/>
      <c r="H467" s="263">
        <v>56.845</v>
      </c>
      <c r="I467" s="43"/>
      <c r="J467" s="43"/>
      <c r="K467" s="43"/>
      <c r="L467" s="47"/>
      <c r="M467" s="231"/>
      <c r="N467" s="232"/>
      <c r="O467" s="87"/>
      <c r="P467" s="87"/>
      <c r="Q467" s="87"/>
      <c r="R467" s="87"/>
      <c r="S467" s="87"/>
      <c r="T467" s="88"/>
      <c r="U467" s="41"/>
      <c r="V467" s="41"/>
      <c r="W467" s="41"/>
      <c r="X467" s="41"/>
      <c r="Y467" s="41"/>
      <c r="Z467" s="41"/>
      <c r="AA467" s="41"/>
      <c r="AB467" s="41"/>
      <c r="AC467" s="41"/>
      <c r="AD467" s="41"/>
      <c r="AE467" s="41"/>
      <c r="AU467" s="20" t="s">
        <v>86</v>
      </c>
    </row>
    <row r="468" spans="1:47" s="2" customFormat="1" ht="12">
      <c r="A468" s="41"/>
      <c r="B468" s="42"/>
      <c r="C468" s="43"/>
      <c r="D468" s="241" t="s">
        <v>383</v>
      </c>
      <c r="E468" s="43"/>
      <c r="F468" s="264" t="s">
        <v>588</v>
      </c>
      <c r="G468" s="43"/>
      <c r="H468" s="43"/>
      <c r="I468" s="43"/>
      <c r="J468" s="43"/>
      <c r="K468" s="43"/>
      <c r="L468" s="47"/>
      <c r="M468" s="231"/>
      <c r="N468" s="232"/>
      <c r="O468" s="87"/>
      <c r="P468" s="87"/>
      <c r="Q468" s="87"/>
      <c r="R468" s="87"/>
      <c r="S468" s="87"/>
      <c r="T468" s="88"/>
      <c r="U468" s="41"/>
      <c r="V468" s="41"/>
      <c r="W468" s="41"/>
      <c r="X468" s="41"/>
      <c r="Y468" s="41"/>
      <c r="Z468" s="41"/>
      <c r="AA468" s="41"/>
      <c r="AB468" s="41"/>
      <c r="AC468" s="41"/>
      <c r="AD468" s="41"/>
      <c r="AE468" s="41"/>
      <c r="AU468" s="20" t="s">
        <v>86</v>
      </c>
    </row>
    <row r="469" spans="1:47" s="2" customFormat="1" ht="12">
      <c r="A469" s="41"/>
      <c r="B469" s="42"/>
      <c r="C469" s="43"/>
      <c r="D469" s="241" t="s">
        <v>383</v>
      </c>
      <c r="E469" s="43"/>
      <c r="F469" s="265" t="s">
        <v>589</v>
      </c>
      <c r="G469" s="43"/>
      <c r="H469" s="263">
        <v>264.452</v>
      </c>
      <c r="I469" s="43"/>
      <c r="J469" s="43"/>
      <c r="K469" s="43"/>
      <c r="L469" s="47"/>
      <c r="M469" s="231"/>
      <c r="N469" s="232"/>
      <c r="O469" s="87"/>
      <c r="P469" s="87"/>
      <c r="Q469" s="87"/>
      <c r="R469" s="87"/>
      <c r="S469" s="87"/>
      <c r="T469" s="88"/>
      <c r="U469" s="41"/>
      <c r="V469" s="41"/>
      <c r="W469" s="41"/>
      <c r="X469" s="41"/>
      <c r="Y469" s="41"/>
      <c r="Z469" s="41"/>
      <c r="AA469" s="41"/>
      <c r="AB469" s="41"/>
      <c r="AC469" s="41"/>
      <c r="AD469" s="41"/>
      <c r="AE469" s="41"/>
      <c r="AU469" s="20" t="s">
        <v>86</v>
      </c>
    </row>
    <row r="470" spans="1:47" s="2" customFormat="1" ht="12">
      <c r="A470" s="41"/>
      <c r="B470" s="42"/>
      <c r="C470" s="43"/>
      <c r="D470" s="241" t="s">
        <v>383</v>
      </c>
      <c r="E470" s="43"/>
      <c r="F470" s="264" t="s">
        <v>590</v>
      </c>
      <c r="G470" s="43"/>
      <c r="H470" s="43"/>
      <c r="I470" s="43"/>
      <c r="J470" s="43"/>
      <c r="K470" s="43"/>
      <c r="L470" s="47"/>
      <c r="M470" s="231"/>
      <c r="N470" s="232"/>
      <c r="O470" s="87"/>
      <c r="P470" s="87"/>
      <c r="Q470" s="87"/>
      <c r="R470" s="87"/>
      <c r="S470" s="87"/>
      <c r="T470" s="88"/>
      <c r="U470" s="41"/>
      <c r="V470" s="41"/>
      <c r="W470" s="41"/>
      <c r="X470" s="41"/>
      <c r="Y470" s="41"/>
      <c r="Z470" s="41"/>
      <c r="AA470" s="41"/>
      <c r="AB470" s="41"/>
      <c r="AC470" s="41"/>
      <c r="AD470" s="41"/>
      <c r="AE470" s="41"/>
      <c r="AU470" s="20" t="s">
        <v>86</v>
      </c>
    </row>
    <row r="471" spans="1:47" s="2" customFormat="1" ht="12">
      <c r="A471" s="41"/>
      <c r="B471" s="42"/>
      <c r="C471" s="43"/>
      <c r="D471" s="241" t="s">
        <v>383</v>
      </c>
      <c r="E471" s="43"/>
      <c r="F471" s="265" t="s">
        <v>591</v>
      </c>
      <c r="G471" s="43"/>
      <c r="H471" s="263">
        <v>62.779</v>
      </c>
      <c r="I471" s="43"/>
      <c r="J471" s="43"/>
      <c r="K471" s="43"/>
      <c r="L471" s="47"/>
      <c r="M471" s="231"/>
      <c r="N471" s="232"/>
      <c r="O471" s="87"/>
      <c r="P471" s="87"/>
      <c r="Q471" s="87"/>
      <c r="R471" s="87"/>
      <c r="S471" s="87"/>
      <c r="T471" s="88"/>
      <c r="U471" s="41"/>
      <c r="V471" s="41"/>
      <c r="W471" s="41"/>
      <c r="X471" s="41"/>
      <c r="Y471" s="41"/>
      <c r="Z471" s="41"/>
      <c r="AA471" s="41"/>
      <c r="AB471" s="41"/>
      <c r="AC471" s="41"/>
      <c r="AD471" s="41"/>
      <c r="AE471" s="41"/>
      <c r="AU471" s="20" t="s">
        <v>86</v>
      </c>
    </row>
    <row r="472" spans="1:47" s="2" customFormat="1" ht="12">
      <c r="A472" s="41"/>
      <c r="B472" s="42"/>
      <c r="C472" s="43"/>
      <c r="D472" s="241" t="s">
        <v>383</v>
      </c>
      <c r="E472" s="43"/>
      <c r="F472" s="264" t="s">
        <v>592</v>
      </c>
      <c r="G472" s="43"/>
      <c r="H472" s="43"/>
      <c r="I472" s="43"/>
      <c r="J472" s="43"/>
      <c r="K472" s="43"/>
      <c r="L472" s="47"/>
      <c r="M472" s="231"/>
      <c r="N472" s="232"/>
      <c r="O472" s="87"/>
      <c r="P472" s="87"/>
      <c r="Q472" s="87"/>
      <c r="R472" s="87"/>
      <c r="S472" s="87"/>
      <c r="T472" s="88"/>
      <c r="U472" s="41"/>
      <c r="V472" s="41"/>
      <c r="W472" s="41"/>
      <c r="X472" s="41"/>
      <c r="Y472" s="41"/>
      <c r="Z472" s="41"/>
      <c r="AA472" s="41"/>
      <c r="AB472" s="41"/>
      <c r="AC472" s="41"/>
      <c r="AD472" s="41"/>
      <c r="AE472" s="41"/>
      <c r="AU472" s="20" t="s">
        <v>86</v>
      </c>
    </row>
    <row r="473" spans="1:47" s="2" customFormat="1" ht="12">
      <c r="A473" s="41"/>
      <c r="B473" s="42"/>
      <c r="C473" s="43"/>
      <c r="D473" s="241" t="s">
        <v>383</v>
      </c>
      <c r="E473" s="43"/>
      <c r="F473" s="265" t="s">
        <v>593</v>
      </c>
      <c r="G473" s="43"/>
      <c r="H473" s="263">
        <v>378.969</v>
      </c>
      <c r="I473" s="43"/>
      <c r="J473" s="43"/>
      <c r="K473" s="43"/>
      <c r="L473" s="47"/>
      <c r="M473" s="231"/>
      <c r="N473" s="232"/>
      <c r="O473" s="87"/>
      <c r="P473" s="87"/>
      <c r="Q473" s="87"/>
      <c r="R473" s="87"/>
      <c r="S473" s="87"/>
      <c r="T473" s="88"/>
      <c r="U473" s="41"/>
      <c r="V473" s="41"/>
      <c r="W473" s="41"/>
      <c r="X473" s="41"/>
      <c r="Y473" s="41"/>
      <c r="Z473" s="41"/>
      <c r="AA473" s="41"/>
      <c r="AB473" s="41"/>
      <c r="AC473" s="41"/>
      <c r="AD473" s="41"/>
      <c r="AE473" s="41"/>
      <c r="AU473" s="20" t="s">
        <v>86</v>
      </c>
    </row>
    <row r="474" spans="1:65" s="2" customFormat="1" ht="16.5" customHeight="1">
      <c r="A474" s="41"/>
      <c r="B474" s="42"/>
      <c r="C474" s="215" t="s">
        <v>200</v>
      </c>
      <c r="D474" s="215" t="s">
        <v>149</v>
      </c>
      <c r="E474" s="216" t="s">
        <v>910</v>
      </c>
      <c r="F474" s="217" t="s">
        <v>911</v>
      </c>
      <c r="G474" s="218" t="s">
        <v>377</v>
      </c>
      <c r="H474" s="219">
        <v>1005.43</v>
      </c>
      <c r="I474" s="220"/>
      <c r="J474" s="221">
        <f>ROUND(I474*H474,2)</f>
        <v>0</v>
      </c>
      <c r="K474" s="217" t="s">
        <v>153</v>
      </c>
      <c r="L474" s="47"/>
      <c r="M474" s="222" t="s">
        <v>19</v>
      </c>
      <c r="N474" s="223" t="s">
        <v>47</v>
      </c>
      <c r="O474" s="87"/>
      <c r="P474" s="224">
        <f>O474*H474</f>
        <v>0</v>
      </c>
      <c r="Q474" s="224">
        <v>0.00037</v>
      </c>
      <c r="R474" s="224">
        <f>Q474*H474</f>
        <v>0.3720091</v>
      </c>
      <c r="S474" s="224">
        <v>0</v>
      </c>
      <c r="T474" s="225">
        <f>S474*H474</f>
        <v>0</v>
      </c>
      <c r="U474" s="41"/>
      <c r="V474" s="41"/>
      <c r="W474" s="41"/>
      <c r="X474" s="41"/>
      <c r="Y474" s="41"/>
      <c r="Z474" s="41"/>
      <c r="AA474" s="41"/>
      <c r="AB474" s="41"/>
      <c r="AC474" s="41"/>
      <c r="AD474" s="41"/>
      <c r="AE474" s="41"/>
      <c r="AR474" s="226" t="s">
        <v>167</v>
      </c>
      <c r="AT474" s="226" t="s">
        <v>149</v>
      </c>
      <c r="AU474" s="226" t="s">
        <v>86</v>
      </c>
      <c r="AY474" s="20" t="s">
        <v>146</v>
      </c>
      <c r="BE474" s="227">
        <f>IF(N474="základní",J474,0)</f>
        <v>0</v>
      </c>
      <c r="BF474" s="227">
        <f>IF(N474="snížená",J474,0)</f>
        <v>0</v>
      </c>
      <c r="BG474" s="227">
        <f>IF(N474="zákl. přenesená",J474,0)</f>
        <v>0</v>
      </c>
      <c r="BH474" s="227">
        <f>IF(N474="sníž. přenesená",J474,0)</f>
        <v>0</v>
      </c>
      <c r="BI474" s="227">
        <f>IF(N474="nulová",J474,0)</f>
        <v>0</v>
      </c>
      <c r="BJ474" s="20" t="s">
        <v>84</v>
      </c>
      <c r="BK474" s="227">
        <f>ROUND(I474*H474,2)</f>
        <v>0</v>
      </c>
      <c r="BL474" s="20" t="s">
        <v>167</v>
      </c>
      <c r="BM474" s="226" t="s">
        <v>1350</v>
      </c>
    </row>
    <row r="475" spans="1:47" s="2" customFormat="1" ht="12">
      <c r="A475" s="41"/>
      <c r="B475" s="42"/>
      <c r="C475" s="43"/>
      <c r="D475" s="228" t="s">
        <v>156</v>
      </c>
      <c r="E475" s="43"/>
      <c r="F475" s="229" t="s">
        <v>913</v>
      </c>
      <c r="G475" s="43"/>
      <c r="H475" s="43"/>
      <c r="I475" s="230"/>
      <c r="J475" s="43"/>
      <c r="K475" s="43"/>
      <c r="L475" s="47"/>
      <c r="M475" s="231"/>
      <c r="N475" s="232"/>
      <c r="O475" s="87"/>
      <c r="P475" s="87"/>
      <c r="Q475" s="87"/>
      <c r="R475" s="87"/>
      <c r="S475" s="87"/>
      <c r="T475" s="88"/>
      <c r="U475" s="41"/>
      <c r="V475" s="41"/>
      <c r="W475" s="41"/>
      <c r="X475" s="41"/>
      <c r="Y475" s="41"/>
      <c r="Z475" s="41"/>
      <c r="AA475" s="41"/>
      <c r="AB475" s="41"/>
      <c r="AC475" s="41"/>
      <c r="AD475" s="41"/>
      <c r="AE475" s="41"/>
      <c r="AT475" s="20" t="s">
        <v>156</v>
      </c>
      <c r="AU475" s="20" t="s">
        <v>86</v>
      </c>
    </row>
    <row r="476" spans="1:51" s="13" customFormat="1" ht="12">
      <c r="A476" s="13"/>
      <c r="B476" s="239"/>
      <c r="C476" s="240"/>
      <c r="D476" s="241" t="s">
        <v>380</v>
      </c>
      <c r="E476" s="242" t="s">
        <v>19</v>
      </c>
      <c r="F476" s="243" t="s">
        <v>381</v>
      </c>
      <c r="G476" s="240"/>
      <c r="H476" s="242" t="s">
        <v>19</v>
      </c>
      <c r="I476" s="244"/>
      <c r="J476" s="240"/>
      <c r="K476" s="240"/>
      <c r="L476" s="245"/>
      <c r="M476" s="246"/>
      <c r="N476" s="247"/>
      <c r="O476" s="247"/>
      <c r="P476" s="247"/>
      <c r="Q476" s="247"/>
      <c r="R476" s="247"/>
      <c r="S476" s="247"/>
      <c r="T476" s="248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49" t="s">
        <v>380</v>
      </c>
      <c r="AU476" s="249" t="s">
        <v>86</v>
      </c>
      <c r="AV476" s="13" t="s">
        <v>84</v>
      </c>
      <c r="AW476" s="13" t="s">
        <v>37</v>
      </c>
      <c r="AX476" s="13" t="s">
        <v>76</v>
      </c>
      <c r="AY476" s="249" t="s">
        <v>146</v>
      </c>
    </row>
    <row r="477" spans="1:51" s="13" customFormat="1" ht="12">
      <c r="A477" s="13"/>
      <c r="B477" s="239"/>
      <c r="C477" s="240"/>
      <c r="D477" s="241" t="s">
        <v>380</v>
      </c>
      <c r="E477" s="242" t="s">
        <v>19</v>
      </c>
      <c r="F477" s="243" t="s">
        <v>554</v>
      </c>
      <c r="G477" s="240"/>
      <c r="H477" s="242" t="s">
        <v>19</v>
      </c>
      <c r="I477" s="244"/>
      <c r="J477" s="240"/>
      <c r="K477" s="240"/>
      <c r="L477" s="245"/>
      <c r="M477" s="246"/>
      <c r="N477" s="247"/>
      <c r="O477" s="247"/>
      <c r="P477" s="247"/>
      <c r="Q477" s="247"/>
      <c r="R477" s="247"/>
      <c r="S477" s="247"/>
      <c r="T477" s="248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49" t="s">
        <v>380</v>
      </c>
      <c r="AU477" s="249" t="s">
        <v>86</v>
      </c>
      <c r="AV477" s="13" t="s">
        <v>84</v>
      </c>
      <c r="AW477" s="13" t="s">
        <v>37</v>
      </c>
      <c r="AX477" s="13" t="s">
        <v>76</v>
      </c>
      <c r="AY477" s="249" t="s">
        <v>146</v>
      </c>
    </row>
    <row r="478" spans="1:51" s="13" customFormat="1" ht="12">
      <c r="A478" s="13"/>
      <c r="B478" s="239"/>
      <c r="C478" s="240"/>
      <c r="D478" s="241" t="s">
        <v>380</v>
      </c>
      <c r="E478" s="242" t="s">
        <v>19</v>
      </c>
      <c r="F478" s="243" t="s">
        <v>555</v>
      </c>
      <c r="G478" s="240"/>
      <c r="H478" s="242" t="s">
        <v>19</v>
      </c>
      <c r="I478" s="244"/>
      <c r="J478" s="240"/>
      <c r="K478" s="240"/>
      <c r="L478" s="245"/>
      <c r="M478" s="246"/>
      <c r="N478" s="247"/>
      <c r="O478" s="247"/>
      <c r="P478" s="247"/>
      <c r="Q478" s="247"/>
      <c r="R478" s="247"/>
      <c r="S478" s="247"/>
      <c r="T478" s="248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49" t="s">
        <v>380</v>
      </c>
      <c r="AU478" s="249" t="s">
        <v>86</v>
      </c>
      <c r="AV478" s="13" t="s">
        <v>84</v>
      </c>
      <c r="AW478" s="13" t="s">
        <v>37</v>
      </c>
      <c r="AX478" s="13" t="s">
        <v>76</v>
      </c>
      <c r="AY478" s="249" t="s">
        <v>146</v>
      </c>
    </row>
    <row r="479" spans="1:51" s="13" customFormat="1" ht="12">
      <c r="A479" s="13"/>
      <c r="B479" s="239"/>
      <c r="C479" s="240"/>
      <c r="D479" s="241" t="s">
        <v>380</v>
      </c>
      <c r="E479" s="242" t="s">
        <v>19</v>
      </c>
      <c r="F479" s="243" t="s">
        <v>556</v>
      </c>
      <c r="G479" s="240"/>
      <c r="H479" s="242" t="s">
        <v>19</v>
      </c>
      <c r="I479" s="244"/>
      <c r="J479" s="240"/>
      <c r="K479" s="240"/>
      <c r="L479" s="245"/>
      <c r="M479" s="246"/>
      <c r="N479" s="247"/>
      <c r="O479" s="247"/>
      <c r="P479" s="247"/>
      <c r="Q479" s="247"/>
      <c r="R479" s="247"/>
      <c r="S479" s="247"/>
      <c r="T479" s="248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49" t="s">
        <v>380</v>
      </c>
      <c r="AU479" s="249" t="s">
        <v>86</v>
      </c>
      <c r="AV479" s="13" t="s">
        <v>84</v>
      </c>
      <c r="AW479" s="13" t="s">
        <v>37</v>
      </c>
      <c r="AX479" s="13" t="s">
        <v>76</v>
      </c>
      <c r="AY479" s="249" t="s">
        <v>146</v>
      </c>
    </row>
    <row r="480" spans="1:51" s="13" customFormat="1" ht="12">
      <c r="A480" s="13"/>
      <c r="B480" s="239"/>
      <c r="C480" s="240"/>
      <c r="D480" s="241" t="s">
        <v>380</v>
      </c>
      <c r="E480" s="242" t="s">
        <v>19</v>
      </c>
      <c r="F480" s="243" t="s">
        <v>557</v>
      </c>
      <c r="G480" s="240"/>
      <c r="H480" s="242" t="s">
        <v>19</v>
      </c>
      <c r="I480" s="244"/>
      <c r="J480" s="240"/>
      <c r="K480" s="240"/>
      <c r="L480" s="245"/>
      <c r="M480" s="246"/>
      <c r="N480" s="247"/>
      <c r="O480" s="247"/>
      <c r="P480" s="247"/>
      <c r="Q480" s="247"/>
      <c r="R480" s="247"/>
      <c r="S480" s="247"/>
      <c r="T480" s="248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49" t="s">
        <v>380</v>
      </c>
      <c r="AU480" s="249" t="s">
        <v>86</v>
      </c>
      <c r="AV480" s="13" t="s">
        <v>84</v>
      </c>
      <c r="AW480" s="13" t="s">
        <v>37</v>
      </c>
      <c r="AX480" s="13" t="s">
        <v>76</v>
      </c>
      <c r="AY480" s="249" t="s">
        <v>146</v>
      </c>
    </row>
    <row r="481" spans="1:51" s="13" customFormat="1" ht="12">
      <c r="A481" s="13"/>
      <c r="B481" s="239"/>
      <c r="C481" s="240"/>
      <c r="D481" s="241" t="s">
        <v>380</v>
      </c>
      <c r="E481" s="242" t="s">
        <v>19</v>
      </c>
      <c r="F481" s="243" t="s">
        <v>558</v>
      </c>
      <c r="G481" s="240"/>
      <c r="H481" s="242" t="s">
        <v>19</v>
      </c>
      <c r="I481" s="244"/>
      <c r="J481" s="240"/>
      <c r="K481" s="240"/>
      <c r="L481" s="245"/>
      <c r="M481" s="246"/>
      <c r="N481" s="247"/>
      <c r="O481" s="247"/>
      <c r="P481" s="247"/>
      <c r="Q481" s="247"/>
      <c r="R481" s="247"/>
      <c r="S481" s="247"/>
      <c r="T481" s="248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49" t="s">
        <v>380</v>
      </c>
      <c r="AU481" s="249" t="s">
        <v>86</v>
      </c>
      <c r="AV481" s="13" t="s">
        <v>84</v>
      </c>
      <c r="AW481" s="13" t="s">
        <v>37</v>
      </c>
      <c r="AX481" s="13" t="s">
        <v>76</v>
      </c>
      <c r="AY481" s="249" t="s">
        <v>146</v>
      </c>
    </row>
    <row r="482" spans="1:51" s="14" customFormat="1" ht="12">
      <c r="A482" s="14"/>
      <c r="B482" s="250"/>
      <c r="C482" s="251"/>
      <c r="D482" s="241" t="s">
        <v>380</v>
      </c>
      <c r="E482" s="252" t="s">
        <v>19</v>
      </c>
      <c r="F482" s="253" t="s">
        <v>212</v>
      </c>
      <c r="G482" s="251"/>
      <c r="H482" s="254">
        <v>1005.43</v>
      </c>
      <c r="I482" s="255"/>
      <c r="J482" s="251"/>
      <c r="K482" s="251"/>
      <c r="L482" s="256"/>
      <c r="M482" s="257"/>
      <c r="N482" s="258"/>
      <c r="O482" s="258"/>
      <c r="P482" s="258"/>
      <c r="Q482" s="258"/>
      <c r="R482" s="258"/>
      <c r="S482" s="258"/>
      <c r="T482" s="259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60" t="s">
        <v>380</v>
      </c>
      <c r="AU482" s="260" t="s">
        <v>86</v>
      </c>
      <c r="AV482" s="14" t="s">
        <v>86</v>
      </c>
      <c r="AW482" s="14" t="s">
        <v>37</v>
      </c>
      <c r="AX482" s="14" t="s">
        <v>84</v>
      </c>
      <c r="AY482" s="260" t="s">
        <v>146</v>
      </c>
    </row>
    <row r="483" spans="1:47" s="2" customFormat="1" ht="12">
      <c r="A483" s="41"/>
      <c r="B483" s="42"/>
      <c r="C483" s="43"/>
      <c r="D483" s="241" t="s">
        <v>383</v>
      </c>
      <c r="E483" s="43"/>
      <c r="F483" s="261" t="s">
        <v>559</v>
      </c>
      <c r="G483" s="43"/>
      <c r="H483" s="43"/>
      <c r="I483" s="43"/>
      <c r="J483" s="43"/>
      <c r="K483" s="43"/>
      <c r="L483" s="47"/>
      <c r="M483" s="231"/>
      <c r="N483" s="232"/>
      <c r="O483" s="87"/>
      <c r="P483" s="87"/>
      <c r="Q483" s="87"/>
      <c r="R483" s="87"/>
      <c r="S483" s="87"/>
      <c r="T483" s="88"/>
      <c r="U483" s="41"/>
      <c r="V483" s="41"/>
      <c r="W483" s="41"/>
      <c r="X483" s="41"/>
      <c r="Y483" s="41"/>
      <c r="Z483" s="41"/>
      <c r="AA483" s="41"/>
      <c r="AB483" s="41"/>
      <c r="AC483" s="41"/>
      <c r="AD483" s="41"/>
      <c r="AE483" s="41"/>
      <c r="AU483" s="20" t="s">
        <v>86</v>
      </c>
    </row>
    <row r="484" spans="1:47" s="2" customFormat="1" ht="12">
      <c r="A484" s="41"/>
      <c r="B484" s="42"/>
      <c r="C484" s="43"/>
      <c r="D484" s="241" t="s">
        <v>383</v>
      </c>
      <c r="E484" s="43"/>
      <c r="F484" s="262" t="s">
        <v>560</v>
      </c>
      <c r="G484" s="43"/>
      <c r="H484" s="263">
        <v>178.43</v>
      </c>
      <c r="I484" s="43"/>
      <c r="J484" s="43"/>
      <c r="K484" s="43"/>
      <c r="L484" s="47"/>
      <c r="M484" s="231"/>
      <c r="N484" s="232"/>
      <c r="O484" s="87"/>
      <c r="P484" s="87"/>
      <c r="Q484" s="87"/>
      <c r="R484" s="87"/>
      <c r="S484" s="87"/>
      <c r="T484" s="88"/>
      <c r="U484" s="41"/>
      <c r="V484" s="41"/>
      <c r="W484" s="41"/>
      <c r="X484" s="41"/>
      <c r="Y484" s="41"/>
      <c r="Z484" s="41"/>
      <c r="AA484" s="41"/>
      <c r="AB484" s="41"/>
      <c r="AC484" s="41"/>
      <c r="AD484" s="41"/>
      <c r="AE484" s="41"/>
      <c r="AU484" s="20" t="s">
        <v>86</v>
      </c>
    </row>
    <row r="485" spans="1:47" s="2" customFormat="1" ht="12">
      <c r="A485" s="41"/>
      <c r="B485" s="42"/>
      <c r="C485" s="43"/>
      <c r="D485" s="241" t="s">
        <v>383</v>
      </c>
      <c r="E485" s="43"/>
      <c r="F485" s="262" t="s">
        <v>561</v>
      </c>
      <c r="G485" s="43"/>
      <c r="H485" s="263">
        <v>36.286</v>
      </c>
      <c r="I485" s="43"/>
      <c r="J485" s="43"/>
      <c r="K485" s="43"/>
      <c r="L485" s="47"/>
      <c r="M485" s="231"/>
      <c r="N485" s="232"/>
      <c r="O485" s="87"/>
      <c r="P485" s="87"/>
      <c r="Q485" s="87"/>
      <c r="R485" s="87"/>
      <c r="S485" s="87"/>
      <c r="T485" s="88"/>
      <c r="U485" s="41"/>
      <c r="V485" s="41"/>
      <c r="W485" s="41"/>
      <c r="X485" s="41"/>
      <c r="Y485" s="41"/>
      <c r="Z485" s="41"/>
      <c r="AA485" s="41"/>
      <c r="AB485" s="41"/>
      <c r="AC485" s="41"/>
      <c r="AD485" s="41"/>
      <c r="AE485" s="41"/>
      <c r="AU485" s="20" t="s">
        <v>86</v>
      </c>
    </row>
    <row r="486" spans="1:47" s="2" customFormat="1" ht="12">
      <c r="A486" s="41"/>
      <c r="B486" s="42"/>
      <c r="C486" s="43"/>
      <c r="D486" s="241" t="s">
        <v>383</v>
      </c>
      <c r="E486" s="43"/>
      <c r="F486" s="264" t="s">
        <v>562</v>
      </c>
      <c r="G486" s="43"/>
      <c r="H486" s="43"/>
      <c r="I486" s="43"/>
      <c r="J486" s="43"/>
      <c r="K486" s="43"/>
      <c r="L486" s="47"/>
      <c r="M486" s="231"/>
      <c r="N486" s="232"/>
      <c r="O486" s="87"/>
      <c r="P486" s="87"/>
      <c r="Q486" s="87"/>
      <c r="R486" s="87"/>
      <c r="S486" s="87"/>
      <c r="T486" s="88"/>
      <c r="U486" s="41"/>
      <c r="V486" s="41"/>
      <c r="W486" s="41"/>
      <c r="X486" s="41"/>
      <c r="Y486" s="41"/>
      <c r="Z486" s="41"/>
      <c r="AA486" s="41"/>
      <c r="AB486" s="41"/>
      <c r="AC486" s="41"/>
      <c r="AD486" s="41"/>
      <c r="AE486" s="41"/>
      <c r="AU486" s="20" t="s">
        <v>86</v>
      </c>
    </row>
    <row r="487" spans="1:47" s="2" customFormat="1" ht="12">
      <c r="A487" s="41"/>
      <c r="B487" s="42"/>
      <c r="C487" s="43"/>
      <c r="D487" s="241" t="s">
        <v>383</v>
      </c>
      <c r="E487" s="43"/>
      <c r="F487" s="265" t="s">
        <v>563</v>
      </c>
      <c r="G487" s="43"/>
      <c r="H487" s="263">
        <v>178.43</v>
      </c>
      <c r="I487" s="43"/>
      <c r="J487" s="43"/>
      <c r="K487" s="43"/>
      <c r="L487" s="47"/>
      <c r="M487" s="231"/>
      <c r="N487" s="232"/>
      <c r="O487" s="87"/>
      <c r="P487" s="87"/>
      <c r="Q487" s="87"/>
      <c r="R487" s="87"/>
      <c r="S487" s="87"/>
      <c r="T487" s="88"/>
      <c r="U487" s="41"/>
      <c r="V487" s="41"/>
      <c r="W487" s="41"/>
      <c r="X487" s="41"/>
      <c r="Y487" s="41"/>
      <c r="Z487" s="41"/>
      <c r="AA487" s="41"/>
      <c r="AB487" s="41"/>
      <c r="AC487" s="41"/>
      <c r="AD487" s="41"/>
      <c r="AE487" s="41"/>
      <c r="AU487" s="20" t="s">
        <v>86</v>
      </c>
    </row>
    <row r="488" spans="1:47" s="2" customFormat="1" ht="12">
      <c r="A488" s="41"/>
      <c r="B488" s="42"/>
      <c r="C488" s="43"/>
      <c r="D488" s="241" t="s">
        <v>383</v>
      </c>
      <c r="E488" s="43"/>
      <c r="F488" s="264" t="s">
        <v>564</v>
      </c>
      <c r="G488" s="43"/>
      <c r="H488" s="43"/>
      <c r="I488" s="43"/>
      <c r="J488" s="43"/>
      <c r="K488" s="43"/>
      <c r="L488" s="47"/>
      <c r="M488" s="231"/>
      <c r="N488" s="232"/>
      <c r="O488" s="87"/>
      <c r="P488" s="87"/>
      <c r="Q488" s="87"/>
      <c r="R488" s="87"/>
      <c r="S488" s="87"/>
      <c r="T488" s="88"/>
      <c r="U488" s="41"/>
      <c r="V488" s="41"/>
      <c r="W488" s="41"/>
      <c r="X488" s="41"/>
      <c r="Y488" s="41"/>
      <c r="Z488" s="41"/>
      <c r="AA488" s="41"/>
      <c r="AB488" s="41"/>
      <c r="AC488" s="41"/>
      <c r="AD488" s="41"/>
      <c r="AE488" s="41"/>
      <c r="AU488" s="20" t="s">
        <v>86</v>
      </c>
    </row>
    <row r="489" spans="1:47" s="2" customFormat="1" ht="12">
      <c r="A489" s="41"/>
      <c r="B489" s="42"/>
      <c r="C489" s="43"/>
      <c r="D489" s="241" t="s">
        <v>383</v>
      </c>
      <c r="E489" s="43"/>
      <c r="F489" s="265" t="s">
        <v>565</v>
      </c>
      <c r="G489" s="43"/>
      <c r="H489" s="263">
        <v>36.286</v>
      </c>
      <c r="I489" s="43"/>
      <c r="J489" s="43"/>
      <c r="K489" s="43"/>
      <c r="L489" s="47"/>
      <c r="M489" s="231"/>
      <c r="N489" s="232"/>
      <c r="O489" s="87"/>
      <c r="P489" s="87"/>
      <c r="Q489" s="87"/>
      <c r="R489" s="87"/>
      <c r="S489" s="87"/>
      <c r="T489" s="88"/>
      <c r="U489" s="41"/>
      <c r="V489" s="41"/>
      <c r="W489" s="41"/>
      <c r="X489" s="41"/>
      <c r="Y489" s="41"/>
      <c r="Z489" s="41"/>
      <c r="AA489" s="41"/>
      <c r="AB489" s="41"/>
      <c r="AC489" s="41"/>
      <c r="AD489" s="41"/>
      <c r="AE489" s="41"/>
      <c r="AU489" s="20" t="s">
        <v>86</v>
      </c>
    </row>
    <row r="490" spans="1:47" s="2" customFormat="1" ht="12">
      <c r="A490" s="41"/>
      <c r="B490" s="42"/>
      <c r="C490" s="43"/>
      <c r="D490" s="241" t="s">
        <v>383</v>
      </c>
      <c r="E490" s="43"/>
      <c r="F490" s="261" t="s">
        <v>566</v>
      </c>
      <c r="G490" s="43"/>
      <c r="H490" s="43"/>
      <c r="I490" s="43"/>
      <c r="J490" s="43"/>
      <c r="K490" s="43"/>
      <c r="L490" s="47"/>
      <c r="M490" s="231"/>
      <c r="N490" s="232"/>
      <c r="O490" s="87"/>
      <c r="P490" s="87"/>
      <c r="Q490" s="87"/>
      <c r="R490" s="87"/>
      <c r="S490" s="87"/>
      <c r="T490" s="88"/>
      <c r="U490" s="41"/>
      <c r="V490" s="41"/>
      <c r="W490" s="41"/>
      <c r="X490" s="41"/>
      <c r="Y490" s="41"/>
      <c r="Z490" s="41"/>
      <c r="AA490" s="41"/>
      <c r="AB490" s="41"/>
      <c r="AC490" s="41"/>
      <c r="AD490" s="41"/>
      <c r="AE490" s="41"/>
      <c r="AU490" s="20" t="s">
        <v>86</v>
      </c>
    </row>
    <row r="491" spans="1:47" s="2" customFormat="1" ht="12">
      <c r="A491" s="41"/>
      <c r="B491" s="42"/>
      <c r="C491" s="43"/>
      <c r="D491" s="241" t="s">
        <v>383</v>
      </c>
      <c r="E491" s="43"/>
      <c r="F491" s="262" t="s">
        <v>567</v>
      </c>
      <c r="G491" s="43"/>
      <c r="H491" s="263">
        <v>13.178</v>
      </c>
      <c r="I491" s="43"/>
      <c r="J491" s="43"/>
      <c r="K491" s="43"/>
      <c r="L491" s="47"/>
      <c r="M491" s="231"/>
      <c r="N491" s="232"/>
      <c r="O491" s="87"/>
      <c r="P491" s="87"/>
      <c r="Q491" s="87"/>
      <c r="R491" s="87"/>
      <c r="S491" s="87"/>
      <c r="T491" s="88"/>
      <c r="U491" s="41"/>
      <c r="V491" s="41"/>
      <c r="W491" s="41"/>
      <c r="X491" s="41"/>
      <c r="Y491" s="41"/>
      <c r="Z491" s="41"/>
      <c r="AA491" s="41"/>
      <c r="AB491" s="41"/>
      <c r="AC491" s="41"/>
      <c r="AD491" s="41"/>
      <c r="AE491" s="41"/>
      <c r="AU491" s="20" t="s">
        <v>86</v>
      </c>
    </row>
    <row r="492" spans="1:47" s="2" customFormat="1" ht="12">
      <c r="A492" s="41"/>
      <c r="B492" s="42"/>
      <c r="C492" s="43"/>
      <c r="D492" s="241" t="s">
        <v>383</v>
      </c>
      <c r="E492" s="43"/>
      <c r="F492" s="262" t="s">
        <v>568</v>
      </c>
      <c r="G492" s="43"/>
      <c r="H492" s="263">
        <v>8.154</v>
      </c>
      <c r="I492" s="43"/>
      <c r="J492" s="43"/>
      <c r="K492" s="43"/>
      <c r="L492" s="47"/>
      <c r="M492" s="231"/>
      <c r="N492" s="232"/>
      <c r="O492" s="87"/>
      <c r="P492" s="87"/>
      <c r="Q492" s="87"/>
      <c r="R492" s="87"/>
      <c r="S492" s="87"/>
      <c r="T492" s="88"/>
      <c r="U492" s="41"/>
      <c r="V492" s="41"/>
      <c r="W492" s="41"/>
      <c r="X492" s="41"/>
      <c r="Y492" s="41"/>
      <c r="Z492" s="41"/>
      <c r="AA492" s="41"/>
      <c r="AB492" s="41"/>
      <c r="AC492" s="41"/>
      <c r="AD492" s="41"/>
      <c r="AE492" s="41"/>
      <c r="AU492" s="20" t="s">
        <v>86</v>
      </c>
    </row>
    <row r="493" spans="1:47" s="2" customFormat="1" ht="12">
      <c r="A493" s="41"/>
      <c r="B493" s="42"/>
      <c r="C493" s="43"/>
      <c r="D493" s="241" t="s">
        <v>383</v>
      </c>
      <c r="E493" s="43"/>
      <c r="F493" s="262" t="s">
        <v>569</v>
      </c>
      <c r="G493" s="43"/>
      <c r="H493" s="263">
        <v>387.39</v>
      </c>
      <c r="I493" s="43"/>
      <c r="J493" s="43"/>
      <c r="K493" s="43"/>
      <c r="L493" s="47"/>
      <c r="M493" s="231"/>
      <c r="N493" s="232"/>
      <c r="O493" s="87"/>
      <c r="P493" s="87"/>
      <c r="Q493" s="87"/>
      <c r="R493" s="87"/>
      <c r="S493" s="87"/>
      <c r="T493" s="88"/>
      <c r="U493" s="41"/>
      <c r="V493" s="41"/>
      <c r="W493" s="41"/>
      <c r="X493" s="41"/>
      <c r="Y493" s="41"/>
      <c r="Z493" s="41"/>
      <c r="AA493" s="41"/>
      <c r="AB493" s="41"/>
      <c r="AC493" s="41"/>
      <c r="AD493" s="41"/>
      <c r="AE493" s="41"/>
      <c r="AU493" s="20" t="s">
        <v>86</v>
      </c>
    </row>
    <row r="494" spans="1:47" s="2" customFormat="1" ht="12">
      <c r="A494" s="41"/>
      <c r="B494" s="42"/>
      <c r="C494" s="43"/>
      <c r="D494" s="241" t="s">
        <v>383</v>
      </c>
      <c r="E494" s="43"/>
      <c r="F494" s="262" t="s">
        <v>570</v>
      </c>
      <c r="G494" s="43"/>
      <c r="H494" s="263">
        <v>11.62</v>
      </c>
      <c r="I494" s="43"/>
      <c r="J494" s="43"/>
      <c r="K494" s="43"/>
      <c r="L494" s="47"/>
      <c r="M494" s="231"/>
      <c r="N494" s="232"/>
      <c r="O494" s="87"/>
      <c r="P494" s="87"/>
      <c r="Q494" s="87"/>
      <c r="R494" s="87"/>
      <c r="S494" s="87"/>
      <c r="T494" s="88"/>
      <c r="U494" s="41"/>
      <c r="V494" s="41"/>
      <c r="W494" s="41"/>
      <c r="X494" s="41"/>
      <c r="Y494" s="41"/>
      <c r="Z494" s="41"/>
      <c r="AA494" s="41"/>
      <c r="AB494" s="41"/>
      <c r="AC494" s="41"/>
      <c r="AD494" s="41"/>
      <c r="AE494" s="41"/>
      <c r="AU494" s="20" t="s">
        <v>86</v>
      </c>
    </row>
    <row r="495" spans="1:47" s="2" customFormat="1" ht="12">
      <c r="A495" s="41"/>
      <c r="B495" s="42"/>
      <c r="C495" s="43"/>
      <c r="D495" s="241" t="s">
        <v>383</v>
      </c>
      <c r="E495" s="43"/>
      <c r="F495" s="264" t="s">
        <v>571</v>
      </c>
      <c r="G495" s="43"/>
      <c r="H495" s="43"/>
      <c r="I495" s="43"/>
      <c r="J495" s="43"/>
      <c r="K495" s="43"/>
      <c r="L495" s="47"/>
      <c r="M495" s="231"/>
      <c r="N495" s="232"/>
      <c r="O495" s="87"/>
      <c r="P495" s="87"/>
      <c r="Q495" s="87"/>
      <c r="R495" s="87"/>
      <c r="S495" s="87"/>
      <c r="T495" s="88"/>
      <c r="U495" s="41"/>
      <c r="V495" s="41"/>
      <c r="W495" s="41"/>
      <c r="X495" s="41"/>
      <c r="Y495" s="41"/>
      <c r="Z495" s="41"/>
      <c r="AA495" s="41"/>
      <c r="AB495" s="41"/>
      <c r="AC495" s="41"/>
      <c r="AD495" s="41"/>
      <c r="AE495" s="41"/>
      <c r="AU495" s="20" t="s">
        <v>86</v>
      </c>
    </row>
    <row r="496" spans="1:47" s="2" customFormat="1" ht="12">
      <c r="A496" s="41"/>
      <c r="B496" s="42"/>
      <c r="C496" s="43"/>
      <c r="D496" s="241" t="s">
        <v>383</v>
      </c>
      <c r="E496" s="43"/>
      <c r="F496" s="265" t="s">
        <v>572</v>
      </c>
      <c r="G496" s="43"/>
      <c r="H496" s="263">
        <v>13.178</v>
      </c>
      <c r="I496" s="43"/>
      <c r="J496" s="43"/>
      <c r="K496" s="43"/>
      <c r="L496" s="47"/>
      <c r="M496" s="231"/>
      <c r="N496" s="232"/>
      <c r="O496" s="87"/>
      <c r="P496" s="87"/>
      <c r="Q496" s="87"/>
      <c r="R496" s="87"/>
      <c r="S496" s="87"/>
      <c r="T496" s="88"/>
      <c r="U496" s="41"/>
      <c r="V496" s="41"/>
      <c r="W496" s="41"/>
      <c r="X496" s="41"/>
      <c r="Y496" s="41"/>
      <c r="Z496" s="41"/>
      <c r="AA496" s="41"/>
      <c r="AB496" s="41"/>
      <c r="AC496" s="41"/>
      <c r="AD496" s="41"/>
      <c r="AE496" s="41"/>
      <c r="AU496" s="20" t="s">
        <v>86</v>
      </c>
    </row>
    <row r="497" spans="1:47" s="2" customFormat="1" ht="12">
      <c r="A497" s="41"/>
      <c r="B497" s="42"/>
      <c r="C497" s="43"/>
      <c r="D497" s="241" t="s">
        <v>383</v>
      </c>
      <c r="E497" s="43"/>
      <c r="F497" s="264" t="s">
        <v>573</v>
      </c>
      <c r="G497" s="43"/>
      <c r="H497" s="43"/>
      <c r="I497" s="43"/>
      <c r="J497" s="43"/>
      <c r="K497" s="43"/>
      <c r="L497" s="47"/>
      <c r="M497" s="231"/>
      <c r="N497" s="232"/>
      <c r="O497" s="87"/>
      <c r="P497" s="87"/>
      <c r="Q497" s="87"/>
      <c r="R497" s="87"/>
      <c r="S497" s="87"/>
      <c r="T497" s="88"/>
      <c r="U497" s="41"/>
      <c r="V497" s="41"/>
      <c r="W497" s="41"/>
      <c r="X497" s="41"/>
      <c r="Y497" s="41"/>
      <c r="Z497" s="41"/>
      <c r="AA497" s="41"/>
      <c r="AB497" s="41"/>
      <c r="AC497" s="41"/>
      <c r="AD497" s="41"/>
      <c r="AE497" s="41"/>
      <c r="AU497" s="20" t="s">
        <v>86</v>
      </c>
    </row>
    <row r="498" spans="1:47" s="2" customFormat="1" ht="12">
      <c r="A498" s="41"/>
      <c r="B498" s="42"/>
      <c r="C498" s="43"/>
      <c r="D498" s="241" t="s">
        <v>383</v>
      </c>
      <c r="E498" s="43"/>
      <c r="F498" s="265" t="s">
        <v>247</v>
      </c>
      <c r="G498" s="43"/>
      <c r="H498" s="263">
        <v>8.154</v>
      </c>
      <c r="I498" s="43"/>
      <c r="J498" s="43"/>
      <c r="K498" s="43"/>
      <c r="L498" s="47"/>
      <c r="M498" s="231"/>
      <c r="N498" s="232"/>
      <c r="O498" s="87"/>
      <c r="P498" s="87"/>
      <c r="Q498" s="87"/>
      <c r="R498" s="87"/>
      <c r="S498" s="87"/>
      <c r="T498" s="88"/>
      <c r="U498" s="41"/>
      <c r="V498" s="41"/>
      <c r="W498" s="41"/>
      <c r="X498" s="41"/>
      <c r="Y498" s="41"/>
      <c r="Z498" s="41"/>
      <c r="AA498" s="41"/>
      <c r="AB498" s="41"/>
      <c r="AC498" s="41"/>
      <c r="AD498" s="41"/>
      <c r="AE498" s="41"/>
      <c r="AU498" s="20" t="s">
        <v>86</v>
      </c>
    </row>
    <row r="499" spans="1:47" s="2" customFormat="1" ht="12">
      <c r="A499" s="41"/>
      <c r="B499" s="42"/>
      <c r="C499" s="43"/>
      <c r="D499" s="241" t="s">
        <v>383</v>
      </c>
      <c r="E499" s="43"/>
      <c r="F499" s="264" t="s">
        <v>574</v>
      </c>
      <c r="G499" s="43"/>
      <c r="H499" s="43"/>
      <c r="I499" s="43"/>
      <c r="J499" s="43"/>
      <c r="K499" s="43"/>
      <c r="L499" s="47"/>
      <c r="M499" s="231"/>
      <c r="N499" s="232"/>
      <c r="O499" s="87"/>
      <c r="P499" s="87"/>
      <c r="Q499" s="87"/>
      <c r="R499" s="87"/>
      <c r="S499" s="87"/>
      <c r="T499" s="88"/>
      <c r="U499" s="41"/>
      <c r="V499" s="41"/>
      <c r="W499" s="41"/>
      <c r="X499" s="41"/>
      <c r="Y499" s="41"/>
      <c r="Z499" s="41"/>
      <c r="AA499" s="41"/>
      <c r="AB499" s="41"/>
      <c r="AC499" s="41"/>
      <c r="AD499" s="41"/>
      <c r="AE499" s="41"/>
      <c r="AU499" s="20" t="s">
        <v>86</v>
      </c>
    </row>
    <row r="500" spans="1:47" s="2" customFormat="1" ht="12">
      <c r="A500" s="41"/>
      <c r="B500" s="42"/>
      <c r="C500" s="43"/>
      <c r="D500" s="241" t="s">
        <v>383</v>
      </c>
      <c r="E500" s="43"/>
      <c r="F500" s="265" t="s">
        <v>575</v>
      </c>
      <c r="G500" s="43"/>
      <c r="H500" s="263">
        <v>387.39</v>
      </c>
      <c r="I500" s="43"/>
      <c r="J500" s="43"/>
      <c r="K500" s="43"/>
      <c r="L500" s="47"/>
      <c r="M500" s="231"/>
      <c r="N500" s="232"/>
      <c r="O500" s="87"/>
      <c r="P500" s="87"/>
      <c r="Q500" s="87"/>
      <c r="R500" s="87"/>
      <c r="S500" s="87"/>
      <c r="T500" s="88"/>
      <c r="U500" s="41"/>
      <c r="V500" s="41"/>
      <c r="W500" s="41"/>
      <c r="X500" s="41"/>
      <c r="Y500" s="41"/>
      <c r="Z500" s="41"/>
      <c r="AA500" s="41"/>
      <c r="AB500" s="41"/>
      <c r="AC500" s="41"/>
      <c r="AD500" s="41"/>
      <c r="AE500" s="41"/>
      <c r="AU500" s="20" t="s">
        <v>86</v>
      </c>
    </row>
    <row r="501" spans="1:47" s="2" customFormat="1" ht="12">
      <c r="A501" s="41"/>
      <c r="B501" s="42"/>
      <c r="C501" s="43"/>
      <c r="D501" s="241" t="s">
        <v>383</v>
      </c>
      <c r="E501" s="43"/>
      <c r="F501" s="264" t="s">
        <v>576</v>
      </c>
      <c r="G501" s="43"/>
      <c r="H501" s="43"/>
      <c r="I501" s="43"/>
      <c r="J501" s="43"/>
      <c r="K501" s="43"/>
      <c r="L501" s="47"/>
      <c r="M501" s="231"/>
      <c r="N501" s="232"/>
      <c r="O501" s="87"/>
      <c r="P501" s="87"/>
      <c r="Q501" s="87"/>
      <c r="R501" s="87"/>
      <c r="S501" s="87"/>
      <c r="T501" s="88"/>
      <c r="U501" s="41"/>
      <c r="V501" s="41"/>
      <c r="W501" s="41"/>
      <c r="X501" s="41"/>
      <c r="Y501" s="41"/>
      <c r="Z501" s="41"/>
      <c r="AA501" s="41"/>
      <c r="AB501" s="41"/>
      <c r="AC501" s="41"/>
      <c r="AD501" s="41"/>
      <c r="AE501" s="41"/>
      <c r="AU501" s="20" t="s">
        <v>86</v>
      </c>
    </row>
    <row r="502" spans="1:47" s="2" customFormat="1" ht="12">
      <c r="A502" s="41"/>
      <c r="B502" s="42"/>
      <c r="C502" s="43"/>
      <c r="D502" s="241" t="s">
        <v>383</v>
      </c>
      <c r="E502" s="43"/>
      <c r="F502" s="265" t="s">
        <v>577</v>
      </c>
      <c r="G502" s="43"/>
      <c r="H502" s="263">
        <v>11.62</v>
      </c>
      <c r="I502" s="43"/>
      <c r="J502" s="43"/>
      <c r="K502" s="43"/>
      <c r="L502" s="47"/>
      <c r="M502" s="231"/>
      <c r="N502" s="232"/>
      <c r="O502" s="87"/>
      <c r="P502" s="87"/>
      <c r="Q502" s="87"/>
      <c r="R502" s="87"/>
      <c r="S502" s="87"/>
      <c r="T502" s="88"/>
      <c r="U502" s="41"/>
      <c r="V502" s="41"/>
      <c r="W502" s="41"/>
      <c r="X502" s="41"/>
      <c r="Y502" s="41"/>
      <c r="Z502" s="41"/>
      <c r="AA502" s="41"/>
      <c r="AB502" s="41"/>
      <c r="AC502" s="41"/>
      <c r="AD502" s="41"/>
      <c r="AE502" s="41"/>
      <c r="AU502" s="20" t="s">
        <v>86</v>
      </c>
    </row>
    <row r="503" spans="1:47" s="2" customFormat="1" ht="12">
      <c r="A503" s="41"/>
      <c r="B503" s="42"/>
      <c r="C503" s="43"/>
      <c r="D503" s="241" t="s">
        <v>383</v>
      </c>
      <c r="E503" s="43"/>
      <c r="F503" s="261" t="s">
        <v>578</v>
      </c>
      <c r="G503" s="43"/>
      <c r="H503" s="43"/>
      <c r="I503" s="43"/>
      <c r="J503" s="43"/>
      <c r="K503" s="43"/>
      <c r="L503" s="47"/>
      <c r="M503" s="231"/>
      <c r="N503" s="232"/>
      <c r="O503" s="87"/>
      <c r="P503" s="87"/>
      <c r="Q503" s="87"/>
      <c r="R503" s="87"/>
      <c r="S503" s="87"/>
      <c r="T503" s="88"/>
      <c r="U503" s="41"/>
      <c r="V503" s="41"/>
      <c r="W503" s="41"/>
      <c r="X503" s="41"/>
      <c r="Y503" s="41"/>
      <c r="Z503" s="41"/>
      <c r="AA503" s="41"/>
      <c r="AB503" s="41"/>
      <c r="AC503" s="41"/>
      <c r="AD503" s="41"/>
      <c r="AE503" s="41"/>
      <c r="AU503" s="20" t="s">
        <v>86</v>
      </c>
    </row>
    <row r="504" spans="1:47" s="2" customFormat="1" ht="12">
      <c r="A504" s="41"/>
      <c r="B504" s="42"/>
      <c r="C504" s="43"/>
      <c r="D504" s="241" t="s">
        <v>383</v>
      </c>
      <c r="E504" s="43"/>
      <c r="F504" s="262" t="s">
        <v>579</v>
      </c>
      <c r="G504" s="43"/>
      <c r="H504" s="263">
        <v>250.5</v>
      </c>
      <c r="I504" s="43"/>
      <c r="J504" s="43"/>
      <c r="K504" s="43"/>
      <c r="L504" s="47"/>
      <c r="M504" s="231"/>
      <c r="N504" s="232"/>
      <c r="O504" s="87"/>
      <c r="P504" s="87"/>
      <c r="Q504" s="87"/>
      <c r="R504" s="87"/>
      <c r="S504" s="87"/>
      <c r="T504" s="88"/>
      <c r="U504" s="41"/>
      <c r="V504" s="41"/>
      <c r="W504" s="41"/>
      <c r="X504" s="41"/>
      <c r="Y504" s="41"/>
      <c r="Z504" s="41"/>
      <c r="AA504" s="41"/>
      <c r="AB504" s="41"/>
      <c r="AC504" s="41"/>
      <c r="AD504" s="41"/>
      <c r="AE504" s="41"/>
      <c r="AU504" s="20" t="s">
        <v>86</v>
      </c>
    </row>
    <row r="505" spans="1:47" s="2" customFormat="1" ht="12">
      <c r="A505" s="41"/>
      <c r="B505" s="42"/>
      <c r="C505" s="43"/>
      <c r="D505" s="241" t="s">
        <v>383</v>
      </c>
      <c r="E505" s="43"/>
      <c r="F505" s="264" t="s">
        <v>580</v>
      </c>
      <c r="G505" s="43"/>
      <c r="H505" s="43"/>
      <c r="I505" s="43"/>
      <c r="J505" s="43"/>
      <c r="K505" s="43"/>
      <c r="L505" s="47"/>
      <c r="M505" s="231"/>
      <c r="N505" s="232"/>
      <c r="O505" s="87"/>
      <c r="P505" s="87"/>
      <c r="Q505" s="87"/>
      <c r="R505" s="87"/>
      <c r="S505" s="87"/>
      <c r="T505" s="88"/>
      <c r="U505" s="41"/>
      <c r="V505" s="41"/>
      <c r="W505" s="41"/>
      <c r="X505" s="41"/>
      <c r="Y505" s="41"/>
      <c r="Z505" s="41"/>
      <c r="AA505" s="41"/>
      <c r="AB505" s="41"/>
      <c r="AC505" s="41"/>
      <c r="AD505" s="41"/>
      <c r="AE505" s="41"/>
      <c r="AU505" s="20" t="s">
        <v>86</v>
      </c>
    </row>
    <row r="506" spans="1:47" s="2" customFormat="1" ht="12">
      <c r="A506" s="41"/>
      <c r="B506" s="42"/>
      <c r="C506" s="43"/>
      <c r="D506" s="241" t="s">
        <v>383</v>
      </c>
      <c r="E506" s="43"/>
      <c r="F506" s="265" t="s">
        <v>581</v>
      </c>
      <c r="G506" s="43"/>
      <c r="H506" s="263">
        <v>250.5</v>
      </c>
      <c r="I506" s="43"/>
      <c r="J506" s="43"/>
      <c r="K506" s="43"/>
      <c r="L506" s="47"/>
      <c r="M506" s="231"/>
      <c r="N506" s="232"/>
      <c r="O506" s="87"/>
      <c r="P506" s="87"/>
      <c r="Q506" s="87"/>
      <c r="R506" s="87"/>
      <c r="S506" s="87"/>
      <c r="T506" s="88"/>
      <c r="U506" s="41"/>
      <c r="V506" s="41"/>
      <c r="W506" s="41"/>
      <c r="X506" s="41"/>
      <c r="Y506" s="41"/>
      <c r="Z506" s="41"/>
      <c r="AA506" s="41"/>
      <c r="AB506" s="41"/>
      <c r="AC506" s="41"/>
      <c r="AD506" s="41"/>
      <c r="AE506" s="41"/>
      <c r="AU506" s="20" t="s">
        <v>86</v>
      </c>
    </row>
    <row r="507" spans="1:47" s="2" customFormat="1" ht="12">
      <c r="A507" s="41"/>
      <c r="B507" s="42"/>
      <c r="C507" s="43"/>
      <c r="D507" s="241" t="s">
        <v>383</v>
      </c>
      <c r="E507" s="43"/>
      <c r="F507" s="261" t="s">
        <v>582</v>
      </c>
      <c r="G507" s="43"/>
      <c r="H507" s="43"/>
      <c r="I507" s="43"/>
      <c r="J507" s="43"/>
      <c r="K507" s="43"/>
      <c r="L507" s="47"/>
      <c r="M507" s="231"/>
      <c r="N507" s="232"/>
      <c r="O507" s="87"/>
      <c r="P507" s="87"/>
      <c r="Q507" s="87"/>
      <c r="R507" s="87"/>
      <c r="S507" s="87"/>
      <c r="T507" s="88"/>
      <c r="U507" s="41"/>
      <c r="V507" s="41"/>
      <c r="W507" s="41"/>
      <c r="X507" s="41"/>
      <c r="Y507" s="41"/>
      <c r="Z507" s="41"/>
      <c r="AA507" s="41"/>
      <c r="AB507" s="41"/>
      <c r="AC507" s="41"/>
      <c r="AD507" s="41"/>
      <c r="AE507" s="41"/>
      <c r="AU507" s="20" t="s">
        <v>86</v>
      </c>
    </row>
    <row r="508" spans="1:47" s="2" customFormat="1" ht="12">
      <c r="A508" s="41"/>
      <c r="B508" s="42"/>
      <c r="C508" s="43"/>
      <c r="D508" s="241" t="s">
        <v>383</v>
      </c>
      <c r="E508" s="43"/>
      <c r="F508" s="262" t="s">
        <v>583</v>
      </c>
      <c r="G508" s="43"/>
      <c r="H508" s="263">
        <v>43.526</v>
      </c>
      <c r="I508" s="43"/>
      <c r="J508" s="43"/>
      <c r="K508" s="43"/>
      <c r="L508" s="47"/>
      <c r="M508" s="231"/>
      <c r="N508" s="232"/>
      <c r="O508" s="87"/>
      <c r="P508" s="87"/>
      <c r="Q508" s="87"/>
      <c r="R508" s="87"/>
      <c r="S508" s="87"/>
      <c r="T508" s="88"/>
      <c r="U508" s="41"/>
      <c r="V508" s="41"/>
      <c r="W508" s="41"/>
      <c r="X508" s="41"/>
      <c r="Y508" s="41"/>
      <c r="Z508" s="41"/>
      <c r="AA508" s="41"/>
      <c r="AB508" s="41"/>
      <c r="AC508" s="41"/>
      <c r="AD508" s="41"/>
      <c r="AE508" s="41"/>
      <c r="AU508" s="20" t="s">
        <v>86</v>
      </c>
    </row>
    <row r="509" spans="1:47" s="2" customFormat="1" ht="12">
      <c r="A509" s="41"/>
      <c r="B509" s="42"/>
      <c r="C509" s="43"/>
      <c r="D509" s="241" t="s">
        <v>383</v>
      </c>
      <c r="E509" s="43"/>
      <c r="F509" s="264" t="s">
        <v>405</v>
      </c>
      <c r="G509" s="43"/>
      <c r="H509" s="43"/>
      <c r="I509" s="43"/>
      <c r="J509" s="43"/>
      <c r="K509" s="43"/>
      <c r="L509" s="47"/>
      <c r="M509" s="231"/>
      <c r="N509" s="232"/>
      <c r="O509" s="87"/>
      <c r="P509" s="87"/>
      <c r="Q509" s="87"/>
      <c r="R509" s="87"/>
      <c r="S509" s="87"/>
      <c r="T509" s="88"/>
      <c r="U509" s="41"/>
      <c r="V509" s="41"/>
      <c r="W509" s="41"/>
      <c r="X509" s="41"/>
      <c r="Y509" s="41"/>
      <c r="Z509" s="41"/>
      <c r="AA509" s="41"/>
      <c r="AB509" s="41"/>
      <c r="AC509" s="41"/>
      <c r="AD509" s="41"/>
      <c r="AE509" s="41"/>
      <c r="AU509" s="20" t="s">
        <v>86</v>
      </c>
    </row>
    <row r="510" spans="1:47" s="2" customFormat="1" ht="12">
      <c r="A510" s="41"/>
      <c r="B510" s="42"/>
      <c r="C510" s="43"/>
      <c r="D510" s="241" t="s">
        <v>383</v>
      </c>
      <c r="E510" s="43"/>
      <c r="F510" s="265" t="s">
        <v>406</v>
      </c>
      <c r="G510" s="43"/>
      <c r="H510" s="263">
        <v>87.052</v>
      </c>
      <c r="I510" s="43"/>
      <c r="J510" s="43"/>
      <c r="K510" s="43"/>
      <c r="L510" s="47"/>
      <c r="M510" s="231"/>
      <c r="N510" s="232"/>
      <c r="O510" s="87"/>
      <c r="P510" s="87"/>
      <c r="Q510" s="87"/>
      <c r="R510" s="87"/>
      <c r="S510" s="87"/>
      <c r="T510" s="88"/>
      <c r="U510" s="41"/>
      <c r="V510" s="41"/>
      <c r="W510" s="41"/>
      <c r="X510" s="41"/>
      <c r="Y510" s="41"/>
      <c r="Z510" s="41"/>
      <c r="AA510" s="41"/>
      <c r="AB510" s="41"/>
      <c r="AC510" s="41"/>
      <c r="AD510" s="41"/>
      <c r="AE510" s="41"/>
      <c r="AU510" s="20" t="s">
        <v>86</v>
      </c>
    </row>
    <row r="511" spans="1:47" s="2" customFormat="1" ht="12">
      <c r="A511" s="41"/>
      <c r="B511" s="42"/>
      <c r="C511" s="43"/>
      <c r="D511" s="241" t="s">
        <v>383</v>
      </c>
      <c r="E511" s="43"/>
      <c r="F511" s="261" t="s">
        <v>584</v>
      </c>
      <c r="G511" s="43"/>
      <c r="H511" s="43"/>
      <c r="I511" s="43"/>
      <c r="J511" s="43"/>
      <c r="K511" s="43"/>
      <c r="L511" s="47"/>
      <c r="M511" s="231"/>
      <c r="N511" s="232"/>
      <c r="O511" s="87"/>
      <c r="P511" s="87"/>
      <c r="Q511" s="87"/>
      <c r="R511" s="87"/>
      <c r="S511" s="87"/>
      <c r="T511" s="88"/>
      <c r="U511" s="41"/>
      <c r="V511" s="41"/>
      <c r="W511" s="41"/>
      <c r="X511" s="41"/>
      <c r="Y511" s="41"/>
      <c r="Z511" s="41"/>
      <c r="AA511" s="41"/>
      <c r="AB511" s="41"/>
      <c r="AC511" s="41"/>
      <c r="AD511" s="41"/>
      <c r="AE511" s="41"/>
      <c r="AU511" s="20" t="s">
        <v>86</v>
      </c>
    </row>
    <row r="512" spans="1:47" s="2" customFormat="1" ht="12">
      <c r="A512" s="41"/>
      <c r="B512" s="42"/>
      <c r="C512" s="43"/>
      <c r="D512" s="241" t="s">
        <v>383</v>
      </c>
      <c r="E512" s="43"/>
      <c r="F512" s="262" t="s">
        <v>585</v>
      </c>
      <c r="G512" s="43"/>
      <c r="H512" s="263">
        <v>13.223</v>
      </c>
      <c r="I512" s="43"/>
      <c r="J512" s="43"/>
      <c r="K512" s="43"/>
      <c r="L512" s="47"/>
      <c r="M512" s="231"/>
      <c r="N512" s="232"/>
      <c r="O512" s="87"/>
      <c r="P512" s="87"/>
      <c r="Q512" s="87"/>
      <c r="R512" s="87"/>
      <c r="S512" s="87"/>
      <c r="T512" s="88"/>
      <c r="U512" s="41"/>
      <c r="V512" s="41"/>
      <c r="W512" s="41"/>
      <c r="X512" s="41"/>
      <c r="Y512" s="41"/>
      <c r="Z512" s="41"/>
      <c r="AA512" s="41"/>
      <c r="AB512" s="41"/>
      <c r="AC512" s="41"/>
      <c r="AD512" s="41"/>
      <c r="AE512" s="41"/>
      <c r="AU512" s="20" t="s">
        <v>86</v>
      </c>
    </row>
    <row r="513" spans="1:47" s="2" customFormat="1" ht="12">
      <c r="A513" s="41"/>
      <c r="B513" s="42"/>
      <c r="C513" s="43"/>
      <c r="D513" s="241" t="s">
        <v>383</v>
      </c>
      <c r="E513" s="43"/>
      <c r="F513" s="262" t="s">
        <v>586</v>
      </c>
      <c r="G513" s="43"/>
      <c r="H513" s="263">
        <v>6.278</v>
      </c>
      <c r="I513" s="43"/>
      <c r="J513" s="43"/>
      <c r="K513" s="43"/>
      <c r="L513" s="47"/>
      <c r="M513" s="231"/>
      <c r="N513" s="232"/>
      <c r="O513" s="87"/>
      <c r="P513" s="87"/>
      <c r="Q513" s="87"/>
      <c r="R513" s="87"/>
      <c r="S513" s="87"/>
      <c r="T513" s="88"/>
      <c r="U513" s="41"/>
      <c r="V513" s="41"/>
      <c r="W513" s="41"/>
      <c r="X513" s="41"/>
      <c r="Y513" s="41"/>
      <c r="Z513" s="41"/>
      <c r="AA513" s="41"/>
      <c r="AB513" s="41"/>
      <c r="AC513" s="41"/>
      <c r="AD513" s="41"/>
      <c r="AE513" s="41"/>
      <c r="AU513" s="20" t="s">
        <v>86</v>
      </c>
    </row>
    <row r="514" spans="1:47" s="2" customFormat="1" ht="12">
      <c r="A514" s="41"/>
      <c r="B514" s="42"/>
      <c r="C514" s="43"/>
      <c r="D514" s="241" t="s">
        <v>383</v>
      </c>
      <c r="E514" s="43"/>
      <c r="F514" s="262" t="s">
        <v>587</v>
      </c>
      <c r="G514" s="43"/>
      <c r="H514" s="263">
        <v>56.845</v>
      </c>
      <c r="I514" s="43"/>
      <c r="J514" s="43"/>
      <c r="K514" s="43"/>
      <c r="L514" s="47"/>
      <c r="M514" s="231"/>
      <c r="N514" s="232"/>
      <c r="O514" s="87"/>
      <c r="P514" s="87"/>
      <c r="Q514" s="87"/>
      <c r="R514" s="87"/>
      <c r="S514" s="87"/>
      <c r="T514" s="88"/>
      <c r="U514" s="41"/>
      <c r="V514" s="41"/>
      <c r="W514" s="41"/>
      <c r="X514" s="41"/>
      <c r="Y514" s="41"/>
      <c r="Z514" s="41"/>
      <c r="AA514" s="41"/>
      <c r="AB514" s="41"/>
      <c r="AC514" s="41"/>
      <c r="AD514" s="41"/>
      <c r="AE514" s="41"/>
      <c r="AU514" s="20" t="s">
        <v>86</v>
      </c>
    </row>
    <row r="515" spans="1:47" s="2" customFormat="1" ht="12">
      <c r="A515" s="41"/>
      <c r="B515" s="42"/>
      <c r="C515" s="43"/>
      <c r="D515" s="241" t="s">
        <v>383</v>
      </c>
      <c r="E515" s="43"/>
      <c r="F515" s="264" t="s">
        <v>588</v>
      </c>
      <c r="G515" s="43"/>
      <c r="H515" s="43"/>
      <c r="I515" s="43"/>
      <c r="J515" s="43"/>
      <c r="K515" s="43"/>
      <c r="L515" s="47"/>
      <c r="M515" s="231"/>
      <c r="N515" s="232"/>
      <c r="O515" s="87"/>
      <c r="P515" s="87"/>
      <c r="Q515" s="87"/>
      <c r="R515" s="87"/>
      <c r="S515" s="87"/>
      <c r="T515" s="88"/>
      <c r="U515" s="41"/>
      <c r="V515" s="41"/>
      <c r="W515" s="41"/>
      <c r="X515" s="41"/>
      <c r="Y515" s="41"/>
      <c r="Z515" s="41"/>
      <c r="AA515" s="41"/>
      <c r="AB515" s="41"/>
      <c r="AC515" s="41"/>
      <c r="AD515" s="41"/>
      <c r="AE515" s="41"/>
      <c r="AU515" s="20" t="s">
        <v>86</v>
      </c>
    </row>
    <row r="516" spans="1:47" s="2" customFormat="1" ht="12">
      <c r="A516" s="41"/>
      <c r="B516" s="42"/>
      <c r="C516" s="43"/>
      <c r="D516" s="241" t="s">
        <v>383</v>
      </c>
      <c r="E516" s="43"/>
      <c r="F516" s="265" t="s">
        <v>589</v>
      </c>
      <c r="G516" s="43"/>
      <c r="H516" s="263">
        <v>264.452</v>
      </c>
      <c r="I516" s="43"/>
      <c r="J516" s="43"/>
      <c r="K516" s="43"/>
      <c r="L516" s="47"/>
      <c r="M516" s="231"/>
      <c r="N516" s="232"/>
      <c r="O516" s="87"/>
      <c r="P516" s="87"/>
      <c r="Q516" s="87"/>
      <c r="R516" s="87"/>
      <c r="S516" s="87"/>
      <c r="T516" s="88"/>
      <c r="U516" s="41"/>
      <c r="V516" s="41"/>
      <c r="W516" s="41"/>
      <c r="X516" s="41"/>
      <c r="Y516" s="41"/>
      <c r="Z516" s="41"/>
      <c r="AA516" s="41"/>
      <c r="AB516" s="41"/>
      <c r="AC516" s="41"/>
      <c r="AD516" s="41"/>
      <c r="AE516" s="41"/>
      <c r="AU516" s="20" t="s">
        <v>86</v>
      </c>
    </row>
    <row r="517" spans="1:47" s="2" customFormat="1" ht="12">
      <c r="A517" s="41"/>
      <c r="B517" s="42"/>
      <c r="C517" s="43"/>
      <c r="D517" s="241" t="s">
        <v>383</v>
      </c>
      <c r="E517" s="43"/>
      <c r="F517" s="264" t="s">
        <v>590</v>
      </c>
      <c r="G517" s="43"/>
      <c r="H517" s="43"/>
      <c r="I517" s="43"/>
      <c r="J517" s="43"/>
      <c r="K517" s="43"/>
      <c r="L517" s="47"/>
      <c r="M517" s="231"/>
      <c r="N517" s="232"/>
      <c r="O517" s="87"/>
      <c r="P517" s="87"/>
      <c r="Q517" s="87"/>
      <c r="R517" s="87"/>
      <c r="S517" s="87"/>
      <c r="T517" s="88"/>
      <c r="U517" s="41"/>
      <c r="V517" s="41"/>
      <c r="W517" s="41"/>
      <c r="X517" s="41"/>
      <c r="Y517" s="41"/>
      <c r="Z517" s="41"/>
      <c r="AA517" s="41"/>
      <c r="AB517" s="41"/>
      <c r="AC517" s="41"/>
      <c r="AD517" s="41"/>
      <c r="AE517" s="41"/>
      <c r="AU517" s="20" t="s">
        <v>86</v>
      </c>
    </row>
    <row r="518" spans="1:47" s="2" customFormat="1" ht="12">
      <c r="A518" s="41"/>
      <c r="B518" s="42"/>
      <c r="C518" s="43"/>
      <c r="D518" s="241" t="s">
        <v>383</v>
      </c>
      <c r="E518" s="43"/>
      <c r="F518" s="265" t="s">
        <v>591</v>
      </c>
      <c r="G518" s="43"/>
      <c r="H518" s="263">
        <v>62.779</v>
      </c>
      <c r="I518" s="43"/>
      <c r="J518" s="43"/>
      <c r="K518" s="43"/>
      <c r="L518" s="47"/>
      <c r="M518" s="231"/>
      <c r="N518" s="232"/>
      <c r="O518" s="87"/>
      <c r="P518" s="87"/>
      <c r="Q518" s="87"/>
      <c r="R518" s="87"/>
      <c r="S518" s="87"/>
      <c r="T518" s="88"/>
      <c r="U518" s="41"/>
      <c r="V518" s="41"/>
      <c r="W518" s="41"/>
      <c r="X518" s="41"/>
      <c r="Y518" s="41"/>
      <c r="Z518" s="41"/>
      <c r="AA518" s="41"/>
      <c r="AB518" s="41"/>
      <c r="AC518" s="41"/>
      <c r="AD518" s="41"/>
      <c r="AE518" s="41"/>
      <c r="AU518" s="20" t="s">
        <v>86</v>
      </c>
    </row>
    <row r="519" spans="1:47" s="2" customFormat="1" ht="12">
      <c r="A519" s="41"/>
      <c r="B519" s="42"/>
      <c r="C519" s="43"/>
      <c r="D519" s="241" t="s">
        <v>383</v>
      </c>
      <c r="E519" s="43"/>
      <c r="F519" s="264" t="s">
        <v>592</v>
      </c>
      <c r="G519" s="43"/>
      <c r="H519" s="43"/>
      <c r="I519" s="43"/>
      <c r="J519" s="43"/>
      <c r="K519" s="43"/>
      <c r="L519" s="47"/>
      <c r="M519" s="231"/>
      <c r="N519" s="232"/>
      <c r="O519" s="87"/>
      <c r="P519" s="87"/>
      <c r="Q519" s="87"/>
      <c r="R519" s="87"/>
      <c r="S519" s="87"/>
      <c r="T519" s="88"/>
      <c r="U519" s="41"/>
      <c r="V519" s="41"/>
      <c r="W519" s="41"/>
      <c r="X519" s="41"/>
      <c r="Y519" s="41"/>
      <c r="Z519" s="41"/>
      <c r="AA519" s="41"/>
      <c r="AB519" s="41"/>
      <c r="AC519" s="41"/>
      <c r="AD519" s="41"/>
      <c r="AE519" s="41"/>
      <c r="AU519" s="20" t="s">
        <v>86</v>
      </c>
    </row>
    <row r="520" spans="1:47" s="2" customFormat="1" ht="12">
      <c r="A520" s="41"/>
      <c r="B520" s="42"/>
      <c r="C520" s="43"/>
      <c r="D520" s="241" t="s">
        <v>383</v>
      </c>
      <c r="E520" s="43"/>
      <c r="F520" s="265" t="s">
        <v>593</v>
      </c>
      <c r="G520" s="43"/>
      <c r="H520" s="263">
        <v>378.969</v>
      </c>
      <c r="I520" s="43"/>
      <c r="J520" s="43"/>
      <c r="K520" s="43"/>
      <c r="L520" s="47"/>
      <c r="M520" s="231"/>
      <c r="N520" s="232"/>
      <c r="O520" s="87"/>
      <c r="P520" s="87"/>
      <c r="Q520" s="87"/>
      <c r="R520" s="87"/>
      <c r="S520" s="87"/>
      <c r="T520" s="88"/>
      <c r="U520" s="41"/>
      <c r="V520" s="41"/>
      <c r="W520" s="41"/>
      <c r="X520" s="41"/>
      <c r="Y520" s="41"/>
      <c r="Z520" s="41"/>
      <c r="AA520" s="41"/>
      <c r="AB520" s="41"/>
      <c r="AC520" s="41"/>
      <c r="AD520" s="41"/>
      <c r="AE520" s="41"/>
      <c r="AU520" s="20" t="s">
        <v>86</v>
      </c>
    </row>
    <row r="521" spans="1:63" s="12" customFormat="1" ht="25.9" customHeight="1">
      <c r="A521" s="12"/>
      <c r="B521" s="199"/>
      <c r="C521" s="200"/>
      <c r="D521" s="201" t="s">
        <v>75</v>
      </c>
      <c r="E521" s="202" t="s">
        <v>143</v>
      </c>
      <c r="F521" s="202" t="s">
        <v>144</v>
      </c>
      <c r="G521" s="200"/>
      <c r="H521" s="200"/>
      <c r="I521" s="203"/>
      <c r="J521" s="204">
        <f>BK521</f>
        <v>0</v>
      </c>
      <c r="K521" s="200"/>
      <c r="L521" s="205"/>
      <c r="M521" s="206"/>
      <c r="N521" s="207"/>
      <c r="O521" s="207"/>
      <c r="P521" s="208">
        <f>P522</f>
        <v>0</v>
      </c>
      <c r="Q521" s="207"/>
      <c r="R521" s="208">
        <f>R522</f>
        <v>0</v>
      </c>
      <c r="S521" s="207"/>
      <c r="T521" s="209">
        <f>T522</f>
        <v>0</v>
      </c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R521" s="210" t="s">
        <v>145</v>
      </c>
      <c r="AT521" s="211" t="s">
        <v>75</v>
      </c>
      <c r="AU521" s="211" t="s">
        <v>76</v>
      </c>
      <c r="AY521" s="210" t="s">
        <v>146</v>
      </c>
      <c r="BK521" s="212">
        <f>BK522</f>
        <v>0</v>
      </c>
    </row>
    <row r="522" spans="1:63" s="12" customFormat="1" ht="22.8" customHeight="1">
      <c r="A522" s="12"/>
      <c r="B522" s="199"/>
      <c r="C522" s="200"/>
      <c r="D522" s="201" t="s">
        <v>75</v>
      </c>
      <c r="E522" s="213" t="s">
        <v>184</v>
      </c>
      <c r="F522" s="213" t="s">
        <v>185</v>
      </c>
      <c r="G522" s="200"/>
      <c r="H522" s="200"/>
      <c r="I522" s="203"/>
      <c r="J522" s="214">
        <f>BK522</f>
        <v>0</v>
      </c>
      <c r="K522" s="200"/>
      <c r="L522" s="205"/>
      <c r="M522" s="206"/>
      <c r="N522" s="207"/>
      <c r="O522" s="207"/>
      <c r="P522" s="208">
        <f>P523</f>
        <v>0</v>
      </c>
      <c r="Q522" s="207"/>
      <c r="R522" s="208">
        <f>R523</f>
        <v>0</v>
      </c>
      <c r="S522" s="207"/>
      <c r="T522" s="209">
        <f>T523</f>
        <v>0</v>
      </c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R522" s="210" t="s">
        <v>145</v>
      </c>
      <c r="AT522" s="211" t="s">
        <v>75</v>
      </c>
      <c r="AU522" s="211" t="s">
        <v>84</v>
      </c>
      <c r="AY522" s="210" t="s">
        <v>146</v>
      </c>
      <c r="BK522" s="212">
        <f>BK523</f>
        <v>0</v>
      </c>
    </row>
    <row r="523" spans="1:65" s="2" customFormat="1" ht="16.5" customHeight="1">
      <c r="A523" s="41"/>
      <c r="B523" s="42"/>
      <c r="C523" s="215" t="s">
        <v>207</v>
      </c>
      <c r="D523" s="215" t="s">
        <v>149</v>
      </c>
      <c r="E523" s="216" t="s">
        <v>1351</v>
      </c>
      <c r="F523" s="217" t="s">
        <v>1352</v>
      </c>
      <c r="G523" s="218" t="s">
        <v>152</v>
      </c>
      <c r="H523" s="219">
        <v>1</v>
      </c>
      <c r="I523" s="220"/>
      <c r="J523" s="221">
        <f>ROUND(I523*H523,2)</f>
        <v>0</v>
      </c>
      <c r="K523" s="217" t="s">
        <v>19</v>
      </c>
      <c r="L523" s="47"/>
      <c r="M523" s="301" t="s">
        <v>19</v>
      </c>
      <c r="N523" s="302" t="s">
        <v>47</v>
      </c>
      <c r="O523" s="235"/>
      <c r="P523" s="303">
        <f>O523*H523</f>
        <v>0</v>
      </c>
      <c r="Q523" s="303">
        <v>0</v>
      </c>
      <c r="R523" s="303">
        <f>Q523*H523</f>
        <v>0</v>
      </c>
      <c r="S523" s="303">
        <v>0</v>
      </c>
      <c r="T523" s="304">
        <f>S523*H523</f>
        <v>0</v>
      </c>
      <c r="U523" s="41"/>
      <c r="V523" s="41"/>
      <c r="W523" s="41"/>
      <c r="X523" s="41"/>
      <c r="Y523" s="41"/>
      <c r="Z523" s="41"/>
      <c r="AA523" s="41"/>
      <c r="AB523" s="41"/>
      <c r="AC523" s="41"/>
      <c r="AD523" s="41"/>
      <c r="AE523" s="41"/>
      <c r="AR523" s="226" t="s">
        <v>154</v>
      </c>
      <c r="AT523" s="226" t="s">
        <v>149</v>
      </c>
      <c r="AU523" s="226" t="s">
        <v>86</v>
      </c>
      <c r="AY523" s="20" t="s">
        <v>146</v>
      </c>
      <c r="BE523" s="227">
        <f>IF(N523="základní",J523,0)</f>
        <v>0</v>
      </c>
      <c r="BF523" s="227">
        <f>IF(N523="snížená",J523,0)</f>
        <v>0</v>
      </c>
      <c r="BG523" s="227">
        <f>IF(N523="zákl. přenesená",J523,0)</f>
        <v>0</v>
      </c>
      <c r="BH523" s="227">
        <f>IF(N523="sníž. přenesená",J523,0)</f>
        <v>0</v>
      </c>
      <c r="BI523" s="227">
        <f>IF(N523="nulová",J523,0)</f>
        <v>0</v>
      </c>
      <c r="BJ523" s="20" t="s">
        <v>84</v>
      </c>
      <c r="BK523" s="227">
        <f>ROUND(I523*H523,2)</f>
        <v>0</v>
      </c>
      <c r="BL523" s="20" t="s">
        <v>154</v>
      </c>
      <c r="BM523" s="226" t="s">
        <v>1353</v>
      </c>
    </row>
    <row r="524" spans="1:31" s="2" customFormat="1" ht="6.95" customHeight="1">
      <c r="A524" s="41"/>
      <c r="B524" s="62"/>
      <c r="C524" s="63"/>
      <c r="D524" s="63"/>
      <c r="E524" s="63"/>
      <c r="F524" s="63"/>
      <c r="G524" s="63"/>
      <c r="H524" s="63"/>
      <c r="I524" s="63"/>
      <c r="J524" s="63"/>
      <c r="K524" s="63"/>
      <c r="L524" s="47"/>
      <c r="M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  <c r="AA524" s="41"/>
      <c r="AB524" s="41"/>
      <c r="AC524" s="41"/>
      <c r="AD524" s="41"/>
      <c r="AE524" s="41"/>
    </row>
  </sheetData>
  <sheetProtection password="CC35" sheet="1" objects="1" scenarios="1" formatColumns="0" formatRows="0" autoFilter="0"/>
  <autoFilter ref="C90:K523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hyperlinks>
    <hyperlink ref="F95" r:id="rId1" display="https://podminky.urs.cz/item/CS_URS_2024_01/122251104"/>
    <hyperlink ref="F142" r:id="rId2" display="https://podminky.urs.cz/item/CS_URS_2024_01/129001101"/>
    <hyperlink ref="F190" r:id="rId3" display="https://podminky.urs.cz/item/CS_URS_2024_01/162651112"/>
    <hyperlink ref="F237" r:id="rId4" display="https://podminky.urs.cz/item/CS_URS_2024_01/171152501"/>
    <hyperlink ref="F284" r:id="rId5" display="https://podminky.urs.cz/item/CS_URS_2024_01/171201231"/>
    <hyperlink ref="F332" r:id="rId6" display="https://podminky.urs.cz/item/CS_URS_2024_01/171251201"/>
    <hyperlink ref="F380" r:id="rId7" display="https://podminky.urs.cz/item/CS_URS_2024_01/564971315"/>
    <hyperlink ref="F428" r:id="rId8" display="https://podminky.urs.cz/item/CS_URS_2024_01/919726122"/>
    <hyperlink ref="F475" r:id="rId9" display="https://podminky.urs.cz/item/CS_URS_2024_01/919858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2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99</v>
      </c>
      <c r="AZ2" s="237" t="s">
        <v>1316</v>
      </c>
      <c r="BA2" s="237" t="s">
        <v>1354</v>
      </c>
      <c r="BB2" s="237" t="s">
        <v>19</v>
      </c>
      <c r="BC2" s="237" t="s">
        <v>1355</v>
      </c>
      <c r="BD2" s="237" t="s">
        <v>162</v>
      </c>
    </row>
    <row r="3" spans="2:5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3"/>
      <c r="AT3" s="20" t="s">
        <v>86</v>
      </c>
      <c r="AZ3" s="237" t="s">
        <v>212</v>
      </c>
      <c r="BA3" s="237" t="s">
        <v>1356</v>
      </c>
      <c r="BB3" s="237" t="s">
        <v>19</v>
      </c>
      <c r="BC3" s="237" t="s">
        <v>1357</v>
      </c>
      <c r="BD3" s="237" t="s">
        <v>162</v>
      </c>
    </row>
    <row r="4" spans="2:56" s="1" customFormat="1" ht="24.95" customHeight="1">
      <c r="B4" s="23"/>
      <c r="D4" s="143" t="s">
        <v>115</v>
      </c>
      <c r="L4" s="23"/>
      <c r="M4" s="144" t="s">
        <v>10</v>
      </c>
      <c r="AT4" s="20" t="s">
        <v>4</v>
      </c>
      <c r="AZ4" s="237" t="s">
        <v>215</v>
      </c>
      <c r="BA4" s="237" t="s">
        <v>1358</v>
      </c>
      <c r="BB4" s="237" t="s">
        <v>19</v>
      </c>
      <c r="BC4" s="237" t="s">
        <v>1359</v>
      </c>
      <c r="BD4" s="237" t="s">
        <v>162</v>
      </c>
    </row>
    <row r="5" spans="2:56" s="1" customFormat="1" ht="6.95" customHeight="1">
      <c r="B5" s="23"/>
      <c r="L5" s="23"/>
      <c r="AZ5" s="237" t="s">
        <v>218</v>
      </c>
      <c r="BA5" s="237" t="s">
        <v>1360</v>
      </c>
      <c r="BB5" s="237" t="s">
        <v>19</v>
      </c>
      <c r="BC5" s="237" t="s">
        <v>1361</v>
      </c>
      <c r="BD5" s="237" t="s">
        <v>162</v>
      </c>
    </row>
    <row r="6" spans="2:56" s="1" customFormat="1" ht="12" customHeight="1">
      <c r="B6" s="23"/>
      <c r="D6" s="145" t="s">
        <v>16</v>
      </c>
      <c r="L6" s="23"/>
      <c r="AZ6" s="237" t="s">
        <v>1362</v>
      </c>
      <c r="BA6" s="237" t="s">
        <v>1363</v>
      </c>
      <c r="BB6" s="237" t="s">
        <v>19</v>
      </c>
      <c r="BC6" s="237" t="s">
        <v>167</v>
      </c>
      <c r="BD6" s="237" t="s">
        <v>162</v>
      </c>
    </row>
    <row r="7" spans="2:56" s="1" customFormat="1" ht="16.5" customHeight="1">
      <c r="B7" s="23"/>
      <c r="E7" s="146" t="str">
        <f>'Rekapitulace zakázky'!K6</f>
        <v>Regenerace sídliště Husova - Jiráskova, Nový Bor - IV.etapa</v>
      </c>
      <c r="F7" s="145"/>
      <c r="G7" s="145"/>
      <c r="H7" s="145"/>
      <c r="L7" s="23"/>
      <c r="AZ7" s="237" t="s">
        <v>221</v>
      </c>
      <c r="BA7" s="237" t="s">
        <v>1364</v>
      </c>
      <c r="BB7" s="237" t="s">
        <v>19</v>
      </c>
      <c r="BC7" s="237" t="s">
        <v>162</v>
      </c>
      <c r="BD7" s="237" t="s">
        <v>162</v>
      </c>
    </row>
    <row r="8" spans="2:56" s="1" customFormat="1" ht="12" customHeight="1">
      <c r="B8" s="23"/>
      <c r="D8" s="145" t="s">
        <v>116</v>
      </c>
      <c r="L8" s="23"/>
      <c r="AZ8" s="237" t="s">
        <v>224</v>
      </c>
      <c r="BA8" s="237" t="s">
        <v>1365</v>
      </c>
      <c r="BB8" s="237" t="s">
        <v>19</v>
      </c>
      <c r="BC8" s="237" t="s">
        <v>1366</v>
      </c>
      <c r="BD8" s="237" t="s">
        <v>162</v>
      </c>
    </row>
    <row r="9" spans="1:56" s="2" customFormat="1" ht="16.5" customHeight="1">
      <c r="A9" s="41"/>
      <c r="B9" s="47"/>
      <c r="C9" s="41"/>
      <c r="D9" s="41"/>
      <c r="E9" s="146" t="s">
        <v>233</v>
      </c>
      <c r="F9" s="41"/>
      <c r="G9" s="41"/>
      <c r="H9" s="41"/>
      <c r="I9" s="41"/>
      <c r="J9" s="41"/>
      <c r="K9" s="41"/>
      <c r="L9" s="14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Z9" s="237" t="s">
        <v>227</v>
      </c>
      <c r="BA9" s="237" t="s">
        <v>1367</v>
      </c>
      <c r="BB9" s="237" t="s">
        <v>19</v>
      </c>
      <c r="BC9" s="237" t="s">
        <v>1368</v>
      </c>
      <c r="BD9" s="237" t="s">
        <v>162</v>
      </c>
    </row>
    <row r="10" spans="1:56" s="2" customFormat="1" ht="12" customHeight="1">
      <c r="A10" s="41"/>
      <c r="B10" s="47"/>
      <c r="C10" s="41"/>
      <c r="D10" s="145" t="s">
        <v>237</v>
      </c>
      <c r="E10" s="41"/>
      <c r="F10" s="41"/>
      <c r="G10" s="41"/>
      <c r="H10" s="41"/>
      <c r="I10" s="41"/>
      <c r="J10" s="41"/>
      <c r="K10" s="41"/>
      <c r="L10" s="14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Z10" s="237" t="s">
        <v>230</v>
      </c>
      <c r="BA10" s="237" t="s">
        <v>1369</v>
      </c>
      <c r="BB10" s="237" t="s">
        <v>19</v>
      </c>
      <c r="BC10" s="237" t="s">
        <v>1370</v>
      </c>
      <c r="BD10" s="237" t="s">
        <v>162</v>
      </c>
    </row>
    <row r="11" spans="1:56" s="2" customFormat="1" ht="16.5" customHeight="1">
      <c r="A11" s="41"/>
      <c r="B11" s="47"/>
      <c r="C11" s="41"/>
      <c r="D11" s="41"/>
      <c r="E11" s="148" t="s">
        <v>1371</v>
      </c>
      <c r="F11" s="41"/>
      <c r="G11" s="41"/>
      <c r="H11" s="41"/>
      <c r="I11" s="41"/>
      <c r="J11" s="41"/>
      <c r="K11" s="41"/>
      <c r="L11" s="14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Z11" s="237" t="s">
        <v>238</v>
      </c>
      <c r="BA11" s="237" t="s">
        <v>1372</v>
      </c>
      <c r="BB11" s="237" t="s">
        <v>19</v>
      </c>
      <c r="BC11" s="237" t="s">
        <v>162</v>
      </c>
      <c r="BD11" s="237" t="s">
        <v>162</v>
      </c>
    </row>
    <row r="12" spans="1:56" s="2" customFormat="1" ht="12">
      <c r="A12" s="41"/>
      <c r="B12" s="47"/>
      <c r="C12" s="41"/>
      <c r="D12" s="41"/>
      <c r="E12" s="41"/>
      <c r="F12" s="41"/>
      <c r="G12" s="41"/>
      <c r="H12" s="41"/>
      <c r="I12" s="41"/>
      <c r="J12" s="41"/>
      <c r="K12" s="41"/>
      <c r="L12" s="14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Z12" s="237" t="s">
        <v>242</v>
      </c>
      <c r="BA12" s="237" t="s">
        <v>1373</v>
      </c>
      <c r="BB12" s="237" t="s">
        <v>19</v>
      </c>
      <c r="BC12" s="237" t="s">
        <v>167</v>
      </c>
      <c r="BD12" s="237" t="s">
        <v>162</v>
      </c>
    </row>
    <row r="13" spans="1:56" s="2" customFormat="1" ht="12" customHeight="1">
      <c r="A13" s="41"/>
      <c r="B13" s="47"/>
      <c r="C13" s="41"/>
      <c r="D13" s="145" t="s">
        <v>18</v>
      </c>
      <c r="E13" s="41"/>
      <c r="F13" s="136" t="s">
        <v>19</v>
      </c>
      <c r="G13" s="41"/>
      <c r="H13" s="41"/>
      <c r="I13" s="145" t="s">
        <v>20</v>
      </c>
      <c r="J13" s="136" t="s">
        <v>19</v>
      </c>
      <c r="K13" s="41"/>
      <c r="L13" s="14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Z13" s="237" t="s">
        <v>245</v>
      </c>
      <c r="BA13" s="237" t="s">
        <v>1374</v>
      </c>
      <c r="BB13" s="237" t="s">
        <v>19</v>
      </c>
      <c r="BC13" s="237" t="s">
        <v>162</v>
      </c>
      <c r="BD13" s="237" t="s">
        <v>162</v>
      </c>
    </row>
    <row r="14" spans="1:31" s="2" customFormat="1" ht="12" customHeight="1">
      <c r="A14" s="41"/>
      <c r="B14" s="47"/>
      <c r="C14" s="41"/>
      <c r="D14" s="145" t="s">
        <v>21</v>
      </c>
      <c r="E14" s="41"/>
      <c r="F14" s="136" t="s">
        <v>22</v>
      </c>
      <c r="G14" s="41"/>
      <c r="H14" s="41"/>
      <c r="I14" s="145" t="s">
        <v>23</v>
      </c>
      <c r="J14" s="149" t="str">
        <f>'Rekapitulace zakázky'!AN8</f>
        <v>27. 2. 2024</v>
      </c>
      <c r="K14" s="41"/>
      <c r="L14" s="14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0.8" customHeight="1">
      <c r="A15" s="41"/>
      <c r="B15" s="47"/>
      <c r="C15" s="41"/>
      <c r="D15" s="41"/>
      <c r="E15" s="41"/>
      <c r="F15" s="41"/>
      <c r="G15" s="41"/>
      <c r="H15" s="41"/>
      <c r="I15" s="41"/>
      <c r="J15" s="41"/>
      <c r="K15" s="41"/>
      <c r="L15" s="14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7"/>
      <c r="C16" s="41"/>
      <c r="D16" s="145" t="s">
        <v>25</v>
      </c>
      <c r="E16" s="41"/>
      <c r="F16" s="41"/>
      <c r="G16" s="41"/>
      <c r="H16" s="41"/>
      <c r="I16" s="145" t="s">
        <v>26</v>
      </c>
      <c r="J16" s="136" t="s">
        <v>27</v>
      </c>
      <c r="K16" s="41"/>
      <c r="L16" s="14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8" customHeight="1">
      <c r="A17" s="41"/>
      <c r="B17" s="47"/>
      <c r="C17" s="41"/>
      <c r="D17" s="41"/>
      <c r="E17" s="136" t="s">
        <v>28</v>
      </c>
      <c r="F17" s="41"/>
      <c r="G17" s="41"/>
      <c r="H17" s="41"/>
      <c r="I17" s="145" t="s">
        <v>29</v>
      </c>
      <c r="J17" s="136" t="s">
        <v>30</v>
      </c>
      <c r="K17" s="41"/>
      <c r="L17" s="14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6.95" customHeight="1">
      <c r="A18" s="41"/>
      <c r="B18" s="47"/>
      <c r="C18" s="41"/>
      <c r="D18" s="41"/>
      <c r="E18" s="41"/>
      <c r="F18" s="41"/>
      <c r="G18" s="41"/>
      <c r="H18" s="41"/>
      <c r="I18" s="41"/>
      <c r="J18" s="41"/>
      <c r="K18" s="41"/>
      <c r="L18" s="14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2" customHeight="1">
      <c r="A19" s="41"/>
      <c r="B19" s="47"/>
      <c r="C19" s="41"/>
      <c r="D19" s="145" t="s">
        <v>31</v>
      </c>
      <c r="E19" s="41"/>
      <c r="F19" s="41"/>
      <c r="G19" s="41"/>
      <c r="H19" s="41"/>
      <c r="I19" s="145" t="s">
        <v>26</v>
      </c>
      <c r="J19" s="36" t="str">
        <f>'Rekapitulace zakázky'!AN13</f>
        <v>Vyplň údaj</v>
      </c>
      <c r="K19" s="41"/>
      <c r="L19" s="14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8" customHeight="1">
      <c r="A20" s="41"/>
      <c r="B20" s="47"/>
      <c r="C20" s="41"/>
      <c r="D20" s="41"/>
      <c r="E20" s="36" t="str">
        <f>'Rekapitulace zakázky'!E14</f>
        <v>Vyplň údaj</v>
      </c>
      <c r="F20" s="136"/>
      <c r="G20" s="136"/>
      <c r="H20" s="136"/>
      <c r="I20" s="145" t="s">
        <v>29</v>
      </c>
      <c r="J20" s="36" t="str">
        <f>'Rekapitulace zakázky'!AN14</f>
        <v>Vyplň údaj</v>
      </c>
      <c r="K20" s="41"/>
      <c r="L20" s="14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6.95" customHeight="1">
      <c r="A21" s="41"/>
      <c r="B21" s="47"/>
      <c r="C21" s="41"/>
      <c r="D21" s="41"/>
      <c r="E21" s="41"/>
      <c r="F21" s="41"/>
      <c r="G21" s="41"/>
      <c r="H21" s="41"/>
      <c r="I21" s="41"/>
      <c r="J21" s="41"/>
      <c r="K21" s="41"/>
      <c r="L21" s="14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2" customHeight="1">
      <c r="A22" s="41"/>
      <c r="B22" s="47"/>
      <c r="C22" s="41"/>
      <c r="D22" s="145" t="s">
        <v>33</v>
      </c>
      <c r="E22" s="41"/>
      <c r="F22" s="41"/>
      <c r="G22" s="41"/>
      <c r="H22" s="41"/>
      <c r="I22" s="145" t="s">
        <v>26</v>
      </c>
      <c r="J22" s="136" t="s">
        <v>34</v>
      </c>
      <c r="K22" s="41"/>
      <c r="L22" s="14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8" customHeight="1">
      <c r="A23" s="41"/>
      <c r="B23" s="47"/>
      <c r="C23" s="41"/>
      <c r="D23" s="41"/>
      <c r="E23" s="136" t="s">
        <v>35</v>
      </c>
      <c r="F23" s="41"/>
      <c r="G23" s="41"/>
      <c r="H23" s="41"/>
      <c r="I23" s="145" t="s">
        <v>29</v>
      </c>
      <c r="J23" s="136" t="s">
        <v>36</v>
      </c>
      <c r="K23" s="41"/>
      <c r="L23" s="14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6.95" customHeight="1">
      <c r="A24" s="41"/>
      <c r="B24" s="47"/>
      <c r="C24" s="41"/>
      <c r="D24" s="41"/>
      <c r="E24" s="41"/>
      <c r="F24" s="41"/>
      <c r="G24" s="41"/>
      <c r="H24" s="41"/>
      <c r="I24" s="41"/>
      <c r="J24" s="41"/>
      <c r="K24" s="41"/>
      <c r="L24" s="14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2" customHeight="1">
      <c r="A25" s="41"/>
      <c r="B25" s="47"/>
      <c r="C25" s="41"/>
      <c r="D25" s="145" t="s">
        <v>38</v>
      </c>
      <c r="E25" s="41"/>
      <c r="F25" s="41"/>
      <c r="G25" s="41"/>
      <c r="H25" s="41"/>
      <c r="I25" s="145" t="s">
        <v>26</v>
      </c>
      <c r="J25" s="136" t="s">
        <v>19</v>
      </c>
      <c r="K25" s="41"/>
      <c r="L25" s="14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8" customHeight="1">
      <c r="A26" s="41"/>
      <c r="B26" s="47"/>
      <c r="C26" s="41"/>
      <c r="D26" s="41"/>
      <c r="E26" s="136" t="s">
        <v>39</v>
      </c>
      <c r="F26" s="41"/>
      <c r="G26" s="41"/>
      <c r="H26" s="41"/>
      <c r="I26" s="145" t="s">
        <v>29</v>
      </c>
      <c r="J26" s="136" t="s">
        <v>19</v>
      </c>
      <c r="K26" s="41"/>
      <c r="L26" s="14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6.95" customHeight="1">
      <c r="A27" s="41"/>
      <c r="B27" s="47"/>
      <c r="C27" s="41"/>
      <c r="D27" s="41"/>
      <c r="E27" s="41"/>
      <c r="F27" s="41"/>
      <c r="G27" s="41"/>
      <c r="H27" s="41"/>
      <c r="I27" s="41"/>
      <c r="J27" s="41"/>
      <c r="K27" s="41"/>
      <c r="L27" s="147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2" customHeight="1">
      <c r="A28" s="41"/>
      <c r="B28" s="47"/>
      <c r="C28" s="41"/>
      <c r="D28" s="145" t="s">
        <v>40</v>
      </c>
      <c r="E28" s="41"/>
      <c r="F28" s="41"/>
      <c r="G28" s="41"/>
      <c r="H28" s="41"/>
      <c r="I28" s="41"/>
      <c r="J28" s="41"/>
      <c r="K28" s="41"/>
      <c r="L28" s="14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8" customFormat="1" ht="16.5" customHeight="1">
      <c r="A29" s="150"/>
      <c r="B29" s="151"/>
      <c r="C29" s="150"/>
      <c r="D29" s="150"/>
      <c r="E29" s="152" t="s">
        <v>19</v>
      </c>
      <c r="F29" s="152"/>
      <c r="G29" s="152"/>
      <c r="H29" s="152"/>
      <c r="I29" s="150"/>
      <c r="J29" s="150"/>
      <c r="K29" s="150"/>
      <c r="L29" s="153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</row>
    <row r="30" spans="1:31" s="2" customFormat="1" ht="6.95" customHeight="1">
      <c r="A30" s="41"/>
      <c r="B30" s="47"/>
      <c r="C30" s="41"/>
      <c r="D30" s="41"/>
      <c r="E30" s="41"/>
      <c r="F30" s="41"/>
      <c r="G30" s="41"/>
      <c r="H30" s="41"/>
      <c r="I30" s="41"/>
      <c r="J30" s="41"/>
      <c r="K30" s="41"/>
      <c r="L30" s="14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4"/>
      <c r="E31" s="154"/>
      <c r="F31" s="154"/>
      <c r="G31" s="154"/>
      <c r="H31" s="154"/>
      <c r="I31" s="154"/>
      <c r="J31" s="154"/>
      <c r="K31" s="154"/>
      <c r="L31" s="14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25.4" customHeight="1">
      <c r="A32" s="41"/>
      <c r="B32" s="47"/>
      <c r="C32" s="41"/>
      <c r="D32" s="155" t="s">
        <v>42</v>
      </c>
      <c r="E32" s="41"/>
      <c r="F32" s="41"/>
      <c r="G32" s="41"/>
      <c r="H32" s="41"/>
      <c r="I32" s="41"/>
      <c r="J32" s="156">
        <f>ROUND(J92,2)</f>
        <v>0</v>
      </c>
      <c r="K32" s="41"/>
      <c r="L32" s="14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7"/>
      <c r="C33" s="41"/>
      <c r="D33" s="154"/>
      <c r="E33" s="154"/>
      <c r="F33" s="154"/>
      <c r="G33" s="154"/>
      <c r="H33" s="154"/>
      <c r="I33" s="154"/>
      <c r="J33" s="154"/>
      <c r="K33" s="154"/>
      <c r="L33" s="14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41"/>
      <c r="F34" s="157" t="s">
        <v>44</v>
      </c>
      <c r="G34" s="41"/>
      <c r="H34" s="41"/>
      <c r="I34" s="157" t="s">
        <v>43</v>
      </c>
      <c r="J34" s="157" t="s">
        <v>45</v>
      </c>
      <c r="K34" s="41"/>
      <c r="L34" s="14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7"/>
      <c r="C35" s="41"/>
      <c r="D35" s="158" t="s">
        <v>46</v>
      </c>
      <c r="E35" s="145" t="s">
        <v>47</v>
      </c>
      <c r="F35" s="159">
        <f>ROUND((SUM(BE92:BE328)),2)</f>
        <v>0</v>
      </c>
      <c r="G35" s="41"/>
      <c r="H35" s="41"/>
      <c r="I35" s="160">
        <v>0.21</v>
      </c>
      <c r="J35" s="159">
        <f>ROUND(((SUM(BE92:BE328))*I35),2)</f>
        <v>0</v>
      </c>
      <c r="K35" s="41"/>
      <c r="L35" s="14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7"/>
      <c r="C36" s="41"/>
      <c r="D36" s="41"/>
      <c r="E36" s="145" t="s">
        <v>48</v>
      </c>
      <c r="F36" s="159">
        <f>ROUND((SUM(BF92:BF328)),2)</f>
        <v>0</v>
      </c>
      <c r="G36" s="41"/>
      <c r="H36" s="41"/>
      <c r="I36" s="160">
        <v>0.12</v>
      </c>
      <c r="J36" s="159">
        <f>ROUND(((SUM(BF92:BF328))*I36),2)</f>
        <v>0</v>
      </c>
      <c r="K36" s="41"/>
      <c r="L36" s="14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5" t="s">
        <v>49</v>
      </c>
      <c r="F37" s="159">
        <f>ROUND((SUM(BG92:BG328)),2)</f>
        <v>0</v>
      </c>
      <c r="G37" s="41"/>
      <c r="H37" s="41"/>
      <c r="I37" s="160">
        <v>0.21</v>
      </c>
      <c r="J37" s="159">
        <f>0</f>
        <v>0</v>
      </c>
      <c r="K37" s="41"/>
      <c r="L37" s="14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 hidden="1">
      <c r="A38" s="41"/>
      <c r="B38" s="47"/>
      <c r="C38" s="41"/>
      <c r="D38" s="41"/>
      <c r="E38" s="145" t="s">
        <v>50</v>
      </c>
      <c r="F38" s="159">
        <f>ROUND((SUM(BH92:BH328)),2)</f>
        <v>0</v>
      </c>
      <c r="G38" s="41"/>
      <c r="H38" s="41"/>
      <c r="I38" s="160">
        <v>0.12</v>
      </c>
      <c r="J38" s="159">
        <f>0</f>
        <v>0</v>
      </c>
      <c r="K38" s="41"/>
      <c r="L38" s="14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7"/>
      <c r="C39" s="41"/>
      <c r="D39" s="41"/>
      <c r="E39" s="145" t="s">
        <v>51</v>
      </c>
      <c r="F39" s="159">
        <f>ROUND((SUM(BI92:BI328)),2)</f>
        <v>0</v>
      </c>
      <c r="G39" s="41"/>
      <c r="H39" s="41"/>
      <c r="I39" s="160">
        <v>0</v>
      </c>
      <c r="J39" s="159">
        <f>0</f>
        <v>0</v>
      </c>
      <c r="K39" s="41"/>
      <c r="L39" s="14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6.95" customHeight="1">
      <c r="A40" s="41"/>
      <c r="B40" s="47"/>
      <c r="C40" s="41"/>
      <c r="D40" s="41"/>
      <c r="E40" s="41"/>
      <c r="F40" s="41"/>
      <c r="G40" s="41"/>
      <c r="H40" s="41"/>
      <c r="I40" s="41"/>
      <c r="J40" s="41"/>
      <c r="K40" s="41"/>
      <c r="L40" s="14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25.4" customHeight="1">
      <c r="A41" s="41"/>
      <c r="B41" s="47"/>
      <c r="C41" s="161"/>
      <c r="D41" s="162" t="s">
        <v>52</v>
      </c>
      <c r="E41" s="163"/>
      <c r="F41" s="163"/>
      <c r="G41" s="164" t="s">
        <v>53</v>
      </c>
      <c r="H41" s="165" t="s">
        <v>54</v>
      </c>
      <c r="I41" s="163"/>
      <c r="J41" s="166">
        <f>SUM(J32:J39)</f>
        <v>0</v>
      </c>
      <c r="K41" s="167"/>
      <c r="L41" s="147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>
      <c r="A42" s="41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47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6" spans="1:31" s="2" customFormat="1" ht="6.95" customHeight="1">
      <c r="A46" s="41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4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24.95" customHeight="1">
      <c r="A47" s="41"/>
      <c r="B47" s="42"/>
      <c r="C47" s="26" t="s">
        <v>118</v>
      </c>
      <c r="D47" s="43"/>
      <c r="E47" s="43"/>
      <c r="F47" s="43"/>
      <c r="G47" s="43"/>
      <c r="H47" s="43"/>
      <c r="I47" s="43"/>
      <c r="J47" s="43"/>
      <c r="K47" s="43"/>
      <c r="L47" s="14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6.95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14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16</v>
      </c>
      <c r="D49" s="43"/>
      <c r="E49" s="43"/>
      <c r="F49" s="43"/>
      <c r="G49" s="43"/>
      <c r="H49" s="43"/>
      <c r="I49" s="43"/>
      <c r="J49" s="43"/>
      <c r="K49" s="43"/>
      <c r="L49" s="14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172" t="str">
        <f>E7</f>
        <v>Regenerace sídliště Husova - Jiráskova, Nový Bor - IV.etapa</v>
      </c>
      <c r="F50" s="35"/>
      <c r="G50" s="35"/>
      <c r="H50" s="35"/>
      <c r="I50" s="43"/>
      <c r="J50" s="43"/>
      <c r="K50" s="43"/>
      <c r="L50" s="14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2:12" s="1" customFormat="1" ht="12" customHeight="1">
      <c r="B51" s="24"/>
      <c r="C51" s="35" t="s">
        <v>116</v>
      </c>
      <c r="D51" s="25"/>
      <c r="E51" s="25"/>
      <c r="F51" s="25"/>
      <c r="G51" s="25"/>
      <c r="H51" s="25"/>
      <c r="I51" s="25"/>
      <c r="J51" s="25"/>
      <c r="K51" s="25"/>
      <c r="L51" s="23"/>
    </row>
    <row r="52" spans="1:31" s="2" customFormat="1" ht="16.5" customHeight="1">
      <c r="A52" s="41"/>
      <c r="B52" s="42"/>
      <c r="C52" s="43"/>
      <c r="D52" s="43"/>
      <c r="E52" s="172" t="s">
        <v>233</v>
      </c>
      <c r="F52" s="43"/>
      <c r="G52" s="43"/>
      <c r="H52" s="43"/>
      <c r="I52" s="43"/>
      <c r="J52" s="43"/>
      <c r="K52" s="43"/>
      <c r="L52" s="14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12" customHeight="1">
      <c r="A53" s="41"/>
      <c r="B53" s="42"/>
      <c r="C53" s="35" t="s">
        <v>237</v>
      </c>
      <c r="D53" s="43"/>
      <c r="E53" s="43"/>
      <c r="F53" s="43"/>
      <c r="G53" s="43"/>
      <c r="H53" s="43"/>
      <c r="I53" s="43"/>
      <c r="J53" s="43"/>
      <c r="K53" s="43"/>
      <c r="L53" s="14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6.5" customHeight="1">
      <c r="A54" s="41"/>
      <c r="B54" s="42"/>
      <c r="C54" s="43"/>
      <c r="D54" s="43"/>
      <c r="E54" s="72" t="str">
        <f>E11</f>
        <v>SO 103.3 - Odvodnění</v>
      </c>
      <c r="F54" s="43"/>
      <c r="G54" s="43"/>
      <c r="H54" s="43"/>
      <c r="I54" s="43"/>
      <c r="J54" s="43"/>
      <c r="K54" s="43"/>
      <c r="L54" s="14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6.95" customHeight="1">
      <c r="A55" s="41"/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14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2" customHeight="1">
      <c r="A56" s="41"/>
      <c r="B56" s="42"/>
      <c r="C56" s="35" t="s">
        <v>21</v>
      </c>
      <c r="D56" s="43"/>
      <c r="E56" s="43"/>
      <c r="F56" s="30" t="str">
        <f>F14</f>
        <v>k.ú. Nový Bor</v>
      </c>
      <c r="G56" s="43"/>
      <c r="H56" s="43"/>
      <c r="I56" s="35" t="s">
        <v>23</v>
      </c>
      <c r="J56" s="75" t="str">
        <f>IF(J14="","",J14)</f>
        <v>27. 2. 2024</v>
      </c>
      <c r="K56" s="43"/>
      <c r="L56" s="14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6.95" customHeight="1">
      <c r="A57" s="41"/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14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5.15" customHeight="1">
      <c r="A58" s="41"/>
      <c r="B58" s="42"/>
      <c r="C58" s="35" t="s">
        <v>25</v>
      </c>
      <c r="D58" s="43"/>
      <c r="E58" s="43"/>
      <c r="F58" s="30" t="str">
        <f>E17</f>
        <v>Město Nový Bor</v>
      </c>
      <c r="G58" s="43"/>
      <c r="H58" s="43"/>
      <c r="I58" s="35" t="s">
        <v>33</v>
      </c>
      <c r="J58" s="39" t="str">
        <f>E23</f>
        <v xml:space="preserve">ProProjekt s.r.o. </v>
      </c>
      <c r="K58" s="43"/>
      <c r="L58" s="14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31" s="2" customFormat="1" ht="15.15" customHeight="1">
      <c r="A59" s="41"/>
      <c r="B59" s="42"/>
      <c r="C59" s="35" t="s">
        <v>31</v>
      </c>
      <c r="D59" s="43"/>
      <c r="E59" s="43"/>
      <c r="F59" s="30" t="str">
        <f>IF(E20="","",E20)</f>
        <v>Vyplň údaj</v>
      </c>
      <c r="G59" s="43"/>
      <c r="H59" s="43"/>
      <c r="I59" s="35" t="s">
        <v>38</v>
      </c>
      <c r="J59" s="39" t="str">
        <f>E26</f>
        <v>Martin Rousek</v>
      </c>
      <c r="K59" s="43"/>
      <c r="L59" s="14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pans="1:31" s="2" customFormat="1" ht="10.3" customHeight="1">
      <c r="A60" s="41"/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147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pans="1:31" s="2" customFormat="1" ht="29.25" customHeight="1">
      <c r="A61" s="41"/>
      <c r="B61" s="42"/>
      <c r="C61" s="173" t="s">
        <v>119</v>
      </c>
      <c r="D61" s="174"/>
      <c r="E61" s="174"/>
      <c r="F61" s="174"/>
      <c r="G61" s="174"/>
      <c r="H61" s="174"/>
      <c r="I61" s="174"/>
      <c r="J61" s="175" t="s">
        <v>120</v>
      </c>
      <c r="K61" s="174"/>
      <c r="L61" s="147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1:31" s="2" customFormat="1" ht="10.3" customHeight="1">
      <c r="A62" s="41"/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147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pans="1:47" s="2" customFormat="1" ht="22.8" customHeight="1">
      <c r="A63" s="41"/>
      <c r="B63" s="42"/>
      <c r="C63" s="176" t="s">
        <v>74</v>
      </c>
      <c r="D63" s="43"/>
      <c r="E63" s="43"/>
      <c r="F63" s="43"/>
      <c r="G63" s="43"/>
      <c r="H63" s="43"/>
      <c r="I63" s="43"/>
      <c r="J63" s="105">
        <f>J92</f>
        <v>0</v>
      </c>
      <c r="K63" s="43"/>
      <c r="L63" s="147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U63" s="20" t="s">
        <v>121</v>
      </c>
    </row>
    <row r="64" spans="1:31" s="9" customFormat="1" ht="24.95" customHeight="1">
      <c r="A64" s="9"/>
      <c r="B64" s="177"/>
      <c r="C64" s="178"/>
      <c r="D64" s="179" t="s">
        <v>358</v>
      </c>
      <c r="E64" s="180"/>
      <c r="F64" s="180"/>
      <c r="G64" s="180"/>
      <c r="H64" s="180"/>
      <c r="I64" s="180"/>
      <c r="J64" s="181">
        <f>J93</f>
        <v>0</v>
      </c>
      <c r="K64" s="178"/>
      <c r="L64" s="18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3"/>
      <c r="C65" s="128"/>
      <c r="D65" s="184" t="s">
        <v>359</v>
      </c>
      <c r="E65" s="185"/>
      <c r="F65" s="185"/>
      <c r="G65" s="185"/>
      <c r="H65" s="185"/>
      <c r="I65" s="185"/>
      <c r="J65" s="186">
        <f>J94</f>
        <v>0</v>
      </c>
      <c r="K65" s="128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3"/>
      <c r="C66" s="128"/>
      <c r="D66" s="184" t="s">
        <v>361</v>
      </c>
      <c r="E66" s="185"/>
      <c r="F66" s="185"/>
      <c r="G66" s="185"/>
      <c r="H66" s="185"/>
      <c r="I66" s="185"/>
      <c r="J66" s="186">
        <f>J195</f>
        <v>0</v>
      </c>
      <c r="K66" s="128"/>
      <c r="L66" s="18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3"/>
      <c r="C67" s="128"/>
      <c r="D67" s="184" t="s">
        <v>1375</v>
      </c>
      <c r="E67" s="185"/>
      <c r="F67" s="185"/>
      <c r="G67" s="185"/>
      <c r="H67" s="185"/>
      <c r="I67" s="185"/>
      <c r="J67" s="186">
        <f>J203</f>
        <v>0</v>
      </c>
      <c r="K67" s="128"/>
      <c r="L67" s="18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3"/>
      <c r="C68" s="128"/>
      <c r="D68" s="184" t="s">
        <v>1376</v>
      </c>
      <c r="E68" s="185"/>
      <c r="F68" s="185"/>
      <c r="G68" s="185"/>
      <c r="H68" s="185"/>
      <c r="I68" s="185"/>
      <c r="J68" s="186">
        <f>J222</f>
        <v>0</v>
      </c>
      <c r="K68" s="128"/>
      <c r="L68" s="18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3"/>
      <c r="C69" s="128"/>
      <c r="D69" s="184" t="s">
        <v>365</v>
      </c>
      <c r="E69" s="185"/>
      <c r="F69" s="185"/>
      <c r="G69" s="185"/>
      <c r="H69" s="185"/>
      <c r="I69" s="185"/>
      <c r="J69" s="186">
        <f>J314</f>
        <v>0</v>
      </c>
      <c r="K69" s="128"/>
      <c r="L69" s="18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3"/>
      <c r="C70" s="128"/>
      <c r="D70" s="184" t="s">
        <v>366</v>
      </c>
      <c r="E70" s="185"/>
      <c r="F70" s="185"/>
      <c r="G70" s="185"/>
      <c r="H70" s="185"/>
      <c r="I70" s="185"/>
      <c r="J70" s="186">
        <f>J324</f>
        <v>0</v>
      </c>
      <c r="K70" s="128"/>
      <c r="L70" s="18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41"/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147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pans="1:31" s="2" customFormat="1" ht="6.95" customHeight="1">
      <c r="A72" s="41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4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6" spans="1:31" s="2" customFormat="1" ht="6.95" customHeight="1">
      <c r="A76" s="41"/>
      <c r="B76" s="64"/>
      <c r="C76" s="65"/>
      <c r="D76" s="65"/>
      <c r="E76" s="65"/>
      <c r="F76" s="65"/>
      <c r="G76" s="65"/>
      <c r="H76" s="65"/>
      <c r="I76" s="65"/>
      <c r="J76" s="65"/>
      <c r="K76" s="65"/>
      <c r="L76" s="14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24.95" customHeight="1">
      <c r="A77" s="41"/>
      <c r="B77" s="42"/>
      <c r="C77" s="26" t="s">
        <v>130</v>
      </c>
      <c r="D77" s="43"/>
      <c r="E77" s="43"/>
      <c r="F77" s="43"/>
      <c r="G77" s="43"/>
      <c r="H77" s="43"/>
      <c r="I77" s="43"/>
      <c r="J77" s="43"/>
      <c r="K77" s="43"/>
      <c r="L77" s="14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6.95" customHeight="1">
      <c r="A78" s="41"/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14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12" customHeight="1">
      <c r="A79" s="41"/>
      <c r="B79" s="42"/>
      <c r="C79" s="35" t="s">
        <v>16</v>
      </c>
      <c r="D79" s="43"/>
      <c r="E79" s="43"/>
      <c r="F79" s="43"/>
      <c r="G79" s="43"/>
      <c r="H79" s="43"/>
      <c r="I79" s="43"/>
      <c r="J79" s="43"/>
      <c r="K79" s="43"/>
      <c r="L79" s="14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6.5" customHeight="1">
      <c r="A80" s="41"/>
      <c r="B80" s="42"/>
      <c r="C80" s="43"/>
      <c r="D80" s="43"/>
      <c r="E80" s="172" t="str">
        <f>E7</f>
        <v>Regenerace sídliště Husova - Jiráskova, Nový Bor - IV.etapa</v>
      </c>
      <c r="F80" s="35"/>
      <c r="G80" s="35"/>
      <c r="H80" s="35"/>
      <c r="I80" s="43"/>
      <c r="J80" s="43"/>
      <c r="K80" s="43"/>
      <c r="L80" s="14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2:12" s="1" customFormat="1" ht="12" customHeight="1">
      <c r="B81" s="24"/>
      <c r="C81" s="35" t="s">
        <v>116</v>
      </c>
      <c r="D81" s="25"/>
      <c r="E81" s="25"/>
      <c r="F81" s="25"/>
      <c r="G81" s="25"/>
      <c r="H81" s="25"/>
      <c r="I81" s="25"/>
      <c r="J81" s="25"/>
      <c r="K81" s="25"/>
      <c r="L81" s="23"/>
    </row>
    <row r="82" spans="1:31" s="2" customFormat="1" ht="16.5" customHeight="1">
      <c r="A82" s="41"/>
      <c r="B82" s="42"/>
      <c r="C82" s="43"/>
      <c r="D82" s="43"/>
      <c r="E82" s="172" t="s">
        <v>233</v>
      </c>
      <c r="F82" s="43"/>
      <c r="G82" s="43"/>
      <c r="H82" s="43"/>
      <c r="I82" s="43"/>
      <c r="J82" s="43"/>
      <c r="K82" s="43"/>
      <c r="L82" s="14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2" customHeight="1">
      <c r="A83" s="41"/>
      <c r="B83" s="42"/>
      <c r="C83" s="35" t="s">
        <v>237</v>
      </c>
      <c r="D83" s="43"/>
      <c r="E83" s="43"/>
      <c r="F83" s="43"/>
      <c r="G83" s="43"/>
      <c r="H83" s="43"/>
      <c r="I83" s="43"/>
      <c r="J83" s="43"/>
      <c r="K83" s="43"/>
      <c r="L83" s="14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6.5" customHeight="1">
      <c r="A84" s="41"/>
      <c r="B84" s="42"/>
      <c r="C84" s="43"/>
      <c r="D84" s="43"/>
      <c r="E84" s="72" t="str">
        <f>E11</f>
        <v>SO 103.3 - Odvodnění</v>
      </c>
      <c r="F84" s="43"/>
      <c r="G84" s="43"/>
      <c r="H84" s="43"/>
      <c r="I84" s="43"/>
      <c r="J84" s="43"/>
      <c r="K84" s="43"/>
      <c r="L84" s="14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6.95" customHeight="1">
      <c r="A85" s="41"/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147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12" customHeight="1">
      <c r="A86" s="41"/>
      <c r="B86" s="42"/>
      <c r="C86" s="35" t="s">
        <v>21</v>
      </c>
      <c r="D86" s="43"/>
      <c r="E86" s="43"/>
      <c r="F86" s="30" t="str">
        <f>F14</f>
        <v>k.ú. Nový Bor</v>
      </c>
      <c r="G86" s="43"/>
      <c r="H86" s="43"/>
      <c r="I86" s="35" t="s">
        <v>23</v>
      </c>
      <c r="J86" s="75" t="str">
        <f>IF(J14="","",J14)</f>
        <v>27. 2. 2024</v>
      </c>
      <c r="K86" s="43"/>
      <c r="L86" s="147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6.95" customHeight="1">
      <c r="A87" s="41"/>
      <c r="B87" s="42"/>
      <c r="C87" s="43"/>
      <c r="D87" s="43"/>
      <c r="E87" s="43"/>
      <c r="F87" s="43"/>
      <c r="G87" s="43"/>
      <c r="H87" s="43"/>
      <c r="I87" s="43"/>
      <c r="J87" s="43"/>
      <c r="K87" s="43"/>
      <c r="L87" s="147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15.15" customHeight="1">
      <c r="A88" s="41"/>
      <c r="B88" s="42"/>
      <c r="C88" s="35" t="s">
        <v>25</v>
      </c>
      <c r="D88" s="43"/>
      <c r="E88" s="43"/>
      <c r="F88" s="30" t="str">
        <f>E17</f>
        <v>Město Nový Bor</v>
      </c>
      <c r="G88" s="43"/>
      <c r="H88" s="43"/>
      <c r="I88" s="35" t="s">
        <v>33</v>
      </c>
      <c r="J88" s="39" t="str">
        <f>E23</f>
        <v xml:space="preserve">ProProjekt s.r.o. </v>
      </c>
      <c r="K88" s="43"/>
      <c r="L88" s="147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5.15" customHeight="1">
      <c r="A89" s="41"/>
      <c r="B89" s="42"/>
      <c r="C89" s="35" t="s">
        <v>31</v>
      </c>
      <c r="D89" s="43"/>
      <c r="E89" s="43"/>
      <c r="F89" s="30" t="str">
        <f>IF(E20="","",E20)</f>
        <v>Vyplň údaj</v>
      </c>
      <c r="G89" s="43"/>
      <c r="H89" s="43"/>
      <c r="I89" s="35" t="s">
        <v>38</v>
      </c>
      <c r="J89" s="39" t="str">
        <f>E26</f>
        <v>Martin Rousek</v>
      </c>
      <c r="K89" s="43"/>
      <c r="L89" s="147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10.3" customHeight="1">
      <c r="A90" s="41"/>
      <c r="B90" s="42"/>
      <c r="C90" s="43"/>
      <c r="D90" s="43"/>
      <c r="E90" s="43"/>
      <c r="F90" s="43"/>
      <c r="G90" s="43"/>
      <c r="H90" s="43"/>
      <c r="I90" s="43"/>
      <c r="J90" s="43"/>
      <c r="K90" s="43"/>
      <c r="L90" s="147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11" customFormat="1" ht="29.25" customHeight="1">
      <c r="A91" s="188"/>
      <c r="B91" s="189"/>
      <c r="C91" s="190" t="s">
        <v>131</v>
      </c>
      <c r="D91" s="191" t="s">
        <v>61</v>
      </c>
      <c r="E91" s="191" t="s">
        <v>57</v>
      </c>
      <c r="F91" s="191" t="s">
        <v>58</v>
      </c>
      <c r="G91" s="191" t="s">
        <v>132</v>
      </c>
      <c r="H91" s="191" t="s">
        <v>133</v>
      </c>
      <c r="I91" s="191" t="s">
        <v>134</v>
      </c>
      <c r="J91" s="191" t="s">
        <v>120</v>
      </c>
      <c r="K91" s="192" t="s">
        <v>135</v>
      </c>
      <c r="L91" s="193"/>
      <c r="M91" s="95" t="s">
        <v>19</v>
      </c>
      <c r="N91" s="96" t="s">
        <v>46</v>
      </c>
      <c r="O91" s="96" t="s">
        <v>136</v>
      </c>
      <c r="P91" s="96" t="s">
        <v>137</v>
      </c>
      <c r="Q91" s="96" t="s">
        <v>138</v>
      </c>
      <c r="R91" s="96" t="s">
        <v>139</v>
      </c>
      <c r="S91" s="96" t="s">
        <v>140</v>
      </c>
      <c r="T91" s="97" t="s">
        <v>141</v>
      </c>
      <c r="U91" s="188"/>
      <c r="V91" s="188"/>
      <c r="W91" s="188"/>
      <c r="X91" s="188"/>
      <c r="Y91" s="188"/>
      <c r="Z91" s="188"/>
      <c r="AA91" s="188"/>
      <c r="AB91" s="188"/>
      <c r="AC91" s="188"/>
      <c r="AD91" s="188"/>
      <c r="AE91" s="188"/>
    </row>
    <row r="92" spans="1:63" s="2" customFormat="1" ht="22.8" customHeight="1">
      <c r="A92" s="41"/>
      <c r="B92" s="42"/>
      <c r="C92" s="102" t="s">
        <v>142</v>
      </c>
      <c r="D92" s="43"/>
      <c r="E92" s="43"/>
      <c r="F92" s="43"/>
      <c r="G92" s="43"/>
      <c r="H92" s="43"/>
      <c r="I92" s="43"/>
      <c r="J92" s="194">
        <f>BK92</f>
        <v>0</v>
      </c>
      <c r="K92" s="43"/>
      <c r="L92" s="47"/>
      <c r="M92" s="98"/>
      <c r="N92" s="195"/>
      <c r="O92" s="99"/>
      <c r="P92" s="196">
        <f>P93</f>
        <v>0</v>
      </c>
      <c r="Q92" s="99"/>
      <c r="R92" s="196">
        <f>R93</f>
        <v>7.6866566</v>
      </c>
      <c r="S92" s="99"/>
      <c r="T92" s="197">
        <f>T93</f>
        <v>3.6000000000000005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T92" s="20" t="s">
        <v>75</v>
      </c>
      <c r="AU92" s="20" t="s">
        <v>121</v>
      </c>
      <c r="BK92" s="198">
        <f>BK93</f>
        <v>0</v>
      </c>
    </row>
    <row r="93" spans="1:63" s="12" customFormat="1" ht="25.9" customHeight="1">
      <c r="A93" s="12"/>
      <c r="B93" s="199"/>
      <c r="C93" s="200"/>
      <c r="D93" s="201" t="s">
        <v>75</v>
      </c>
      <c r="E93" s="202" t="s">
        <v>372</v>
      </c>
      <c r="F93" s="202" t="s">
        <v>373</v>
      </c>
      <c r="G93" s="200"/>
      <c r="H93" s="200"/>
      <c r="I93" s="203"/>
      <c r="J93" s="204">
        <f>BK93</f>
        <v>0</v>
      </c>
      <c r="K93" s="200"/>
      <c r="L93" s="205"/>
      <c r="M93" s="206"/>
      <c r="N93" s="207"/>
      <c r="O93" s="207"/>
      <c r="P93" s="208">
        <f>P94+P195+P203+P222+P314+P324</f>
        <v>0</v>
      </c>
      <c r="Q93" s="207"/>
      <c r="R93" s="208">
        <f>R94+R195+R203+R222+R314+R324</f>
        <v>7.6866566</v>
      </c>
      <c r="S93" s="207"/>
      <c r="T93" s="209">
        <f>T94+T195+T203+T222+T314+T324</f>
        <v>3.6000000000000005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10" t="s">
        <v>84</v>
      </c>
      <c r="AT93" s="211" t="s">
        <v>75</v>
      </c>
      <c r="AU93" s="211" t="s">
        <v>76</v>
      </c>
      <c r="AY93" s="210" t="s">
        <v>146</v>
      </c>
      <c r="BK93" s="212">
        <f>BK94+BK195+BK203+BK222+BK314+BK324</f>
        <v>0</v>
      </c>
    </row>
    <row r="94" spans="1:63" s="12" customFormat="1" ht="22.8" customHeight="1">
      <c r="A94" s="12"/>
      <c r="B94" s="199"/>
      <c r="C94" s="200"/>
      <c r="D94" s="201" t="s">
        <v>75</v>
      </c>
      <c r="E94" s="213" t="s">
        <v>84</v>
      </c>
      <c r="F94" s="213" t="s">
        <v>374</v>
      </c>
      <c r="G94" s="200"/>
      <c r="H94" s="200"/>
      <c r="I94" s="203"/>
      <c r="J94" s="214">
        <f>BK94</f>
        <v>0</v>
      </c>
      <c r="K94" s="200"/>
      <c r="L94" s="205"/>
      <c r="M94" s="206"/>
      <c r="N94" s="207"/>
      <c r="O94" s="207"/>
      <c r="P94" s="208">
        <f>SUM(P95:P194)</f>
        <v>0</v>
      </c>
      <c r="Q94" s="207"/>
      <c r="R94" s="208">
        <f>SUM(R95:R194)</f>
        <v>0.10832784000000001</v>
      </c>
      <c r="S94" s="207"/>
      <c r="T94" s="209">
        <f>SUM(T95:T194)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10" t="s">
        <v>84</v>
      </c>
      <c r="AT94" s="211" t="s">
        <v>75</v>
      </c>
      <c r="AU94" s="211" t="s">
        <v>84</v>
      </c>
      <c r="AY94" s="210" t="s">
        <v>146</v>
      </c>
      <c r="BK94" s="212">
        <f>SUM(BK95:BK194)</f>
        <v>0</v>
      </c>
    </row>
    <row r="95" spans="1:65" s="2" customFormat="1" ht="49.05" customHeight="1">
      <c r="A95" s="41"/>
      <c r="B95" s="42"/>
      <c r="C95" s="215" t="s">
        <v>84</v>
      </c>
      <c r="D95" s="215" t="s">
        <v>149</v>
      </c>
      <c r="E95" s="216" t="s">
        <v>1377</v>
      </c>
      <c r="F95" s="217" t="s">
        <v>1378</v>
      </c>
      <c r="G95" s="218" t="s">
        <v>442</v>
      </c>
      <c r="H95" s="219">
        <v>1</v>
      </c>
      <c r="I95" s="220"/>
      <c r="J95" s="221">
        <f>ROUND(I95*H95,2)</f>
        <v>0</v>
      </c>
      <c r="K95" s="217" t="s">
        <v>153</v>
      </c>
      <c r="L95" s="47"/>
      <c r="M95" s="222" t="s">
        <v>19</v>
      </c>
      <c r="N95" s="223" t="s">
        <v>47</v>
      </c>
      <c r="O95" s="87"/>
      <c r="P95" s="224">
        <f>O95*H95</f>
        <v>0</v>
      </c>
      <c r="Q95" s="224">
        <v>0.0369</v>
      </c>
      <c r="R95" s="224">
        <f>Q95*H95</f>
        <v>0.0369</v>
      </c>
      <c r="S95" s="224">
        <v>0</v>
      </c>
      <c r="T95" s="225">
        <f>S95*H95</f>
        <v>0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R95" s="226" t="s">
        <v>167</v>
      </c>
      <c r="AT95" s="226" t="s">
        <v>149</v>
      </c>
      <c r="AU95" s="226" t="s">
        <v>86</v>
      </c>
      <c r="AY95" s="20" t="s">
        <v>146</v>
      </c>
      <c r="BE95" s="227">
        <f>IF(N95="základní",J95,0)</f>
        <v>0</v>
      </c>
      <c r="BF95" s="227">
        <f>IF(N95="snížená",J95,0)</f>
        <v>0</v>
      </c>
      <c r="BG95" s="227">
        <f>IF(N95="zákl. přenesená",J95,0)</f>
        <v>0</v>
      </c>
      <c r="BH95" s="227">
        <f>IF(N95="sníž. přenesená",J95,0)</f>
        <v>0</v>
      </c>
      <c r="BI95" s="227">
        <f>IF(N95="nulová",J95,0)</f>
        <v>0</v>
      </c>
      <c r="BJ95" s="20" t="s">
        <v>84</v>
      </c>
      <c r="BK95" s="227">
        <f>ROUND(I95*H95,2)</f>
        <v>0</v>
      </c>
      <c r="BL95" s="20" t="s">
        <v>167</v>
      </c>
      <c r="BM95" s="226" t="s">
        <v>1379</v>
      </c>
    </row>
    <row r="96" spans="1:47" s="2" customFormat="1" ht="12">
      <c r="A96" s="41"/>
      <c r="B96" s="42"/>
      <c r="C96" s="43"/>
      <c r="D96" s="228" t="s">
        <v>156</v>
      </c>
      <c r="E96" s="43"/>
      <c r="F96" s="229" t="s">
        <v>1380</v>
      </c>
      <c r="G96" s="43"/>
      <c r="H96" s="43"/>
      <c r="I96" s="230"/>
      <c r="J96" s="43"/>
      <c r="K96" s="43"/>
      <c r="L96" s="47"/>
      <c r="M96" s="231"/>
      <c r="N96" s="232"/>
      <c r="O96" s="87"/>
      <c r="P96" s="87"/>
      <c r="Q96" s="87"/>
      <c r="R96" s="87"/>
      <c r="S96" s="87"/>
      <c r="T96" s="88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T96" s="20" t="s">
        <v>156</v>
      </c>
      <c r="AU96" s="20" t="s">
        <v>86</v>
      </c>
    </row>
    <row r="97" spans="1:65" s="2" customFormat="1" ht="49.05" customHeight="1">
      <c r="A97" s="41"/>
      <c r="B97" s="42"/>
      <c r="C97" s="215" t="s">
        <v>86</v>
      </c>
      <c r="D97" s="215" t="s">
        <v>149</v>
      </c>
      <c r="E97" s="216" t="s">
        <v>1381</v>
      </c>
      <c r="F97" s="217" t="s">
        <v>1382</v>
      </c>
      <c r="G97" s="218" t="s">
        <v>442</v>
      </c>
      <c r="H97" s="219">
        <v>1</v>
      </c>
      <c r="I97" s="220"/>
      <c r="J97" s="221">
        <f>ROUND(I97*H97,2)</f>
        <v>0</v>
      </c>
      <c r="K97" s="217" t="s">
        <v>153</v>
      </c>
      <c r="L97" s="47"/>
      <c r="M97" s="222" t="s">
        <v>19</v>
      </c>
      <c r="N97" s="223" t="s">
        <v>47</v>
      </c>
      <c r="O97" s="87"/>
      <c r="P97" s="224">
        <f>O97*H97</f>
        <v>0</v>
      </c>
      <c r="Q97" s="224">
        <v>0.01269</v>
      </c>
      <c r="R97" s="224">
        <f>Q97*H97</f>
        <v>0.01269</v>
      </c>
      <c r="S97" s="224">
        <v>0</v>
      </c>
      <c r="T97" s="225">
        <f>S97*H97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26" t="s">
        <v>167</v>
      </c>
      <c r="AT97" s="226" t="s">
        <v>149</v>
      </c>
      <c r="AU97" s="226" t="s">
        <v>86</v>
      </c>
      <c r="AY97" s="20" t="s">
        <v>146</v>
      </c>
      <c r="BE97" s="227">
        <f>IF(N97="základní",J97,0)</f>
        <v>0</v>
      </c>
      <c r="BF97" s="227">
        <f>IF(N97="snížená",J97,0)</f>
        <v>0</v>
      </c>
      <c r="BG97" s="227">
        <f>IF(N97="zákl. přenesená",J97,0)</f>
        <v>0</v>
      </c>
      <c r="BH97" s="227">
        <f>IF(N97="sníž. přenesená",J97,0)</f>
        <v>0</v>
      </c>
      <c r="BI97" s="227">
        <f>IF(N97="nulová",J97,0)</f>
        <v>0</v>
      </c>
      <c r="BJ97" s="20" t="s">
        <v>84</v>
      </c>
      <c r="BK97" s="227">
        <f>ROUND(I97*H97,2)</f>
        <v>0</v>
      </c>
      <c r="BL97" s="20" t="s">
        <v>167</v>
      </c>
      <c r="BM97" s="226" t="s">
        <v>1383</v>
      </c>
    </row>
    <row r="98" spans="1:47" s="2" customFormat="1" ht="12">
      <c r="A98" s="41"/>
      <c r="B98" s="42"/>
      <c r="C98" s="43"/>
      <c r="D98" s="228" t="s">
        <v>156</v>
      </c>
      <c r="E98" s="43"/>
      <c r="F98" s="229" t="s">
        <v>1384</v>
      </c>
      <c r="G98" s="43"/>
      <c r="H98" s="43"/>
      <c r="I98" s="230"/>
      <c r="J98" s="43"/>
      <c r="K98" s="43"/>
      <c r="L98" s="47"/>
      <c r="M98" s="231"/>
      <c r="N98" s="232"/>
      <c r="O98" s="87"/>
      <c r="P98" s="87"/>
      <c r="Q98" s="87"/>
      <c r="R98" s="87"/>
      <c r="S98" s="87"/>
      <c r="T98" s="88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T98" s="20" t="s">
        <v>156</v>
      </c>
      <c r="AU98" s="20" t="s">
        <v>86</v>
      </c>
    </row>
    <row r="99" spans="1:65" s="2" customFormat="1" ht="24.15" customHeight="1">
      <c r="A99" s="41"/>
      <c r="B99" s="42"/>
      <c r="C99" s="215" t="s">
        <v>162</v>
      </c>
      <c r="D99" s="215" t="s">
        <v>149</v>
      </c>
      <c r="E99" s="216" t="s">
        <v>1385</v>
      </c>
      <c r="F99" s="217" t="s">
        <v>1386</v>
      </c>
      <c r="G99" s="218" t="s">
        <v>467</v>
      </c>
      <c r="H99" s="219">
        <v>26.283</v>
      </c>
      <c r="I99" s="220"/>
      <c r="J99" s="221">
        <f>ROUND(I99*H99,2)</f>
        <v>0</v>
      </c>
      <c r="K99" s="217" t="s">
        <v>153</v>
      </c>
      <c r="L99" s="47"/>
      <c r="M99" s="222" t="s">
        <v>19</v>
      </c>
      <c r="N99" s="223" t="s">
        <v>47</v>
      </c>
      <c r="O99" s="87"/>
      <c r="P99" s="224">
        <f>O99*H99</f>
        <v>0</v>
      </c>
      <c r="Q99" s="224">
        <v>0</v>
      </c>
      <c r="R99" s="224">
        <f>Q99*H99</f>
        <v>0</v>
      </c>
      <c r="S99" s="224">
        <v>0</v>
      </c>
      <c r="T99" s="225">
        <f>S99*H99</f>
        <v>0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26" t="s">
        <v>167</v>
      </c>
      <c r="AT99" s="226" t="s">
        <v>149</v>
      </c>
      <c r="AU99" s="226" t="s">
        <v>86</v>
      </c>
      <c r="AY99" s="20" t="s">
        <v>146</v>
      </c>
      <c r="BE99" s="227">
        <f>IF(N99="základní",J99,0)</f>
        <v>0</v>
      </c>
      <c r="BF99" s="227">
        <f>IF(N99="snížená",J99,0)</f>
        <v>0</v>
      </c>
      <c r="BG99" s="227">
        <f>IF(N99="zákl. přenesená",J99,0)</f>
        <v>0</v>
      </c>
      <c r="BH99" s="227">
        <f>IF(N99="sníž. přenesená",J99,0)</f>
        <v>0</v>
      </c>
      <c r="BI99" s="227">
        <f>IF(N99="nulová",J99,0)</f>
        <v>0</v>
      </c>
      <c r="BJ99" s="20" t="s">
        <v>84</v>
      </c>
      <c r="BK99" s="227">
        <f>ROUND(I99*H99,2)</f>
        <v>0</v>
      </c>
      <c r="BL99" s="20" t="s">
        <v>167</v>
      </c>
      <c r="BM99" s="226" t="s">
        <v>1387</v>
      </c>
    </row>
    <row r="100" spans="1:47" s="2" customFormat="1" ht="12">
      <c r="A100" s="41"/>
      <c r="B100" s="42"/>
      <c r="C100" s="43"/>
      <c r="D100" s="228" t="s">
        <v>156</v>
      </c>
      <c r="E100" s="43"/>
      <c r="F100" s="229" t="s">
        <v>1388</v>
      </c>
      <c r="G100" s="43"/>
      <c r="H100" s="43"/>
      <c r="I100" s="230"/>
      <c r="J100" s="43"/>
      <c r="K100" s="43"/>
      <c r="L100" s="47"/>
      <c r="M100" s="231"/>
      <c r="N100" s="232"/>
      <c r="O100" s="87"/>
      <c r="P100" s="87"/>
      <c r="Q100" s="87"/>
      <c r="R100" s="87"/>
      <c r="S100" s="87"/>
      <c r="T100" s="88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T100" s="20" t="s">
        <v>156</v>
      </c>
      <c r="AU100" s="20" t="s">
        <v>86</v>
      </c>
    </row>
    <row r="101" spans="1:51" s="13" customFormat="1" ht="12">
      <c r="A101" s="13"/>
      <c r="B101" s="239"/>
      <c r="C101" s="240"/>
      <c r="D101" s="241" t="s">
        <v>380</v>
      </c>
      <c r="E101" s="242" t="s">
        <v>19</v>
      </c>
      <c r="F101" s="243" t="s">
        <v>381</v>
      </c>
      <c r="G101" s="240"/>
      <c r="H101" s="242" t="s">
        <v>19</v>
      </c>
      <c r="I101" s="244"/>
      <c r="J101" s="240"/>
      <c r="K101" s="240"/>
      <c r="L101" s="245"/>
      <c r="M101" s="246"/>
      <c r="N101" s="247"/>
      <c r="O101" s="247"/>
      <c r="P101" s="247"/>
      <c r="Q101" s="247"/>
      <c r="R101" s="247"/>
      <c r="S101" s="247"/>
      <c r="T101" s="248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9" t="s">
        <v>380</v>
      </c>
      <c r="AU101" s="249" t="s">
        <v>86</v>
      </c>
      <c r="AV101" s="13" t="s">
        <v>84</v>
      </c>
      <c r="AW101" s="13" t="s">
        <v>37</v>
      </c>
      <c r="AX101" s="13" t="s">
        <v>76</v>
      </c>
      <c r="AY101" s="249" t="s">
        <v>146</v>
      </c>
    </row>
    <row r="102" spans="1:51" s="13" customFormat="1" ht="12">
      <c r="A102" s="13"/>
      <c r="B102" s="239"/>
      <c r="C102" s="240"/>
      <c r="D102" s="241" t="s">
        <v>380</v>
      </c>
      <c r="E102" s="242" t="s">
        <v>19</v>
      </c>
      <c r="F102" s="243" t="s">
        <v>1389</v>
      </c>
      <c r="G102" s="240"/>
      <c r="H102" s="242" t="s">
        <v>19</v>
      </c>
      <c r="I102" s="244"/>
      <c r="J102" s="240"/>
      <c r="K102" s="240"/>
      <c r="L102" s="245"/>
      <c r="M102" s="246"/>
      <c r="N102" s="247"/>
      <c r="O102" s="247"/>
      <c r="P102" s="247"/>
      <c r="Q102" s="247"/>
      <c r="R102" s="247"/>
      <c r="S102" s="247"/>
      <c r="T102" s="248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9" t="s">
        <v>380</v>
      </c>
      <c r="AU102" s="249" t="s">
        <v>86</v>
      </c>
      <c r="AV102" s="13" t="s">
        <v>84</v>
      </c>
      <c r="AW102" s="13" t="s">
        <v>37</v>
      </c>
      <c r="AX102" s="13" t="s">
        <v>76</v>
      </c>
      <c r="AY102" s="249" t="s">
        <v>146</v>
      </c>
    </row>
    <row r="103" spans="1:51" s="14" customFormat="1" ht="12">
      <c r="A103" s="14"/>
      <c r="B103" s="250"/>
      <c r="C103" s="251"/>
      <c r="D103" s="241" t="s">
        <v>380</v>
      </c>
      <c r="E103" s="252" t="s">
        <v>19</v>
      </c>
      <c r="F103" s="253" t="s">
        <v>1316</v>
      </c>
      <c r="G103" s="251"/>
      <c r="H103" s="254">
        <v>26.283</v>
      </c>
      <c r="I103" s="255"/>
      <c r="J103" s="251"/>
      <c r="K103" s="251"/>
      <c r="L103" s="256"/>
      <c r="M103" s="257"/>
      <c r="N103" s="258"/>
      <c r="O103" s="258"/>
      <c r="P103" s="258"/>
      <c r="Q103" s="258"/>
      <c r="R103" s="258"/>
      <c r="S103" s="258"/>
      <c r="T103" s="259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60" t="s">
        <v>380</v>
      </c>
      <c r="AU103" s="260" t="s">
        <v>86</v>
      </c>
      <c r="AV103" s="14" t="s">
        <v>86</v>
      </c>
      <c r="AW103" s="14" t="s">
        <v>37</v>
      </c>
      <c r="AX103" s="14" t="s">
        <v>84</v>
      </c>
      <c r="AY103" s="260" t="s">
        <v>146</v>
      </c>
    </row>
    <row r="104" spans="1:47" s="2" customFormat="1" ht="12">
      <c r="A104" s="41"/>
      <c r="B104" s="42"/>
      <c r="C104" s="43"/>
      <c r="D104" s="241" t="s">
        <v>383</v>
      </c>
      <c r="E104" s="43"/>
      <c r="F104" s="261" t="s">
        <v>1390</v>
      </c>
      <c r="G104" s="43"/>
      <c r="H104" s="43"/>
      <c r="I104" s="43"/>
      <c r="J104" s="43"/>
      <c r="K104" s="43"/>
      <c r="L104" s="47"/>
      <c r="M104" s="231"/>
      <c r="N104" s="232"/>
      <c r="O104" s="87"/>
      <c r="P104" s="87"/>
      <c r="Q104" s="87"/>
      <c r="R104" s="87"/>
      <c r="S104" s="87"/>
      <c r="T104" s="88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U104" s="20" t="s">
        <v>86</v>
      </c>
    </row>
    <row r="105" spans="1:47" s="2" customFormat="1" ht="12">
      <c r="A105" s="41"/>
      <c r="B105" s="42"/>
      <c r="C105" s="43"/>
      <c r="D105" s="241" t="s">
        <v>383</v>
      </c>
      <c r="E105" s="43"/>
      <c r="F105" s="262" t="s">
        <v>1391</v>
      </c>
      <c r="G105" s="43"/>
      <c r="H105" s="263">
        <v>14.252</v>
      </c>
      <c r="I105" s="43"/>
      <c r="J105" s="43"/>
      <c r="K105" s="43"/>
      <c r="L105" s="47"/>
      <c r="M105" s="231"/>
      <c r="N105" s="232"/>
      <c r="O105" s="87"/>
      <c r="P105" s="87"/>
      <c r="Q105" s="87"/>
      <c r="R105" s="87"/>
      <c r="S105" s="87"/>
      <c r="T105" s="88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U105" s="20" t="s">
        <v>86</v>
      </c>
    </row>
    <row r="106" spans="1:47" s="2" customFormat="1" ht="12">
      <c r="A106" s="41"/>
      <c r="B106" s="42"/>
      <c r="C106" s="43"/>
      <c r="D106" s="241" t="s">
        <v>383</v>
      </c>
      <c r="E106" s="43"/>
      <c r="F106" s="262" t="s">
        <v>1392</v>
      </c>
      <c r="G106" s="43"/>
      <c r="H106" s="263">
        <v>4</v>
      </c>
      <c r="I106" s="43"/>
      <c r="J106" s="43"/>
      <c r="K106" s="43"/>
      <c r="L106" s="47"/>
      <c r="M106" s="231"/>
      <c r="N106" s="232"/>
      <c r="O106" s="87"/>
      <c r="P106" s="87"/>
      <c r="Q106" s="87"/>
      <c r="R106" s="87"/>
      <c r="S106" s="87"/>
      <c r="T106" s="88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U106" s="20" t="s">
        <v>86</v>
      </c>
    </row>
    <row r="107" spans="1:47" s="2" customFormat="1" ht="12">
      <c r="A107" s="41"/>
      <c r="B107" s="42"/>
      <c r="C107" s="43"/>
      <c r="D107" s="241" t="s">
        <v>383</v>
      </c>
      <c r="E107" s="43"/>
      <c r="F107" s="264" t="s">
        <v>1393</v>
      </c>
      <c r="G107" s="43"/>
      <c r="H107" s="43"/>
      <c r="I107" s="43"/>
      <c r="J107" s="43"/>
      <c r="K107" s="43"/>
      <c r="L107" s="47"/>
      <c r="M107" s="231"/>
      <c r="N107" s="232"/>
      <c r="O107" s="87"/>
      <c r="P107" s="87"/>
      <c r="Q107" s="87"/>
      <c r="R107" s="87"/>
      <c r="S107" s="87"/>
      <c r="T107" s="88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U107" s="20" t="s">
        <v>86</v>
      </c>
    </row>
    <row r="108" spans="1:47" s="2" customFormat="1" ht="12">
      <c r="A108" s="41"/>
      <c r="B108" s="42"/>
      <c r="C108" s="43"/>
      <c r="D108" s="241" t="s">
        <v>383</v>
      </c>
      <c r="E108" s="43"/>
      <c r="F108" s="265" t="s">
        <v>1394</v>
      </c>
      <c r="G108" s="43"/>
      <c r="H108" s="263">
        <v>14.252</v>
      </c>
      <c r="I108" s="43"/>
      <c r="J108" s="43"/>
      <c r="K108" s="43"/>
      <c r="L108" s="47"/>
      <c r="M108" s="231"/>
      <c r="N108" s="232"/>
      <c r="O108" s="87"/>
      <c r="P108" s="87"/>
      <c r="Q108" s="87"/>
      <c r="R108" s="87"/>
      <c r="S108" s="87"/>
      <c r="T108" s="88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U108" s="20" t="s">
        <v>86</v>
      </c>
    </row>
    <row r="109" spans="1:65" s="2" customFormat="1" ht="24.15" customHeight="1">
      <c r="A109" s="41"/>
      <c r="B109" s="42"/>
      <c r="C109" s="215" t="s">
        <v>167</v>
      </c>
      <c r="D109" s="215" t="s">
        <v>149</v>
      </c>
      <c r="E109" s="216" t="s">
        <v>1395</v>
      </c>
      <c r="F109" s="217" t="s">
        <v>1396</v>
      </c>
      <c r="G109" s="218" t="s">
        <v>467</v>
      </c>
      <c r="H109" s="219">
        <v>26.283</v>
      </c>
      <c r="I109" s="220"/>
      <c r="J109" s="221">
        <f>ROUND(I109*H109,2)</f>
        <v>0</v>
      </c>
      <c r="K109" s="217" t="s">
        <v>153</v>
      </c>
      <c r="L109" s="47"/>
      <c r="M109" s="222" t="s">
        <v>19</v>
      </c>
      <c r="N109" s="223" t="s">
        <v>47</v>
      </c>
      <c r="O109" s="87"/>
      <c r="P109" s="224">
        <f>O109*H109</f>
        <v>0</v>
      </c>
      <c r="Q109" s="224">
        <v>0</v>
      </c>
      <c r="R109" s="224">
        <f>Q109*H109</f>
        <v>0</v>
      </c>
      <c r="S109" s="224">
        <v>0</v>
      </c>
      <c r="T109" s="225">
        <f>S109*H109</f>
        <v>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26" t="s">
        <v>167</v>
      </c>
      <c r="AT109" s="226" t="s">
        <v>149</v>
      </c>
      <c r="AU109" s="226" t="s">
        <v>86</v>
      </c>
      <c r="AY109" s="20" t="s">
        <v>146</v>
      </c>
      <c r="BE109" s="227">
        <f>IF(N109="základní",J109,0)</f>
        <v>0</v>
      </c>
      <c r="BF109" s="227">
        <f>IF(N109="snížená",J109,0)</f>
        <v>0</v>
      </c>
      <c r="BG109" s="227">
        <f>IF(N109="zákl. přenesená",J109,0)</f>
        <v>0</v>
      </c>
      <c r="BH109" s="227">
        <f>IF(N109="sníž. přenesená",J109,0)</f>
        <v>0</v>
      </c>
      <c r="BI109" s="227">
        <f>IF(N109="nulová",J109,0)</f>
        <v>0</v>
      </c>
      <c r="BJ109" s="20" t="s">
        <v>84</v>
      </c>
      <c r="BK109" s="227">
        <f>ROUND(I109*H109,2)</f>
        <v>0</v>
      </c>
      <c r="BL109" s="20" t="s">
        <v>167</v>
      </c>
      <c r="BM109" s="226" t="s">
        <v>1397</v>
      </c>
    </row>
    <row r="110" spans="1:47" s="2" customFormat="1" ht="12">
      <c r="A110" s="41"/>
      <c r="B110" s="42"/>
      <c r="C110" s="43"/>
      <c r="D110" s="228" t="s">
        <v>156</v>
      </c>
      <c r="E110" s="43"/>
      <c r="F110" s="229" t="s">
        <v>1398</v>
      </c>
      <c r="G110" s="43"/>
      <c r="H110" s="43"/>
      <c r="I110" s="230"/>
      <c r="J110" s="43"/>
      <c r="K110" s="43"/>
      <c r="L110" s="47"/>
      <c r="M110" s="231"/>
      <c r="N110" s="232"/>
      <c r="O110" s="87"/>
      <c r="P110" s="87"/>
      <c r="Q110" s="87"/>
      <c r="R110" s="87"/>
      <c r="S110" s="87"/>
      <c r="T110" s="88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T110" s="20" t="s">
        <v>156</v>
      </c>
      <c r="AU110" s="20" t="s">
        <v>86</v>
      </c>
    </row>
    <row r="111" spans="1:51" s="13" customFormat="1" ht="12">
      <c r="A111" s="13"/>
      <c r="B111" s="239"/>
      <c r="C111" s="240"/>
      <c r="D111" s="241" t="s">
        <v>380</v>
      </c>
      <c r="E111" s="242" t="s">
        <v>19</v>
      </c>
      <c r="F111" s="243" t="s">
        <v>381</v>
      </c>
      <c r="G111" s="240"/>
      <c r="H111" s="242" t="s">
        <v>19</v>
      </c>
      <c r="I111" s="244"/>
      <c r="J111" s="240"/>
      <c r="K111" s="240"/>
      <c r="L111" s="245"/>
      <c r="M111" s="246"/>
      <c r="N111" s="247"/>
      <c r="O111" s="247"/>
      <c r="P111" s="247"/>
      <c r="Q111" s="247"/>
      <c r="R111" s="247"/>
      <c r="S111" s="247"/>
      <c r="T111" s="248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9" t="s">
        <v>380</v>
      </c>
      <c r="AU111" s="249" t="s">
        <v>86</v>
      </c>
      <c r="AV111" s="13" t="s">
        <v>84</v>
      </c>
      <c r="AW111" s="13" t="s">
        <v>37</v>
      </c>
      <c r="AX111" s="13" t="s">
        <v>76</v>
      </c>
      <c r="AY111" s="249" t="s">
        <v>146</v>
      </c>
    </row>
    <row r="112" spans="1:51" s="13" customFormat="1" ht="12">
      <c r="A112" s="13"/>
      <c r="B112" s="239"/>
      <c r="C112" s="240"/>
      <c r="D112" s="241" t="s">
        <v>380</v>
      </c>
      <c r="E112" s="242" t="s">
        <v>19</v>
      </c>
      <c r="F112" s="243" t="s">
        <v>1389</v>
      </c>
      <c r="G112" s="240"/>
      <c r="H112" s="242" t="s">
        <v>19</v>
      </c>
      <c r="I112" s="244"/>
      <c r="J112" s="240"/>
      <c r="K112" s="240"/>
      <c r="L112" s="245"/>
      <c r="M112" s="246"/>
      <c r="N112" s="247"/>
      <c r="O112" s="247"/>
      <c r="P112" s="247"/>
      <c r="Q112" s="247"/>
      <c r="R112" s="247"/>
      <c r="S112" s="247"/>
      <c r="T112" s="248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9" t="s">
        <v>380</v>
      </c>
      <c r="AU112" s="249" t="s">
        <v>86</v>
      </c>
      <c r="AV112" s="13" t="s">
        <v>84</v>
      </c>
      <c r="AW112" s="13" t="s">
        <v>37</v>
      </c>
      <c r="AX112" s="13" t="s">
        <v>76</v>
      </c>
      <c r="AY112" s="249" t="s">
        <v>146</v>
      </c>
    </row>
    <row r="113" spans="1:51" s="14" customFormat="1" ht="12">
      <c r="A113" s="14"/>
      <c r="B113" s="250"/>
      <c r="C113" s="251"/>
      <c r="D113" s="241" t="s">
        <v>380</v>
      </c>
      <c r="E113" s="252" t="s">
        <v>19</v>
      </c>
      <c r="F113" s="253" t="s">
        <v>1316</v>
      </c>
      <c r="G113" s="251"/>
      <c r="H113" s="254">
        <v>26.283</v>
      </c>
      <c r="I113" s="255"/>
      <c r="J113" s="251"/>
      <c r="K113" s="251"/>
      <c r="L113" s="256"/>
      <c r="M113" s="257"/>
      <c r="N113" s="258"/>
      <c r="O113" s="258"/>
      <c r="P113" s="258"/>
      <c r="Q113" s="258"/>
      <c r="R113" s="258"/>
      <c r="S113" s="258"/>
      <c r="T113" s="259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60" t="s">
        <v>380</v>
      </c>
      <c r="AU113" s="260" t="s">
        <v>86</v>
      </c>
      <c r="AV113" s="14" t="s">
        <v>86</v>
      </c>
      <c r="AW113" s="14" t="s">
        <v>37</v>
      </c>
      <c r="AX113" s="14" t="s">
        <v>84</v>
      </c>
      <c r="AY113" s="260" t="s">
        <v>146</v>
      </c>
    </row>
    <row r="114" spans="1:47" s="2" customFormat="1" ht="12">
      <c r="A114" s="41"/>
      <c r="B114" s="42"/>
      <c r="C114" s="43"/>
      <c r="D114" s="241" t="s">
        <v>383</v>
      </c>
      <c r="E114" s="43"/>
      <c r="F114" s="261" t="s">
        <v>1390</v>
      </c>
      <c r="G114" s="43"/>
      <c r="H114" s="43"/>
      <c r="I114" s="43"/>
      <c r="J114" s="43"/>
      <c r="K114" s="43"/>
      <c r="L114" s="47"/>
      <c r="M114" s="231"/>
      <c r="N114" s="232"/>
      <c r="O114" s="87"/>
      <c r="P114" s="87"/>
      <c r="Q114" s="87"/>
      <c r="R114" s="87"/>
      <c r="S114" s="87"/>
      <c r="T114" s="88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U114" s="20" t="s">
        <v>86</v>
      </c>
    </row>
    <row r="115" spans="1:47" s="2" customFormat="1" ht="12">
      <c r="A115" s="41"/>
      <c r="B115" s="42"/>
      <c r="C115" s="43"/>
      <c r="D115" s="241" t="s">
        <v>383</v>
      </c>
      <c r="E115" s="43"/>
      <c r="F115" s="262" t="s">
        <v>1391</v>
      </c>
      <c r="G115" s="43"/>
      <c r="H115" s="263">
        <v>14.252</v>
      </c>
      <c r="I115" s="43"/>
      <c r="J115" s="43"/>
      <c r="K115" s="43"/>
      <c r="L115" s="47"/>
      <c r="M115" s="231"/>
      <c r="N115" s="232"/>
      <c r="O115" s="87"/>
      <c r="P115" s="87"/>
      <c r="Q115" s="87"/>
      <c r="R115" s="87"/>
      <c r="S115" s="87"/>
      <c r="T115" s="88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U115" s="20" t="s">
        <v>86</v>
      </c>
    </row>
    <row r="116" spans="1:47" s="2" customFormat="1" ht="12">
      <c r="A116" s="41"/>
      <c r="B116" s="42"/>
      <c r="C116" s="43"/>
      <c r="D116" s="241" t="s">
        <v>383</v>
      </c>
      <c r="E116" s="43"/>
      <c r="F116" s="262" t="s">
        <v>1392</v>
      </c>
      <c r="G116" s="43"/>
      <c r="H116" s="263">
        <v>4</v>
      </c>
      <c r="I116" s="43"/>
      <c r="J116" s="43"/>
      <c r="K116" s="43"/>
      <c r="L116" s="47"/>
      <c r="M116" s="231"/>
      <c r="N116" s="232"/>
      <c r="O116" s="87"/>
      <c r="P116" s="87"/>
      <c r="Q116" s="87"/>
      <c r="R116" s="87"/>
      <c r="S116" s="87"/>
      <c r="T116" s="88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U116" s="20" t="s">
        <v>86</v>
      </c>
    </row>
    <row r="117" spans="1:47" s="2" customFormat="1" ht="12">
      <c r="A117" s="41"/>
      <c r="B117" s="42"/>
      <c r="C117" s="43"/>
      <c r="D117" s="241" t="s">
        <v>383</v>
      </c>
      <c r="E117" s="43"/>
      <c r="F117" s="264" t="s">
        <v>1393</v>
      </c>
      <c r="G117" s="43"/>
      <c r="H117" s="43"/>
      <c r="I117" s="43"/>
      <c r="J117" s="43"/>
      <c r="K117" s="43"/>
      <c r="L117" s="47"/>
      <c r="M117" s="231"/>
      <c r="N117" s="232"/>
      <c r="O117" s="87"/>
      <c r="P117" s="87"/>
      <c r="Q117" s="87"/>
      <c r="R117" s="87"/>
      <c r="S117" s="87"/>
      <c r="T117" s="88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U117" s="20" t="s">
        <v>86</v>
      </c>
    </row>
    <row r="118" spans="1:47" s="2" customFormat="1" ht="12">
      <c r="A118" s="41"/>
      <c r="B118" s="42"/>
      <c r="C118" s="43"/>
      <c r="D118" s="241" t="s">
        <v>383</v>
      </c>
      <c r="E118" s="43"/>
      <c r="F118" s="265" t="s">
        <v>1394</v>
      </c>
      <c r="G118" s="43"/>
      <c r="H118" s="263">
        <v>14.252</v>
      </c>
      <c r="I118" s="43"/>
      <c r="J118" s="43"/>
      <c r="K118" s="43"/>
      <c r="L118" s="47"/>
      <c r="M118" s="231"/>
      <c r="N118" s="232"/>
      <c r="O118" s="87"/>
      <c r="P118" s="87"/>
      <c r="Q118" s="87"/>
      <c r="R118" s="87"/>
      <c r="S118" s="87"/>
      <c r="T118" s="88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U118" s="20" t="s">
        <v>86</v>
      </c>
    </row>
    <row r="119" spans="1:65" s="2" customFormat="1" ht="21.75" customHeight="1">
      <c r="A119" s="41"/>
      <c r="B119" s="42"/>
      <c r="C119" s="215" t="s">
        <v>145</v>
      </c>
      <c r="D119" s="215" t="s">
        <v>149</v>
      </c>
      <c r="E119" s="216" t="s">
        <v>1399</v>
      </c>
      <c r="F119" s="217" t="s">
        <v>1400</v>
      </c>
      <c r="G119" s="218" t="s">
        <v>377</v>
      </c>
      <c r="H119" s="219">
        <v>69.926</v>
      </c>
      <c r="I119" s="220"/>
      <c r="J119" s="221">
        <f>ROUND(I119*H119,2)</f>
        <v>0</v>
      </c>
      <c r="K119" s="217" t="s">
        <v>153</v>
      </c>
      <c r="L119" s="47"/>
      <c r="M119" s="222" t="s">
        <v>19</v>
      </c>
      <c r="N119" s="223" t="s">
        <v>47</v>
      </c>
      <c r="O119" s="87"/>
      <c r="P119" s="224">
        <f>O119*H119</f>
        <v>0</v>
      </c>
      <c r="Q119" s="224">
        <v>0.00084</v>
      </c>
      <c r="R119" s="224">
        <f>Q119*H119</f>
        <v>0.058737840000000006</v>
      </c>
      <c r="S119" s="224">
        <v>0</v>
      </c>
      <c r="T119" s="225">
        <f>S119*H119</f>
        <v>0</v>
      </c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R119" s="226" t="s">
        <v>167</v>
      </c>
      <c r="AT119" s="226" t="s">
        <v>149</v>
      </c>
      <c r="AU119" s="226" t="s">
        <v>86</v>
      </c>
      <c r="AY119" s="20" t="s">
        <v>146</v>
      </c>
      <c r="BE119" s="227">
        <f>IF(N119="základní",J119,0)</f>
        <v>0</v>
      </c>
      <c r="BF119" s="227">
        <f>IF(N119="snížená",J119,0)</f>
        <v>0</v>
      </c>
      <c r="BG119" s="227">
        <f>IF(N119="zákl. přenesená",J119,0)</f>
        <v>0</v>
      </c>
      <c r="BH119" s="227">
        <f>IF(N119="sníž. přenesená",J119,0)</f>
        <v>0</v>
      </c>
      <c r="BI119" s="227">
        <f>IF(N119="nulová",J119,0)</f>
        <v>0</v>
      </c>
      <c r="BJ119" s="20" t="s">
        <v>84</v>
      </c>
      <c r="BK119" s="227">
        <f>ROUND(I119*H119,2)</f>
        <v>0</v>
      </c>
      <c r="BL119" s="20" t="s">
        <v>167</v>
      </c>
      <c r="BM119" s="226" t="s">
        <v>1401</v>
      </c>
    </row>
    <row r="120" spans="1:47" s="2" customFormat="1" ht="12">
      <c r="A120" s="41"/>
      <c r="B120" s="42"/>
      <c r="C120" s="43"/>
      <c r="D120" s="228" t="s">
        <v>156</v>
      </c>
      <c r="E120" s="43"/>
      <c r="F120" s="229" t="s">
        <v>1402</v>
      </c>
      <c r="G120" s="43"/>
      <c r="H120" s="43"/>
      <c r="I120" s="230"/>
      <c r="J120" s="43"/>
      <c r="K120" s="43"/>
      <c r="L120" s="47"/>
      <c r="M120" s="231"/>
      <c r="N120" s="232"/>
      <c r="O120" s="87"/>
      <c r="P120" s="87"/>
      <c r="Q120" s="87"/>
      <c r="R120" s="87"/>
      <c r="S120" s="87"/>
      <c r="T120" s="88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T120" s="20" t="s">
        <v>156</v>
      </c>
      <c r="AU120" s="20" t="s">
        <v>86</v>
      </c>
    </row>
    <row r="121" spans="1:51" s="13" customFormat="1" ht="12">
      <c r="A121" s="13"/>
      <c r="B121" s="239"/>
      <c r="C121" s="240"/>
      <c r="D121" s="241" t="s">
        <v>380</v>
      </c>
      <c r="E121" s="242" t="s">
        <v>19</v>
      </c>
      <c r="F121" s="243" t="s">
        <v>381</v>
      </c>
      <c r="G121" s="240"/>
      <c r="H121" s="242" t="s">
        <v>19</v>
      </c>
      <c r="I121" s="244"/>
      <c r="J121" s="240"/>
      <c r="K121" s="240"/>
      <c r="L121" s="245"/>
      <c r="M121" s="246"/>
      <c r="N121" s="247"/>
      <c r="O121" s="247"/>
      <c r="P121" s="247"/>
      <c r="Q121" s="247"/>
      <c r="R121" s="247"/>
      <c r="S121" s="247"/>
      <c r="T121" s="248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9" t="s">
        <v>380</v>
      </c>
      <c r="AU121" s="249" t="s">
        <v>86</v>
      </c>
      <c r="AV121" s="13" t="s">
        <v>84</v>
      </c>
      <c r="AW121" s="13" t="s">
        <v>37</v>
      </c>
      <c r="AX121" s="13" t="s">
        <v>76</v>
      </c>
      <c r="AY121" s="249" t="s">
        <v>146</v>
      </c>
    </row>
    <row r="122" spans="1:51" s="13" customFormat="1" ht="12">
      <c r="A122" s="13"/>
      <c r="B122" s="239"/>
      <c r="C122" s="240"/>
      <c r="D122" s="241" t="s">
        <v>380</v>
      </c>
      <c r="E122" s="242" t="s">
        <v>19</v>
      </c>
      <c r="F122" s="243" t="s">
        <v>1403</v>
      </c>
      <c r="G122" s="240"/>
      <c r="H122" s="242" t="s">
        <v>19</v>
      </c>
      <c r="I122" s="244"/>
      <c r="J122" s="240"/>
      <c r="K122" s="240"/>
      <c r="L122" s="245"/>
      <c r="M122" s="246"/>
      <c r="N122" s="247"/>
      <c r="O122" s="247"/>
      <c r="P122" s="247"/>
      <c r="Q122" s="247"/>
      <c r="R122" s="247"/>
      <c r="S122" s="247"/>
      <c r="T122" s="248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9" t="s">
        <v>380</v>
      </c>
      <c r="AU122" s="249" t="s">
        <v>86</v>
      </c>
      <c r="AV122" s="13" t="s">
        <v>84</v>
      </c>
      <c r="AW122" s="13" t="s">
        <v>37</v>
      </c>
      <c r="AX122" s="13" t="s">
        <v>76</v>
      </c>
      <c r="AY122" s="249" t="s">
        <v>146</v>
      </c>
    </row>
    <row r="123" spans="1:51" s="14" customFormat="1" ht="12">
      <c r="A123" s="14"/>
      <c r="B123" s="250"/>
      <c r="C123" s="251"/>
      <c r="D123" s="241" t="s">
        <v>380</v>
      </c>
      <c r="E123" s="252" t="s">
        <v>19</v>
      </c>
      <c r="F123" s="253" t="s">
        <v>212</v>
      </c>
      <c r="G123" s="251"/>
      <c r="H123" s="254">
        <v>69.926</v>
      </c>
      <c r="I123" s="255"/>
      <c r="J123" s="251"/>
      <c r="K123" s="251"/>
      <c r="L123" s="256"/>
      <c r="M123" s="257"/>
      <c r="N123" s="258"/>
      <c r="O123" s="258"/>
      <c r="P123" s="258"/>
      <c r="Q123" s="258"/>
      <c r="R123" s="258"/>
      <c r="S123" s="258"/>
      <c r="T123" s="259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60" t="s">
        <v>380</v>
      </c>
      <c r="AU123" s="260" t="s">
        <v>86</v>
      </c>
      <c r="AV123" s="14" t="s">
        <v>86</v>
      </c>
      <c r="AW123" s="14" t="s">
        <v>37</v>
      </c>
      <c r="AX123" s="14" t="s">
        <v>84</v>
      </c>
      <c r="AY123" s="260" t="s">
        <v>146</v>
      </c>
    </row>
    <row r="124" spans="1:47" s="2" customFormat="1" ht="12">
      <c r="A124" s="41"/>
      <c r="B124" s="42"/>
      <c r="C124" s="43"/>
      <c r="D124" s="241" t="s">
        <v>383</v>
      </c>
      <c r="E124" s="43"/>
      <c r="F124" s="261" t="s">
        <v>1390</v>
      </c>
      <c r="G124" s="43"/>
      <c r="H124" s="43"/>
      <c r="I124" s="43"/>
      <c r="J124" s="43"/>
      <c r="K124" s="43"/>
      <c r="L124" s="47"/>
      <c r="M124" s="231"/>
      <c r="N124" s="232"/>
      <c r="O124" s="87"/>
      <c r="P124" s="87"/>
      <c r="Q124" s="87"/>
      <c r="R124" s="87"/>
      <c r="S124" s="87"/>
      <c r="T124" s="88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U124" s="20" t="s">
        <v>86</v>
      </c>
    </row>
    <row r="125" spans="1:47" s="2" customFormat="1" ht="12">
      <c r="A125" s="41"/>
      <c r="B125" s="42"/>
      <c r="C125" s="43"/>
      <c r="D125" s="241" t="s">
        <v>383</v>
      </c>
      <c r="E125" s="43"/>
      <c r="F125" s="262" t="s">
        <v>1391</v>
      </c>
      <c r="G125" s="43"/>
      <c r="H125" s="263">
        <v>14.252</v>
      </c>
      <c r="I125" s="43"/>
      <c r="J125" s="43"/>
      <c r="K125" s="43"/>
      <c r="L125" s="47"/>
      <c r="M125" s="231"/>
      <c r="N125" s="232"/>
      <c r="O125" s="87"/>
      <c r="P125" s="87"/>
      <c r="Q125" s="87"/>
      <c r="R125" s="87"/>
      <c r="S125" s="87"/>
      <c r="T125" s="88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U125" s="20" t="s">
        <v>86</v>
      </c>
    </row>
    <row r="126" spans="1:47" s="2" customFormat="1" ht="12">
      <c r="A126" s="41"/>
      <c r="B126" s="42"/>
      <c r="C126" s="43"/>
      <c r="D126" s="241" t="s">
        <v>383</v>
      </c>
      <c r="E126" s="43"/>
      <c r="F126" s="262" t="s">
        <v>1392</v>
      </c>
      <c r="G126" s="43"/>
      <c r="H126" s="263">
        <v>4</v>
      </c>
      <c r="I126" s="43"/>
      <c r="J126" s="43"/>
      <c r="K126" s="43"/>
      <c r="L126" s="47"/>
      <c r="M126" s="231"/>
      <c r="N126" s="232"/>
      <c r="O126" s="87"/>
      <c r="P126" s="87"/>
      <c r="Q126" s="87"/>
      <c r="R126" s="87"/>
      <c r="S126" s="87"/>
      <c r="T126" s="88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U126" s="20" t="s">
        <v>86</v>
      </c>
    </row>
    <row r="127" spans="1:47" s="2" customFormat="1" ht="12">
      <c r="A127" s="41"/>
      <c r="B127" s="42"/>
      <c r="C127" s="43"/>
      <c r="D127" s="241" t="s">
        <v>383</v>
      </c>
      <c r="E127" s="43"/>
      <c r="F127" s="264" t="s">
        <v>1393</v>
      </c>
      <c r="G127" s="43"/>
      <c r="H127" s="43"/>
      <c r="I127" s="43"/>
      <c r="J127" s="43"/>
      <c r="K127" s="43"/>
      <c r="L127" s="47"/>
      <c r="M127" s="231"/>
      <c r="N127" s="232"/>
      <c r="O127" s="87"/>
      <c r="P127" s="87"/>
      <c r="Q127" s="87"/>
      <c r="R127" s="87"/>
      <c r="S127" s="87"/>
      <c r="T127" s="88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U127" s="20" t="s">
        <v>86</v>
      </c>
    </row>
    <row r="128" spans="1:47" s="2" customFormat="1" ht="12">
      <c r="A128" s="41"/>
      <c r="B128" s="42"/>
      <c r="C128" s="43"/>
      <c r="D128" s="241" t="s">
        <v>383</v>
      </c>
      <c r="E128" s="43"/>
      <c r="F128" s="265" t="s">
        <v>1394</v>
      </c>
      <c r="G128" s="43"/>
      <c r="H128" s="263">
        <v>14.252</v>
      </c>
      <c r="I128" s="43"/>
      <c r="J128" s="43"/>
      <c r="K128" s="43"/>
      <c r="L128" s="47"/>
      <c r="M128" s="231"/>
      <c r="N128" s="232"/>
      <c r="O128" s="87"/>
      <c r="P128" s="87"/>
      <c r="Q128" s="87"/>
      <c r="R128" s="87"/>
      <c r="S128" s="87"/>
      <c r="T128" s="88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U128" s="20" t="s">
        <v>86</v>
      </c>
    </row>
    <row r="129" spans="1:65" s="2" customFormat="1" ht="24.15" customHeight="1">
      <c r="A129" s="41"/>
      <c r="B129" s="42"/>
      <c r="C129" s="215" t="s">
        <v>180</v>
      </c>
      <c r="D129" s="215" t="s">
        <v>149</v>
      </c>
      <c r="E129" s="216" t="s">
        <v>1404</v>
      </c>
      <c r="F129" s="217" t="s">
        <v>1405</v>
      </c>
      <c r="G129" s="218" t="s">
        <v>377</v>
      </c>
      <c r="H129" s="219">
        <v>69.926</v>
      </c>
      <c r="I129" s="220"/>
      <c r="J129" s="221">
        <f>ROUND(I129*H129,2)</f>
        <v>0</v>
      </c>
      <c r="K129" s="217" t="s">
        <v>153</v>
      </c>
      <c r="L129" s="47"/>
      <c r="M129" s="222" t="s">
        <v>19</v>
      </c>
      <c r="N129" s="223" t="s">
        <v>47</v>
      </c>
      <c r="O129" s="87"/>
      <c r="P129" s="224">
        <f>O129*H129</f>
        <v>0</v>
      </c>
      <c r="Q129" s="224">
        <v>0</v>
      </c>
      <c r="R129" s="224">
        <f>Q129*H129</f>
        <v>0</v>
      </c>
      <c r="S129" s="224">
        <v>0</v>
      </c>
      <c r="T129" s="225">
        <f>S129*H129</f>
        <v>0</v>
      </c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R129" s="226" t="s">
        <v>167</v>
      </c>
      <c r="AT129" s="226" t="s">
        <v>149</v>
      </c>
      <c r="AU129" s="226" t="s">
        <v>86</v>
      </c>
      <c r="AY129" s="20" t="s">
        <v>146</v>
      </c>
      <c r="BE129" s="227">
        <f>IF(N129="základní",J129,0)</f>
        <v>0</v>
      </c>
      <c r="BF129" s="227">
        <f>IF(N129="snížená",J129,0)</f>
        <v>0</v>
      </c>
      <c r="BG129" s="227">
        <f>IF(N129="zákl. přenesená",J129,0)</f>
        <v>0</v>
      </c>
      <c r="BH129" s="227">
        <f>IF(N129="sníž. přenesená",J129,0)</f>
        <v>0</v>
      </c>
      <c r="BI129" s="227">
        <f>IF(N129="nulová",J129,0)</f>
        <v>0</v>
      </c>
      <c r="BJ129" s="20" t="s">
        <v>84</v>
      </c>
      <c r="BK129" s="227">
        <f>ROUND(I129*H129,2)</f>
        <v>0</v>
      </c>
      <c r="BL129" s="20" t="s">
        <v>167</v>
      </c>
      <c r="BM129" s="226" t="s">
        <v>1406</v>
      </c>
    </row>
    <row r="130" spans="1:47" s="2" customFormat="1" ht="12">
      <c r="A130" s="41"/>
      <c r="B130" s="42"/>
      <c r="C130" s="43"/>
      <c r="D130" s="228" t="s">
        <v>156</v>
      </c>
      <c r="E130" s="43"/>
      <c r="F130" s="229" t="s">
        <v>1407</v>
      </c>
      <c r="G130" s="43"/>
      <c r="H130" s="43"/>
      <c r="I130" s="230"/>
      <c r="J130" s="43"/>
      <c r="K130" s="43"/>
      <c r="L130" s="47"/>
      <c r="M130" s="231"/>
      <c r="N130" s="232"/>
      <c r="O130" s="87"/>
      <c r="P130" s="87"/>
      <c r="Q130" s="87"/>
      <c r="R130" s="87"/>
      <c r="S130" s="87"/>
      <c r="T130" s="88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T130" s="20" t="s">
        <v>156</v>
      </c>
      <c r="AU130" s="20" t="s">
        <v>86</v>
      </c>
    </row>
    <row r="131" spans="1:51" s="13" customFormat="1" ht="12">
      <c r="A131" s="13"/>
      <c r="B131" s="239"/>
      <c r="C131" s="240"/>
      <c r="D131" s="241" t="s">
        <v>380</v>
      </c>
      <c r="E131" s="242" t="s">
        <v>19</v>
      </c>
      <c r="F131" s="243" t="s">
        <v>381</v>
      </c>
      <c r="G131" s="240"/>
      <c r="H131" s="242" t="s">
        <v>19</v>
      </c>
      <c r="I131" s="244"/>
      <c r="J131" s="240"/>
      <c r="K131" s="240"/>
      <c r="L131" s="245"/>
      <c r="M131" s="246"/>
      <c r="N131" s="247"/>
      <c r="O131" s="247"/>
      <c r="P131" s="247"/>
      <c r="Q131" s="247"/>
      <c r="R131" s="247"/>
      <c r="S131" s="247"/>
      <c r="T131" s="24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9" t="s">
        <v>380</v>
      </c>
      <c r="AU131" s="249" t="s">
        <v>86</v>
      </c>
      <c r="AV131" s="13" t="s">
        <v>84</v>
      </c>
      <c r="AW131" s="13" t="s">
        <v>37</v>
      </c>
      <c r="AX131" s="13" t="s">
        <v>76</v>
      </c>
      <c r="AY131" s="249" t="s">
        <v>146</v>
      </c>
    </row>
    <row r="132" spans="1:51" s="13" customFormat="1" ht="12">
      <c r="A132" s="13"/>
      <c r="B132" s="239"/>
      <c r="C132" s="240"/>
      <c r="D132" s="241" t="s">
        <v>380</v>
      </c>
      <c r="E132" s="242" t="s">
        <v>19</v>
      </c>
      <c r="F132" s="243" t="s">
        <v>1403</v>
      </c>
      <c r="G132" s="240"/>
      <c r="H132" s="242" t="s">
        <v>19</v>
      </c>
      <c r="I132" s="244"/>
      <c r="J132" s="240"/>
      <c r="K132" s="240"/>
      <c r="L132" s="245"/>
      <c r="M132" s="246"/>
      <c r="N132" s="247"/>
      <c r="O132" s="247"/>
      <c r="P132" s="247"/>
      <c r="Q132" s="247"/>
      <c r="R132" s="247"/>
      <c r="S132" s="247"/>
      <c r="T132" s="24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9" t="s">
        <v>380</v>
      </c>
      <c r="AU132" s="249" t="s">
        <v>86</v>
      </c>
      <c r="AV132" s="13" t="s">
        <v>84</v>
      </c>
      <c r="AW132" s="13" t="s">
        <v>37</v>
      </c>
      <c r="AX132" s="13" t="s">
        <v>76</v>
      </c>
      <c r="AY132" s="249" t="s">
        <v>146</v>
      </c>
    </row>
    <row r="133" spans="1:51" s="14" customFormat="1" ht="12">
      <c r="A133" s="14"/>
      <c r="B133" s="250"/>
      <c r="C133" s="251"/>
      <c r="D133" s="241" t="s">
        <v>380</v>
      </c>
      <c r="E133" s="252" t="s">
        <v>19</v>
      </c>
      <c r="F133" s="253" t="s">
        <v>212</v>
      </c>
      <c r="G133" s="251"/>
      <c r="H133" s="254">
        <v>69.926</v>
      </c>
      <c r="I133" s="255"/>
      <c r="J133" s="251"/>
      <c r="K133" s="251"/>
      <c r="L133" s="256"/>
      <c r="M133" s="257"/>
      <c r="N133" s="258"/>
      <c r="O133" s="258"/>
      <c r="P133" s="258"/>
      <c r="Q133" s="258"/>
      <c r="R133" s="258"/>
      <c r="S133" s="258"/>
      <c r="T133" s="259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60" t="s">
        <v>380</v>
      </c>
      <c r="AU133" s="260" t="s">
        <v>86</v>
      </c>
      <c r="AV133" s="14" t="s">
        <v>86</v>
      </c>
      <c r="AW133" s="14" t="s">
        <v>37</v>
      </c>
      <c r="AX133" s="14" t="s">
        <v>84</v>
      </c>
      <c r="AY133" s="260" t="s">
        <v>146</v>
      </c>
    </row>
    <row r="134" spans="1:47" s="2" customFormat="1" ht="12">
      <c r="A134" s="41"/>
      <c r="B134" s="42"/>
      <c r="C134" s="43"/>
      <c r="D134" s="241" t="s">
        <v>383</v>
      </c>
      <c r="E134" s="43"/>
      <c r="F134" s="261" t="s">
        <v>1390</v>
      </c>
      <c r="G134" s="43"/>
      <c r="H134" s="43"/>
      <c r="I134" s="43"/>
      <c r="J134" s="43"/>
      <c r="K134" s="43"/>
      <c r="L134" s="47"/>
      <c r="M134" s="231"/>
      <c r="N134" s="232"/>
      <c r="O134" s="87"/>
      <c r="P134" s="87"/>
      <c r="Q134" s="87"/>
      <c r="R134" s="87"/>
      <c r="S134" s="87"/>
      <c r="T134" s="88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U134" s="20" t="s">
        <v>86</v>
      </c>
    </row>
    <row r="135" spans="1:47" s="2" customFormat="1" ht="12">
      <c r="A135" s="41"/>
      <c r="B135" s="42"/>
      <c r="C135" s="43"/>
      <c r="D135" s="241" t="s">
        <v>383</v>
      </c>
      <c r="E135" s="43"/>
      <c r="F135" s="262" t="s">
        <v>1391</v>
      </c>
      <c r="G135" s="43"/>
      <c r="H135" s="263">
        <v>14.252</v>
      </c>
      <c r="I135" s="43"/>
      <c r="J135" s="43"/>
      <c r="K135" s="43"/>
      <c r="L135" s="47"/>
      <c r="M135" s="231"/>
      <c r="N135" s="232"/>
      <c r="O135" s="87"/>
      <c r="P135" s="87"/>
      <c r="Q135" s="87"/>
      <c r="R135" s="87"/>
      <c r="S135" s="87"/>
      <c r="T135" s="88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U135" s="20" t="s">
        <v>86</v>
      </c>
    </row>
    <row r="136" spans="1:47" s="2" customFormat="1" ht="12">
      <c r="A136" s="41"/>
      <c r="B136" s="42"/>
      <c r="C136" s="43"/>
      <c r="D136" s="241" t="s">
        <v>383</v>
      </c>
      <c r="E136" s="43"/>
      <c r="F136" s="262" t="s">
        <v>1392</v>
      </c>
      <c r="G136" s="43"/>
      <c r="H136" s="263">
        <v>4</v>
      </c>
      <c r="I136" s="43"/>
      <c r="J136" s="43"/>
      <c r="K136" s="43"/>
      <c r="L136" s="47"/>
      <c r="M136" s="231"/>
      <c r="N136" s="232"/>
      <c r="O136" s="87"/>
      <c r="P136" s="87"/>
      <c r="Q136" s="87"/>
      <c r="R136" s="87"/>
      <c r="S136" s="87"/>
      <c r="T136" s="88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U136" s="20" t="s">
        <v>86</v>
      </c>
    </row>
    <row r="137" spans="1:47" s="2" customFormat="1" ht="12">
      <c r="A137" s="41"/>
      <c r="B137" s="42"/>
      <c r="C137" s="43"/>
      <c r="D137" s="241" t="s">
        <v>383</v>
      </c>
      <c r="E137" s="43"/>
      <c r="F137" s="264" t="s">
        <v>1393</v>
      </c>
      <c r="G137" s="43"/>
      <c r="H137" s="43"/>
      <c r="I137" s="43"/>
      <c r="J137" s="43"/>
      <c r="K137" s="43"/>
      <c r="L137" s="47"/>
      <c r="M137" s="231"/>
      <c r="N137" s="232"/>
      <c r="O137" s="87"/>
      <c r="P137" s="87"/>
      <c r="Q137" s="87"/>
      <c r="R137" s="87"/>
      <c r="S137" s="87"/>
      <c r="T137" s="88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U137" s="20" t="s">
        <v>86</v>
      </c>
    </row>
    <row r="138" spans="1:47" s="2" customFormat="1" ht="12">
      <c r="A138" s="41"/>
      <c r="B138" s="42"/>
      <c r="C138" s="43"/>
      <c r="D138" s="241" t="s">
        <v>383</v>
      </c>
      <c r="E138" s="43"/>
      <c r="F138" s="265" t="s">
        <v>1394</v>
      </c>
      <c r="G138" s="43"/>
      <c r="H138" s="263">
        <v>14.252</v>
      </c>
      <c r="I138" s="43"/>
      <c r="J138" s="43"/>
      <c r="K138" s="43"/>
      <c r="L138" s="47"/>
      <c r="M138" s="231"/>
      <c r="N138" s="232"/>
      <c r="O138" s="87"/>
      <c r="P138" s="87"/>
      <c r="Q138" s="87"/>
      <c r="R138" s="87"/>
      <c r="S138" s="87"/>
      <c r="T138" s="88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U138" s="20" t="s">
        <v>86</v>
      </c>
    </row>
    <row r="139" spans="1:65" s="2" customFormat="1" ht="37.8" customHeight="1">
      <c r="A139" s="41"/>
      <c r="B139" s="42"/>
      <c r="C139" s="215" t="s">
        <v>186</v>
      </c>
      <c r="D139" s="215" t="s">
        <v>149</v>
      </c>
      <c r="E139" s="216" t="s">
        <v>1408</v>
      </c>
      <c r="F139" s="217" t="s">
        <v>1409</v>
      </c>
      <c r="G139" s="218" t="s">
        <v>467</v>
      </c>
      <c r="H139" s="219">
        <v>18.891</v>
      </c>
      <c r="I139" s="220"/>
      <c r="J139" s="221">
        <f>ROUND(I139*H139,2)</f>
        <v>0</v>
      </c>
      <c r="K139" s="217" t="s">
        <v>153</v>
      </c>
      <c r="L139" s="47"/>
      <c r="M139" s="222" t="s">
        <v>19</v>
      </c>
      <c r="N139" s="223" t="s">
        <v>47</v>
      </c>
      <c r="O139" s="87"/>
      <c r="P139" s="224">
        <f>O139*H139</f>
        <v>0</v>
      </c>
      <c r="Q139" s="224">
        <v>0</v>
      </c>
      <c r="R139" s="224">
        <f>Q139*H139</f>
        <v>0</v>
      </c>
      <c r="S139" s="224">
        <v>0</v>
      </c>
      <c r="T139" s="225">
        <f>S139*H139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R139" s="226" t="s">
        <v>167</v>
      </c>
      <c r="AT139" s="226" t="s">
        <v>149</v>
      </c>
      <c r="AU139" s="226" t="s">
        <v>86</v>
      </c>
      <c r="AY139" s="20" t="s">
        <v>146</v>
      </c>
      <c r="BE139" s="227">
        <f>IF(N139="základní",J139,0)</f>
        <v>0</v>
      </c>
      <c r="BF139" s="227">
        <f>IF(N139="snížená",J139,0)</f>
        <v>0</v>
      </c>
      <c r="BG139" s="227">
        <f>IF(N139="zákl. přenesená",J139,0)</f>
        <v>0</v>
      </c>
      <c r="BH139" s="227">
        <f>IF(N139="sníž. přenesená",J139,0)</f>
        <v>0</v>
      </c>
      <c r="BI139" s="227">
        <f>IF(N139="nulová",J139,0)</f>
        <v>0</v>
      </c>
      <c r="BJ139" s="20" t="s">
        <v>84</v>
      </c>
      <c r="BK139" s="227">
        <f>ROUND(I139*H139,2)</f>
        <v>0</v>
      </c>
      <c r="BL139" s="20" t="s">
        <v>167</v>
      </c>
      <c r="BM139" s="226" t="s">
        <v>1410</v>
      </c>
    </row>
    <row r="140" spans="1:47" s="2" customFormat="1" ht="12">
      <c r="A140" s="41"/>
      <c r="B140" s="42"/>
      <c r="C140" s="43"/>
      <c r="D140" s="228" t="s">
        <v>156</v>
      </c>
      <c r="E140" s="43"/>
      <c r="F140" s="229" t="s">
        <v>1411</v>
      </c>
      <c r="G140" s="43"/>
      <c r="H140" s="43"/>
      <c r="I140" s="230"/>
      <c r="J140" s="43"/>
      <c r="K140" s="43"/>
      <c r="L140" s="47"/>
      <c r="M140" s="231"/>
      <c r="N140" s="232"/>
      <c r="O140" s="87"/>
      <c r="P140" s="87"/>
      <c r="Q140" s="87"/>
      <c r="R140" s="87"/>
      <c r="S140" s="87"/>
      <c r="T140" s="88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T140" s="20" t="s">
        <v>156</v>
      </c>
      <c r="AU140" s="20" t="s">
        <v>86</v>
      </c>
    </row>
    <row r="141" spans="1:51" s="14" customFormat="1" ht="12">
      <c r="A141" s="14"/>
      <c r="B141" s="250"/>
      <c r="C141" s="251"/>
      <c r="D141" s="241" t="s">
        <v>380</v>
      </c>
      <c r="E141" s="252" t="s">
        <v>19</v>
      </c>
      <c r="F141" s="253" t="s">
        <v>1412</v>
      </c>
      <c r="G141" s="251"/>
      <c r="H141" s="254">
        <v>18.891</v>
      </c>
      <c r="I141" s="255"/>
      <c r="J141" s="251"/>
      <c r="K141" s="251"/>
      <c r="L141" s="256"/>
      <c r="M141" s="257"/>
      <c r="N141" s="258"/>
      <c r="O141" s="258"/>
      <c r="P141" s="258"/>
      <c r="Q141" s="258"/>
      <c r="R141" s="258"/>
      <c r="S141" s="258"/>
      <c r="T141" s="259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60" t="s">
        <v>380</v>
      </c>
      <c r="AU141" s="260" t="s">
        <v>86</v>
      </c>
      <c r="AV141" s="14" t="s">
        <v>86</v>
      </c>
      <c r="AW141" s="14" t="s">
        <v>37</v>
      </c>
      <c r="AX141" s="14" t="s">
        <v>84</v>
      </c>
      <c r="AY141" s="260" t="s">
        <v>146</v>
      </c>
    </row>
    <row r="142" spans="1:65" s="2" customFormat="1" ht="37.8" customHeight="1">
      <c r="A142" s="41"/>
      <c r="B142" s="42"/>
      <c r="C142" s="215" t="s">
        <v>193</v>
      </c>
      <c r="D142" s="215" t="s">
        <v>149</v>
      </c>
      <c r="E142" s="216" t="s">
        <v>503</v>
      </c>
      <c r="F142" s="217" t="s">
        <v>504</v>
      </c>
      <c r="G142" s="218" t="s">
        <v>467</v>
      </c>
      <c r="H142" s="219">
        <v>26.283</v>
      </c>
      <c r="I142" s="220"/>
      <c r="J142" s="221">
        <f>ROUND(I142*H142,2)</f>
        <v>0</v>
      </c>
      <c r="K142" s="217" t="s">
        <v>153</v>
      </c>
      <c r="L142" s="47"/>
      <c r="M142" s="222" t="s">
        <v>19</v>
      </c>
      <c r="N142" s="223" t="s">
        <v>47</v>
      </c>
      <c r="O142" s="87"/>
      <c r="P142" s="224">
        <f>O142*H142</f>
        <v>0</v>
      </c>
      <c r="Q142" s="224">
        <v>0</v>
      </c>
      <c r="R142" s="224">
        <f>Q142*H142</f>
        <v>0</v>
      </c>
      <c r="S142" s="224">
        <v>0</v>
      </c>
      <c r="T142" s="225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26" t="s">
        <v>167</v>
      </c>
      <c r="AT142" s="226" t="s">
        <v>149</v>
      </c>
      <c r="AU142" s="226" t="s">
        <v>86</v>
      </c>
      <c r="AY142" s="20" t="s">
        <v>146</v>
      </c>
      <c r="BE142" s="227">
        <f>IF(N142="základní",J142,0)</f>
        <v>0</v>
      </c>
      <c r="BF142" s="227">
        <f>IF(N142="snížená",J142,0)</f>
        <v>0</v>
      </c>
      <c r="BG142" s="227">
        <f>IF(N142="zákl. přenesená",J142,0)</f>
        <v>0</v>
      </c>
      <c r="BH142" s="227">
        <f>IF(N142="sníž. přenesená",J142,0)</f>
        <v>0</v>
      </c>
      <c r="BI142" s="227">
        <f>IF(N142="nulová",J142,0)</f>
        <v>0</v>
      </c>
      <c r="BJ142" s="20" t="s">
        <v>84</v>
      </c>
      <c r="BK142" s="227">
        <f>ROUND(I142*H142,2)</f>
        <v>0</v>
      </c>
      <c r="BL142" s="20" t="s">
        <v>167</v>
      </c>
      <c r="BM142" s="226" t="s">
        <v>1413</v>
      </c>
    </row>
    <row r="143" spans="1:47" s="2" customFormat="1" ht="12">
      <c r="A143" s="41"/>
      <c r="B143" s="42"/>
      <c r="C143" s="43"/>
      <c r="D143" s="228" t="s">
        <v>156</v>
      </c>
      <c r="E143" s="43"/>
      <c r="F143" s="229" t="s">
        <v>506</v>
      </c>
      <c r="G143" s="43"/>
      <c r="H143" s="43"/>
      <c r="I143" s="230"/>
      <c r="J143" s="43"/>
      <c r="K143" s="43"/>
      <c r="L143" s="47"/>
      <c r="M143" s="231"/>
      <c r="N143" s="232"/>
      <c r="O143" s="87"/>
      <c r="P143" s="87"/>
      <c r="Q143" s="87"/>
      <c r="R143" s="87"/>
      <c r="S143" s="87"/>
      <c r="T143" s="88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T143" s="20" t="s">
        <v>156</v>
      </c>
      <c r="AU143" s="20" t="s">
        <v>86</v>
      </c>
    </row>
    <row r="144" spans="1:51" s="13" customFormat="1" ht="12">
      <c r="A144" s="13"/>
      <c r="B144" s="239"/>
      <c r="C144" s="240"/>
      <c r="D144" s="241" t="s">
        <v>380</v>
      </c>
      <c r="E144" s="242" t="s">
        <v>19</v>
      </c>
      <c r="F144" s="243" t="s">
        <v>381</v>
      </c>
      <c r="G144" s="240"/>
      <c r="H144" s="242" t="s">
        <v>19</v>
      </c>
      <c r="I144" s="244"/>
      <c r="J144" s="240"/>
      <c r="K144" s="240"/>
      <c r="L144" s="245"/>
      <c r="M144" s="246"/>
      <c r="N144" s="247"/>
      <c r="O144" s="247"/>
      <c r="P144" s="247"/>
      <c r="Q144" s="247"/>
      <c r="R144" s="247"/>
      <c r="S144" s="247"/>
      <c r="T144" s="24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9" t="s">
        <v>380</v>
      </c>
      <c r="AU144" s="249" t="s">
        <v>86</v>
      </c>
      <c r="AV144" s="13" t="s">
        <v>84</v>
      </c>
      <c r="AW144" s="13" t="s">
        <v>37</v>
      </c>
      <c r="AX144" s="13" t="s">
        <v>76</v>
      </c>
      <c r="AY144" s="249" t="s">
        <v>146</v>
      </c>
    </row>
    <row r="145" spans="1:51" s="13" customFormat="1" ht="12">
      <c r="A145" s="13"/>
      <c r="B145" s="239"/>
      <c r="C145" s="240"/>
      <c r="D145" s="241" t="s">
        <v>380</v>
      </c>
      <c r="E145" s="242" t="s">
        <v>19</v>
      </c>
      <c r="F145" s="243" t="s">
        <v>1389</v>
      </c>
      <c r="G145" s="240"/>
      <c r="H145" s="242" t="s">
        <v>19</v>
      </c>
      <c r="I145" s="244"/>
      <c r="J145" s="240"/>
      <c r="K145" s="240"/>
      <c r="L145" s="245"/>
      <c r="M145" s="246"/>
      <c r="N145" s="247"/>
      <c r="O145" s="247"/>
      <c r="P145" s="247"/>
      <c r="Q145" s="247"/>
      <c r="R145" s="247"/>
      <c r="S145" s="247"/>
      <c r="T145" s="24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9" t="s">
        <v>380</v>
      </c>
      <c r="AU145" s="249" t="s">
        <v>86</v>
      </c>
      <c r="AV145" s="13" t="s">
        <v>84</v>
      </c>
      <c r="AW145" s="13" t="s">
        <v>37</v>
      </c>
      <c r="AX145" s="13" t="s">
        <v>76</v>
      </c>
      <c r="AY145" s="249" t="s">
        <v>146</v>
      </c>
    </row>
    <row r="146" spans="1:51" s="14" customFormat="1" ht="12">
      <c r="A146" s="14"/>
      <c r="B146" s="250"/>
      <c r="C146" s="251"/>
      <c r="D146" s="241" t="s">
        <v>380</v>
      </c>
      <c r="E146" s="252" t="s">
        <v>19</v>
      </c>
      <c r="F146" s="253" t="s">
        <v>1316</v>
      </c>
      <c r="G146" s="251"/>
      <c r="H146" s="254">
        <v>26.283</v>
      </c>
      <c r="I146" s="255"/>
      <c r="J146" s="251"/>
      <c r="K146" s="251"/>
      <c r="L146" s="256"/>
      <c r="M146" s="257"/>
      <c r="N146" s="258"/>
      <c r="O146" s="258"/>
      <c r="P146" s="258"/>
      <c r="Q146" s="258"/>
      <c r="R146" s="258"/>
      <c r="S146" s="258"/>
      <c r="T146" s="259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60" t="s">
        <v>380</v>
      </c>
      <c r="AU146" s="260" t="s">
        <v>86</v>
      </c>
      <c r="AV146" s="14" t="s">
        <v>86</v>
      </c>
      <c r="AW146" s="14" t="s">
        <v>37</v>
      </c>
      <c r="AX146" s="14" t="s">
        <v>84</v>
      </c>
      <c r="AY146" s="260" t="s">
        <v>146</v>
      </c>
    </row>
    <row r="147" spans="1:47" s="2" customFormat="1" ht="12">
      <c r="A147" s="41"/>
      <c r="B147" s="42"/>
      <c r="C147" s="43"/>
      <c r="D147" s="241" t="s">
        <v>383</v>
      </c>
      <c r="E147" s="43"/>
      <c r="F147" s="261" t="s">
        <v>1390</v>
      </c>
      <c r="G147" s="43"/>
      <c r="H147" s="43"/>
      <c r="I147" s="43"/>
      <c r="J147" s="43"/>
      <c r="K147" s="43"/>
      <c r="L147" s="47"/>
      <c r="M147" s="231"/>
      <c r="N147" s="232"/>
      <c r="O147" s="87"/>
      <c r="P147" s="87"/>
      <c r="Q147" s="87"/>
      <c r="R147" s="87"/>
      <c r="S147" s="87"/>
      <c r="T147" s="88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U147" s="20" t="s">
        <v>86</v>
      </c>
    </row>
    <row r="148" spans="1:47" s="2" customFormat="1" ht="12">
      <c r="A148" s="41"/>
      <c r="B148" s="42"/>
      <c r="C148" s="43"/>
      <c r="D148" s="241" t="s">
        <v>383</v>
      </c>
      <c r="E148" s="43"/>
      <c r="F148" s="262" t="s">
        <v>1391</v>
      </c>
      <c r="G148" s="43"/>
      <c r="H148" s="263">
        <v>14.252</v>
      </c>
      <c r="I148" s="43"/>
      <c r="J148" s="43"/>
      <c r="K148" s="43"/>
      <c r="L148" s="47"/>
      <c r="M148" s="231"/>
      <c r="N148" s="232"/>
      <c r="O148" s="87"/>
      <c r="P148" s="87"/>
      <c r="Q148" s="87"/>
      <c r="R148" s="87"/>
      <c r="S148" s="87"/>
      <c r="T148" s="88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U148" s="20" t="s">
        <v>86</v>
      </c>
    </row>
    <row r="149" spans="1:47" s="2" customFormat="1" ht="12">
      <c r="A149" s="41"/>
      <c r="B149" s="42"/>
      <c r="C149" s="43"/>
      <c r="D149" s="241" t="s">
        <v>383</v>
      </c>
      <c r="E149" s="43"/>
      <c r="F149" s="262" t="s">
        <v>1392</v>
      </c>
      <c r="G149" s="43"/>
      <c r="H149" s="263">
        <v>4</v>
      </c>
      <c r="I149" s="43"/>
      <c r="J149" s="43"/>
      <c r="K149" s="43"/>
      <c r="L149" s="47"/>
      <c r="M149" s="231"/>
      <c r="N149" s="232"/>
      <c r="O149" s="87"/>
      <c r="P149" s="87"/>
      <c r="Q149" s="87"/>
      <c r="R149" s="87"/>
      <c r="S149" s="87"/>
      <c r="T149" s="88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U149" s="20" t="s">
        <v>86</v>
      </c>
    </row>
    <row r="150" spans="1:47" s="2" customFormat="1" ht="12">
      <c r="A150" s="41"/>
      <c r="B150" s="42"/>
      <c r="C150" s="43"/>
      <c r="D150" s="241" t="s">
        <v>383</v>
      </c>
      <c r="E150" s="43"/>
      <c r="F150" s="264" t="s">
        <v>1393</v>
      </c>
      <c r="G150" s="43"/>
      <c r="H150" s="43"/>
      <c r="I150" s="43"/>
      <c r="J150" s="43"/>
      <c r="K150" s="43"/>
      <c r="L150" s="47"/>
      <c r="M150" s="231"/>
      <c r="N150" s="232"/>
      <c r="O150" s="87"/>
      <c r="P150" s="87"/>
      <c r="Q150" s="87"/>
      <c r="R150" s="87"/>
      <c r="S150" s="87"/>
      <c r="T150" s="88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U150" s="20" t="s">
        <v>86</v>
      </c>
    </row>
    <row r="151" spans="1:47" s="2" customFormat="1" ht="12">
      <c r="A151" s="41"/>
      <c r="B151" s="42"/>
      <c r="C151" s="43"/>
      <c r="D151" s="241" t="s">
        <v>383</v>
      </c>
      <c r="E151" s="43"/>
      <c r="F151" s="265" t="s">
        <v>1394</v>
      </c>
      <c r="G151" s="43"/>
      <c r="H151" s="263">
        <v>14.252</v>
      </c>
      <c r="I151" s="43"/>
      <c r="J151" s="43"/>
      <c r="K151" s="43"/>
      <c r="L151" s="47"/>
      <c r="M151" s="231"/>
      <c r="N151" s="232"/>
      <c r="O151" s="87"/>
      <c r="P151" s="87"/>
      <c r="Q151" s="87"/>
      <c r="R151" s="87"/>
      <c r="S151" s="87"/>
      <c r="T151" s="88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U151" s="20" t="s">
        <v>86</v>
      </c>
    </row>
    <row r="152" spans="1:65" s="2" customFormat="1" ht="24.15" customHeight="1">
      <c r="A152" s="41"/>
      <c r="B152" s="42"/>
      <c r="C152" s="215" t="s">
        <v>200</v>
      </c>
      <c r="D152" s="215" t="s">
        <v>149</v>
      </c>
      <c r="E152" s="216" t="s">
        <v>530</v>
      </c>
      <c r="F152" s="217" t="s">
        <v>531</v>
      </c>
      <c r="G152" s="218" t="s">
        <v>526</v>
      </c>
      <c r="H152" s="219">
        <v>47.309</v>
      </c>
      <c r="I152" s="220"/>
      <c r="J152" s="221">
        <f>ROUND(I152*H152,2)</f>
        <v>0</v>
      </c>
      <c r="K152" s="217" t="s">
        <v>153</v>
      </c>
      <c r="L152" s="47"/>
      <c r="M152" s="222" t="s">
        <v>19</v>
      </c>
      <c r="N152" s="223" t="s">
        <v>47</v>
      </c>
      <c r="O152" s="87"/>
      <c r="P152" s="224">
        <f>O152*H152</f>
        <v>0</v>
      </c>
      <c r="Q152" s="224">
        <v>0</v>
      </c>
      <c r="R152" s="224">
        <f>Q152*H152</f>
        <v>0</v>
      </c>
      <c r="S152" s="224">
        <v>0</v>
      </c>
      <c r="T152" s="225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26" t="s">
        <v>167</v>
      </c>
      <c r="AT152" s="226" t="s">
        <v>149</v>
      </c>
      <c r="AU152" s="226" t="s">
        <v>86</v>
      </c>
      <c r="AY152" s="20" t="s">
        <v>146</v>
      </c>
      <c r="BE152" s="227">
        <f>IF(N152="základní",J152,0)</f>
        <v>0</v>
      </c>
      <c r="BF152" s="227">
        <f>IF(N152="snížená",J152,0)</f>
        <v>0</v>
      </c>
      <c r="BG152" s="227">
        <f>IF(N152="zákl. přenesená",J152,0)</f>
        <v>0</v>
      </c>
      <c r="BH152" s="227">
        <f>IF(N152="sníž. přenesená",J152,0)</f>
        <v>0</v>
      </c>
      <c r="BI152" s="227">
        <f>IF(N152="nulová",J152,0)</f>
        <v>0</v>
      </c>
      <c r="BJ152" s="20" t="s">
        <v>84</v>
      </c>
      <c r="BK152" s="227">
        <f>ROUND(I152*H152,2)</f>
        <v>0</v>
      </c>
      <c r="BL152" s="20" t="s">
        <v>167</v>
      </c>
      <c r="BM152" s="226" t="s">
        <v>1414</v>
      </c>
    </row>
    <row r="153" spans="1:47" s="2" customFormat="1" ht="12">
      <c r="A153" s="41"/>
      <c r="B153" s="42"/>
      <c r="C153" s="43"/>
      <c r="D153" s="228" t="s">
        <v>156</v>
      </c>
      <c r="E153" s="43"/>
      <c r="F153" s="229" t="s">
        <v>533</v>
      </c>
      <c r="G153" s="43"/>
      <c r="H153" s="43"/>
      <c r="I153" s="230"/>
      <c r="J153" s="43"/>
      <c r="K153" s="43"/>
      <c r="L153" s="47"/>
      <c r="M153" s="231"/>
      <c r="N153" s="232"/>
      <c r="O153" s="87"/>
      <c r="P153" s="87"/>
      <c r="Q153" s="87"/>
      <c r="R153" s="87"/>
      <c r="S153" s="87"/>
      <c r="T153" s="88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T153" s="20" t="s">
        <v>156</v>
      </c>
      <c r="AU153" s="20" t="s">
        <v>86</v>
      </c>
    </row>
    <row r="154" spans="1:51" s="13" customFormat="1" ht="12">
      <c r="A154" s="13"/>
      <c r="B154" s="239"/>
      <c r="C154" s="240"/>
      <c r="D154" s="241" t="s">
        <v>380</v>
      </c>
      <c r="E154" s="242" t="s">
        <v>19</v>
      </c>
      <c r="F154" s="243" t="s">
        <v>381</v>
      </c>
      <c r="G154" s="240"/>
      <c r="H154" s="242" t="s">
        <v>19</v>
      </c>
      <c r="I154" s="244"/>
      <c r="J154" s="240"/>
      <c r="K154" s="240"/>
      <c r="L154" s="245"/>
      <c r="M154" s="246"/>
      <c r="N154" s="247"/>
      <c r="O154" s="247"/>
      <c r="P154" s="247"/>
      <c r="Q154" s="247"/>
      <c r="R154" s="247"/>
      <c r="S154" s="247"/>
      <c r="T154" s="24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9" t="s">
        <v>380</v>
      </c>
      <c r="AU154" s="249" t="s">
        <v>86</v>
      </c>
      <c r="AV154" s="13" t="s">
        <v>84</v>
      </c>
      <c r="AW154" s="13" t="s">
        <v>37</v>
      </c>
      <c r="AX154" s="13" t="s">
        <v>76</v>
      </c>
      <c r="AY154" s="249" t="s">
        <v>146</v>
      </c>
    </row>
    <row r="155" spans="1:51" s="13" customFormat="1" ht="12">
      <c r="A155" s="13"/>
      <c r="B155" s="239"/>
      <c r="C155" s="240"/>
      <c r="D155" s="241" t="s">
        <v>380</v>
      </c>
      <c r="E155" s="242" t="s">
        <v>19</v>
      </c>
      <c r="F155" s="243" t="s">
        <v>1389</v>
      </c>
      <c r="G155" s="240"/>
      <c r="H155" s="242" t="s">
        <v>19</v>
      </c>
      <c r="I155" s="244"/>
      <c r="J155" s="240"/>
      <c r="K155" s="240"/>
      <c r="L155" s="245"/>
      <c r="M155" s="246"/>
      <c r="N155" s="247"/>
      <c r="O155" s="247"/>
      <c r="P155" s="247"/>
      <c r="Q155" s="247"/>
      <c r="R155" s="247"/>
      <c r="S155" s="247"/>
      <c r="T155" s="24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9" t="s">
        <v>380</v>
      </c>
      <c r="AU155" s="249" t="s">
        <v>86</v>
      </c>
      <c r="AV155" s="13" t="s">
        <v>84</v>
      </c>
      <c r="AW155" s="13" t="s">
        <v>37</v>
      </c>
      <c r="AX155" s="13" t="s">
        <v>76</v>
      </c>
      <c r="AY155" s="249" t="s">
        <v>146</v>
      </c>
    </row>
    <row r="156" spans="1:51" s="14" customFormat="1" ht="12">
      <c r="A156" s="14"/>
      <c r="B156" s="250"/>
      <c r="C156" s="251"/>
      <c r="D156" s="241" t="s">
        <v>380</v>
      </c>
      <c r="E156" s="252" t="s">
        <v>19</v>
      </c>
      <c r="F156" s="253" t="s">
        <v>1316</v>
      </c>
      <c r="G156" s="251"/>
      <c r="H156" s="254">
        <v>26.283</v>
      </c>
      <c r="I156" s="255"/>
      <c r="J156" s="251"/>
      <c r="K156" s="251"/>
      <c r="L156" s="256"/>
      <c r="M156" s="257"/>
      <c r="N156" s="258"/>
      <c r="O156" s="258"/>
      <c r="P156" s="258"/>
      <c r="Q156" s="258"/>
      <c r="R156" s="258"/>
      <c r="S156" s="258"/>
      <c r="T156" s="259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60" t="s">
        <v>380</v>
      </c>
      <c r="AU156" s="260" t="s">
        <v>86</v>
      </c>
      <c r="AV156" s="14" t="s">
        <v>86</v>
      </c>
      <c r="AW156" s="14" t="s">
        <v>37</v>
      </c>
      <c r="AX156" s="14" t="s">
        <v>84</v>
      </c>
      <c r="AY156" s="260" t="s">
        <v>146</v>
      </c>
    </row>
    <row r="157" spans="1:47" s="2" customFormat="1" ht="12">
      <c r="A157" s="41"/>
      <c r="B157" s="42"/>
      <c r="C157" s="43"/>
      <c r="D157" s="241" t="s">
        <v>383</v>
      </c>
      <c r="E157" s="43"/>
      <c r="F157" s="261" t="s">
        <v>1390</v>
      </c>
      <c r="G157" s="43"/>
      <c r="H157" s="43"/>
      <c r="I157" s="43"/>
      <c r="J157" s="43"/>
      <c r="K157" s="43"/>
      <c r="L157" s="47"/>
      <c r="M157" s="231"/>
      <c r="N157" s="232"/>
      <c r="O157" s="87"/>
      <c r="P157" s="87"/>
      <c r="Q157" s="87"/>
      <c r="R157" s="87"/>
      <c r="S157" s="87"/>
      <c r="T157" s="88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U157" s="20" t="s">
        <v>86</v>
      </c>
    </row>
    <row r="158" spans="1:47" s="2" customFormat="1" ht="12">
      <c r="A158" s="41"/>
      <c r="B158" s="42"/>
      <c r="C158" s="43"/>
      <c r="D158" s="241" t="s">
        <v>383</v>
      </c>
      <c r="E158" s="43"/>
      <c r="F158" s="262" t="s">
        <v>1391</v>
      </c>
      <c r="G158" s="43"/>
      <c r="H158" s="263">
        <v>14.252</v>
      </c>
      <c r="I158" s="43"/>
      <c r="J158" s="43"/>
      <c r="K158" s="43"/>
      <c r="L158" s="47"/>
      <c r="M158" s="231"/>
      <c r="N158" s="232"/>
      <c r="O158" s="87"/>
      <c r="P158" s="87"/>
      <c r="Q158" s="87"/>
      <c r="R158" s="87"/>
      <c r="S158" s="87"/>
      <c r="T158" s="88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U158" s="20" t="s">
        <v>86</v>
      </c>
    </row>
    <row r="159" spans="1:47" s="2" customFormat="1" ht="12">
      <c r="A159" s="41"/>
      <c r="B159" s="42"/>
      <c r="C159" s="43"/>
      <c r="D159" s="241" t="s">
        <v>383</v>
      </c>
      <c r="E159" s="43"/>
      <c r="F159" s="262" t="s">
        <v>1392</v>
      </c>
      <c r="G159" s="43"/>
      <c r="H159" s="263">
        <v>4</v>
      </c>
      <c r="I159" s="43"/>
      <c r="J159" s="43"/>
      <c r="K159" s="43"/>
      <c r="L159" s="47"/>
      <c r="M159" s="231"/>
      <c r="N159" s="232"/>
      <c r="O159" s="87"/>
      <c r="P159" s="87"/>
      <c r="Q159" s="87"/>
      <c r="R159" s="87"/>
      <c r="S159" s="87"/>
      <c r="T159" s="88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U159" s="20" t="s">
        <v>86</v>
      </c>
    </row>
    <row r="160" spans="1:47" s="2" customFormat="1" ht="12">
      <c r="A160" s="41"/>
      <c r="B160" s="42"/>
      <c r="C160" s="43"/>
      <c r="D160" s="241" t="s">
        <v>383</v>
      </c>
      <c r="E160" s="43"/>
      <c r="F160" s="264" t="s">
        <v>1393</v>
      </c>
      <c r="G160" s="43"/>
      <c r="H160" s="43"/>
      <c r="I160" s="43"/>
      <c r="J160" s="43"/>
      <c r="K160" s="43"/>
      <c r="L160" s="47"/>
      <c r="M160" s="231"/>
      <c r="N160" s="232"/>
      <c r="O160" s="87"/>
      <c r="P160" s="87"/>
      <c r="Q160" s="87"/>
      <c r="R160" s="87"/>
      <c r="S160" s="87"/>
      <c r="T160" s="88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U160" s="20" t="s">
        <v>86</v>
      </c>
    </row>
    <row r="161" spans="1:47" s="2" customFormat="1" ht="12">
      <c r="A161" s="41"/>
      <c r="B161" s="42"/>
      <c r="C161" s="43"/>
      <c r="D161" s="241" t="s">
        <v>383</v>
      </c>
      <c r="E161" s="43"/>
      <c r="F161" s="265" t="s">
        <v>1394</v>
      </c>
      <c r="G161" s="43"/>
      <c r="H161" s="263">
        <v>14.252</v>
      </c>
      <c r="I161" s="43"/>
      <c r="J161" s="43"/>
      <c r="K161" s="43"/>
      <c r="L161" s="47"/>
      <c r="M161" s="231"/>
      <c r="N161" s="232"/>
      <c r="O161" s="87"/>
      <c r="P161" s="87"/>
      <c r="Q161" s="87"/>
      <c r="R161" s="87"/>
      <c r="S161" s="87"/>
      <c r="T161" s="88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U161" s="20" t="s">
        <v>86</v>
      </c>
    </row>
    <row r="162" spans="1:51" s="14" customFormat="1" ht="12">
      <c r="A162" s="14"/>
      <c r="B162" s="250"/>
      <c r="C162" s="251"/>
      <c r="D162" s="241" t="s">
        <v>380</v>
      </c>
      <c r="E162" s="251"/>
      <c r="F162" s="253" t="s">
        <v>1415</v>
      </c>
      <c r="G162" s="251"/>
      <c r="H162" s="254">
        <v>47.309</v>
      </c>
      <c r="I162" s="255"/>
      <c r="J162" s="251"/>
      <c r="K162" s="251"/>
      <c r="L162" s="256"/>
      <c r="M162" s="257"/>
      <c r="N162" s="258"/>
      <c r="O162" s="258"/>
      <c r="P162" s="258"/>
      <c r="Q162" s="258"/>
      <c r="R162" s="258"/>
      <c r="S162" s="258"/>
      <c r="T162" s="259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60" t="s">
        <v>380</v>
      </c>
      <c r="AU162" s="260" t="s">
        <v>86</v>
      </c>
      <c r="AV162" s="14" t="s">
        <v>86</v>
      </c>
      <c r="AW162" s="14" t="s">
        <v>4</v>
      </c>
      <c r="AX162" s="14" t="s">
        <v>84</v>
      </c>
      <c r="AY162" s="260" t="s">
        <v>146</v>
      </c>
    </row>
    <row r="163" spans="1:65" s="2" customFormat="1" ht="24.15" customHeight="1">
      <c r="A163" s="41"/>
      <c r="B163" s="42"/>
      <c r="C163" s="215" t="s">
        <v>207</v>
      </c>
      <c r="D163" s="215" t="s">
        <v>149</v>
      </c>
      <c r="E163" s="216" t="s">
        <v>544</v>
      </c>
      <c r="F163" s="217" t="s">
        <v>545</v>
      </c>
      <c r="G163" s="218" t="s">
        <v>467</v>
      </c>
      <c r="H163" s="219">
        <v>26.283</v>
      </c>
      <c r="I163" s="220"/>
      <c r="J163" s="221">
        <f>ROUND(I163*H163,2)</f>
        <v>0</v>
      </c>
      <c r="K163" s="217" t="s">
        <v>153</v>
      </c>
      <c r="L163" s="47"/>
      <c r="M163" s="222" t="s">
        <v>19</v>
      </c>
      <c r="N163" s="223" t="s">
        <v>47</v>
      </c>
      <c r="O163" s="87"/>
      <c r="P163" s="224">
        <f>O163*H163</f>
        <v>0</v>
      </c>
      <c r="Q163" s="224">
        <v>0</v>
      </c>
      <c r="R163" s="224">
        <f>Q163*H163</f>
        <v>0</v>
      </c>
      <c r="S163" s="224">
        <v>0</v>
      </c>
      <c r="T163" s="225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26" t="s">
        <v>167</v>
      </c>
      <c r="AT163" s="226" t="s">
        <v>149</v>
      </c>
      <c r="AU163" s="226" t="s">
        <v>86</v>
      </c>
      <c r="AY163" s="20" t="s">
        <v>146</v>
      </c>
      <c r="BE163" s="227">
        <f>IF(N163="základní",J163,0)</f>
        <v>0</v>
      </c>
      <c r="BF163" s="227">
        <f>IF(N163="snížená",J163,0)</f>
        <v>0</v>
      </c>
      <c r="BG163" s="227">
        <f>IF(N163="zákl. přenesená",J163,0)</f>
        <v>0</v>
      </c>
      <c r="BH163" s="227">
        <f>IF(N163="sníž. přenesená",J163,0)</f>
        <v>0</v>
      </c>
      <c r="BI163" s="227">
        <f>IF(N163="nulová",J163,0)</f>
        <v>0</v>
      </c>
      <c r="BJ163" s="20" t="s">
        <v>84</v>
      </c>
      <c r="BK163" s="227">
        <f>ROUND(I163*H163,2)</f>
        <v>0</v>
      </c>
      <c r="BL163" s="20" t="s">
        <v>167</v>
      </c>
      <c r="BM163" s="226" t="s">
        <v>1416</v>
      </c>
    </row>
    <row r="164" spans="1:47" s="2" customFormat="1" ht="12">
      <c r="A164" s="41"/>
      <c r="B164" s="42"/>
      <c r="C164" s="43"/>
      <c r="D164" s="228" t="s">
        <v>156</v>
      </c>
      <c r="E164" s="43"/>
      <c r="F164" s="229" t="s">
        <v>547</v>
      </c>
      <c r="G164" s="43"/>
      <c r="H164" s="43"/>
      <c r="I164" s="230"/>
      <c r="J164" s="43"/>
      <c r="K164" s="43"/>
      <c r="L164" s="47"/>
      <c r="M164" s="231"/>
      <c r="N164" s="232"/>
      <c r="O164" s="87"/>
      <c r="P164" s="87"/>
      <c r="Q164" s="87"/>
      <c r="R164" s="87"/>
      <c r="S164" s="87"/>
      <c r="T164" s="88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T164" s="20" t="s">
        <v>156</v>
      </c>
      <c r="AU164" s="20" t="s">
        <v>86</v>
      </c>
    </row>
    <row r="165" spans="1:65" s="2" customFormat="1" ht="24.15" customHeight="1">
      <c r="A165" s="41"/>
      <c r="B165" s="42"/>
      <c r="C165" s="215" t="s">
        <v>435</v>
      </c>
      <c r="D165" s="215" t="s">
        <v>149</v>
      </c>
      <c r="E165" s="216" t="s">
        <v>1417</v>
      </c>
      <c r="F165" s="217" t="s">
        <v>1418</v>
      </c>
      <c r="G165" s="218" t="s">
        <v>467</v>
      </c>
      <c r="H165" s="219">
        <v>16.427</v>
      </c>
      <c r="I165" s="220"/>
      <c r="J165" s="221">
        <f>ROUND(I165*H165,2)</f>
        <v>0</v>
      </c>
      <c r="K165" s="217" t="s">
        <v>153</v>
      </c>
      <c r="L165" s="47"/>
      <c r="M165" s="222" t="s">
        <v>19</v>
      </c>
      <c r="N165" s="223" t="s">
        <v>47</v>
      </c>
      <c r="O165" s="87"/>
      <c r="P165" s="224">
        <f>O165*H165</f>
        <v>0</v>
      </c>
      <c r="Q165" s="224">
        <v>0</v>
      </c>
      <c r="R165" s="224">
        <f>Q165*H165</f>
        <v>0</v>
      </c>
      <c r="S165" s="224">
        <v>0</v>
      </c>
      <c r="T165" s="225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26" t="s">
        <v>167</v>
      </c>
      <c r="AT165" s="226" t="s">
        <v>149</v>
      </c>
      <c r="AU165" s="226" t="s">
        <v>86</v>
      </c>
      <c r="AY165" s="20" t="s">
        <v>146</v>
      </c>
      <c r="BE165" s="227">
        <f>IF(N165="základní",J165,0)</f>
        <v>0</v>
      </c>
      <c r="BF165" s="227">
        <f>IF(N165="snížená",J165,0)</f>
        <v>0</v>
      </c>
      <c r="BG165" s="227">
        <f>IF(N165="zákl. přenesená",J165,0)</f>
        <v>0</v>
      </c>
      <c r="BH165" s="227">
        <f>IF(N165="sníž. přenesená",J165,0)</f>
        <v>0</v>
      </c>
      <c r="BI165" s="227">
        <f>IF(N165="nulová",J165,0)</f>
        <v>0</v>
      </c>
      <c r="BJ165" s="20" t="s">
        <v>84</v>
      </c>
      <c r="BK165" s="227">
        <f>ROUND(I165*H165,2)</f>
        <v>0</v>
      </c>
      <c r="BL165" s="20" t="s">
        <v>167</v>
      </c>
      <c r="BM165" s="226" t="s">
        <v>1419</v>
      </c>
    </row>
    <row r="166" spans="1:47" s="2" customFormat="1" ht="12">
      <c r="A166" s="41"/>
      <c r="B166" s="42"/>
      <c r="C166" s="43"/>
      <c r="D166" s="228" t="s">
        <v>156</v>
      </c>
      <c r="E166" s="43"/>
      <c r="F166" s="229" t="s">
        <v>1420</v>
      </c>
      <c r="G166" s="43"/>
      <c r="H166" s="43"/>
      <c r="I166" s="230"/>
      <c r="J166" s="43"/>
      <c r="K166" s="43"/>
      <c r="L166" s="47"/>
      <c r="M166" s="231"/>
      <c r="N166" s="232"/>
      <c r="O166" s="87"/>
      <c r="P166" s="87"/>
      <c r="Q166" s="87"/>
      <c r="R166" s="87"/>
      <c r="S166" s="87"/>
      <c r="T166" s="88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T166" s="20" t="s">
        <v>156</v>
      </c>
      <c r="AU166" s="20" t="s">
        <v>86</v>
      </c>
    </row>
    <row r="167" spans="1:51" s="13" customFormat="1" ht="12">
      <c r="A167" s="13"/>
      <c r="B167" s="239"/>
      <c r="C167" s="240"/>
      <c r="D167" s="241" t="s">
        <v>380</v>
      </c>
      <c r="E167" s="242" t="s">
        <v>19</v>
      </c>
      <c r="F167" s="243" t="s">
        <v>381</v>
      </c>
      <c r="G167" s="240"/>
      <c r="H167" s="242" t="s">
        <v>19</v>
      </c>
      <c r="I167" s="244"/>
      <c r="J167" s="240"/>
      <c r="K167" s="240"/>
      <c r="L167" s="245"/>
      <c r="M167" s="246"/>
      <c r="N167" s="247"/>
      <c r="O167" s="247"/>
      <c r="P167" s="247"/>
      <c r="Q167" s="247"/>
      <c r="R167" s="247"/>
      <c r="S167" s="247"/>
      <c r="T167" s="24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9" t="s">
        <v>380</v>
      </c>
      <c r="AU167" s="249" t="s">
        <v>86</v>
      </c>
      <c r="AV167" s="13" t="s">
        <v>84</v>
      </c>
      <c r="AW167" s="13" t="s">
        <v>37</v>
      </c>
      <c r="AX167" s="13" t="s">
        <v>76</v>
      </c>
      <c r="AY167" s="249" t="s">
        <v>146</v>
      </c>
    </row>
    <row r="168" spans="1:51" s="13" customFormat="1" ht="12">
      <c r="A168" s="13"/>
      <c r="B168" s="239"/>
      <c r="C168" s="240"/>
      <c r="D168" s="241" t="s">
        <v>380</v>
      </c>
      <c r="E168" s="242" t="s">
        <v>19</v>
      </c>
      <c r="F168" s="243" t="s">
        <v>1421</v>
      </c>
      <c r="G168" s="240"/>
      <c r="H168" s="242" t="s">
        <v>19</v>
      </c>
      <c r="I168" s="244"/>
      <c r="J168" s="240"/>
      <c r="K168" s="240"/>
      <c r="L168" s="245"/>
      <c r="M168" s="246"/>
      <c r="N168" s="247"/>
      <c r="O168" s="247"/>
      <c r="P168" s="247"/>
      <c r="Q168" s="247"/>
      <c r="R168" s="247"/>
      <c r="S168" s="247"/>
      <c r="T168" s="24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9" t="s">
        <v>380</v>
      </c>
      <c r="AU168" s="249" t="s">
        <v>86</v>
      </c>
      <c r="AV168" s="13" t="s">
        <v>84</v>
      </c>
      <c r="AW168" s="13" t="s">
        <v>37</v>
      </c>
      <c r="AX168" s="13" t="s">
        <v>76</v>
      </c>
      <c r="AY168" s="249" t="s">
        <v>146</v>
      </c>
    </row>
    <row r="169" spans="1:51" s="14" customFormat="1" ht="12">
      <c r="A169" s="14"/>
      <c r="B169" s="250"/>
      <c r="C169" s="251"/>
      <c r="D169" s="241" t="s">
        <v>380</v>
      </c>
      <c r="E169" s="252" t="s">
        <v>19</v>
      </c>
      <c r="F169" s="253" t="s">
        <v>230</v>
      </c>
      <c r="G169" s="251"/>
      <c r="H169" s="254">
        <v>16.427</v>
      </c>
      <c r="I169" s="255"/>
      <c r="J169" s="251"/>
      <c r="K169" s="251"/>
      <c r="L169" s="256"/>
      <c r="M169" s="257"/>
      <c r="N169" s="258"/>
      <c r="O169" s="258"/>
      <c r="P169" s="258"/>
      <c r="Q169" s="258"/>
      <c r="R169" s="258"/>
      <c r="S169" s="258"/>
      <c r="T169" s="259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60" t="s">
        <v>380</v>
      </c>
      <c r="AU169" s="260" t="s">
        <v>86</v>
      </c>
      <c r="AV169" s="14" t="s">
        <v>86</v>
      </c>
      <c r="AW169" s="14" t="s">
        <v>37</v>
      </c>
      <c r="AX169" s="14" t="s">
        <v>84</v>
      </c>
      <c r="AY169" s="260" t="s">
        <v>146</v>
      </c>
    </row>
    <row r="170" spans="1:47" s="2" customFormat="1" ht="12">
      <c r="A170" s="41"/>
      <c r="B170" s="42"/>
      <c r="C170" s="43"/>
      <c r="D170" s="241" t="s">
        <v>383</v>
      </c>
      <c r="E170" s="43"/>
      <c r="F170" s="261" t="s">
        <v>1422</v>
      </c>
      <c r="G170" s="43"/>
      <c r="H170" s="43"/>
      <c r="I170" s="43"/>
      <c r="J170" s="43"/>
      <c r="K170" s="43"/>
      <c r="L170" s="47"/>
      <c r="M170" s="231"/>
      <c r="N170" s="232"/>
      <c r="O170" s="87"/>
      <c r="P170" s="87"/>
      <c r="Q170" s="87"/>
      <c r="R170" s="87"/>
      <c r="S170" s="87"/>
      <c r="T170" s="88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U170" s="20" t="s">
        <v>86</v>
      </c>
    </row>
    <row r="171" spans="1:47" s="2" customFormat="1" ht="12">
      <c r="A171" s="41"/>
      <c r="B171" s="42"/>
      <c r="C171" s="43"/>
      <c r="D171" s="241" t="s">
        <v>383</v>
      </c>
      <c r="E171" s="43"/>
      <c r="F171" s="262" t="s">
        <v>1423</v>
      </c>
      <c r="G171" s="43"/>
      <c r="H171" s="263">
        <v>26.283</v>
      </c>
      <c r="I171" s="43"/>
      <c r="J171" s="43"/>
      <c r="K171" s="43"/>
      <c r="L171" s="47"/>
      <c r="M171" s="231"/>
      <c r="N171" s="232"/>
      <c r="O171" s="87"/>
      <c r="P171" s="87"/>
      <c r="Q171" s="87"/>
      <c r="R171" s="87"/>
      <c r="S171" s="87"/>
      <c r="T171" s="88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U171" s="20" t="s">
        <v>86</v>
      </c>
    </row>
    <row r="172" spans="1:47" s="2" customFormat="1" ht="12">
      <c r="A172" s="41"/>
      <c r="B172" s="42"/>
      <c r="C172" s="43"/>
      <c r="D172" s="241" t="s">
        <v>383</v>
      </c>
      <c r="E172" s="43"/>
      <c r="F172" s="264" t="s">
        <v>1390</v>
      </c>
      <c r="G172" s="43"/>
      <c r="H172" s="43"/>
      <c r="I172" s="43"/>
      <c r="J172" s="43"/>
      <c r="K172" s="43"/>
      <c r="L172" s="47"/>
      <c r="M172" s="231"/>
      <c r="N172" s="232"/>
      <c r="O172" s="87"/>
      <c r="P172" s="87"/>
      <c r="Q172" s="87"/>
      <c r="R172" s="87"/>
      <c r="S172" s="87"/>
      <c r="T172" s="88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U172" s="20" t="s">
        <v>86</v>
      </c>
    </row>
    <row r="173" spans="1:47" s="2" customFormat="1" ht="12">
      <c r="A173" s="41"/>
      <c r="B173" s="42"/>
      <c r="C173" s="43"/>
      <c r="D173" s="241" t="s">
        <v>383</v>
      </c>
      <c r="E173" s="43"/>
      <c r="F173" s="265" t="s">
        <v>1391</v>
      </c>
      <c r="G173" s="43"/>
      <c r="H173" s="263">
        <v>14.252</v>
      </c>
      <c r="I173" s="43"/>
      <c r="J173" s="43"/>
      <c r="K173" s="43"/>
      <c r="L173" s="47"/>
      <c r="M173" s="231"/>
      <c r="N173" s="232"/>
      <c r="O173" s="87"/>
      <c r="P173" s="87"/>
      <c r="Q173" s="87"/>
      <c r="R173" s="87"/>
      <c r="S173" s="87"/>
      <c r="T173" s="88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U173" s="20" t="s">
        <v>86</v>
      </c>
    </row>
    <row r="174" spans="1:47" s="2" customFormat="1" ht="12">
      <c r="A174" s="41"/>
      <c r="B174" s="42"/>
      <c r="C174" s="43"/>
      <c r="D174" s="241" t="s">
        <v>383</v>
      </c>
      <c r="E174" s="43"/>
      <c r="F174" s="265" t="s">
        <v>1392</v>
      </c>
      <c r="G174" s="43"/>
      <c r="H174" s="263">
        <v>4</v>
      </c>
      <c r="I174" s="43"/>
      <c r="J174" s="43"/>
      <c r="K174" s="43"/>
      <c r="L174" s="47"/>
      <c r="M174" s="231"/>
      <c r="N174" s="232"/>
      <c r="O174" s="87"/>
      <c r="P174" s="87"/>
      <c r="Q174" s="87"/>
      <c r="R174" s="87"/>
      <c r="S174" s="87"/>
      <c r="T174" s="88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U174" s="20" t="s">
        <v>86</v>
      </c>
    </row>
    <row r="175" spans="1:47" s="2" customFormat="1" ht="12">
      <c r="A175" s="41"/>
      <c r="B175" s="42"/>
      <c r="C175" s="43"/>
      <c r="D175" s="241" t="s">
        <v>383</v>
      </c>
      <c r="E175" s="43"/>
      <c r="F175" s="299" t="s">
        <v>1393</v>
      </c>
      <c r="G175" s="43"/>
      <c r="H175" s="43"/>
      <c r="I175" s="43"/>
      <c r="J175" s="43"/>
      <c r="K175" s="43"/>
      <c r="L175" s="47"/>
      <c r="M175" s="231"/>
      <c r="N175" s="232"/>
      <c r="O175" s="87"/>
      <c r="P175" s="87"/>
      <c r="Q175" s="87"/>
      <c r="R175" s="87"/>
      <c r="S175" s="87"/>
      <c r="T175" s="88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U175" s="20" t="s">
        <v>86</v>
      </c>
    </row>
    <row r="176" spans="1:47" s="2" customFormat="1" ht="12">
      <c r="A176" s="41"/>
      <c r="B176" s="42"/>
      <c r="C176" s="43"/>
      <c r="D176" s="241" t="s">
        <v>383</v>
      </c>
      <c r="E176" s="43"/>
      <c r="F176" s="300" t="s">
        <v>1394</v>
      </c>
      <c r="G176" s="43"/>
      <c r="H176" s="263">
        <v>14.252</v>
      </c>
      <c r="I176" s="43"/>
      <c r="J176" s="43"/>
      <c r="K176" s="43"/>
      <c r="L176" s="47"/>
      <c r="M176" s="231"/>
      <c r="N176" s="232"/>
      <c r="O176" s="87"/>
      <c r="P176" s="87"/>
      <c r="Q176" s="87"/>
      <c r="R176" s="87"/>
      <c r="S176" s="87"/>
      <c r="T176" s="88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U176" s="20" t="s">
        <v>86</v>
      </c>
    </row>
    <row r="177" spans="1:47" s="2" customFormat="1" ht="12">
      <c r="A177" s="41"/>
      <c r="B177" s="42"/>
      <c r="C177" s="43"/>
      <c r="D177" s="241" t="s">
        <v>383</v>
      </c>
      <c r="E177" s="43"/>
      <c r="F177" s="261" t="s">
        <v>1424</v>
      </c>
      <c r="G177" s="43"/>
      <c r="H177" s="43"/>
      <c r="I177" s="43"/>
      <c r="J177" s="43"/>
      <c r="K177" s="43"/>
      <c r="L177" s="47"/>
      <c r="M177" s="231"/>
      <c r="N177" s="232"/>
      <c r="O177" s="87"/>
      <c r="P177" s="87"/>
      <c r="Q177" s="87"/>
      <c r="R177" s="87"/>
      <c r="S177" s="87"/>
      <c r="T177" s="88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U177" s="20" t="s">
        <v>86</v>
      </c>
    </row>
    <row r="178" spans="1:47" s="2" customFormat="1" ht="12">
      <c r="A178" s="41"/>
      <c r="B178" s="42"/>
      <c r="C178" s="43"/>
      <c r="D178" s="241" t="s">
        <v>383</v>
      </c>
      <c r="E178" s="43"/>
      <c r="F178" s="262" t="s">
        <v>1425</v>
      </c>
      <c r="G178" s="43"/>
      <c r="H178" s="263">
        <v>2.464</v>
      </c>
      <c r="I178" s="43"/>
      <c r="J178" s="43"/>
      <c r="K178" s="43"/>
      <c r="L178" s="47"/>
      <c r="M178" s="231"/>
      <c r="N178" s="232"/>
      <c r="O178" s="87"/>
      <c r="P178" s="87"/>
      <c r="Q178" s="87"/>
      <c r="R178" s="87"/>
      <c r="S178" s="87"/>
      <c r="T178" s="88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U178" s="20" t="s">
        <v>86</v>
      </c>
    </row>
    <row r="179" spans="1:47" s="2" customFormat="1" ht="12">
      <c r="A179" s="41"/>
      <c r="B179" s="42"/>
      <c r="C179" s="43"/>
      <c r="D179" s="241" t="s">
        <v>383</v>
      </c>
      <c r="E179" s="43"/>
      <c r="F179" s="261" t="s">
        <v>1426</v>
      </c>
      <c r="G179" s="43"/>
      <c r="H179" s="43"/>
      <c r="I179" s="43"/>
      <c r="J179" s="43"/>
      <c r="K179" s="43"/>
      <c r="L179" s="47"/>
      <c r="M179" s="231"/>
      <c r="N179" s="232"/>
      <c r="O179" s="87"/>
      <c r="P179" s="87"/>
      <c r="Q179" s="87"/>
      <c r="R179" s="87"/>
      <c r="S179" s="87"/>
      <c r="T179" s="88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U179" s="20" t="s">
        <v>86</v>
      </c>
    </row>
    <row r="180" spans="1:47" s="2" customFormat="1" ht="12">
      <c r="A180" s="41"/>
      <c r="B180" s="42"/>
      <c r="C180" s="43"/>
      <c r="D180" s="241" t="s">
        <v>383</v>
      </c>
      <c r="E180" s="43"/>
      <c r="F180" s="262" t="s">
        <v>1427</v>
      </c>
      <c r="G180" s="43"/>
      <c r="H180" s="263">
        <v>7.392</v>
      </c>
      <c r="I180" s="43"/>
      <c r="J180" s="43"/>
      <c r="K180" s="43"/>
      <c r="L180" s="47"/>
      <c r="M180" s="231"/>
      <c r="N180" s="232"/>
      <c r="O180" s="87"/>
      <c r="P180" s="87"/>
      <c r="Q180" s="87"/>
      <c r="R180" s="87"/>
      <c r="S180" s="87"/>
      <c r="T180" s="88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U180" s="20" t="s">
        <v>86</v>
      </c>
    </row>
    <row r="181" spans="1:65" s="2" customFormat="1" ht="16.5" customHeight="1">
      <c r="A181" s="41"/>
      <c r="B181" s="42"/>
      <c r="C181" s="288" t="s">
        <v>8</v>
      </c>
      <c r="D181" s="288" t="s">
        <v>523</v>
      </c>
      <c r="E181" s="289" t="s">
        <v>524</v>
      </c>
      <c r="F181" s="290" t="s">
        <v>525</v>
      </c>
      <c r="G181" s="291" t="s">
        <v>526</v>
      </c>
      <c r="H181" s="292">
        <v>29.569</v>
      </c>
      <c r="I181" s="293"/>
      <c r="J181" s="294">
        <f>ROUND(I181*H181,2)</f>
        <v>0</v>
      </c>
      <c r="K181" s="290" t="s">
        <v>153</v>
      </c>
      <c r="L181" s="295"/>
      <c r="M181" s="296" t="s">
        <v>19</v>
      </c>
      <c r="N181" s="297" t="s">
        <v>47</v>
      </c>
      <c r="O181" s="87"/>
      <c r="P181" s="224">
        <f>O181*H181</f>
        <v>0</v>
      </c>
      <c r="Q181" s="224">
        <v>0</v>
      </c>
      <c r="R181" s="224">
        <f>Q181*H181</f>
        <v>0</v>
      </c>
      <c r="S181" s="224">
        <v>0</v>
      </c>
      <c r="T181" s="225">
        <f>S181*H181</f>
        <v>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26" t="s">
        <v>193</v>
      </c>
      <c r="AT181" s="226" t="s">
        <v>523</v>
      </c>
      <c r="AU181" s="226" t="s">
        <v>86</v>
      </c>
      <c r="AY181" s="20" t="s">
        <v>146</v>
      </c>
      <c r="BE181" s="227">
        <f>IF(N181="základní",J181,0)</f>
        <v>0</v>
      </c>
      <c r="BF181" s="227">
        <f>IF(N181="snížená",J181,0)</f>
        <v>0</v>
      </c>
      <c r="BG181" s="227">
        <f>IF(N181="zákl. přenesená",J181,0)</f>
        <v>0</v>
      </c>
      <c r="BH181" s="227">
        <f>IF(N181="sníž. přenesená",J181,0)</f>
        <v>0</v>
      </c>
      <c r="BI181" s="227">
        <f>IF(N181="nulová",J181,0)</f>
        <v>0</v>
      </c>
      <c r="BJ181" s="20" t="s">
        <v>84</v>
      </c>
      <c r="BK181" s="227">
        <f>ROUND(I181*H181,2)</f>
        <v>0</v>
      </c>
      <c r="BL181" s="20" t="s">
        <v>167</v>
      </c>
      <c r="BM181" s="226" t="s">
        <v>1428</v>
      </c>
    </row>
    <row r="182" spans="1:51" s="14" customFormat="1" ht="12">
      <c r="A182" s="14"/>
      <c r="B182" s="250"/>
      <c r="C182" s="251"/>
      <c r="D182" s="241" t="s">
        <v>380</v>
      </c>
      <c r="E182" s="251"/>
      <c r="F182" s="253" t="s">
        <v>1429</v>
      </c>
      <c r="G182" s="251"/>
      <c r="H182" s="254">
        <v>29.569</v>
      </c>
      <c r="I182" s="255"/>
      <c r="J182" s="251"/>
      <c r="K182" s="251"/>
      <c r="L182" s="256"/>
      <c r="M182" s="257"/>
      <c r="N182" s="258"/>
      <c r="O182" s="258"/>
      <c r="P182" s="258"/>
      <c r="Q182" s="258"/>
      <c r="R182" s="258"/>
      <c r="S182" s="258"/>
      <c r="T182" s="259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60" t="s">
        <v>380</v>
      </c>
      <c r="AU182" s="260" t="s">
        <v>86</v>
      </c>
      <c r="AV182" s="14" t="s">
        <v>86</v>
      </c>
      <c r="AW182" s="14" t="s">
        <v>4</v>
      </c>
      <c r="AX182" s="14" t="s">
        <v>84</v>
      </c>
      <c r="AY182" s="260" t="s">
        <v>146</v>
      </c>
    </row>
    <row r="183" spans="1:65" s="2" customFormat="1" ht="37.8" customHeight="1">
      <c r="A183" s="41"/>
      <c r="B183" s="42"/>
      <c r="C183" s="215" t="s">
        <v>448</v>
      </c>
      <c r="D183" s="215" t="s">
        <v>149</v>
      </c>
      <c r="E183" s="216" t="s">
        <v>1430</v>
      </c>
      <c r="F183" s="217" t="s">
        <v>1431</v>
      </c>
      <c r="G183" s="218" t="s">
        <v>467</v>
      </c>
      <c r="H183" s="219">
        <v>7.392</v>
      </c>
      <c r="I183" s="220"/>
      <c r="J183" s="221">
        <f>ROUND(I183*H183,2)</f>
        <v>0</v>
      </c>
      <c r="K183" s="217" t="s">
        <v>153</v>
      </c>
      <c r="L183" s="47"/>
      <c r="M183" s="222" t="s">
        <v>19</v>
      </c>
      <c r="N183" s="223" t="s">
        <v>47</v>
      </c>
      <c r="O183" s="87"/>
      <c r="P183" s="224">
        <f>O183*H183</f>
        <v>0</v>
      </c>
      <c r="Q183" s="224">
        <v>0</v>
      </c>
      <c r="R183" s="224">
        <f>Q183*H183</f>
        <v>0</v>
      </c>
      <c r="S183" s="224">
        <v>0</v>
      </c>
      <c r="T183" s="225">
        <f>S183*H183</f>
        <v>0</v>
      </c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R183" s="226" t="s">
        <v>167</v>
      </c>
      <c r="AT183" s="226" t="s">
        <v>149</v>
      </c>
      <c r="AU183" s="226" t="s">
        <v>86</v>
      </c>
      <c r="AY183" s="20" t="s">
        <v>146</v>
      </c>
      <c r="BE183" s="227">
        <f>IF(N183="základní",J183,0)</f>
        <v>0</v>
      </c>
      <c r="BF183" s="227">
        <f>IF(N183="snížená",J183,0)</f>
        <v>0</v>
      </c>
      <c r="BG183" s="227">
        <f>IF(N183="zákl. přenesená",J183,0)</f>
        <v>0</v>
      </c>
      <c r="BH183" s="227">
        <f>IF(N183="sníž. přenesená",J183,0)</f>
        <v>0</v>
      </c>
      <c r="BI183" s="227">
        <f>IF(N183="nulová",J183,0)</f>
        <v>0</v>
      </c>
      <c r="BJ183" s="20" t="s">
        <v>84</v>
      </c>
      <c r="BK183" s="227">
        <f>ROUND(I183*H183,2)</f>
        <v>0</v>
      </c>
      <c r="BL183" s="20" t="s">
        <v>167</v>
      </c>
      <c r="BM183" s="226" t="s">
        <v>1432</v>
      </c>
    </row>
    <row r="184" spans="1:47" s="2" customFormat="1" ht="12">
      <c r="A184" s="41"/>
      <c r="B184" s="42"/>
      <c r="C184" s="43"/>
      <c r="D184" s="228" t="s">
        <v>156</v>
      </c>
      <c r="E184" s="43"/>
      <c r="F184" s="229" t="s">
        <v>1433</v>
      </c>
      <c r="G184" s="43"/>
      <c r="H184" s="43"/>
      <c r="I184" s="230"/>
      <c r="J184" s="43"/>
      <c r="K184" s="43"/>
      <c r="L184" s="47"/>
      <c r="M184" s="231"/>
      <c r="N184" s="232"/>
      <c r="O184" s="87"/>
      <c r="P184" s="87"/>
      <c r="Q184" s="87"/>
      <c r="R184" s="87"/>
      <c r="S184" s="87"/>
      <c r="T184" s="88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T184" s="20" t="s">
        <v>156</v>
      </c>
      <c r="AU184" s="20" t="s">
        <v>86</v>
      </c>
    </row>
    <row r="185" spans="1:51" s="13" customFormat="1" ht="12">
      <c r="A185" s="13"/>
      <c r="B185" s="239"/>
      <c r="C185" s="240"/>
      <c r="D185" s="241" t="s">
        <v>380</v>
      </c>
      <c r="E185" s="242" t="s">
        <v>19</v>
      </c>
      <c r="F185" s="243" t="s">
        <v>381</v>
      </c>
      <c r="G185" s="240"/>
      <c r="H185" s="242" t="s">
        <v>19</v>
      </c>
      <c r="I185" s="244"/>
      <c r="J185" s="240"/>
      <c r="K185" s="240"/>
      <c r="L185" s="245"/>
      <c r="M185" s="246"/>
      <c r="N185" s="247"/>
      <c r="O185" s="247"/>
      <c r="P185" s="247"/>
      <c r="Q185" s="247"/>
      <c r="R185" s="247"/>
      <c r="S185" s="247"/>
      <c r="T185" s="248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9" t="s">
        <v>380</v>
      </c>
      <c r="AU185" s="249" t="s">
        <v>86</v>
      </c>
      <c r="AV185" s="13" t="s">
        <v>84</v>
      </c>
      <c r="AW185" s="13" t="s">
        <v>37</v>
      </c>
      <c r="AX185" s="13" t="s">
        <v>76</v>
      </c>
      <c r="AY185" s="249" t="s">
        <v>146</v>
      </c>
    </row>
    <row r="186" spans="1:51" s="13" customFormat="1" ht="12">
      <c r="A186" s="13"/>
      <c r="B186" s="239"/>
      <c r="C186" s="240"/>
      <c r="D186" s="241" t="s">
        <v>380</v>
      </c>
      <c r="E186" s="242" t="s">
        <v>19</v>
      </c>
      <c r="F186" s="243" t="s">
        <v>1434</v>
      </c>
      <c r="G186" s="240"/>
      <c r="H186" s="242" t="s">
        <v>19</v>
      </c>
      <c r="I186" s="244"/>
      <c r="J186" s="240"/>
      <c r="K186" s="240"/>
      <c r="L186" s="245"/>
      <c r="M186" s="246"/>
      <c r="N186" s="247"/>
      <c r="O186" s="247"/>
      <c r="P186" s="247"/>
      <c r="Q186" s="247"/>
      <c r="R186" s="247"/>
      <c r="S186" s="247"/>
      <c r="T186" s="24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9" t="s">
        <v>380</v>
      </c>
      <c r="AU186" s="249" t="s">
        <v>86</v>
      </c>
      <c r="AV186" s="13" t="s">
        <v>84</v>
      </c>
      <c r="AW186" s="13" t="s">
        <v>37</v>
      </c>
      <c r="AX186" s="13" t="s">
        <v>76</v>
      </c>
      <c r="AY186" s="249" t="s">
        <v>146</v>
      </c>
    </row>
    <row r="187" spans="1:51" s="14" customFormat="1" ht="12">
      <c r="A187" s="14"/>
      <c r="B187" s="250"/>
      <c r="C187" s="251"/>
      <c r="D187" s="241" t="s">
        <v>380</v>
      </c>
      <c r="E187" s="252" t="s">
        <v>19</v>
      </c>
      <c r="F187" s="253" t="s">
        <v>227</v>
      </c>
      <c r="G187" s="251"/>
      <c r="H187" s="254">
        <v>7.392</v>
      </c>
      <c r="I187" s="255"/>
      <c r="J187" s="251"/>
      <c r="K187" s="251"/>
      <c r="L187" s="256"/>
      <c r="M187" s="257"/>
      <c r="N187" s="258"/>
      <c r="O187" s="258"/>
      <c r="P187" s="258"/>
      <c r="Q187" s="258"/>
      <c r="R187" s="258"/>
      <c r="S187" s="258"/>
      <c r="T187" s="259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60" t="s">
        <v>380</v>
      </c>
      <c r="AU187" s="260" t="s">
        <v>86</v>
      </c>
      <c r="AV187" s="14" t="s">
        <v>86</v>
      </c>
      <c r="AW187" s="14" t="s">
        <v>37</v>
      </c>
      <c r="AX187" s="14" t="s">
        <v>84</v>
      </c>
      <c r="AY187" s="260" t="s">
        <v>146</v>
      </c>
    </row>
    <row r="188" spans="1:47" s="2" customFormat="1" ht="12">
      <c r="A188" s="41"/>
      <c r="B188" s="42"/>
      <c r="C188" s="43"/>
      <c r="D188" s="241" t="s">
        <v>383</v>
      </c>
      <c r="E188" s="43"/>
      <c r="F188" s="261" t="s">
        <v>1390</v>
      </c>
      <c r="G188" s="43"/>
      <c r="H188" s="43"/>
      <c r="I188" s="43"/>
      <c r="J188" s="43"/>
      <c r="K188" s="43"/>
      <c r="L188" s="47"/>
      <c r="M188" s="231"/>
      <c r="N188" s="232"/>
      <c r="O188" s="87"/>
      <c r="P188" s="87"/>
      <c r="Q188" s="87"/>
      <c r="R188" s="87"/>
      <c r="S188" s="87"/>
      <c r="T188" s="88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U188" s="20" t="s">
        <v>86</v>
      </c>
    </row>
    <row r="189" spans="1:47" s="2" customFormat="1" ht="12">
      <c r="A189" s="41"/>
      <c r="B189" s="42"/>
      <c r="C189" s="43"/>
      <c r="D189" s="241" t="s">
        <v>383</v>
      </c>
      <c r="E189" s="43"/>
      <c r="F189" s="262" t="s">
        <v>1391</v>
      </c>
      <c r="G189" s="43"/>
      <c r="H189" s="263">
        <v>14.252</v>
      </c>
      <c r="I189" s="43"/>
      <c r="J189" s="43"/>
      <c r="K189" s="43"/>
      <c r="L189" s="47"/>
      <c r="M189" s="231"/>
      <c r="N189" s="232"/>
      <c r="O189" s="87"/>
      <c r="P189" s="87"/>
      <c r="Q189" s="87"/>
      <c r="R189" s="87"/>
      <c r="S189" s="87"/>
      <c r="T189" s="88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U189" s="20" t="s">
        <v>86</v>
      </c>
    </row>
    <row r="190" spans="1:47" s="2" customFormat="1" ht="12">
      <c r="A190" s="41"/>
      <c r="B190" s="42"/>
      <c r="C190" s="43"/>
      <c r="D190" s="241" t="s">
        <v>383</v>
      </c>
      <c r="E190" s="43"/>
      <c r="F190" s="262" t="s">
        <v>1392</v>
      </c>
      <c r="G190" s="43"/>
      <c r="H190" s="263">
        <v>4</v>
      </c>
      <c r="I190" s="43"/>
      <c r="J190" s="43"/>
      <c r="K190" s="43"/>
      <c r="L190" s="47"/>
      <c r="M190" s="231"/>
      <c r="N190" s="232"/>
      <c r="O190" s="87"/>
      <c r="P190" s="87"/>
      <c r="Q190" s="87"/>
      <c r="R190" s="87"/>
      <c r="S190" s="87"/>
      <c r="T190" s="88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U190" s="20" t="s">
        <v>86</v>
      </c>
    </row>
    <row r="191" spans="1:47" s="2" customFormat="1" ht="12">
      <c r="A191" s="41"/>
      <c r="B191" s="42"/>
      <c r="C191" s="43"/>
      <c r="D191" s="241" t="s">
        <v>383</v>
      </c>
      <c r="E191" s="43"/>
      <c r="F191" s="264" t="s">
        <v>1393</v>
      </c>
      <c r="G191" s="43"/>
      <c r="H191" s="43"/>
      <c r="I191" s="43"/>
      <c r="J191" s="43"/>
      <c r="K191" s="43"/>
      <c r="L191" s="47"/>
      <c r="M191" s="231"/>
      <c r="N191" s="232"/>
      <c r="O191" s="87"/>
      <c r="P191" s="87"/>
      <c r="Q191" s="87"/>
      <c r="R191" s="87"/>
      <c r="S191" s="87"/>
      <c r="T191" s="88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U191" s="20" t="s">
        <v>86</v>
      </c>
    </row>
    <row r="192" spans="1:47" s="2" customFormat="1" ht="12">
      <c r="A192" s="41"/>
      <c r="B192" s="42"/>
      <c r="C192" s="43"/>
      <c r="D192" s="241" t="s">
        <v>383</v>
      </c>
      <c r="E192" s="43"/>
      <c r="F192" s="265" t="s">
        <v>1394</v>
      </c>
      <c r="G192" s="43"/>
      <c r="H192" s="263">
        <v>14.252</v>
      </c>
      <c r="I192" s="43"/>
      <c r="J192" s="43"/>
      <c r="K192" s="43"/>
      <c r="L192" s="47"/>
      <c r="M192" s="231"/>
      <c r="N192" s="232"/>
      <c r="O192" s="87"/>
      <c r="P192" s="87"/>
      <c r="Q192" s="87"/>
      <c r="R192" s="87"/>
      <c r="S192" s="87"/>
      <c r="T192" s="88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U192" s="20" t="s">
        <v>86</v>
      </c>
    </row>
    <row r="193" spans="1:65" s="2" customFormat="1" ht="16.5" customHeight="1">
      <c r="A193" s="41"/>
      <c r="B193" s="42"/>
      <c r="C193" s="288" t="s">
        <v>456</v>
      </c>
      <c r="D193" s="288" t="s">
        <v>523</v>
      </c>
      <c r="E193" s="289" t="s">
        <v>1435</v>
      </c>
      <c r="F193" s="290" t="s">
        <v>1436</v>
      </c>
      <c r="G193" s="291" t="s">
        <v>526</v>
      </c>
      <c r="H193" s="292">
        <v>13.306</v>
      </c>
      <c r="I193" s="293"/>
      <c r="J193" s="294">
        <f>ROUND(I193*H193,2)</f>
        <v>0</v>
      </c>
      <c r="K193" s="290" t="s">
        <v>153</v>
      </c>
      <c r="L193" s="295"/>
      <c r="M193" s="296" t="s">
        <v>19</v>
      </c>
      <c r="N193" s="297" t="s">
        <v>47</v>
      </c>
      <c r="O193" s="87"/>
      <c r="P193" s="224">
        <f>O193*H193</f>
        <v>0</v>
      </c>
      <c r="Q193" s="224">
        <v>0</v>
      </c>
      <c r="R193" s="224">
        <f>Q193*H193</f>
        <v>0</v>
      </c>
      <c r="S193" s="224">
        <v>0</v>
      </c>
      <c r="T193" s="225">
        <f>S193*H193</f>
        <v>0</v>
      </c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R193" s="226" t="s">
        <v>193</v>
      </c>
      <c r="AT193" s="226" t="s">
        <v>523</v>
      </c>
      <c r="AU193" s="226" t="s">
        <v>86</v>
      </c>
      <c r="AY193" s="20" t="s">
        <v>146</v>
      </c>
      <c r="BE193" s="227">
        <f>IF(N193="základní",J193,0)</f>
        <v>0</v>
      </c>
      <c r="BF193" s="227">
        <f>IF(N193="snížená",J193,0)</f>
        <v>0</v>
      </c>
      <c r="BG193" s="227">
        <f>IF(N193="zákl. přenesená",J193,0)</f>
        <v>0</v>
      </c>
      <c r="BH193" s="227">
        <f>IF(N193="sníž. přenesená",J193,0)</f>
        <v>0</v>
      </c>
      <c r="BI193" s="227">
        <f>IF(N193="nulová",J193,0)</f>
        <v>0</v>
      </c>
      <c r="BJ193" s="20" t="s">
        <v>84</v>
      </c>
      <c r="BK193" s="227">
        <f>ROUND(I193*H193,2)</f>
        <v>0</v>
      </c>
      <c r="BL193" s="20" t="s">
        <v>167</v>
      </c>
      <c r="BM193" s="226" t="s">
        <v>1437</v>
      </c>
    </row>
    <row r="194" spans="1:51" s="14" customFormat="1" ht="12">
      <c r="A194" s="14"/>
      <c r="B194" s="250"/>
      <c r="C194" s="251"/>
      <c r="D194" s="241" t="s">
        <v>380</v>
      </c>
      <c r="E194" s="251"/>
      <c r="F194" s="253" t="s">
        <v>1438</v>
      </c>
      <c r="G194" s="251"/>
      <c r="H194" s="254">
        <v>13.306</v>
      </c>
      <c r="I194" s="255"/>
      <c r="J194" s="251"/>
      <c r="K194" s="251"/>
      <c r="L194" s="256"/>
      <c r="M194" s="257"/>
      <c r="N194" s="258"/>
      <c r="O194" s="258"/>
      <c r="P194" s="258"/>
      <c r="Q194" s="258"/>
      <c r="R194" s="258"/>
      <c r="S194" s="258"/>
      <c r="T194" s="259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60" t="s">
        <v>380</v>
      </c>
      <c r="AU194" s="260" t="s">
        <v>86</v>
      </c>
      <c r="AV194" s="14" t="s">
        <v>86</v>
      </c>
      <c r="AW194" s="14" t="s">
        <v>4</v>
      </c>
      <c r="AX194" s="14" t="s">
        <v>84</v>
      </c>
      <c r="AY194" s="260" t="s">
        <v>146</v>
      </c>
    </row>
    <row r="195" spans="1:63" s="12" customFormat="1" ht="22.8" customHeight="1">
      <c r="A195" s="12"/>
      <c r="B195" s="199"/>
      <c r="C195" s="200"/>
      <c r="D195" s="201" t="s">
        <v>75</v>
      </c>
      <c r="E195" s="213" t="s">
        <v>162</v>
      </c>
      <c r="F195" s="213" t="s">
        <v>633</v>
      </c>
      <c r="G195" s="200"/>
      <c r="H195" s="200"/>
      <c r="I195" s="203"/>
      <c r="J195" s="214">
        <f>BK195</f>
        <v>0</v>
      </c>
      <c r="K195" s="200"/>
      <c r="L195" s="205"/>
      <c r="M195" s="206"/>
      <c r="N195" s="207"/>
      <c r="O195" s="207"/>
      <c r="P195" s="208">
        <f>SUM(P196:P202)</f>
        <v>0</v>
      </c>
      <c r="Q195" s="207"/>
      <c r="R195" s="208">
        <f>SUM(R196:R202)</f>
        <v>0</v>
      </c>
      <c r="S195" s="207"/>
      <c r="T195" s="209">
        <f>SUM(T196:T202)</f>
        <v>3.3000000000000003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10" t="s">
        <v>84</v>
      </c>
      <c r="AT195" s="211" t="s">
        <v>75</v>
      </c>
      <c r="AU195" s="211" t="s">
        <v>84</v>
      </c>
      <c r="AY195" s="210" t="s">
        <v>146</v>
      </c>
      <c r="BK195" s="212">
        <f>SUM(BK196:BK202)</f>
        <v>0</v>
      </c>
    </row>
    <row r="196" spans="1:65" s="2" customFormat="1" ht="21.75" customHeight="1">
      <c r="A196" s="41"/>
      <c r="B196" s="42"/>
      <c r="C196" s="215" t="s">
        <v>464</v>
      </c>
      <c r="D196" s="215" t="s">
        <v>149</v>
      </c>
      <c r="E196" s="216" t="s">
        <v>1439</v>
      </c>
      <c r="F196" s="217" t="s">
        <v>1440</v>
      </c>
      <c r="G196" s="218" t="s">
        <v>467</v>
      </c>
      <c r="H196" s="219">
        <v>1.5</v>
      </c>
      <c r="I196" s="220"/>
      <c r="J196" s="221">
        <f>ROUND(I196*H196,2)</f>
        <v>0</v>
      </c>
      <c r="K196" s="217" t="s">
        <v>153</v>
      </c>
      <c r="L196" s="47"/>
      <c r="M196" s="222" t="s">
        <v>19</v>
      </c>
      <c r="N196" s="223" t="s">
        <v>47</v>
      </c>
      <c r="O196" s="87"/>
      <c r="P196" s="224">
        <f>O196*H196</f>
        <v>0</v>
      </c>
      <c r="Q196" s="224">
        <v>0</v>
      </c>
      <c r="R196" s="224">
        <f>Q196*H196</f>
        <v>0</v>
      </c>
      <c r="S196" s="224">
        <v>2.2</v>
      </c>
      <c r="T196" s="225">
        <f>S196*H196</f>
        <v>3.3000000000000003</v>
      </c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R196" s="226" t="s">
        <v>167</v>
      </c>
      <c r="AT196" s="226" t="s">
        <v>149</v>
      </c>
      <c r="AU196" s="226" t="s">
        <v>86</v>
      </c>
      <c r="AY196" s="20" t="s">
        <v>146</v>
      </c>
      <c r="BE196" s="227">
        <f>IF(N196="základní",J196,0)</f>
        <v>0</v>
      </c>
      <c r="BF196" s="227">
        <f>IF(N196="snížená",J196,0)</f>
        <v>0</v>
      </c>
      <c r="BG196" s="227">
        <f>IF(N196="zákl. přenesená",J196,0)</f>
        <v>0</v>
      </c>
      <c r="BH196" s="227">
        <f>IF(N196="sníž. přenesená",J196,0)</f>
        <v>0</v>
      </c>
      <c r="BI196" s="227">
        <f>IF(N196="nulová",J196,0)</f>
        <v>0</v>
      </c>
      <c r="BJ196" s="20" t="s">
        <v>84</v>
      </c>
      <c r="BK196" s="227">
        <f>ROUND(I196*H196,2)</f>
        <v>0</v>
      </c>
      <c r="BL196" s="20" t="s">
        <v>167</v>
      </c>
      <c r="BM196" s="226" t="s">
        <v>1441</v>
      </c>
    </row>
    <row r="197" spans="1:47" s="2" customFormat="1" ht="12">
      <c r="A197" s="41"/>
      <c r="B197" s="42"/>
      <c r="C197" s="43"/>
      <c r="D197" s="228" t="s">
        <v>156</v>
      </c>
      <c r="E197" s="43"/>
      <c r="F197" s="229" t="s">
        <v>1442</v>
      </c>
      <c r="G197" s="43"/>
      <c r="H197" s="43"/>
      <c r="I197" s="230"/>
      <c r="J197" s="43"/>
      <c r="K197" s="43"/>
      <c r="L197" s="47"/>
      <c r="M197" s="231"/>
      <c r="N197" s="232"/>
      <c r="O197" s="87"/>
      <c r="P197" s="87"/>
      <c r="Q197" s="87"/>
      <c r="R197" s="87"/>
      <c r="S197" s="87"/>
      <c r="T197" s="88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T197" s="20" t="s">
        <v>156</v>
      </c>
      <c r="AU197" s="20" t="s">
        <v>86</v>
      </c>
    </row>
    <row r="198" spans="1:51" s="13" customFormat="1" ht="12">
      <c r="A198" s="13"/>
      <c r="B198" s="239"/>
      <c r="C198" s="240"/>
      <c r="D198" s="241" t="s">
        <v>380</v>
      </c>
      <c r="E198" s="242" t="s">
        <v>19</v>
      </c>
      <c r="F198" s="243" t="s">
        <v>381</v>
      </c>
      <c r="G198" s="240"/>
      <c r="H198" s="242" t="s">
        <v>19</v>
      </c>
      <c r="I198" s="244"/>
      <c r="J198" s="240"/>
      <c r="K198" s="240"/>
      <c r="L198" s="245"/>
      <c r="M198" s="246"/>
      <c r="N198" s="247"/>
      <c r="O198" s="247"/>
      <c r="P198" s="247"/>
      <c r="Q198" s="247"/>
      <c r="R198" s="247"/>
      <c r="S198" s="247"/>
      <c r="T198" s="248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9" t="s">
        <v>380</v>
      </c>
      <c r="AU198" s="249" t="s">
        <v>86</v>
      </c>
      <c r="AV198" s="13" t="s">
        <v>84</v>
      </c>
      <c r="AW198" s="13" t="s">
        <v>37</v>
      </c>
      <c r="AX198" s="13" t="s">
        <v>76</v>
      </c>
      <c r="AY198" s="249" t="s">
        <v>146</v>
      </c>
    </row>
    <row r="199" spans="1:51" s="13" customFormat="1" ht="12">
      <c r="A199" s="13"/>
      <c r="B199" s="239"/>
      <c r="C199" s="240"/>
      <c r="D199" s="241" t="s">
        <v>380</v>
      </c>
      <c r="E199" s="242" t="s">
        <v>19</v>
      </c>
      <c r="F199" s="243" t="s">
        <v>1443</v>
      </c>
      <c r="G199" s="240"/>
      <c r="H199" s="242" t="s">
        <v>19</v>
      </c>
      <c r="I199" s="244"/>
      <c r="J199" s="240"/>
      <c r="K199" s="240"/>
      <c r="L199" s="245"/>
      <c r="M199" s="246"/>
      <c r="N199" s="247"/>
      <c r="O199" s="247"/>
      <c r="P199" s="247"/>
      <c r="Q199" s="247"/>
      <c r="R199" s="247"/>
      <c r="S199" s="247"/>
      <c r="T199" s="248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9" t="s">
        <v>380</v>
      </c>
      <c r="AU199" s="249" t="s">
        <v>86</v>
      </c>
      <c r="AV199" s="13" t="s">
        <v>84</v>
      </c>
      <c r="AW199" s="13" t="s">
        <v>37</v>
      </c>
      <c r="AX199" s="13" t="s">
        <v>76</v>
      </c>
      <c r="AY199" s="249" t="s">
        <v>146</v>
      </c>
    </row>
    <row r="200" spans="1:51" s="14" customFormat="1" ht="12">
      <c r="A200" s="14"/>
      <c r="B200" s="250"/>
      <c r="C200" s="251"/>
      <c r="D200" s="241" t="s">
        <v>380</v>
      </c>
      <c r="E200" s="252" t="s">
        <v>19</v>
      </c>
      <c r="F200" s="253" t="s">
        <v>215</v>
      </c>
      <c r="G200" s="251"/>
      <c r="H200" s="254">
        <v>1.5</v>
      </c>
      <c r="I200" s="255"/>
      <c r="J200" s="251"/>
      <c r="K200" s="251"/>
      <c r="L200" s="256"/>
      <c r="M200" s="257"/>
      <c r="N200" s="258"/>
      <c r="O200" s="258"/>
      <c r="P200" s="258"/>
      <c r="Q200" s="258"/>
      <c r="R200" s="258"/>
      <c r="S200" s="258"/>
      <c r="T200" s="259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60" t="s">
        <v>380</v>
      </c>
      <c r="AU200" s="260" t="s">
        <v>86</v>
      </c>
      <c r="AV200" s="14" t="s">
        <v>86</v>
      </c>
      <c r="AW200" s="14" t="s">
        <v>37</v>
      </c>
      <c r="AX200" s="14" t="s">
        <v>84</v>
      </c>
      <c r="AY200" s="260" t="s">
        <v>146</v>
      </c>
    </row>
    <row r="201" spans="1:47" s="2" customFormat="1" ht="12">
      <c r="A201" s="41"/>
      <c r="B201" s="42"/>
      <c r="C201" s="43"/>
      <c r="D201" s="241" t="s">
        <v>383</v>
      </c>
      <c r="E201" s="43"/>
      <c r="F201" s="261" t="s">
        <v>1444</v>
      </c>
      <c r="G201" s="43"/>
      <c r="H201" s="43"/>
      <c r="I201" s="43"/>
      <c r="J201" s="43"/>
      <c r="K201" s="43"/>
      <c r="L201" s="47"/>
      <c r="M201" s="231"/>
      <c r="N201" s="232"/>
      <c r="O201" s="87"/>
      <c r="P201" s="87"/>
      <c r="Q201" s="87"/>
      <c r="R201" s="87"/>
      <c r="S201" s="87"/>
      <c r="T201" s="88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U201" s="20" t="s">
        <v>86</v>
      </c>
    </row>
    <row r="202" spans="1:47" s="2" customFormat="1" ht="12">
      <c r="A202" s="41"/>
      <c r="B202" s="42"/>
      <c r="C202" s="43"/>
      <c r="D202" s="241" t="s">
        <v>383</v>
      </c>
      <c r="E202" s="43"/>
      <c r="F202" s="262" t="s">
        <v>1445</v>
      </c>
      <c r="G202" s="43"/>
      <c r="H202" s="263">
        <v>3</v>
      </c>
      <c r="I202" s="43"/>
      <c r="J202" s="43"/>
      <c r="K202" s="43"/>
      <c r="L202" s="47"/>
      <c r="M202" s="231"/>
      <c r="N202" s="232"/>
      <c r="O202" s="87"/>
      <c r="P202" s="87"/>
      <c r="Q202" s="87"/>
      <c r="R202" s="87"/>
      <c r="S202" s="87"/>
      <c r="T202" s="88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U202" s="20" t="s">
        <v>86</v>
      </c>
    </row>
    <row r="203" spans="1:63" s="12" customFormat="1" ht="22.8" customHeight="1">
      <c r="A203" s="12"/>
      <c r="B203" s="199"/>
      <c r="C203" s="200"/>
      <c r="D203" s="201" t="s">
        <v>75</v>
      </c>
      <c r="E203" s="213" t="s">
        <v>167</v>
      </c>
      <c r="F203" s="213" t="s">
        <v>1446</v>
      </c>
      <c r="G203" s="200"/>
      <c r="H203" s="200"/>
      <c r="I203" s="203"/>
      <c r="J203" s="214">
        <f>BK203</f>
        <v>0</v>
      </c>
      <c r="K203" s="200"/>
      <c r="L203" s="205"/>
      <c r="M203" s="206"/>
      <c r="N203" s="207"/>
      <c r="O203" s="207"/>
      <c r="P203" s="208">
        <f>SUM(P204:P221)</f>
        <v>0</v>
      </c>
      <c r="Q203" s="207"/>
      <c r="R203" s="208">
        <f>SUM(R204:R221)</f>
        <v>0.46168</v>
      </c>
      <c r="S203" s="207"/>
      <c r="T203" s="209">
        <f>SUM(T204:T221)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10" t="s">
        <v>84</v>
      </c>
      <c r="AT203" s="211" t="s">
        <v>75</v>
      </c>
      <c r="AU203" s="211" t="s">
        <v>84</v>
      </c>
      <c r="AY203" s="210" t="s">
        <v>146</v>
      </c>
      <c r="BK203" s="212">
        <f>SUM(BK204:BK221)</f>
        <v>0</v>
      </c>
    </row>
    <row r="204" spans="1:65" s="2" customFormat="1" ht="21.75" customHeight="1">
      <c r="A204" s="41"/>
      <c r="B204" s="42"/>
      <c r="C204" s="215" t="s">
        <v>471</v>
      </c>
      <c r="D204" s="215" t="s">
        <v>149</v>
      </c>
      <c r="E204" s="216" t="s">
        <v>1447</v>
      </c>
      <c r="F204" s="217" t="s">
        <v>1448</v>
      </c>
      <c r="G204" s="218" t="s">
        <v>467</v>
      </c>
      <c r="H204" s="219">
        <v>2.464</v>
      </c>
      <c r="I204" s="220"/>
      <c r="J204" s="221">
        <f>ROUND(I204*H204,2)</f>
        <v>0</v>
      </c>
      <c r="K204" s="217" t="s">
        <v>153</v>
      </c>
      <c r="L204" s="47"/>
      <c r="M204" s="222" t="s">
        <v>19</v>
      </c>
      <c r="N204" s="223" t="s">
        <v>47</v>
      </c>
      <c r="O204" s="87"/>
      <c r="P204" s="224">
        <f>O204*H204</f>
        <v>0</v>
      </c>
      <c r="Q204" s="224">
        <v>0</v>
      </c>
      <c r="R204" s="224">
        <f>Q204*H204</f>
        <v>0</v>
      </c>
      <c r="S204" s="224">
        <v>0</v>
      </c>
      <c r="T204" s="225">
        <f>S204*H204</f>
        <v>0</v>
      </c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R204" s="226" t="s">
        <v>167</v>
      </c>
      <c r="AT204" s="226" t="s">
        <v>149</v>
      </c>
      <c r="AU204" s="226" t="s">
        <v>86</v>
      </c>
      <c r="AY204" s="20" t="s">
        <v>146</v>
      </c>
      <c r="BE204" s="227">
        <f>IF(N204="základní",J204,0)</f>
        <v>0</v>
      </c>
      <c r="BF204" s="227">
        <f>IF(N204="snížená",J204,0)</f>
        <v>0</v>
      </c>
      <c r="BG204" s="227">
        <f>IF(N204="zákl. přenesená",J204,0)</f>
        <v>0</v>
      </c>
      <c r="BH204" s="227">
        <f>IF(N204="sníž. přenesená",J204,0)</f>
        <v>0</v>
      </c>
      <c r="BI204" s="227">
        <f>IF(N204="nulová",J204,0)</f>
        <v>0</v>
      </c>
      <c r="BJ204" s="20" t="s">
        <v>84</v>
      </c>
      <c r="BK204" s="227">
        <f>ROUND(I204*H204,2)</f>
        <v>0</v>
      </c>
      <c r="BL204" s="20" t="s">
        <v>167</v>
      </c>
      <c r="BM204" s="226" t="s">
        <v>1449</v>
      </c>
    </row>
    <row r="205" spans="1:47" s="2" customFormat="1" ht="12">
      <c r="A205" s="41"/>
      <c r="B205" s="42"/>
      <c r="C205" s="43"/>
      <c r="D205" s="228" t="s">
        <v>156</v>
      </c>
      <c r="E205" s="43"/>
      <c r="F205" s="229" t="s">
        <v>1450</v>
      </c>
      <c r="G205" s="43"/>
      <c r="H205" s="43"/>
      <c r="I205" s="230"/>
      <c r="J205" s="43"/>
      <c r="K205" s="43"/>
      <c r="L205" s="47"/>
      <c r="M205" s="231"/>
      <c r="N205" s="232"/>
      <c r="O205" s="87"/>
      <c r="P205" s="87"/>
      <c r="Q205" s="87"/>
      <c r="R205" s="87"/>
      <c r="S205" s="87"/>
      <c r="T205" s="88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T205" s="20" t="s">
        <v>156</v>
      </c>
      <c r="AU205" s="20" t="s">
        <v>86</v>
      </c>
    </row>
    <row r="206" spans="1:51" s="13" customFormat="1" ht="12">
      <c r="A206" s="13"/>
      <c r="B206" s="239"/>
      <c r="C206" s="240"/>
      <c r="D206" s="241" t="s">
        <v>380</v>
      </c>
      <c r="E206" s="242" t="s">
        <v>19</v>
      </c>
      <c r="F206" s="243" t="s">
        <v>381</v>
      </c>
      <c r="G206" s="240"/>
      <c r="H206" s="242" t="s">
        <v>19</v>
      </c>
      <c r="I206" s="244"/>
      <c r="J206" s="240"/>
      <c r="K206" s="240"/>
      <c r="L206" s="245"/>
      <c r="M206" s="246"/>
      <c r="N206" s="247"/>
      <c r="O206" s="247"/>
      <c r="P206" s="247"/>
      <c r="Q206" s="247"/>
      <c r="R206" s="247"/>
      <c r="S206" s="247"/>
      <c r="T206" s="248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9" t="s">
        <v>380</v>
      </c>
      <c r="AU206" s="249" t="s">
        <v>86</v>
      </c>
      <c r="AV206" s="13" t="s">
        <v>84</v>
      </c>
      <c r="AW206" s="13" t="s">
        <v>37</v>
      </c>
      <c r="AX206" s="13" t="s">
        <v>76</v>
      </c>
      <c r="AY206" s="249" t="s">
        <v>146</v>
      </c>
    </row>
    <row r="207" spans="1:51" s="13" customFormat="1" ht="12">
      <c r="A207" s="13"/>
      <c r="B207" s="239"/>
      <c r="C207" s="240"/>
      <c r="D207" s="241" t="s">
        <v>380</v>
      </c>
      <c r="E207" s="242" t="s">
        <v>19</v>
      </c>
      <c r="F207" s="243" t="s">
        <v>1451</v>
      </c>
      <c r="G207" s="240"/>
      <c r="H207" s="242" t="s">
        <v>19</v>
      </c>
      <c r="I207" s="244"/>
      <c r="J207" s="240"/>
      <c r="K207" s="240"/>
      <c r="L207" s="245"/>
      <c r="M207" s="246"/>
      <c r="N207" s="247"/>
      <c r="O207" s="247"/>
      <c r="P207" s="247"/>
      <c r="Q207" s="247"/>
      <c r="R207" s="247"/>
      <c r="S207" s="247"/>
      <c r="T207" s="248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9" t="s">
        <v>380</v>
      </c>
      <c r="AU207" s="249" t="s">
        <v>86</v>
      </c>
      <c r="AV207" s="13" t="s">
        <v>84</v>
      </c>
      <c r="AW207" s="13" t="s">
        <v>37</v>
      </c>
      <c r="AX207" s="13" t="s">
        <v>76</v>
      </c>
      <c r="AY207" s="249" t="s">
        <v>146</v>
      </c>
    </row>
    <row r="208" spans="1:51" s="14" customFormat="1" ht="12">
      <c r="A208" s="14"/>
      <c r="B208" s="250"/>
      <c r="C208" s="251"/>
      <c r="D208" s="241" t="s">
        <v>380</v>
      </c>
      <c r="E208" s="252" t="s">
        <v>19</v>
      </c>
      <c r="F208" s="253" t="s">
        <v>224</v>
      </c>
      <c r="G208" s="251"/>
      <c r="H208" s="254">
        <v>2.464</v>
      </c>
      <c r="I208" s="255"/>
      <c r="J208" s="251"/>
      <c r="K208" s="251"/>
      <c r="L208" s="256"/>
      <c r="M208" s="257"/>
      <c r="N208" s="258"/>
      <c r="O208" s="258"/>
      <c r="P208" s="258"/>
      <c r="Q208" s="258"/>
      <c r="R208" s="258"/>
      <c r="S208" s="258"/>
      <c r="T208" s="259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60" t="s">
        <v>380</v>
      </c>
      <c r="AU208" s="260" t="s">
        <v>86</v>
      </c>
      <c r="AV208" s="14" t="s">
        <v>86</v>
      </c>
      <c r="AW208" s="14" t="s">
        <v>37</v>
      </c>
      <c r="AX208" s="14" t="s">
        <v>84</v>
      </c>
      <c r="AY208" s="260" t="s">
        <v>146</v>
      </c>
    </row>
    <row r="209" spans="1:47" s="2" customFormat="1" ht="12">
      <c r="A209" s="41"/>
      <c r="B209" s="42"/>
      <c r="C209" s="43"/>
      <c r="D209" s="241" t="s">
        <v>383</v>
      </c>
      <c r="E209" s="43"/>
      <c r="F209" s="261" t="s">
        <v>1390</v>
      </c>
      <c r="G209" s="43"/>
      <c r="H209" s="43"/>
      <c r="I209" s="43"/>
      <c r="J209" s="43"/>
      <c r="K209" s="43"/>
      <c r="L209" s="47"/>
      <c r="M209" s="231"/>
      <c r="N209" s="232"/>
      <c r="O209" s="87"/>
      <c r="P209" s="87"/>
      <c r="Q209" s="87"/>
      <c r="R209" s="87"/>
      <c r="S209" s="87"/>
      <c r="T209" s="88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U209" s="20" t="s">
        <v>86</v>
      </c>
    </row>
    <row r="210" spans="1:47" s="2" customFormat="1" ht="12">
      <c r="A210" s="41"/>
      <c r="B210" s="42"/>
      <c r="C210" s="43"/>
      <c r="D210" s="241" t="s">
        <v>383</v>
      </c>
      <c r="E210" s="43"/>
      <c r="F210" s="262" t="s">
        <v>1391</v>
      </c>
      <c r="G210" s="43"/>
      <c r="H210" s="263">
        <v>14.252</v>
      </c>
      <c r="I210" s="43"/>
      <c r="J210" s="43"/>
      <c r="K210" s="43"/>
      <c r="L210" s="47"/>
      <c r="M210" s="231"/>
      <c r="N210" s="232"/>
      <c r="O210" s="87"/>
      <c r="P210" s="87"/>
      <c r="Q210" s="87"/>
      <c r="R210" s="87"/>
      <c r="S210" s="87"/>
      <c r="T210" s="88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U210" s="20" t="s">
        <v>86</v>
      </c>
    </row>
    <row r="211" spans="1:47" s="2" customFormat="1" ht="12">
      <c r="A211" s="41"/>
      <c r="B211" s="42"/>
      <c r="C211" s="43"/>
      <c r="D211" s="241" t="s">
        <v>383</v>
      </c>
      <c r="E211" s="43"/>
      <c r="F211" s="262" t="s">
        <v>1392</v>
      </c>
      <c r="G211" s="43"/>
      <c r="H211" s="263">
        <v>4</v>
      </c>
      <c r="I211" s="43"/>
      <c r="J211" s="43"/>
      <c r="K211" s="43"/>
      <c r="L211" s="47"/>
      <c r="M211" s="231"/>
      <c r="N211" s="232"/>
      <c r="O211" s="87"/>
      <c r="P211" s="87"/>
      <c r="Q211" s="87"/>
      <c r="R211" s="87"/>
      <c r="S211" s="87"/>
      <c r="T211" s="88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U211" s="20" t="s">
        <v>86</v>
      </c>
    </row>
    <row r="212" spans="1:47" s="2" customFormat="1" ht="12">
      <c r="A212" s="41"/>
      <c r="B212" s="42"/>
      <c r="C212" s="43"/>
      <c r="D212" s="241" t="s">
        <v>383</v>
      </c>
      <c r="E212" s="43"/>
      <c r="F212" s="264" t="s">
        <v>1393</v>
      </c>
      <c r="G212" s="43"/>
      <c r="H212" s="43"/>
      <c r="I212" s="43"/>
      <c r="J212" s="43"/>
      <c r="K212" s="43"/>
      <c r="L212" s="47"/>
      <c r="M212" s="231"/>
      <c r="N212" s="232"/>
      <c r="O212" s="87"/>
      <c r="P212" s="87"/>
      <c r="Q212" s="87"/>
      <c r="R212" s="87"/>
      <c r="S212" s="87"/>
      <c r="T212" s="88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U212" s="20" t="s">
        <v>86</v>
      </c>
    </row>
    <row r="213" spans="1:47" s="2" customFormat="1" ht="12">
      <c r="A213" s="41"/>
      <c r="B213" s="42"/>
      <c r="C213" s="43"/>
      <c r="D213" s="241" t="s">
        <v>383</v>
      </c>
      <c r="E213" s="43"/>
      <c r="F213" s="265" t="s">
        <v>1394</v>
      </c>
      <c r="G213" s="43"/>
      <c r="H213" s="263">
        <v>14.252</v>
      </c>
      <c r="I213" s="43"/>
      <c r="J213" s="43"/>
      <c r="K213" s="43"/>
      <c r="L213" s="47"/>
      <c r="M213" s="231"/>
      <c r="N213" s="232"/>
      <c r="O213" s="87"/>
      <c r="P213" s="87"/>
      <c r="Q213" s="87"/>
      <c r="R213" s="87"/>
      <c r="S213" s="87"/>
      <c r="T213" s="88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U213" s="20" t="s">
        <v>86</v>
      </c>
    </row>
    <row r="214" spans="1:65" s="2" customFormat="1" ht="16.5" customHeight="1">
      <c r="A214" s="41"/>
      <c r="B214" s="42"/>
      <c r="C214" s="215" t="s">
        <v>477</v>
      </c>
      <c r="D214" s="215" t="s">
        <v>149</v>
      </c>
      <c r="E214" s="216" t="s">
        <v>1452</v>
      </c>
      <c r="F214" s="217" t="s">
        <v>1453</v>
      </c>
      <c r="G214" s="218" t="s">
        <v>644</v>
      </c>
      <c r="H214" s="219">
        <v>4</v>
      </c>
      <c r="I214" s="220"/>
      <c r="J214" s="221">
        <f>ROUND(I214*H214,2)</f>
        <v>0</v>
      </c>
      <c r="K214" s="217" t="s">
        <v>153</v>
      </c>
      <c r="L214" s="47"/>
      <c r="M214" s="222" t="s">
        <v>19</v>
      </c>
      <c r="N214" s="223" t="s">
        <v>47</v>
      </c>
      <c r="O214" s="87"/>
      <c r="P214" s="224">
        <f>O214*H214</f>
        <v>0</v>
      </c>
      <c r="Q214" s="224">
        <v>0.08742</v>
      </c>
      <c r="R214" s="224">
        <f>Q214*H214</f>
        <v>0.34968</v>
      </c>
      <c r="S214" s="224">
        <v>0</v>
      </c>
      <c r="T214" s="225">
        <f>S214*H214</f>
        <v>0</v>
      </c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R214" s="226" t="s">
        <v>167</v>
      </c>
      <c r="AT214" s="226" t="s">
        <v>149</v>
      </c>
      <c r="AU214" s="226" t="s">
        <v>86</v>
      </c>
      <c r="AY214" s="20" t="s">
        <v>146</v>
      </c>
      <c r="BE214" s="227">
        <f>IF(N214="základní",J214,0)</f>
        <v>0</v>
      </c>
      <c r="BF214" s="227">
        <f>IF(N214="snížená",J214,0)</f>
        <v>0</v>
      </c>
      <c r="BG214" s="227">
        <f>IF(N214="zákl. přenesená",J214,0)</f>
        <v>0</v>
      </c>
      <c r="BH214" s="227">
        <f>IF(N214="sníž. přenesená",J214,0)</f>
        <v>0</v>
      </c>
      <c r="BI214" s="227">
        <f>IF(N214="nulová",J214,0)</f>
        <v>0</v>
      </c>
      <c r="BJ214" s="20" t="s">
        <v>84</v>
      </c>
      <c r="BK214" s="227">
        <f>ROUND(I214*H214,2)</f>
        <v>0</v>
      </c>
      <c r="BL214" s="20" t="s">
        <v>167</v>
      </c>
      <c r="BM214" s="226" t="s">
        <v>1454</v>
      </c>
    </row>
    <row r="215" spans="1:47" s="2" customFormat="1" ht="12">
      <c r="A215" s="41"/>
      <c r="B215" s="42"/>
      <c r="C215" s="43"/>
      <c r="D215" s="228" t="s">
        <v>156</v>
      </c>
      <c r="E215" s="43"/>
      <c r="F215" s="229" t="s">
        <v>1455</v>
      </c>
      <c r="G215" s="43"/>
      <c r="H215" s="43"/>
      <c r="I215" s="230"/>
      <c r="J215" s="43"/>
      <c r="K215" s="43"/>
      <c r="L215" s="47"/>
      <c r="M215" s="231"/>
      <c r="N215" s="232"/>
      <c r="O215" s="87"/>
      <c r="P215" s="87"/>
      <c r="Q215" s="87"/>
      <c r="R215" s="87"/>
      <c r="S215" s="87"/>
      <c r="T215" s="88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T215" s="20" t="s">
        <v>156</v>
      </c>
      <c r="AU215" s="20" t="s">
        <v>86</v>
      </c>
    </row>
    <row r="216" spans="1:51" s="13" customFormat="1" ht="12">
      <c r="A216" s="13"/>
      <c r="B216" s="239"/>
      <c r="C216" s="240"/>
      <c r="D216" s="241" t="s">
        <v>380</v>
      </c>
      <c r="E216" s="242" t="s">
        <v>19</v>
      </c>
      <c r="F216" s="243" t="s">
        <v>381</v>
      </c>
      <c r="G216" s="240"/>
      <c r="H216" s="242" t="s">
        <v>19</v>
      </c>
      <c r="I216" s="244"/>
      <c r="J216" s="240"/>
      <c r="K216" s="240"/>
      <c r="L216" s="245"/>
      <c r="M216" s="246"/>
      <c r="N216" s="247"/>
      <c r="O216" s="247"/>
      <c r="P216" s="247"/>
      <c r="Q216" s="247"/>
      <c r="R216" s="247"/>
      <c r="S216" s="247"/>
      <c r="T216" s="248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9" t="s">
        <v>380</v>
      </c>
      <c r="AU216" s="249" t="s">
        <v>86</v>
      </c>
      <c r="AV216" s="13" t="s">
        <v>84</v>
      </c>
      <c r="AW216" s="13" t="s">
        <v>37</v>
      </c>
      <c r="AX216" s="13" t="s">
        <v>76</v>
      </c>
      <c r="AY216" s="249" t="s">
        <v>146</v>
      </c>
    </row>
    <row r="217" spans="1:51" s="13" customFormat="1" ht="12">
      <c r="A217" s="13"/>
      <c r="B217" s="239"/>
      <c r="C217" s="240"/>
      <c r="D217" s="241" t="s">
        <v>380</v>
      </c>
      <c r="E217" s="242" t="s">
        <v>19</v>
      </c>
      <c r="F217" s="243" t="s">
        <v>1456</v>
      </c>
      <c r="G217" s="240"/>
      <c r="H217" s="242" t="s">
        <v>19</v>
      </c>
      <c r="I217" s="244"/>
      <c r="J217" s="240"/>
      <c r="K217" s="240"/>
      <c r="L217" s="245"/>
      <c r="M217" s="246"/>
      <c r="N217" s="247"/>
      <c r="O217" s="247"/>
      <c r="P217" s="247"/>
      <c r="Q217" s="247"/>
      <c r="R217" s="247"/>
      <c r="S217" s="247"/>
      <c r="T217" s="248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9" t="s">
        <v>380</v>
      </c>
      <c r="AU217" s="249" t="s">
        <v>86</v>
      </c>
      <c r="AV217" s="13" t="s">
        <v>84</v>
      </c>
      <c r="AW217" s="13" t="s">
        <v>37</v>
      </c>
      <c r="AX217" s="13" t="s">
        <v>76</v>
      </c>
      <c r="AY217" s="249" t="s">
        <v>146</v>
      </c>
    </row>
    <row r="218" spans="1:51" s="14" customFormat="1" ht="12">
      <c r="A218" s="14"/>
      <c r="B218" s="250"/>
      <c r="C218" s="251"/>
      <c r="D218" s="241" t="s">
        <v>380</v>
      </c>
      <c r="E218" s="252" t="s">
        <v>19</v>
      </c>
      <c r="F218" s="253" t="s">
        <v>1362</v>
      </c>
      <c r="G218" s="251"/>
      <c r="H218" s="254">
        <v>4</v>
      </c>
      <c r="I218" s="255"/>
      <c r="J218" s="251"/>
      <c r="K218" s="251"/>
      <c r="L218" s="256"/>
      <c r="M218" s="257"/>
      <c r="N218" s="258"/>
      <c r="O218" s="258"/>
      <c r="P218" s="258"/>
      <c r="Q218" s="258"/>
      <c r="R218" s="258"/>
      <c r="S218" s="258"/>
      <c r="T218" s="259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60" t="s">
        <v>380</v>
      </c>
      <c r="AU218" s="260" t="s">
        <v>86</v>
      </c>
      <c r="AV218" s="14" t="s">
        <v>86</v>
      </c>
      <c r="AW218" s="14" t="s">
        <v>37</v>
      </c>
      <c r="AX218" s="14" t="s">
        <v>84</v>
      </c>
      <c r="AY218" s="260" t="s">
        <v>146</v>
      </c>
    </row>
    <row r="219" spans="1:47" s="2" customFormat="1" ht="12">
      <c r="A219" s="41"/>
      <c r="B219" s="42"/>
      <c r="C219" s="43"/>
      <c r="D219" s="241" t="s">
        <v>383</v>
      </c>
      <c r="E219" s="43"/>
      <c r="F219" s="261" t="s">
        <v>1457</v>
      </c>
      <c r="G219" s="43"/>
      <c r="H219" s="43"/>
      <c r="I219" s="43"/>
      <c r="J219" s="43"/>
      <c r="K219" s="43"/>
      <c r="L219" s="47"/>
      <c r="M219" s="231"/>
      <c r="N219" s="232"/>
      <c r="O219" s="87"/>
      <c r="P219" s="87"/>
      <c r="Q219" s="87"/>
      <c r="R219" s="87"/>
      <c r="S219" s="87"/>
      <c r="T219" s="88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U219" s="20" t="s">
        <v>86</v>
      </c>
    </row>
    <row r="220" spans="1:47" s="2" customFormat="1" ht="12">
      <c r="A220" s="41"/>
      <c r="B220" s="42"/>
      <c r="C220" s="43"/>
      <c r="D220" s="241" t="s">
        <v>383</v>
      </c>
      <c r="E220" s="43"/>
      <c r="F220" s="262" t="s">
        <v>1458</v>
      </c>
      <c r="G220" s="43"/>
      <c r="H220" s="263">
        <v>4</v>
      </c>
      <c r="I220" s="43"/>
      <c r="J220" s="43"/>
      <c r="K220" s="43"/>
      <c r="L220" s="47"/>
      <c r="M220" s="231"/>
      <c r="N220" s="232"/>
      <c r="O220" s="87"/>
      <c r="P220" s="87"/>
      <c r="Q220" s="87"/>
      <c r="R220" s="87"/>
      <c r="S220" s="87"/>
      <c r="T220" s="88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U220" s="20" t="s">
        <v>86</v>
      </c>
    </row>
    <row r="221" spans="1:65" s="2" customFormat="1" ht="16.5" customHeight="1">
      <c r="A221" s="41"/>
      <c r="B221" s="42"/>
      <c r="C221" s="288" t="s">
        <v>491</v>
      </c>
      <c r="D221" s="288" t="s">
        <v>523</v>
      </c>
      <c r="E221" s="289" t="s">
        <v>1459</v>
      </c>
      <c r="F221" s="290" t="s">
        <v>1460</v>
      </c>
      <c r="G221" s="291" t="s">
        <v>644</v>
      </c>
      <c r="H221" s="292">
        <v>4</v>
      </c>
      <c r="I221" s="293"/>
      <c r="J221" s="294">
        <f>ROUND(I221*H221,2)</f>
        <v>0</v>
      </c>
      <c r="K221" s="290" t="s">
        <v>153</v>
      </c>
      <c r="L221" s="295"/>
      <c r="M221" s="296" t="s">
        <v>19</v>
      </c>
      <c r="N221" s="297" t="s">
        <v>47</v>
      </c>
      <c r="O221" s="87"/>
      <c r="P221" s="224">
        <f>O221*H221</f>
        <v>0</v>
      </c>
      <c r="Q221" s="224">
        <v>0.028</v>
      </c>
      <c r="R221" s="224">
        <f>Q221*H221</f>
        <v>0.112</v>
      </c>
      <c r="S221" s="224">
        <v>0</v>
      </c>
      <c r="T221" s="225">
        <f>S221*H221</f>
        <v>0</v>
      </c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R221" s="226" t="s">
        <v>193</v>
      </c>
      <c r="AT221" s="226" t="s">
        <v>523</v>
      </c>
      <c r="AU221" s="226" t="s">
        <v>86</v>
      </c>
      <c r="AY221" s="20" t="s">
        <v>146</v>
      </c>
      <c r="BE221" s="227">
        <f>IF(N221="základní",J221,0)</f>
        <v>0</v>
      </c>
      <c r="BF221" s="227">
        <f>IF(N221="snížená",J221,0)</f>
        <v>0</v>
      </c>
      <c r="BG221" s="227">
        <f>IF(N221="zákl. přenesená",J221,0)</f>
        <v>0</v>
      </c>
      <c r="BH221" s="227">
        <f>IF(N221="sníž. přenesená",J221,0)</f>
        <v>0</v>
      </c>
      <c r="BI221" s="227">
        <f>IF(N221="nulová",J221,0)</f>
        <v>0</v>
      </c>
      <c r="BJ221" s="20" t="s">
        <v>84</v>
      </c>
      <c r="BK221" s="227">
        <f>ROUND(I221*H221,2)</f>
        <v>0</v>
      </c>
      <c r="BL221" s="20" t="s">
        <v>167</v>
      </c>
      <c r="BM221" s="226" t="s">
        <v>1461</v>
      </c>
    </row>
    <row r="222" spans="1:63" s="12" customFormat="1" ht="22.8" customHeight="1">
      <c r="A222" s="12"/>
      <c r="B222" s="199"/>
      <c r="C222" s="200"/>
      <c r="D222" s="201" t="s">
        <v>75</v>
      </c>
      <c r="E222" s="213" t="s">
        <v>193</v>
      </c>
      <c r="F222" s="213" t="s">
        <v>1462</v>
      </c>
      <c r="G222" s="200"/>
      <c r="H222" s="200"/>
      <c r="I222" s="203"/>
      <c r="J222" s="214">
        <f>BK222</f>
        <v>0</v>
      </c>
      <c r="K222" s="200"/>
      <c r="L222" s="205"/>
      <c r="M222" s="206"/>
      <c r="N222" s="207"/>
      <c r="O222" s="207"/>
      <c r="P222" s="208">
        <f>SUM(P223:P313)</f>
        <v>0</v>
      </c>
      <c r="Q222" s="207"/>
      <c r="R222" s="208">
        <f>SUM(R223:R313)</f>
        <v>7.11664876</v>
      </c>
      <c r="S222" s="207"/>
      <c r="T222" s="209">
        <f>SUM(T223:T313)</f>
        <v>0.30000000000000004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10" t="s">
        <v>84</v>
      </c>
      <c r="AT222" s="211" t="s">
        <v>75</v>
      </c>
      <c r="AU222" s="211" t="s">
        <v>84</v>
      </c>
      <c r="AY222" s="210" t="s">
        <v>146</v>
      </c>
      <c r="BK222" s="212">
        <f>SUM(BK223:BK313)</f>
        <v>0</v>
      </c>
    </row>
    <row r="223" spans="1:65" s="2" customFormat="1" ht="16.5" customHeight="1">
      <c r="A223" s="41"/>
      <c r="B223" s="42"/>
      <c r="C223" s="215" t="s">
        <v>502</v>
      </c>
      <c r="D223" s="215" t="s">
        <v>149</v>
      </c>
      <c r="E223" s="216" t="s">
        <v>1463</v>
      </c>
      <c r="F223" s="217" t="s">
        <v>1464</v>
      </c>
      <c r="G223" s="218" t="s">
        <v>442</v>
      </c>
      <c r="H223" s="219">
        <v>14.252</v>
      </c>
      <c r="I223" s="220"/>
      <c r="J223" s="221">
        <f>ROUND(I223*H223,2)</f>
        <v>0</v>
      </c>
      <c r="K223" s="217" t="s">
        <v>153</v>
      </c>
      <c r="L223" s="47"/>
      <c r="M223" s="222" t="s">
        <v>19</v>
      </c>
      <c r="N223" s="223" t="s">
        <v>47</v>
      </c>
      <c r="O223" s="87"/>
      <c r="P223" s="224">
        <f>O223*H223</f>
        <v>0</v>
      </c>
      <c r="Q223" s="224">
        <v>1E-05</v>
      </c>
      <c r="R223" s="224">
        <f>Q223*H223</f>
        <v>0.00014252</v>
      </c>
      <c r="S223" s="224">
        <v>0</v>
      </c>
      <c r="T223" s="225">
        <f>S223*H223</f>
        <v>0</v>
      </c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R223" s="226" t="s">
        <v>167</v>
      </c>
      <c r="AT223" s="226" t="s">
        <v>149</v>
      </c>
      <c r="AU223" s="226" t="s">
        <v>86</v>
      </c>
      <c r="AY223" s="20" t="s">
        <v>146</v>
      </c>
      <c r="BE223" s="227">
        <f>IF(N223="základní",J223,0)</f>
        <v>0</v>
      </c>
      <c r="BF223" s="227">
        <f>IF(N223="snížená",J223,0)</f>
        <v>0</v>
      </c>
      <c r="BG223" s="227">
        <f>IF(N223="zákl. přenesená",J223,0)</f>
        <v>0</v>
      </c>
      <c r="BH223" s="227">
        <f>IF(N223="sníž. přenesená",J223,0)</f>
        <v>0</v>
      </c>
      <c r="BI223" s="227">
        <f>IF(N223="nulová",J223,0)</f>
        <v>0</v>
      </c>
      <c r="BJ223" s="20" t="s">
        <v>84</v>
      </c>
      <c r="BK223" s="227">
        <f>ROUND(I223*H223,2)</f>
        <v>0</v>
      </c>
      <c r="BL223" s="20" t="s">
        <v>167</v>
      </c>
      <c r="BM223" s="226" t="s">
        <v>1465</v>
      </c>
    </row>
    <row r="224" spans="1:47" s="2" customFormat="1" ht="12">
      <c r="A224" s="41"/>
      <c r="B224" s="42"/>
      <c r="C224" s="43"/>
      <c r="D224" s="228" t="s">
        <v>156</v>
      </c>
      <c r="E224" s="43"/>
      <c r="F224" s="229" t="s">
        <v>1466</v>
      </c>
      <c r="G224" s="43"/>
      <c r="H224" s="43"/>
      <c r="I224" s="230"/>
      <c r="J224" s="43"/>
      <c r="K224" s="43"/>
      <c r="L224" s="47"/>
      <c r="M224" s="231"/>
      <c r="N224" s="232"/>
      <c r="O224" s="87"/>
      <c r="P224" s="87"/>
      <c r="Q224" s="87"/>
      <c r="R224" s="87"/>
      <c r="S224" s="87"/>
      <c r="T224" s="88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T224" s="20" t="s">
        <v>156</v>
      </c>
      <c r="AU224" s="20" t="s">
        <v>86</v>
      </c>
    </row>
    <row r="225" spans="1:51" s="13" customFormat="1" ht="12">
      <c r="A225" s="13"/>
      <c r="B225" s="239"/>
      <c r="C225" s="240"/>
      <c r="D225" s="241" t="s">
        <v>380</v>
      </c>
      <c r="E225" s="242" t="s">
        <v>19</v>
      </c>
      <c r="F225" s="243" t="s">
        <v>381</v>
      </c>
      <c r="G225" s="240"/>
      <c r="H225" s="242" t="s">
        <v>19</v>
      </c>
      <c r="I225" s="244"/>
      <c r="J225" s="240"/>
      <c r="K225" s="240"/>
      <c r="L225" s="245"/>
      <c r="M225" s="246"/>
      <c r="N225" s="247"/>
      <c r="O225" s="247"/>
      <c r="P225" s="247"/>
      <c r="Q225" s="247"/>
      <c r="R225" s="247"/>
      <c r="S225" s="247"/>
      <c r="T225" s="248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9" t="s">
        <v>380</v>
      </c>
      <c r="AU225" s="249" t="s">
        <v>86</v>
      </c>
      <c r="AV225" s="13" t="s">
        <v>84</v>
      </c>
      <c r="AW225" s="13" t="s">
        <v>37</v>
      </c>
      <c r="AX225" s="13" t="s">
        <v>76</v>
      </c>
      <c r="AY225" s="249" t="s">
        <v>146</v>
      </c>
    </row>
    <row r="226" spans="1:51" s="13" customFormat="1" ht="12">
      <c r="A226" s="13"/>
      <c r="B226" s="239"/>
      <c r="C226" s="240"/>
      <c r="D226" s="241" t="s">
        <v>380</v>
      </c>
      <c r="E226" s="242" t="s">
        <v>19</v>
      </c>
      <c r="F226" s="243" t="s">
        <v>1467</v>
      </c>
      <c r="G226" s="240"/>
      <c r="H226" s="242" t="s">
        <v>19</v>
      </c>
      <c r="I226" s="244"/>
      <c r="J226" s="240"/>
      <c r="K226" s="240"/>
      <c r="L226" s="245"/>
      <c r="M226" s="246"/>
      <c r="N226" s="247"/>
      <c r="O226" s="247"/>
      <c r="P226" s="247"/>
      <c r="Q226" s="247"/>
      <c r="R226" s="247"/>
      <c r="S226" s="247"/>
      <c r="T226" s="248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9" t="s">
        <v>380</v>
      </c>
      <c r="AU226" s="249" t="s">
        <v>86</v>
      </c>
      <c r="AV226" s="13" t="s">
        <v>84</v>
      </c>
      <c r="AW226" s="13" t="s">
        <v>37</v>
      </c>
      <c r="AX226" s="13" t="s">
        <v>76</v>
      </c>
      <c r="AY226" s="249" t="s">
        <v>146</v>
      </c>
    </row>
    <row r="227" spans="1:51" s="14" customFormat="1" ht="12">
      <c r="A227" s="14"/>
      <c r="B227" s="250"/>
      <c r="C227" s="251"/>
      <c r="D227" s="241" t="s">
        <v>380</v>
      </c>
      <c r="E227" s="252" t="s">
        <v>19</v>
      </c>
      <c r="F227" s="253" t="s">
        <v>218</v>
      </c>
      <c r="G227" s="251"/>
      <c r="H227" s="254">
        <v>14.252</v>
      </c>
      <c r="I227" s="255"/>
      <c r="J227" s="251"/>
      <c r="K227" s="251"/>
      <c r="L227" s="256"/>
      <c r="M227" s="257"/>
      <c r="N227" s="258"/>
      <c r="O227" s="258"/>
      <c r="P227" s="258"/>
      <c r="Q227" s="258"/>
      <c r="R227" s="258"/>
      <c r="S227" s="258"/>
      <c r="T227" s="259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60" t="s">
        <v>380</v>
      </c>
      <c r="AU227" s="260" t="s">
        <v>86</v>
      </c>
      <c r="AV227" s="14" t="s">
        <v>86</v>
      </c>
      <c r="AW227" s="14" t="s">
        <v>37</v>
      </c>
      <c r="AX227" s="14" t="s">
        <v>84</v>
      </c>
      <c r="AY227" s="260" t="s">
        <v>146</v>
      </c>
    </row>
    <row r="228" spans="1:65" s="2" customFormat="1" ht="16.5" customHeight="1">
      <c r="A228" s="41"/>
      <c r="B228" s="42"/>
      <c r="C228" s="288" t="s">
        <v>510</v>
      </c>
      <c r="D228" s="288" t="s">
        <v>523</v>
      </c>
      <c r="E228" s="289" t="s">
        <v>1468</v>
      </c>
      <c r="F228" s="290" t="s">
        <v>1469</v>
      </c>
      <c r="G228" s="291" t="s">
        <v>442</v>
      </c>
      <c r="H228" s="292">
        <v>14.68</v>
      </c>
      <c r="I228" s="293"/>
      <c r="J228" s="294">
        <f>ROUND(I228*H228,2)</f>
        <v>0</v>
      </c>
      <c r="K228" s="290" t="s">
        <v>153</v>
      </c>
      <c r="L228" s="295"/>
      <c r="M228" s="296" t="s">
        <v>19</v>
      </c>
      <c r="N228" s="297" t="s">
        <v>47</v>
      </c>
      <c r="O228" s="87"/>
      <c r="P228" s="224">
        <f>O228*H228</f>
        <v>0</v>
      </c>
      <c r="Q228" s="224">
        <v>0.00267</v>
      </c>
      <c r="R228" s="224">
        <f>Q228*H228</f>
        <v>0.0391956</v>
      </c>
      <c r="S228" s="224">
        <v>0</v>
      </c>
      <c r="T228" s="225">
        <f>S228*H228</f>
        <v>0</v>
      </c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R228" s="226" t="s">
        <v>193</v>
      </c>
      <c r="AT228" s="226" t="s">
        <v>523</v>
      </c>
      <c r="AU228" s="226" t="s">
        <v>86</v>
      </c>
      <c r="AY228" s="20" t="s">
        <v>146</v>
      </c>
      <c r="BE228" s="227">
        <f>IF(N228="základní",J228,0)</f>
        <v>0</v>
      </c>
      <c r="BF228" s="227">
        <f>IF(N228="snížená",J228,0)</f>
        <v>0</v>
      </c>
      <c r="BG228" s="227">
        <f>IF(N228="zákl. přenesená",J228,0)</f>
        <v>0</v>
      </c>
      <c r="BH228" s="227">
        <f>IF(N228="sníž. přenesená",J228,0)</f>
        <v>0</v>
      </c>
      <c r="BI228" s="227">
        <f>IF(N228="nulová",J228,0)</f>
        <v>0</v>
      </c>
      <c r="BJ228" s="20" t="s">
        <v>84</v>
      </c>
      <c r="BK228" s="227">
        <f>ROUND(I228*H228,2)</f>
        <v>0</v>
      </c>
      <c r="BL228" s="20" t="s">
        <v>167</v>
      </c>
      <c r="BM228" s="226" t="s">
        <v>1470</v>
      </c>
    </row>
    <row r="229" spans="1:51" s="14" customFormat="1" ht="12">
      <c r="A229" s="14"/>
      <c r="B229" s="250"/>
      <c r="C229" s="251"/>
      <c r="D229" s="241" t="s">
        <v>380</v>
      </c>
      <c r="E229" s="251"/>
      <c r="F229" s="253" t="s">
        <v>1471</v>
      </c>
      <c r="G229" s="251"/>
      <c r="H229" s="254">
        <v>14.68</v>
      </c>
      <c r="I229" s="255"/>
      <c r="J229" s="251"/>
      <c r="K229" s="251"/>
      <c r="L229" s="256"/>
      <c r="M229" s="257"/>
      <c r="N229" s="258"/>
      <c r="O229" s="258"/>
      <c r="P229" s="258"/>
      <c r="Q229" s="258"/>
      <c r="R229" s="258"/>
      <c r="S229" s="258"/>
      <c r="T229" s="259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60" t="s">
        <v>380</v>
      </c>
      <c r="AU229" s="260" t="s">
        <v>86</v>
      </c>
      <c r="AV229" s="14" t="s">
        <v>86</v>
      </c>
      <c r="AW229" s="14" t="s">
        <v>4</v>
      </c>
      <c r="AX229" s="14" t="s">
        <v>84</v>
      </c>
      <c r="AY229" s="260" t="s">
        <v>146</v>
      </c>
    </row>
    <row r="230" spans="1:65" s="2" customFormat="1" ht="24.15" customHeight="1">
      <c r="A230" s="41"/>
      <c r="B230" s="42"/>
      <c r="C230" s="215" t="s">
        <v>7</v>
      </c>
      <c r="D230" s="215" t="s">
        <v>149</v>
      </c>
      <c r="E230" s="216" t="s">
        <v>1472</v>
      </c>
      <c r="F230" s="217" t="s">
        <v>1473</v>
      </c>
      <c r="G230" s="218" t="s">
        <v>644</v>
      </c>
      <c r="H230" s="219">
        <v>9</v>
      </c>
      <c r="I230" s="220"/>
      <c r="J230" s="221">
        <f>ROUND(I230*H230,2)</f>
        <v>0</v>
      </c>
      <c r="K230" s="217" t="s">
        <v>153</v>
      </c>
      <c r="L230" s="47"/>
      <c r="M230" s="222" t="s">
        <v>19</v>
      </c>
      <c r="N230" s="223" t="s">
        <v>47</v>
      </c>
      <c r="O230" s="87"/>
      <c r="P230" s="224">
        <f>O230*H230</f>
        <v>0</v>
      </c>
      <c r="Q230" s="224">
        <v>0</v>
      </c>
      <c r="R230" s="224">
        <f>Q230*H230</f>
        <v>0</v>
      </c>
      <c r="S230" s="224">
        <v>0</v>
      </c>
      <c r="T230" s="225">
        <f>S230*H230</f>
        <v>0</v>
      </c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R230" s="226" t="s">
        <v>167</v>
      </c>
      <c r="AT230" s="226" t="s">
        <v>149</v>
      </c>
      <c r="AU230" s="226" t="s">
        <v>86</v>
      </c>
      <c r="AY230" s="20" t="s">
        <v>146</v>
      </c>
      <c r="BE230" s="227">
        <f>IF(N230="základní",J230,0)</f>
        <v>0</v>
      </c>
      <c r="BF230" s="227">
        <f>IF(N230="snížená",J230,0)</f>
        <v>0</v>
      </c>
      <c r="BG230" s="227">
        <f>IF(N230="zákl. přenesená",J230,0)</f>
        <v>0</v>
      </c>
      <c r="BH230" s="227">
        <f>IF(N230="sníž. přenesená",J230,0)</f>
        <v>0</v>
      </c>
      <c r="BI230" s="227">
        <f>IF(N230="nulová",J230,0)</f>
        <v>0</v>
      </c>
      <c r="BJ230" s="20" t="s">
        <v>84</v>
      </c>
      <c r="BK230" s="227">
        <f>ROUND(I230*H230,2)</f>
        <v>0</v>
      </c>
      <c r="BL230" s="20" t="s">
        <v>167</v>
      </c>
      <c r="BM230" s="226" t="s">
        <v>1474</v>
      </c>
    </row>
    <row r="231" spans="1:47" s="2" customFormat="1" ht="12">
      <c r="A231" s="41"/>
      <c r="B231" s="42"/>
      <c r="C231" s="43"/>
      <c r="D231" s="228" t="s">
        <v>156</v>
      </c>
      <c r="E231" s="43"/>
      <c r="F231" s="229" t="s">
        <v>1475</v>
      </c>
      <c r="G231" s="43"/>
      <c r="H231" s="43"/>
      <c r="I231" s="230"/>
      <c r="J231" s="43"/>
      <c r="K231" s="43"/>
      <c r="L231" s="47"/>
      <c r="M231" s="231"/>
      <c r="N231" s="232"/>
      <c r="O231" s="87"/>
      <c r="P231" s="87"/>
      <c r="Q231" s="87"/>
      <c r="R231" s="87"/>
      <c r="S231" s="87"/>
      <c r="T231" s="88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T231" s="20" t="s">
        <v>156</v>
      </c>
      <c r="AU231" s="20" t="s">
        <v>86</v>
      </c>
    </row>
    <row r="232" spans="1:65" s="2" customFormat="1" ht="16.5" customHeight="1">
      <c r="A232" s="41"/>
      <c r="B232" s="42"/>
      <c r="C232" s="288" t="s">
        <v>522</v>
      </c>
      <c r="D232" s="288" t="s">
        <v>523</v>
      </c>
      <c r="E232" s="289" t="s">
        <v>1476</v>
      </c>
      <c r="F232" s="290" t="s">
        <v>1477</v>
      </c>
      <c r="G232" s="291" t="s">
        <v>644</v>
      </c>
      <c r="H232" s="292">
        <v>4</v>
      </c>
      <c r="I232" s="293"/>
      <c r="J232" s="294">
        <f>ROUND(I232*H232,2)</f>
        <v>0</v>
      </c>
      <c r="K232" s="290" t="s">
        <v>153</v>
      </c>
      <c r="L232" s="295"/>
      <c r="M232" s="296" t="s">
        <v>19</v>
      </c>
      <c r="N232" s="297" t="s">
        <v>47</v>
      </c>
      <c r="O232" s="87"/>
      <c r="P232" s="224">
        <f>O232*H232</f>
        <v>0</v>
      </c>
      <c r="Q232" s="224">
        <v>0.0006</v>
      </c>
      <c r="R232" s="224">
        <f>Q232*H232</f>
        <v>0.0024</v>
      </c>
      <c r="S232" s="224">
        <v>0</v>
      </c>
      <c r="T232" s="225">
        <f>S232*H232</f>
        <v>0</v>
      </c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R232" s="226" t="s">
        <v>193</v>
      </c>
      <c r="AT232" s="226" t="s">
        <v>523</v>
      </c>
      <c r="AU232" s="226" t="s">
        <v>86</v>
      </c>
      <c r="AY232" s="20" t="s">
        <v>146</v>
      </c>
      <c r="BE232" s="227">
        <f>IF(N232="základní",J232,0)</f>
        <v>0</v>
      </c>
      <c r="BF232" s="227">
        <f>IF(N232="snížená",J232,0)</f>
        <v>0</v>
      </c>
      <c r="BG232" s="227">
        <f>IF(N232="zákl. přenesená",J232,0)</f>
        <v>0</v>
      </c>
      <c r="BH232" s="227">
        <f>IF(N232="sníž. přenesená",J232,0)</f>
        <v>0</v>
      </c>
      <c r="BI232" s="227">
        <f>IF(N232="nulová",J232,0)</f>
        <v>0</v>
      </c>
      <c r="BJ232" s="20" t="s">
        <v>84</v>
      </c>
      <c r="BK232" s="227">
        <f>ROUND(I232*H232,2)</f>
        <v>0</v>
      </c>
      <c r="BL232" s="20" t="s">
        <v>167</v>
      </c>
      <c r="BM232" s="226" t="s">
        <v>1478</v>
      </c>
    </row>
    <row r="233" spans="1:65" s="2" customFormat="1" ht="16.5" customHeight="1">
      <c r="A233" s="41"/>
      <c r="B233" s="42"/>
      <c r="C233" s="288" t="s">
        <v>529</v>
      </c>
      <c r="D233" s="288" t="s">
        <v>523</v>
      </c>
      <c r="E233" s="289" t="s">
        <v>1479</v>
      </c>
      <c r="F233" s="290" t="s">
        <v>1480</v>
      </c>
      <c r="G233" s="291" t="s">
        <v>644</v>
      </c>
      <c r="H233" s="292">
        <v>4</v>
      </c>
      <c r="I233" s="293"/>
      <c r="J233" s="294">
        <f>ROUND(I233*H233,2)</f>
        <v>0</v>
      </c>
      <c r="K233" s="290" t="s">
        <v>153</v>
      </c>
      <c r="L233" s="295"/>
      <c r="M233" s="296" t="s">
        <v>19</v>
      </c>
      <c r="N233" s="297" t="s">
        <v>47</v>
      </c>
      <c r="O233" s="87"/>
      <c r="P233" s="224">
        <f>O233*H233</f>
        <v>0</v>
      </c>
      <c r="Q233" s="224">
        <v>0.0007</v>
      </c>
      <c r="R233" s="224">
        <f>Q233*H233</f>
        <v>0.0028</v>
      </c>
      <c r="S233" s="224">
        <v>0</v>
      </c>
      <c r="T233" s="225">
        <f>S233*H233</f>
        <v>0</v>
      </c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R233" s="226" t="s">
        <v>193</v>
      </c>
      <c r="AT233" s="226" t="s">
        <v>523</v>
      </c>
      <c r="AU233" s="226" t="s">
        <v>86</v>
      </c>
      <c r="AY233" s="20" t="s">
        <v>146</v>
      </c>
      <c r="BE233" s="227">
        <f>IF(N233="základní",J233,0)</f>
        <v>0</v>
      </c>
      <c r="BF233" s="227">
        <f>IF(N233="snížená",J233,0)</f>
        <v>0</v>
      </c>
      <c r="BG233" s="227">
        <f>IF(N233="zákl. přenesená",J233,0)</f>
        <v>0</v>
      </c>
      <c r="BH233" s="227">
        <f>IF(N233="sníž. přenesená",J233,0)</f>
        <v>0</v>
      </c>
      <c r="BI233" s="227">
        <f>IF(N233="nulová",J233,0)</f>
        <v>0</v>
      </c>
      <c r="BJ233" s="20" t="s">
        <v>84</v>
      </c>
      <c r="BK233" s="227">
        <f>ROUND(I233*H233,2)</f>
        <v>0</v>
      </c>
      <c r="BL233" s="20" t="s">
        <v>167</v>
      </c>
      <c r="BM233" s="226" t="s">
        <v>1481</v>
      </c>
    </row>
    <row r="234" spans="1:65" s="2" customFormat="1" ht="16.5" customHeight="1">
      <c r="A234" s="41"/>
      <c r="B234" s="42"/>
      <c r="C234" s="288" t="s">
        <v>535</v>
      </c>
      <c r="D234" s="288" t="s">
        <v>523</v>
      </c>
      <c r="E234" s="289" t="s">
        <v>1482</v>
      </c>
      <c r="F234" s="290" t="s">
        <v>1483</v>
      </c>
      <c r="G234" s="291" t="s">
        <v>644</v>
      </c>
      <c r="H234" s="292">
        <v>1</v>
      </c>
      <c r="I234" s="293"/>
      <c r="J234" s="294">
        <f>ROUND(I234*H234,2)</f>
        <v>0</v>
      </c>
      <c r="K234" s="290" t="s">
        <v>153</v>
      </c>
      <c r="L234" s="295"/>
      <c r="M234" s="296" t="s">
        <v>19</v>
      </c>
      <c r="N234" s="297" t="s">
        <v>47</v>
      </c>
      <c r="O234" s="87"/>
      <c r="P234" s="224">
        <f>O234*H234</f>
        <v>0</v>
      </c>
      <c r="Q234" s="224">
        <v>0.0008</v>
      </c>
      <c r="R234" s="224">
        <f>Q234*H234</f>
        <v>0.0008</v>
      </c>
      <c r="S234" s="224">
        <v>0</v>
      </c>
      <c r="T234" s="225">
        <f>S234*H234</f>
        <v>0</v>
      </c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R234" s="226" t="s">
        <v>193</v>
      </c>
      <c r="AT234" s="226" t="s">
        <v>523</v>
      </c>
      <c r="AU234" s="226" t="s">
        <v>86</v>
      </c>
      <c r="AY234" s="20" t="s">
        <v>146</v>
      </c>
      <c r="BE234" s="227">
        <f>IF(N234="základní",J234,0)</f>
        <v>0</v>
      </c>
      <c r="BF234" s="227">
        <f>IF(N234="snížená",J234,0)</f>
        <v>0</v>
      </c>
      <c r="BG234" s="227">
        <f>IF(N234="zákl. přenesená",J234,0)</f>
        <v>0</v>
      </c>
      <c r="BH234" s="227">
        <f>IF(N234="sníž. přenesená",J234,0)</f>
        <v>0</v>
      </c>
      <c r="BI234" s="227">
        <f>IF(N234="nulová",J234,0)</f>
        <v>0</v>
      </c>
      <c r="BJ234" s="20" t="s">
        <v>84</v>
      </c>
      <c r="BK234" s="227">
        <f>ROUND(I234*H234,2)</f>
        <v>0</v>
      </c>
      <c r="BL234" s="20" t="s">
        <v>167</v>
      </c>
      <c r="BM234" s="226" t="s">
        <v>1484</v>
      </c>
    </row>
    <row r="235" spans="1:65" s="2" customFormat="1" ht="24.15" customHeight="1">
      <c r="A235" s="41"/>
      <c r="B235" s="42"/>
      <c r="C235" s="215" t="s">
        <v>543</v>
      </c>
      <c r="D235" s="215" t="s">
        <v>149</v>
      </c>
      <c r="E235" s="216" t="s">
        <v>1485</v>
      </c>
      <c r="F235" s="217" t="s">
        <v>1486</v>
      </c>
      <c r="G235" s="218" t="s">
        <v>644</v>
      </c>
      <c r="H235" s="219">
        <v>1</v>
      </c>
      <c r="I235" s="220"/>
      <c r="J235" s="221">
        <f>ROUND(I235*H235,2)</f>
        <v>0</v>
      </c>
      <c r="K235" s="217" t="s">
        <v>153</v>
      </c>
      <c r="L235" s="47"/>
      <c r="M235" s="222" t="s">
        <v>19</v>
      </c>
      <c r="N235" s="223" t="s">
        <v>47</v>
      </c>
      <c r="O235" s="87"/>
      <c r="P235" s="224">
        <f>O235*H235</f>
        <v>0</v>
      </c>
      <c r="Q235" s="224">
        <v>0</v>
      </c>
      <c r="R235" s="224">
        <f>Q235*H235</f>
        <v>0</v>
      </c>
      <c r="S235" s="224">
        <v>0</v>
      </c>
      <c r="T235" s="225">
        <f>S235*H235</f>
        <v>0</v>
      </c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R235" s="226" t="s">
        <v>167</v>
      </c>
      <c r="AT235" s="226" t="s">
        <v>149</v>
      </c>
      <c r="AU235" s="226" t="s">
        <v>86</v>
      </c>
      <c r="AY235" s="20" t="s">
        <v>146</v>
      </c>
      <c r="BE235" s="227">
        <f>IF(N235="základní",J235,0)</f>
        <v>0</v>
      </c>
      <c r="BF235" s="227">
        <f>IF(N235="snížená",J235,0)</f>
        <v>0</v>
      </c>
      <c r="BG235" s="227">
        <f>IF(N235="zákl. přenesená",J235,0)</f>
        <v>0</v>
      </c>
      <c r="BH235" s="227">
        <f>IF(N235="sníž. přenesená",J235,0)</f>
        <v>0</v>
      </c>
      <c r="BI235" s="227">
        <f>IF(N235="nulová",J235,0)</f>
        <v>0</v>
      </c>
      <c r="BJ235" s="20" t="s">
        <v>84</v>
      </c>
      <c r="BK235" s="227">
        <f>ROUND(I235*H235,2)</f>
        <v>0</v>
      </c>
      <c r="BL235" s="20" t="s">
        <v>167</v>
      </c>
      <c r="BM235" s="226" t="s">
        <v>1487</v>
      </c>
    </row>
    <row r="236" spans="1:47" s="2" customFormat="1" ht="12">
      <c r="A236" s="41"/>
      <c r="B236" s="42"/>
      <c r="C236" s="43"/>
      <c r="D236" s="228" t="s">
        <v>156</v>
      </c>
      <c r="E236" s="43"/>
      <c r="F236" s="229" t="s">
        <v>1488</v>
      </c>
      <c r="G236" s="43"/>
      <c r="H236" s="43"/>
      <c r="I236" s="230"/>
      <c r="J236" s="43"/>
      <c r="K236" s="43"/>
      <c r="L236" s="47"/>
      <c r="M236" s="231"/>
      <c r="N236" s="232"/>
      <c r="O236" s="87"/>
      <c r="P236" s="87"/>
      <c r="Q236" s="87"/>
      <c r="R236" s="87"/>
      <c r="S236" s="87"/>
      <c r="T236" s="88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T236" s="20" t="s">
        <v>156</v>
      </c>
      <c r="AU236" s="20" t="s">
        <v>86</v>
      </c>
    </row>
    <row r="237" spans="1:65" s="2" customFormat="1" ht="16.5" customHeight="1">
      <c r="A237" s="41"/>
      <c r="B237" s="42"/>
      <c r="C237" s="288" t="s">
        <v>549</v>
      </c>
      <c r="D237" s="288" t="s">
        <v>523</v>
      </c>
      <c r="E237" s="289" t="s">
        <v>1489</v>
      </c>
      <c r="F237" s="290" t="s">
        <v>1490</v>
      </c>
      <c r="G237" s="291" t="s">
        <v>644</v>
      </c>
      <c r="H237" s="292">
        <v>1</v>
      </c>
      <c r="I237" s="293"/>
      <c r="J237" s="294">
        <f>ROUND(I237*H237,2)</f>
        <v>0</v>
      </c>
      <c r="K237" s="290" t="s">
        <v>153</v>
      </c>
      <c r="L237" s="295"/>
      <c r="M237" s="296" t="s">
        <v>19</v>
      </c>
      <c r="N237" s="297" t="s">
        <v>47</v>
      </c>
      <c r="O237" s="87"/>
      <c r="P237" s="224">
        <f>O237*H237</f>
        <v>0</v>
      </c>
      <c r="Q237" s="224">
        <v>0.0015</v>
      </c>
      <c r="R237" s="224">
        <f>Q237*H237</f>
        <v>0.0015</v>
      </c>
      <c r="S237" s="224">
        <v>0</v>
      </c>
      <c r="T237" s="225">
        <f>S237*H237</f>
        <v>0</v>
      </c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R237" s="226" t="s">
        <v>193</v>
      </c>
      <c r="AT237" s="226" t="s">
        <v>523</v>
      </c>
      <c r="AU237" s="226" t="s">
        <v>86</v>
      </c>
      <c r="AY237" s="20" t="s">
        <v>146</v>
      </c>
      <c r="BE237" s="227">
        <f>IF(N237="základní",J237,0)</f>
        <v>0</v>
      </c>
      <c r="BF237" s="227">
        <f>IF(N237="snížená",J237,0)</f>
        <v>0</v>
      </c>
      <c r="BG237" s="227">
        <f>IF(N237="zákl. přenesená",J237,0)</f>
        <v>0</v>
      </c>
      <c r="BH237" s="227">
        <f>IF(N237="sníž. přenesená",J237,0)</f>
        <v>0</v>
      </c>
      <c r="BI237" s="227">
        <f>IF(N237="nulová",J237,0)</f>
        <v>0</v>
      </c>
      <c r="BJ237" s="20" t="s">
        <v>84</v>
      </c>
      <c r="BK237" s="227">
        <f>ROUND(I237*H237,2)</f>
        <v>0</v>
      </c>
      <c r="BL237" s="20" t="s">
        <v>167</v>
      </c>
      <c r="BM237" s="226" t="s">
        <v>1491</v>
      </c>
    </row>
    <row r="238" spans="1:65" s="2" customFormat="1" ht="24.15" customHeight="1">
      <c r="A238" s="41"/>
      <c r="B238" s="42"/>
      <c r="C238" s="215" t="s">
        <v>594</v>
      </c>
      <c r="D238" s="215" t="s">
        <v>149</v>
      </c>
      <c r="E238" s="216" t="s">
        <v>1492</v>
      </c>
      <c r="F238" s="217" t="s">
        <v>1493</v>
      </c>
      <c r="G238" s="218" t="s">
        <v>644</v>
      </c>
      <c r="H238" s="219">
        <v>1</v>
      </c>
      <c r="I238" s="220"/>
      <c r="J238" s="221">
        <f>ROUND(I238*H238,2)</f>
        <v>0</v>
      </c>
      <c r="K238" s="217" t="s">
        <v>153</v>
      </c>
      <c r="L238" s="47"/>
      <c r="M238" s="222" t="s">
        <v>19</v>
      </c>
      <c r="N238" s="223" t="s">
        <v>47</v>
      </c>
      <c r="O238" s="87"/>
      <c r="P238" s="224">
        <f>O238*H238</f>
        <v>0</v>
      </c>
      <c r="Q238" s="224">
        <v>0</v>
      </c>
      <c r="R238" s="224">
        <f>Q238*H238</f>
        <v>0</v>
      </c>
      <c r="S238" s="224">
        <v>0</v>
      </c>
      <c r="T238" s="225">
        <f>S238*H238</f>
        <v>0</v>
      </c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R238" s="226" t="s">
        <v>167</v>
      </c>
      <c r="AT238" s="226" t="s">
        <v>149</v>
      </c>
      <c r="AU238" s="226" t="s">
        <v>86</v>
      </c>
      <c r="AY238" s="20" t="s">
        <v>146</v>
      </c>
      <c r="BE238" s="227">
        <f>IF(N238="základní",J238,0)</f>
        <v>0</v>
      </c>
      <c r="BF238" s="227">
        <f>IF(N238="snížená",J238,0)</f>
        <v>0</v>
      </c>
      <c r="BG238" s="227">
        <f>IF(N238="zákl. přenesená",J238,0)</f>
        <v>0</v>
      </c>
      <c r="BH238" s="227">
        <f>IF(N238="sníž. přenesená",J238,0)</f>
        <v>0</v>
      </c>
      <c r="BI238" s="227">
        <f>IF(N238="nulová",J238,0)</f>
        <v>0</v>
      </c>
      <c r="BJ238" s="20" t="s">
        <v>84</v>
      </c>
      <c r="BK238" s="227">
        <f>ROUND(I238*H238,2)</f>
        <v>0</v>
      </c>
      <c r="BL238" s="20" t="s">
        <v>167</v>
      </c>
      <c r="BM238" s="226" t="s">
        <v>1494</v>
      </c>
    </row>
    <row r="239" spans="1:47" s="2" customFormat="1" ht="12">
      <c r="A239" s="41"/>
      <c r="B239" s="42"/>
      <c r="C239" s="43"/>
      <c r="D239" s="228" t="s">
        <v>156</v>
      </c>
      <c r="E239" s="43"/>
      <c r="F239" s="229" t="s">
        <v>1495</v>
      </c>
      <c r="G239" s="43"/>
      <c r="H239" s="43"/>
      <c r="I239" s="230"/>
      <c r="J239" s="43"/>
      <c r="K239" s="43"/>
      <c r="L239" s="47"/>
      <c r="M239" s="231"/>
      <c r="N239" s="232"/>
      <c r="O239" s="87"/>
      <c r="P239" s="87"/>
      <c r="Q239" s="87"/>
      <c r="R239" s="87"/>
      <c r="S239" s="87"/>
      <c r="T239" s="88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T239" s="20" t="s">
        <v>156</v>
      </c>
      <c r="AU239" s="20" t="s">
        <v>86</v>
      </c>
    </row>
    <row r="240" spans="1:65" s="2" customFormat="1" ht="16.5" customHeight="1">
      <c r="A240" s="41"/>
      <c r="B240" s="42"/>
      <c r="C240" s="288" t="s">
        <v>599</v>
      </c>
      <c r="D240" s="288" t="s">
        <v>523</v>
      </c>
      <c r="E240" s="289" t="s">
        <v>1496</v>
      </c>
      <c r="F240" s="290" t="s">
        <v>1497</v>
      </c>
      <c r="G240" s="291" t="s">
        <v>644</v>
      </c>
      <c r="H240" s="292">
        <v>1</v>
      </c>
      <c r="I240" s="293"/>
      <c r="J240" s="294">
        <f>ROUND(I240*H240,2)</f>
        <v>0</v>
      </c>
      <c r="K240" s="290" t="s">
        <v>153</v>
      </c>
      <c r="L240" s="295"/>
      <c r="M240" s="296" t="s">
        <v>19</v>
      </c>
      <c r="N240" s="297" t="s">
        <v>47</v>
      </c>
      <c r="O240" s="87"/>
      <c r="P240" s="224">
        <f>O240*H240</f>
        <v>0</v>
      </c>
      <c r="Q240" s="224">
        <v>0.0012</v>
      </c>
      <c r="R240" s="224">
        <f>Q240*H240</f>
        <v>0.0012</v>
      </c>
      <c r="S240" s="224">
        <v>0</v>
      </c>
      <c r="T240" s="225">
        <f>S240*H240</f>
        <v>0</v>
      </c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R240" s="226" t="s">
        <v>193</v>
      </c>
      <c r="AT240" s="226" t="s">
        <v>523</v>
      </c>
      <c r="AU240" s="226" t="s">
        <v>86</v>
      </c>
      <c r="AY240" s="20" t="s">
        <v>146</v>
      </c>
      <c r="BE240" s="227">
        <f>IF(N240="základní",J240,0)</f>
        <v>0</v>
      </c>
      <c r="BF240" s="227">
        <f>IF(N240="snížená",J240,0)</f>
        <v>0</v>
      </c>
      <c r="BG240" s="227">
        <f>IF(N240="zákl. přenesená",J240,0)</f>
        <v>0</v>
      </c>
      <c r="BH240" s="227">
        <f>IF(N240="sníž. přenesená",J240,0)</f>
        <v>0</v>
      </c>
      <c r="BI240" s="227">
        <f>IF(N240="nulová",J240,0)</f>
        <v>0</v>
      </c>
      <c r="BJ240" s="20" t="s">
        <v>84</v>
      </c>
      <c r="BK240" s="227">
        <f>ROUND(I240*H240,2)</f>
        <v>0</v>
      </c>
      <c r="BL240" s="20" t="s">
        <v>167</v>
      </c>
      <c r="BM240" s="226" t="s">
        <v>1498</v>
      </c>
    </row>
    <row r="241" spans="1:65" s="2" customFormat="1" ht="16.5" customHeight="1">
      <c r="A241" s="41"/>
      <c r="B241" s="42"/>
      <c r="C241" s="215" t="s">
        <v>607</v>
      </c>
      <c r="D241" s="215" t="s">
        <v>149</v>
      </c>
      <c r="E241" s="216" t="s">
        <v>1499</v>
      </c>
      <c r="F241" s="217" t="s">
        <v>1500</v>
      </c>
      <c r="G241" s="218" t="s">
        <v>644</v>
      </c>
      <c r="H241" s="219">
        <v>3</v>
      </c>
      <c r="I241" s="220"/>
      <c r="J241" s="221">
        <f>ROUND(I241*H241,2)</f>
        <v>0</v>
      </c>
      <c r="K241" s="217" t="s">
        <v>19</v>
      </c>
      <c r="L241" s="47"/>
      <c r="M241" s="222" t="s">
        <v>19</v>
      </c>
      <c r="N241" s="223" t="s">
        <v>47</v>
      </c>
      <c r="O241" s="87"/>
      <c r="P241" s="224">
        <f>O241*H241</f>
        <v>0</v>
      </c>
      <c r="Q241" s="224">
        <v>0</v>
      </c>
      <c r="R241" s="224">
        <f>Q241*H241</f>
        <v>0</v>
      </c>
      <c r="S241" s="224">
        <v>0</v>
      </c>
      <c r="T241" s="225">
        <f>S241*H241</f>
        <v>0</v>
      </c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R241" s="226" t="s">
        <v>167</v>
      </c>
      <c r="AT241" s="226" t="s">
        <v>149</v>
      </c>
      <c r="AU241" s="226" t="s">
        <v>86</v>
      </c>
      <c r="AY241" s="20" t="s">
        <v>146</v>
      </c>
      <c r="BE241" s="227">
        <f>IF(N241="základní",J241,0)</f>
        <v>0</v>
      </c>
      <c r="BF241" s="227">
        <f>IF(N241="snížená",J241,0)</f>
        <v>0</v>
      </c>
      <c r="BG241" s="227">
        <f>IF(N241="zákl. přenesená",J241,0)</f>
        <v>0</v>
      </c>
      <c r="BH241" s="227">
        <f>IF(N241="sníž. přenesená",J241,0)</f>
        <v>0</v>
      </c>
      <c r="BI241" s="227">
        <f>IF(N241="nulová",J241,0)</f>
        <v>0</v>
      </c>
      <c r="BJ241" s="20" t="s">
        <v>84</v>
      </c>
      <c r="BK241" s="227">
        <f>ROUND(I241*H241,2)</f>
        <v>0</v>
      </c>
      <c r="BL241" s="20" t="s">
        <v>167</v>
      </c>
      <c r="BM241" s="226" t="s">
        <v>1501</v>
      </c>
    </row>
    <row r="242" spans="1:47" s="2" customFormat="1" ht="12">
      <c r="A242" s="41"/>
      <c r="B242" s="42"/>
      <c r="C242" s="43"/>
      <c r="D242" s="241" t="s">
        <v>646</v>
      </c>
      <c r="E242" s="43"/>
      <c r="F242" s="298" t="s">
        <v>1502</v>
      </c>
      <c r="G242" s="43"/>
      <c r="H242" s="43"/>
      <c r="I242" s="230"/>
      <c r="J242" s="43"/>
      <c r="K242" s="43"/>
      <c r="L242" s="47"/>
      <c r="M242" s="231"/>
      <c r="N242" s="232"/>
      <c r="O242" s="87"/>
      <c r="P242" s="87"/>
      <c r="Q242" s="87"/>
      <c r="R242" s="87"/>
      <c r="S242" s="87"/>
      <c r="T242" s="88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T242" s="20" t="s">
        <v>646</v>
      </c>
      <c r="AU242" s="20" t="s">
        <v>86</v>
      </c>
    </row>
    <row r="243" spans="1:65" s="2" customFormat="1" ht="16.5" customHeight="1">
      <c r="A243" s="41"/>
      <c r="B243" s="42"/>
      <c r="C243" s="215" t="s">
        <v>615</v>
      </c>
      <c r="D243" s="215" t="s">
        <v>149</v>
      </c>
      <c r="E243" s="216" t="s">
        <v>1503</v>
      </c>
      <c r="F243" s="217" t="s">
        <v>1504</v>
      </c>
      <c r="G243" s="218" t="s">
        <v>442</v>
      </c>
      <c r="H243" s="219">
        <v>14.252</v>
      </c>
      <c r="I243" s="220"/>
      <c r="J243" s="221">
        <f>ROUND(I243*H243,2)</f>
        <v>0</v>
      </c>
      <c r="K243" s="217" t="s">
        <v>153</v>
      </c>
      <c r="L243" s="47"/>
      <c r="M243" s="222" t="s">
        <v>19</v>
      </c>
      <c r="N243" s="223" t="s">
        <v>47</v>
      </c>
      <c r="O243" s="87"/>
      <c r="P243" s="224">
        <f>O243*H243</f>
        <v>0</v>
      </c>
      <c r="Q243" s="224">
        <v>0</v>
      </c>
      <c r="R243" s="224">
        <f>Q243*H243</f>
        <v>0</v>
      </c>
      <c r="S243" s="224">
        <v>0</v>
      </c>
      <c r="T243" s="225">
        <f>S243*H243</f>
        <v>0</v>
      </c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R243" s="226" t="s">
        <v>167</v>
      </c>
      <c r="AT243" s="226" t="s">
        <v>149</v>
      </c>
      <c r="AU243" s="226" t="s">
        <v>86</v>
      </c>
      <c r="AY243" s="20" t="s">
        <v>146</v>
      </c>
      <c r="BE243" s="227">
        <f>IF(N243="základní",J243,0)</f>
        <v>0</v>
      </c>
      <c r="BF243" s="227">
        <f>IF(N243="snížená",J243,0)</f>
        <v>0</v>
      </c>
      <c r="BG243" s="227">
        <f>IF(N243="zákl. přenesená",J243,0)</f>
        <v>0</v>
      </c>
      <c r="BH243" s="227">
        <f>IF(N243="sníž. přenesená",J243,0)</f>
        <v>0</v>
      </c>
      <c r="BI243" s="227">
        <f>IF(N243="nulová",J243,0)</f>
        <v>0</v>
      </c>
      <c r="BJ243" s="20" t="s">
        <v>84</v>
      </c>
      <c r="BK243" s="227">
        <f>ROUND(I243*H243,2)</f>
        <v>0</v>
      </c>
      <c r="BL243" s="20" t="s">
        <v>167</v>
      </c>
      <c r="BM243" s="226" t="s">
        <v>1505</v>
      </c>
    </row>
    <row r="244" spans="1:47" s="2" customFormat="1" ht="12">
      <c r="A244" s="41"/>
      <c r="B244" s="42"/>
      <c r="C244" s="43"/>
      <c r="D244" s="228" t="s">
        <v>156</v>
      </c>
      <c r="E244" s="43"/>
      <c r="F244" s="229" t="s">
        <v>1506</v>
      </c>
      <c r="G244" s="43"/>
      <c r="H244" s="43"/>
      <c r="I244" s="230"/>
      <c r="J244" s="43"/>
      <c r="K244" s="43"/>
      <c r="L244" s="47"/>
      <c r="M244" s="231"/>
      <c r="N244" s="232"/>
      <c r="O244" s="87"/>
      <c r="P244" s="87"/>
      <c r="Q244" s="87"/>
      <c r="R244" s="87"/>
      <c r="S244" s="87"/>
      <c r="T244" s="88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T244" s="20" t="s">
        <v>156</v>
      </c>
      <c r="AU244" s="20" t="s">
        <v>86</v>
      </c>
    </row>
    <row r="245" spans="1:51" s="14" customFormat="1" ht="12">
      <c r="A245" s="14"/>
      <c r="B245" s="250"/>
      <c r="C245" s="251"/>
      <c r="D245" s="241" t="s">
        <v>380</v>
      </c>
      <c r="E245" s="252" t="s">
        <v>19</v>
      </c>
      <c r="F245" s="253" t="s">
        <v>1507</v>
      </c>
      <c r="G245" s="251"/>
      <c r="H245" s="254">
        <v>14.252</v>
      </c>
      <c r="I245" s="255"/>
      <c r="J245" s="251"/>
      <c r="K245" s="251"/>
      <c r="L245" s="256"/>
      <c r="M245" s="257"/>
      <c r="N245" s="258"/>
      <c r="O245" s="258"/>
      <c r="P245" s="258"/>
      <c r="Q245" s="258"/>
      <c r="R245" s="258"/>
      <c r="S245" s="258"/>
      <c r="T245" s="259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60" t="s">
        <v>380</v>
      </c>
      <c r="AU245" s="260" t="s">
        <v>86</v>
      </c>
      <c r="AV245" s="14" t="s">
        <v>86</v>
      </c>
      <c r="AW245" s="14" t="s">
        <v>37</v>
      </c>
      <c r="AX245" s="14" t="s">
        <v>84</v>
      </c>
      <c r="AY245" s="260" t="s">
        <v>146</v>
      </c>
    </row>
    <row r="246" spans="1:65" s="2" customFormat="1" ht="16.5" customHeight="1">
      <c r="A246" s="41"/>
      <c r="B246" s="42"/>
      <c r="C246" s="215" t="s">
        <v>621</v>
      </c>
      <c r="D246" s="215" t="s">
        <v>149</v>
      </c>
      <c r="E246" s="216" t="s">
        <v>1508</v>
      </c>
      <c r="F246" s="217" t="s">
        <v>1509</v>
      </c>
      <c r="G246" s="218" t="s">
        <v>644</v>
      </c>
      <c r="H246" s="219">
        <v>1</v>
      </c>
      <c r="I246" s="220"/>
      <c r="J246" s="221">
        <f>ROUND(I246*H246,2)</f>
        <v>0</v>
      </c>
      <c r="K246" s="217" t="s">
        <v>153</v>
      </c>
      <c r="L246" s="47"/>
      <c r="M246" s="222" t="s">
        <v>19</v>
      </c>
      <c r="N246" s="223" t="s">
        <v>47</v>
      </c>
      <c r="O246" s="87"/>
      <c r="P246" s="224">
        <f>O246*H246</f>
        <v>0</v>
      </c>
      <c r="Q246" s="224">
        <v>0.45937</v>
      </c>
      <c r="R246" s="224">
        <f>Q246*H246</f>
        <v>0.45937</v>
      </c>
      <c r="S246" s="224">
        <v>0</v>
      </c>
      <c r="T246" s="225">
        <f>S246*H246</f>
        <v>0</v>
      </c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R246" s="226" t="s">
        <v>167</v>
      </c>
      <c r="AT246" s="226" t="s">
        <v>149</v>
      </c>
      <c r="AU246" s="226" t="s">
        <v>86</v>
      </c>
      <c r="AY246" s="20" t="s">
        <v>146</v>
      </c>
      <c r="BE246" s="227">
        <f>IF(N246="základní",J246,0)</f>
        <v>0</v>
      </c>
      <c r="BF246" s="227">
        <f>IF(N246="snížená",J246,0)</f>
        <v>0</v>
      </c>
      <c r="BG246" s="227">
        <f>IF(N246="zákl. přenesená",J246,0)</f>
        <v>0</v>
      </c>
      <c r="BH246" s="227">
        <f>IF(N246="sníž. přenesená",J246,0)</f>
        <v>0</v>
      </c>
      <c r="BI246" s="227">
        <f>IF(N246="nulová",J246,0)</f>
        <v>0</v>
      </c>
      <c r="BJ246" s="20" t="s">
        <v>84</v>
      </c>
      <c r="BK246" s="227">
        <f>ROUND(I246*H246,2)</f>
        <v>0</v>
      </c>
      <c r="BL246" s="20" t="s">
        <v>167</v>
      </c>
      <c r="BM246" s="226" t="s">
        <v>1510</v>
      </c>
    </row>
    <row r="247" spans="1:47" s="2" customFormat="1" ht="12">
      <c r="A247" s="41"/>
      <c r="B247" s="42"/>
      <c r="C247" s="43"/>
      <c r="D247" s="228" t="s">
        <v>156</v>
      </c>
      <c r="E247" s="43"/>
      <c r="F247" s="229" t="s">
        <v>1511</v>
      </c>
      <c r="G247" s="43"/>
      <c r="H247" s="43"/>
      <c r="I247" s="230"/>
      <c r="J247" s="43"/>
      <c r="K247" s="43"/>
      <c r="L247" s="47"/>
      <c r="M247" s="231"/>
      <c r="N247" s="232"/>
      <c r="O247" s="87"/>
      <c r="P247" s="87"/>
      <c r="Q247" s="87"/>
      <c r="R247" s="87"/>
      <c r="S247" s="87"/>
      <c r="T247" s="88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T247" s="20" t="s">
        <v>156</v>
      </c>
      <c r="AU247" s="20" t="s">
        <v>86</v>
      </c>
    </row>
    <row r="248" spans="1:65" s="2" customFormat="1" ht="16.5" customHeight="1">
      <c r="A248" s="41"/>
      <c r="B248" s="42"/>
      <c r="C248" s="215" t="s">
        <v>628</v>
      </c>
      <c r="D248" s="215" t="s">
        <v>149</v>
      </c>
      <c r="E248" s="216" t="s">
        <v>1512</v>
      </c>
      <c r="F248" s="217" t="s">
        <v>1513</v>
      </c>
      <c r="G248" s="218" t="s">
        <v>644</v>
      </c>
      <c r="H248" s="219">
        <v>4</v>
      </c>
      <c r="I248" s="220"/>
      <c r="J248" s="221">
        <f>ROUND(I248*H248,2)</f>
        <v>0</v>
      </c>
      <c r="K248" s="217" t="s">
        <v>153</v>
      </c>
      <c r="L248" s="47"/>
      <c r="M248" s="222" t="s">
        <v>19</v>
      </c>
      <c r="N248" s="223" t="s">
        <v>47</v>
      </c>
      <c r="O248" s="87"/>
      <c r="P248" s="224">
        <f>O248*H248</f>
        <v>0</v>
      </c>
      <c r="Q248" s="224">
        <v>0.12422</v>
      </c>
      <c r="R248" s="224">
        <f>Q248*H248</f>
        <v>0.49688</v>
      </c>
      <c r="S248" s="224">
        <v>0</v>
      </c>
      <c r="T248" s="225">
        <f>S248*H248</f>
        <v>0</v>
      </c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R248" s="226" t="s">
        <v>167</v>
      </c>
      <c r="AT248" s="226" t="s">
        <v>149</v>
      </c>
      <c r="AU248" s="226" t="s">
        <v>86</v>
      </c>
      <c r="AY248" s="20" t="s">
        <v>146</v>
      </c>
      <c r="BE248" s="227">
        <f>IF(N248="základní",J248,0)</f>
        <v>0</v>
      </c>
      <c r="BF248" s="227">
        <f>IF(N248="snížená",J248,0)</f>
        <v>0</v>
      </c>
      <c r="BG248" s="227">
        <f>IF(N248="zákl. přenesená",J248,0)</f>
        <v>0</v>
      </c>
      <c r="BH248" s="227">
        <f>IF(N248="sníž. přenesená",J248,0)</f>
        <v>0</v>
      </c>
      <c r="BI248" s="227">
        <f>IF(N248="nulová",J248,0)</f>
        <v>0</v>
      </c>
      <c r="BJ248" s="20" t="s">
        <v>84</v>
      </c>
      <c r="BK248" s="227">
        <f>ROUND(I248*H248,2)</f>
        <v>0</v>
      </c>
      <c r="BL248" s="20" t="s">
        <v>167</v>
      </c>
      <c r="BM248" s="226" t="s">
        <v>1514</v>
      </c>
    </row>
    <row r="249" spans="1:47" s="2" customFormat="1" ht="12">
      <c r="A249" s="41"/>
      <c r="B249" s="42"/>
      <c r="C249" s="43"/>
      <c r="D249" s="228" t="s">
        <v>156</v>
      </c>
      <c r="E249" s="43"/>
      <c r="F249" s="229" t="s">
        <v>1515</v>
      </c>
      <c r="G249" s="43"/>
      <c r="H249" s="43"/>
      <c r="I249" s="230"/>
      <c r="J249" s="43"/>
      <c r="K249" s="43"/>
      <c r="L249" s="47"/>
      <c r="M249" s="231"/>
      <c r="N249" s="232"/>
      <c r="O249" s="87"/>
      <c r="P249" s="87"/>
      <c r="Q249" s="87"/>
      <c r="R249" s="87"/>
      <c r="S249" s="87"/>
      <c r="T249" s="88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T249" s="20" t="s">
        <v>156</v>
      </c>
      <c r="AU249" s="20" t="s">
        <v>86</v>
      </c>
    </row>
    <row r="250" spans="1:51" s="13" customFormat="1" ht="12">
      <c r="A250" s="13"/>
      <c r="B250" s="239"/>
      <c r="C250" s="240"/>
      <c r="D250" s="241" t="s">
        <v>380</v>
      </c>
      <c r="E250" s="242" t="s">
        <v>19</v>
      </c>
      <c r="F250" s="243" t="s">
        <v>381</v>
      </c>
      <c r="G250" s="240"/>
      <c r="H250" s="242" t="s">
        <v>19</v>
      </c>
      <c r="I250" s="244"/>
      <c r="J250" s="240"/>
      <c r="K250" s="240"/>
      <c r="L250" s="245"/>
      <c r="M250" s="246"/>
      <c r="N250" s="247"/>
      <c r="O250" s="247"/>
      <c r="P250" s="247"/>
      <c r="Q250" s="247"/>
      <c r="R250" s="247"/>
      <c r="S250" s="247"/>
      <c r="T250" s="248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9" t="s">
        <v>380</v>
      </c>
      <c r="AU250" s="249" t="s">
        <v>86</v>
      </c>
      <c r="AV250" s="13" t="s">
        <v>84</v>
      </c>
      <c r="AW250" s="13" t="s">
        <v>37</v>
      </c>
      <c r="AX250" s="13" t="s">
        <v>76</v>
      </c>
      <c r="AY250" s="249" t="s">
        <v>146</v>
      </c>
    </row>
    <row r="251" spans="1:51" s="13" customFormat="1" ht="12">
      <c r="A251" s="13"/>
      <c r="B251" s="239"/>
      <c r="C251" s="240"/>
      <c r="D251" s="241" t="s">
        <v>380</v>
      </c>
      <c r="E251" s="242" t="s">
        <v>19</v>
      </c>
      <c r="F251" s="243" t="s">
        <v>1456</v>
      </c>
      <c r="G251" s="240"/>
      <c r="H251" s="242" t="s">
        <v>19</v>
      </c>
      <c r="I251" s="244"/>
      <c r="J251" s="240"/>
      <c r="K251" s="240"/>
      <c r="L251" s="245"/>
      <c r="M251" s="246"/>
      <c r="N251" s="247"/>
      <c r="O251" s="247"/>
      <c r="P251" s="247"/>
      <c r="Q251" s="247"/>
      <c r="R251" s="247"/>
      <c r="S251" s="247"/>
      <c r="T251" s="248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9" t="s">
        <v>380</v>
      </c>
      <c r="AU251" s="249" t="s">
        <v>86</v>
      </c>
      <c r="AV251" s="13" t="s">
        <v>84</v>
      </c>
      <c r="AW251" s="13" t="s">
        <v>37</v>
      </c>
      <c r="AX251" s="13" t="s">
        <v>76</v>
      </c>
      <c r="AY251" s="249" t="s">
        <v>146</v>
      </c>
    </row>
    <row r="252" spans="1:51" s="14" customFormat="1" ht="12">
      <c r="A252" s="14"/>
      <c r="B252" s="250"/>
      <c r="C252" s="251"/>
      <c r="D252" s="241" t="s">
        <v>380</v>
      </c>
      <c r="E252" s="252" t="s">
        <v>19</v>
      </c>
      <c r="F252" s="253" t="s">
        <v>1362</v>
      </c>
      <c r="G252" s="251"/>
      <c r="H252" s="254">
        <v>4</v>
      </c>
      <c r="I252" s="255"/>
      <c r="J252" s="251"/>
      <c r="K252" s="251"/>
      <c r="L252" s="256"/>
      <c r="M252" s="257"/>
      <c r="N252" s="258"/>
      <c r="O252" s="258"/>
      <c r="P252" s="258"/>
      <c r="Q252" s="258"/>
      <c r="R252" s="258"/>
      <c r="S252" s="258"/>
      <c r="T252" s="259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60" t="s">
        <v>380</v>
      </c>
      <c r="AU252" s="260" t="s">
        <v>86</v>
      </c>
      <c r="AV252" s="14" t="s">
        <v>86</v>
      </c>
      <c r="AW252" s="14" t="s">
        <v>37</v>
      </c>
      <c r="AX252" s="14" t="s">
        <v>84</v>
      </c>
      <c r="AY252" s="260" t="s">
        <v>146</v>
      </c>
    </row>
    <row r="253" spans="1:47" s="2" customFormat="1" ht="12">
      <c r="A253" s="41"/>
      <c r="B253" s="42"/>
      <c r="C253" s="43"/>
      <c r="D253" s="241" t="s">
        <v>383</v>
      </c>
      <c r="E253" s="43"/>
      <c r="F253" s="261" t="s">
        <v>1457</v>
      </c>
      <c r="G253" s="43"/>
      <c r="H253" s="43"/>
      <c r="I253" s="43"/>
      <c r="J253" s="43"/>
      <c r="K253" s="43"/>
      <c r="L253" s="47"/>
      <c r="M253" s="231"/>
      <c r="N253" s="232"/>
      <c r="O253" s="87"/>
      <c r="P253" s="87"/>
      <c r="Q253" s="87"/>
      <c r="R253" s="87"/>
      <c r="S253" s="87"/>
      <c r="T253" s="88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U253" s="20" t="s">
        <v>86</v>
      </c>
    </row>
    <row r="254" spans="1:47" s="2" customFormat="1" ht="12">
      <c r="A254" s="41"/>
      <c r="B254" s="42"/>
      <c r="C254" s="43"/>
      <c r="D254" s="241" t="s">
        <v>383</v>
      </c>
      <c r="E254" s="43"/>
      <c r="F254" s="262" t="s">
        <v>1458</v>
      </c>
      <c r="G254" s="43"/>
      <c r="H254" s="263">
        <v>4</v>
      </c>
      <c r="I254" s="43"/>
      <c r="J254" s="43"/>
      <c r="K254" s="43"/>
      <c r="L254" s="47"/>
      <c r="M254" s="231"/>
      <c r="N254" s="232"/>
      <c r="O254" s="87"/>
      <c r="P254" s="87"/>
      <c r="Q254" s="87"/>
      <c r="R254" s="87"/>
      <c r="S254" s="87"/>
      <c r="T254" s="88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U254" s="20" t="s">
        <v>86</v>
      </c>
    </row>
    <row r="255" spans="1:65" s="2" customFormat="1" ht="16.5" customHeight="1">
      <c r="A255" s="41"/>
      <c r="B255" s="42"/>
      <c r="C255" s="288" t="s">
        <v>634</v>
      </c>
      <c r="D255" s="288" t="s">
        <v>523</v>
      </c>
      <c r="E255" s="289" t="s">
        <v>1516</v>
      </c>
      <c r="F255" s="290" t="s">
        <v>1517</v>
      </c>
      <c r="G255" s="291" t="s">
        <v>644</v>
      </c>
      <c r="H255" s="292">
        <v>4</v>
      </c>
      <c r="I255" s="293"/>
      <c r="J255" s="294">
        <f>ROUND(I255*H255,2)</f>
        <v>0</v>
      </c>
      <c r="K255" s="290" t="s">
        <v>153</v>
      </c>
      <c r="L255" s="295"/>
      <c r="M255" s="296" t="s">
        <v>19</v>
      </c>
      <c r="N255" s="297" t="s">
        <v>47</v>
      </c>
      <c r="O255" s="87"/>
      <c r="P255" s="224">
        <f>O255*H255</f>
        <v>0</v>
      </c>
      <c r="Q255" s="224">
        <v>0.108</v>
      </c>
      <c r="R255" s="224">
        <f>Q255*H255</f>
        <v>0.432</v>
      </c>
      <c r="S255" s="224">
        <v>0</v>
      </c>
      <c r="T255" s="225">
        <f>S255*H255</f>
        <v>0</v>
      </c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R255" s="226" t="s">
        <v>193</v>
      </c>
      <c r="AT255" s="226" t="s">
        <v>523</v>
      </c>
      <c r="AU255" s="226" t="s">
        <v>86</v>
      </c>
      <c r="AY255" s="20" t="s">
        <v>146</v>
      </c>
      <c r="BE255" s="227">
        <f>IF(N255="základní",J255,0)</f>
        <v>0</v>
      </c>
      <c r="BF255" s="227">
        <f>IF(N255="snížená",J255,0)</f>
        <v>0</v>
      </c>
      <c r="BG255" s="227">
        <f>IF(N255="zákl. přenesená",J255,0)</f>
        <v>0</v>
      </c>
      <c r="BH255" s="227">
        <f>IF(N255="sníž. přenesená",J255,0)</f>
        <v>0</v>
      </c>
      <c r="BI255" s="227">
        <f>IF(N255="nulová",J255,0)</f>
        <v>0</v>
      </c>
      <c r="BJ255" s="20" t="s">
        <v>84</v>
      </c>
      <c r="BK255" s="227">
        <f>ROUND(I255*H255,2)</f>
        <v>0</v>
      </c>
      <c r="BL255" s="20" t="s">
        <v>167</v>
      </c>
      <c r="BM255" s="226" t="s">
        <v>1518</v>
      </c>
    </row>
    <row r="256" spans="1:65" s="2" customFormat="1" ht="16.5" customHeight="1">
      <c r="A256" s="41"/>
      <c r="B256" s="42"/>
      <c r="C256" s="215" t="s">
        <v>641</v>
      </c>
      <c r="D256" s="215" t="s">
        <v>149</v>
      </c>
      <c r="E256" s="216" t="s">
        <v>1519</v>
      </c>
      <c r="F256" s="217" t="s">
        <v>1520</v>
      </c>
      <c r="G256" s="218" t="s">
        <v>644</v>
      </c>
      <c r="H256" s="219">
        <v>4</v>
      </c>
      <c r="I256" s="220"/>
      <c r="J256" s="221">
        <f>ROUND(I256*H256,2)</f>
        <v>0</v>
      </c>
      <c r="K256" s="217" t="s">
        <v>153</v>
      </c>
      <c r="L256" s="47"/>
      <c r="M256" s="222" t="s">
        <v>19</v>
      </c>
      <c r="N256" s="223" t="s">
        <v>47</v>
      </c>
      <c r="O256" s="87"/>
      <c r="P256" s="224">
        <f>O256*H256</f>
        <v>0</v>
      </c>
      <c r="Q256" s="224">
        <v>0.02972</v>
      </c>
      <c r="R256" s="224">
        <f>Q256*H256</f>
        <v>0.11888</v>
      </c>
      <c r="S256" s="224">
        <v>0</v>
      </c>
      <c r="T256" s="225">
        <f>S256*H256</f>
        <v>0</v>
      </c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R256" s="226" t="s">
        <v>167</v>
      </c>
      <c r="AT256" s="226" t="s">
        <v>149</v>
      </c>
      <c r="AU256" s="226" t="s">
        <v>86</v>
      </c>
      <c r="AY256" s="20" t="s">
        <v>146</v>
      </c>
      <c r="BE256" s="227">
        <f>IF(N256="základní",J256,0)</f>
        <v>0</v>
      </c>
      <c r="BF256" s="227">
        <f>IF(N256="snížená",J256,0)</f>
        <v>0</v>
      </c>
      <c r="BG256" s="227">
        <f>IF(N256="zákl. přenesená",J256,0)</f>
        <v>0</v>
      </c>
      <c r="BH256" s="227">
        <f>IF(N256="sníž. přenesená",J256,0)</f>
        <v>0</v>
      </c>
      <c r="BI256" s="227">
        <f>IF(N256="nulová",J256,0)</f>
        <v>0</v>
      </c>
      <c r="BJ256" s="20" t="s">
        <v>84</v>
      </c>
      <c r="BK256" s="227">
        <f>ROUND(I256*H256,2)</f>
        <v>0</v>
      </c>
      <c r="BL256" s="20" t="s">
        <v>167</v>
      </c>
      <c r="BM256" s="226" t="s">
        <v>1521</v>
      </c>
    </row>
    <row r="257" spans="1:47" s="2" customFormat="1" ht="12">
      <c r="A257" s="41"/>
      <c r="B257" s="42"/>
      <c r="C257" s="43"/>
      <c r="D257" s="228" t="s">
        <v>156</v>
      </c>
      <c r="E257" s="43"/>
      <c r="F257" s="229" t="s">
        <v>1522</v>
      </c>
      <c r="G257" s="43"/>
      <c r="H257" s="43"/>
      <c r="I257" s="230"/>
      <c r="J257" s="43"/>
      <c r="K257" s="43"/>
      <c r="L257" s="47"/>
      <c r="M257" s="231"/>
      <c r="N257" s="232"/>
      <c r="O257" s="87"/>
      <c r="P257" s="87"/>
      <c r="Q257" s="87"/>
      <c r="R257" s="87"/>
      <c r="S257" s="87"/>
      <c r="T257" s="88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T257" s="20" t="s">
        <v>156</v>
      </c>
      <c r="AU257" s="20" t="s">
        <v>86</v>
      </c>
    </row>
    <row r="258" spans="1:51" s="13" customFormat="1" ht="12">
      <c r="A258" s="13"/>
      <c r="B258" s="239"/>
      <c r="C258" s="240"/>
      <c r="D258" s="241" t="s">
        <v>380</v>
      </c>
      <c r="E258" s="242" t="s">
        <v>19</v>
      </c>
      <c r="F258" s="243" t="s">
        <v>381</v>
      </c>
      <c r="G258" s="240"/>
      <c r="H258" s="242" t="s">
        <v>19</v>
      </c>
      <c r="I258" s="244"/>
      <c r="J258" s="240"/>
      <c r="K258" s="240"/>
      <c r="L258" s="245"/>
      <c r="M258" s="246"/>
      <c r="N258" s="247"/>
      <c r="O258" s="247"/>
      <c r="P258" s="247"/>
      <c r="Q258" s="247"/>
      <c r="R258" s="247"/>
      <c r="S258" s="247"/>
      <c r="T258" s="248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9" t="s">
        <v>380</v>
      </c>
      <c r="AU258" s="249" t="s">
        <v>86</v>
      </c>
      <c r="AV258" s="13" t="s">
        <v>84</v>
      </c>
      <c r="AW258" s="13" t="s">
        <v>37</v>
      </c>
      <c r="AX258" s="13" t="s">
        <v>76</v>
      </c>
      <c r="AY258" s="249" t="s">
        <v>146</v>
      </c>
    </row>
    <row r="259" spans="1:51" s="13" customFormat="1" ht="12">
      <c r="A259" s="13"/>
      <c r="B259" s="239"/>
      <c r="C259" s="240"/>
      <c r="D259" s="241" t="s">
        <v>380</v>
      </c>
      <c r="E259" s="242" t="s">
        <v>19</v>
      </c>
      <c r="F259" s="243" t="s">
        <v>1456</v>
      </c>
      <c r="G259" s="240"/>
      <c r="H259" s="242" t="s">
        <v>19</v>
      </c>
      <c r="I259" s="244"/>
      <c r="J259" s="240"/>
      <c r="K259" s="240"/>
      <c r="L259" s="245"/>
      <c r="M259" s="246"/>
      <c r="N259" s="247"/>
      <c r="O259" s="247"/>
      <c r="P259" s="247"/>
      <c r="Q259" s="247"/>
      <c r="R259" s="247"/>
      <c r="S259" s="247"/>
      <c r="T259" s="248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9" t="s">
        <v>380</v>
      </c>
      <c r="AU259" s="249" t="s">
        <v>86</v>
      </c>
      <c r="AV259" s="13" t="s">
        <v>84</v>
      </c>
      <c r="AW259" s="13" t="s">
        <v>37</v>
      </c>
      <c r="AX259" s="13" t="s">
        <v>76</v>
      </c>
      <c r="AY259" s="249" t="s">
        <v>146</v>
      </c>
    </row>
    <row r="260" spans="1:51" s="14" customFormat="1" ht="12">
      <c r="A260" s="14"/>
      <c r="B260" s="250"/>
      <c r="C260" s="251"/>
      <c r="D260" s="241" t="s">
        <v>380</v>
      </c>
      <c r="E260" s="252" t="s">
        <v>19</v>
      </c>
      <c r="F260" s="253" t="s">
        <v>1362</v>
      </c>
      <c r="G260" s="251"/>
      <c r="H260" s="254">
        <v>4</v>
      </c>
      <c r="I260" s="255"/>
      <c r="J260" s="251"/>
      <c r="K260" s="251"/>
      <c r="L260" s="256"/>
      <c r="M260" s="257"/>
      <c r="N260" s="258"/>
      <c r="O260" s="258"/>
      <c r="P260" s="258"/>
      <c r="Q260" s="258"/>
      <c r="R260" s="258"/>
      <c r="S260" s="258"/>
      <c r="T260" s="259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60" t="s">
        <v>380</v>
      </c>
      <c r="AU260" s="260" t="s">
        <v>86</v>
      </c>
      <c r="AV260" s="14" t="s">
        <v>86</v>
      </c>
      <c r="AW260" s="14" t="s">
        <v>37</v>
      </c>
      <c r="AX260" s="14" t="s">
        <v>84</v>
      </c>
      <c r="AY260" s="260" t="s">
        <v>146</v>
      </c>
    </row>
    <row r="261" spans="1:47" s="2" customFormat="1" ht="12">
      <c r="A261" s="41"/>
      <c r="B261" s="42"/>
      <c r="C261" s="43"/>
      <c r="D261" s="241" t="s">
        <v>383</v>
      </c>
      <c r="E261" s="43"/>
      <c r="F261" s="261" t="s">
        <v>1457</v>
      </c>
      <c r="G261" s="43"/>
      <c r="H261" s="43"/>
      <c r="I261" s="43"/>
      <c r="J261" s="43"/>
      <c r="K261" s="43"/>
      <c r="L261" s="47"/>
      <c r="M261" s="231"/>
      <c r="N261" s="232"/>
      <c r="O261" s="87"/>
      <c r="P261" s="87"/>
      <c r="Q261" s="87"/>
      <c r="R261" s="87"/>
      <c r="S261" s="87"/>
      <c r="T261" s="88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U261" s="20" t="s">
        <v>86</v>
      </c>
    </row>
    <row r="262" spans="1:47" s="2" customFormat="1" ht="12">
      <c r="A262" s="41"/>
      <c r="B262" s="42"/>
      <c r="C262" s="43"/>
      <c r="D262" s="241" t="s">
        <v>383</v>
      </c>
      <c r="E262" s="43"/>
      <c r="F262" s="262" t="s">
        <v>1458</v>
      </c>
      <c r="G262" s="43"/>
      <c r="H262" s="263">
        <v>4</v>
      </c>
      <c r="I262" s="43"/>
      <c r="J262" s="43"/>
      <c r="K262" s="43"/>
      <c r="L262" s="47"/>
      <c r="M262" s="231"/>
      <c r="N262" s="232"/>
      <c r="O262" s="87"/>
      <c r="P262" s="87"/>
      <c r="Q262" s="87"/>
      <c r="R262" s="87"/>
      <c r="S262" s="87"/>
      <c r="T262" s="88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U262" s="20" t="s">
        <v>86</v>
      </c>
    </row>
    <row r="263" spans="1:65" s="2" customFormat="1" ht="16.5" customHeight="1">
      <c r="A263" s="41"/>
      <c r="B263" s="42"/>
      <c r="C263" s="288" t="s">
        <v>650</v>
      </c>
      <c r="D263" s="288" t="s">
        <v>523</v>
      </c>
      <c r="E263" s="289" t="s">
        <v>1523</v>
      </c>
      <c r="F263" s="290" t="s">
        <v>1524</v>
      </c>
      <c r="G263" s="291" t="s">
        <v>644</v>
      </c>
      <c r="H263" s="292">
        <v>4</v>
      </c>
      <c r="I263" s="293"/>
      <c r="J263" s="294">
        <f>ROUND(I263*H263,2)</f>
        <v>0</v>
      </c>
      <c r="K263" s="290" t="s">
        <v>153</v>
      </c>
      <c r="L263" s="295"/>
      <c r="M263" s="296" t="s">
        <v>19</v>
      </c>
      <c r="N263" s="297" t="s">
        <v>47</v>
      </c>
      <c r="O263" s="87"/>
      <c r="P263" s="224">
        <f>O263*H263</f>
        <v>0</v>
      </c>
      <c r="Q263" s="224">
        <v>0.058</v>
      </c>
      <c r="R263" s="224">
        <f>Q263*H263</f>
        <v>0.232</v>
      </c>
      <c r="S263" s="224">
        <v>0</v>
      </c>
      <c r="T263" s="225">
        <f>S263*H263</f>
        <v>0</v>
      </c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R263" s="226" t="s">
        <v>193</v>
      </c>
      <c r="AT263" s="226" t="s">
        <v>523</v>
      </c>
      <c r="AU263" s="226" t="s">
        <v>86</v>
      </c>
      <c r="AY263" s="20" t="s">
        <v>146</v>
      </c>
      <c r="BE263" s="227">
        <f>IF(N263="základní",J263,0)</f>
        <v>0</v>
      </c>
      <c r="BF263" s="227">
        <f>IF(N263="snížená",J263,0)</f>
        <v>0</v>
      </c>
      <c r="BG263" s="227">
        <f>IF(N263="zákl. přenesená",J263,0)</f>
        <v>0</v>
      </c>
      <c r="BH263" s="227">
        <f>IF(N263="sníž. přenesená",J263,0)</f>
        <v>0</v>
      </c>
      <c r="BI263" s="227">
        <f>IF(N263="nulová",J263,0)</f>
        <v>0</v>
      </c>
      <c r="BJ263" s="20" t="s">
        <v>84</v>
      </c>
      <c r="BK263" s="227">
        <f>ROUND(I263*H263,2)</f>
        <v>0</v>
      </c>
      <c r="BL263" s="20" t="s">
        <v>167</v>
      </c>
      <c r="BM263" s="226" t="s">
        <v>1525</v>
      </c>
    </row>
    <row r="264" spans="1:65" s="2" customFormat="1" ht="16.5" customHeight="1">
      <c r="A264" s="41"/>
      <c r="B264" s="42"/>
      <c r="C264" s="215" t="s">
        <v>656</v>
      </c>
      <c r="D264" s="215" t="s">
        <v>149</v>
      </c>
      <c r="E264" s="216" t="s">
        <v>1526</v>
      </c>
      <c r="F264" s="217" t="s">
        <v>1527</v>
      </c>
      <c r="G264" s="218" t="s">
        <v>644</v>
      </c>
      <c r="H264" s="219">
        <v>4</v>
      </c>
      <c r="I264" s="220"/>
      <c r="J264" s="221">
        <f>ROUND(I264*H264,2)</f>
        <v>0</v>
      </c>
      <c r="K264" s="217" t="s">
        <v>153</v>
      </c>
      <c r="L264" s="47"/>
      <c r="M264" s="222" t="s">
        <v>19</v>
      </c>
      <c r="N264" s="223" t="s">
        <v>47</v>
      </c>
      <c r="O264" s="87"/>
      <c r="P264" s="224">
        <f>O264*H264</f>
        <v>0</v>
      </c>
      <c r="Q264" s="224">
        <v>0.02972</v>
      </c>
      <c r="R264" s="224">
        <f>Q264*H264</f>
        <v>0.11888</v>
      </c>
      <c r="S264" s="224">
        <v>0</v>
      </c>
      <c r="T264" s="225">
        <f>S264*H264</f>
        <v>0</v>
      </c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R264" s="226" t="s">
        <v>167</v>
      </c>
      <c r="AT264" s="226" t="s">
        <v>149</v>
      </c>
      <c r="AU264" s="226" t="s">
        <v>86</v>
      </c>
      <c r="AY264" s="20" t="s">
        <v>146</v>
      </c>
      <c r="BE264" s="227">
        <f>IF(N264="základní",J264,0)</f>
        <v>0</v>
      </c>
      <c r="BF264" s="227">
        <f>IF(N264="snížená",J264,0)</f>
        <v>0</v>
      </c>
      <c r="BG264" s="227">
        <f>IF(N264="zákl. přenesená",J264,0)</f>
        <v>0</v>
      </c>
      <c r="BH264" s="227">
        <f>IF(N264="sníž. přenesená",J264,0)</f>
        <v>0</v>
      </c>
      <c r="BI264" s="227">
        <f>IF(N264="nulová",J264,0)</f>
        <v>0</v>
      </c>
      <c r="BJ264" s="20" t="s">
        <v>84</v>
      </c>
      <c r="BK264" s="227">
        <f>ROUND(I264*H264,2)</f>
        <v>0</v>
      </c>
      <c r="BL264" s="20" t="s">
        <v>167</v>
      </c>
      <c r="BM264" s="226" t="s">
        <v>1528</v>
      </c>
    </row>
    <row r="265" spans="1:47" s="2" customFormat="1" ht="12">
      <c r="A265" s="41"/>
      <c r="B265" s="42"/>
      <c r="C265" s="43"/>
      <c r="D265" s="228" t="s">
        <v>156</v>
      </c>
      <c r="E265" s="43"/>
      <c r="F265" s="229" t="s">
        <v>1529</v>
      </c>
      <c r="G265" s="43"/>
      <c r="H265" s="43"/>
      <c r="I265" s="230"/>
      <c r="J265" s="43"/>
      <c r="K265" s="43"/>
      <c r="L265" s="47"/>
      <c r="M265" s="231"/>
      <c r="N265" s="232"/>
      <c r="O265" s="87"/>
      <c r="P265" s="87"/>
      <c r="Q265" s="87"/>
      <c r="R265" s="87"/>
      <c r="S265" s="87"/>
      <c r="T265" s="88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T265" s="20" t="s">
        <v>156</v>
      </c>
      <c r="AU265" s="20" t="s">
        <v>86</v>
      </c>
    </row>
    <row r="266" spans="1:51" s="13" customFormat="1" ht="12">
      <c r="A266" s="13"/>
      <c r="B266" s="239"/>
      <c r="C266" s="240"/>
      <c r="D266" s="241" t="s">
        <v>380</v>
      </c>
      <c r="E266" s="242" t="s">
        <v>19</v>
      </c>
      <c r="F266" s="243" t="s">
        <v>381</v>
      </c>
      <c r="G266" s="240"/>
      <c r="H266" s="242" t="s">
        <v>19</v>
      </c>
      <c r="I266" s="244"/>
      <c r="J266" s="240"/>
      <c r="K266" s="240"/>
      <c r="L266" s="245"/>
      <c r="M266" s="246"/>
      <c r="N266" s="247"/>
      <c r="O266" s="247"/>
      <c r="P266" s="247"/>
      <c r="Q266" s="247"/>
      <c r="R266" s="247"/>
      <c r="S266" s="247"/>
      <c r="T266" s="248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9" t="s">
        <v>380</v>
      </c>
      <c r="AU266" s="249" t="s">
        <v>86</v>
      </c>
      <c r="AV266" s="13" t="s">
        <v>84</v>
      </c>
      <c r="AW266" s="13" t="s">
        <v>37</v>
      </c>
      <c r="AX266" s="13" t="s">
        <v>76</v>
      </c>
      <c r="AY266" s="249" t="s">
        <v>146</v>
      </c>
    </row>
    <row r="267" spans="1:51" s="13" customFormat="1" ht="12">
      <c r="A267" s="13"/>
      <c r="B267" s="239"/>
      <c r="C267" s="240"/>
      <c r="D267" s="241" t="s">
        <v>380</v>
      </c>
      <c r="E267" s="242" t="s">
        <v>19</v>
      </c>
      <c r="F267" s="243" t="s">
        <v>1456</v>
      </c>
      <c r="G267" s="240"/>
      <c r="H267" s="242" t="s">
        <v>19</v>
      </c>
      <c r="I267" s="244"/>
      <c r="J267" s="240"/>
      <c r="K267" s="240"/>
      <c r="L267" s="245"/>
      <c r="M267" s="246"/>
      <c r="N267" s="247"/>
      <c r="O267" s="247"/>
      <c r="P267" s="247"/>
      <c r="Q267" s="247"/>
      <c r="R267" s="247"/>
      <c r="S267" s="247"/>
      <c r="T267" s="248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9" t="s">
        <v>380</v>
      </c>
      <c r="AU267" s="249" t="s">
        <v>86</v>
      </c>
      <c r="AV267" s="13" t="s">
        <v>84</v>
      </c>
      <c r="AW267" s="13" t="s">
        <v>37</v>
      </c>
      <c r="AX267" s="13" t="s">
        <v>76</v>
      </c>
      <c r="AY267" s="249" t="s">
        <v>146</v>
      </c>
    </row>
    <row r="268" spans="1:51" s="14" customFormat="1" ht="12">
      <c r="A268" s="14"/>
      <c r="B268" s="250"/>
      <c r="C268" s="251"/>
      <c r="D268" s="241" t="s">
        <v>380</v>
      </c>
      <c r="E268" s="252" t="s">
        <v>19</v>
      </c>
      <c r="F268" s="253" t="s">
        <v>1362</v>
      </c>
      <c r="G268" s="251"/>
      <c r="H268" s="254">
        <v>4</v>
      </c>
      <c r="I268" s="255"/>
      <c r="J268" s="251"/>
      <c r="K268" s="251"/>
      <c r="L268" s="256"/>
      <c r="M268" s="257"/>
      <c r="N268" s="258"/>
      <c r="O268" s="258"/>
      <c r="P268" s="258"/>
      <c r="Q268" s="258"/>
      <c r="R268" s="258"/>
      <c r="S268" s="258"/>
      <c r="T268" s="259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60" t="s">
        <v>380</v>
      </c>
      <c r="AU268" s="260" t="s">
        <v>86</v>
      </c>
      <c r="AV268" s="14" t="s">
        <v>86</v>
      </c>
      <c r="AW268" s="14" t="s">
        <v>37</v>
      </c>
      <c r="AX268" s="14" t="s">
        <v>84</v>
      </c>
      <c r="AY268" s="260" t="s">
        <v>146</v>
      </c>
    </row>
    <row r="269" spans="1:47" s="2" customFormat="1" ht="12">
      <c r="A269" s="41"/>
      <c r="B269" s="42"/>
      <c r="C269" s="43"/>
      <c r="D269" s="241" t="s">
        <v>383</v>
      </c>
      <c r="E269" s="43"/>
      <c r="F269" s="261" t="s">
        <v>1457</v>
      </c>
      <c r="G269" s="43"/>
      <c r="H269" s="43"/>
      <c r="I269" s="43"/>
      <c r="J269" s="43"/>
      <c r="K269" s="43"/>
      <c r="L269" s="47"/>
      <c r="M269" s="231"/>
      <c r="N269" s="232"/>
      <c r="O269" s="87"/>
      <c r="P269" s="87"/>
      <c r="Q269" s="87"/>
      <c r="R269" s="87"/>
      <c r="S269" s="87"/>
      <c r="T269" s="88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U269" s="20" t="s">
        <v>86</v>
      </c>
    </row>
    <row r="270" spans="1:47" s="2" customFormat="1" ht="12">
      <c r="A270" s="41"/>
      <c r="B270" s="42"/>
      <c r="C270" s="43"/>
      <c r="D270" s="241" t="s">
        <v>383</v>
      </c>
      <c r="E270" s="43"/>
      <c r="F270" s="262" t="s">
        <v>1458</v>
      </c>
      <c r="G270" s="43"/>
      <c r="H270" s="263">
        <v>4</v>
      </c>
      <c r="I270" s="43"/>
      <c r="J270" s="43"/>
      <c r="K270" s="43"/>
      <c r="L270" s="47"/>
      <c r="M270" s="231"/>
      <c r="N270" s="232"/>
      <c r="O270" s="87"/>
      <c r="P270" s="87"/>
      <c r="Q270" s="87"/>
      <c r="R270" s="87"/>
      <c r="S270" s="87"/>
      <c r="T270" s="88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U270" s="20" t="s">
        <v>86</v>
      </c>
    </row>
    <row r="271" spans="1:65" s="2" customFormat="1" ht="16.5" customHeight="1">
      <c r="A271" s="41"/>
      <c r="B271" s="42"/>
      <c r="C271" s="288" t="s">
        <v>665</v>
      </c>
      <c r="D271" s="288" t="s">
        <v>523</v>
      </c>
      <c r="E271" s="289" t="s">
        <v>1530</v>
      </c>
      <c r="F271" s="290" t="s">
        <v>1531</v>
      </c>
      <c r="G271" s="291" t="s">
        <v>644</v>
      </c>
      <c r="H271" s="292">
        <v>4</v>
      </c>
      <c r="I271" s="293"/>
      <c r="J271" s="294">
        <f>ROUND(I271*H271,2)</f>
        <v>0</v>
      </c>
      <c r="K271" s="290" t="s">
        <v>153</v>
      </c>
      <c r="L271" s="295"/>
      <c r="M271" s="296" t="s">
        <v>19</v>
      </c>
      <c r="N271" s="297" t="s">
        <v>47</v>
      </c>
      <c r="O271" s="87"/>
      <c r="P271" s="224">
        <f>O271*H271</f>
        <v>0</v>
      </c>
      <c r="Q271" s="224">
        <v>0.057</v>
      </c>
      <c r="R271" s="224">
        <f>Q271*H271</f>
        <v>0.228</v>
      </c>
      <c r="S271" s="224">
        <v>0</v>
      </c>
      <c r="T271" s="225">
        <f>S271*H271</f>
        <v>0</v>
      </c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R271" s="226" t="s">
        <v>193</v>
      </c>
      <c r="AT271" s="226" t="s">
        <v>523</v>
      </c>
      <c r="AU271" s="226" t="s">
        <v>86</v>
      </c>
      <c r="AY271" s="20" t="s">
        <v>146</v>
      </c>
      <c r="BE271" s="227">
        <f>IF(N271="základní",J271,0)</f>
        <v>0</v>
      </c>
      <c r="BF271" s="227">
        <f>IF(N271="snížená",J271,0)</f>
        <v>0</v>
      </c>
      <c r="BG271" s="227">
        <f>IF(N271="zákl. přenesená",J271,0)</f>
        <v>0</v>
      </c>
      <c r="BH271" s="227">
        <f>IF(N271="sníž. přenesená",J271,0)</f>
        <v>0</v>
      </c>
      <c r="BI271" s="227">
        <f>IF(N271="nulová",J271,0)</f>
        <v>0</v>
      </c>
      <c r="BJ271" s="20" t="s">
        <v>84</v>
      </c>
      <c r="BK271" s="227">
        <f>ROUND(I271*H271,2)</f>
        <v>0</v>
      </c>
      <c r="BL271" s="20" t="s">
        <v>167</v>
      </c>
      <c r="BM271" s="226" t="s">
        <v>1532</v>
      </c>
    </row>
    <row r="272" spans="1:65" s="2" customFormat="1" ht="16.5" customHeight="1">
      <c r="A272" s="41"/>
      <c r="B272" s="42"/>
      <c r="C272" s="215" t="s">
        <v>671</v>
      </c>
      <c r="D272" s="215" t="s">
        <v>149</v>
      </c>
      <c r="E272" s="216" t="s">
        <v>1533</v>
      </c>
      <c r="F272" s="217" t="s">
        <v>1534</v>
      </c>
      <c r="G272" s="218" t="s">
        <v>644</v>
      </c>
      <c r="H272" s="219">
        <v>3</v>
      </c>
      <c r="I272" s="220"/>
      <c r="J272" s="221">
        <f>ROUND(I272*H272,2)</f>
        <v>0</v>
      </c>
      <c r="K272" s="217" t="s">
        <v>153</v>
      </c>
      <c r="L272" s="47"/>
      <c r="M272" s="222" t="s">
        <v>19</v>
      </c>
      <c r="N272" s="223" t="s">
        <v>47</v>
      </c>
      <c r="O272" s="87"/>
      <c r="P272" s="224">
        <f>O272*H272</f>
        <v>0</v>
      </c>
      <c r="Q272" s="224">
        <v>0</v>
      </c>
      <c r="R272" s="224">
        <f>Q272*H272</f>
        <v>0</v>
      </c>
      <c r="S272" s="224">
        <v>0.1</v>
      </c>
      <c r="T272" s="225">
        <f>S272*H272</f>
        <v>0.30000000000000004</v>
      </c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R272" s="226" t="s">
        <v>167</v>
      </c>
      <c r="AT272" s="226" t="s">
        <v>149</v>
      </c>
      <c r="AU272" s="226" t="s">
        <v>86</v>
      </c>
      <c r="AY272" s="20" t="s">
        <v>146</v>
      </c>
      <c r="BE272" s="227">
        <f>IF(N272="základní",J272,0)</f>
        <v>0</v>
      </c>
      <c r="BF272" s="227">
        <f>IF(N272="snížená",J272,0)</f>
        <v>0</v>
      </c>
      <c r="BG272" s="227">
        <f>IF(N272="zákl. přenesená",J272,0)</f>
        <v>0</v>
      </c>
      <c r="BH272" s="227">
        <f>IF(N272="sníž. přenesená",J272,0)</f>
        <v>0</v>
      </c>
      <c r="BI272" s="227">
        <f>IF(N272="nulová",J272,0)</f>
        <v>0</v>
      </c>
      <c r="BJ272" s="20" t="s">
        <v>84</v>
      </c>
      <c r="BK272" s="227">
        <f>ROUND(I272*H272,2)</f>
        <v>0</v>
      </c>
      <c r="BL272" s="20" t="s">
        <v>167</v>
      </c>
      <c r="BM272" s="226" t="s">
        <v>1535</v>
      </c>
    </row>
    <row r="273" spans="1:47" s="2" customFormat="1" ht="12">
      <c r="A273" s="41"/>
      <c r="B273" s="42"/>
      <c r="C273" s="43"/>
      <c r="D273" s="228" t="s">
        <v>156</v>
      </c>
      <c r="E273" s="43"/>
      <c r="F273" s="229" t="s">
        <v>1536</v>
      </c>
      <c r="G273" s="43"/>
      <c r="H273" s="43"/>
      <c r="I273" s="230"/>
      <c r="J273" s="43"/>
      <c r="K273" s="43"/>
      <c r="L273" s="47"/>
      <c r="M273" s="231"/>
      <c r="N273" s="232"/>
      <c r="O273" s="87"/>
      <c r="P273" s="87"/>
      <c r="Q273" s="87"/>
      <c r="R273" s="87"/>
      <c r="S273" s="87"/>
      <c r="T273" s="88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T273" s="20" t="s">
        <v>156</v>
      </c>
      <c r="AU273" s="20" t="s">
        <v>86</v>
      </c>
    </row>
    <row r="274" spans="1:51" s="13" customFormat="1" ht="12">
      <c r="A274" s="13"/>
      <c r="B274" s="239"/>
      <c r="C274" s="240"/>
      <c r="D274" s="241" t="s">
        <v>380</v>
      </c>
      <c r="E274" s="242" t="s">
        <v>19</v>
      </c>
      <c r="F274" s="243" t="s">
        <v>381</v>
      </c>
      <c r="G274" s="240"/>
      <c r="H274" s="242" t="s">
        <v>19</v>
      </c>
      <c r="I274" s="244"/>
      <c r="J274" s="240"/>
      <c r="K274" s="240"/>
      <c r="L274" s="245"/>
      <c r="M274" s="246"/>
      <c r="N274" s="247"/>
      <c r="O274" s="247"/>
      <c r="P274" s="247"/>
      <c r="Q274" s="247"/>
      <c r="R274" s="247"/>
      <c r="S274" s="247"/>
      <c r="T274" s="248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9" t="s">
        <v>380</v>
      </c>
      <c r="AU274" s="249" t="s">
        <v>86</v>
      </c>
      <c r="AV274" s="13" t="s">
        <v>84</v>
      </c>
      <c r="AW274" s="13" t="s">
        <v>37</v>
      </c>
      <c r="AX274" s="13" t="s">
        <v>76</v>
      </c>
      <c r="AY274" s="249" t="s">
        <v>146</v>
      </c>
    </row>
    <row r="275" spans="1:51" s="13" customFormat="1" ht="12">
      <c r="A275" s="13"/>
      <c r="B275" s="239"/>
      <c r="C275" s="240"/>
      <c r="D275" s="241" t="s">
        <v>380</v>
      </c>
      <c r="E275" s="242" t="s">
        <v>19</v>
      </c>
      <c r="F275" s="243" t="s">
        <v>1537</v>
      </c>
      <c r="G275" s="240"/>
      <c r="H275" s="242" t="s">
        <v>19</v>
      </c>
      <c r="I275" s="244"/>
      <c r="J275" s="240"/>
      <c r="K275" s="240"/>
      <c r="L275" s="245"/>
      <c r="M275" s="246"/>
      <c r="N275" s="247"/>
      <c r="O275" s="247"/>
      <c r="P275" s="247"/>
      <c r="Q275" s="247"/>
      <c r="R275" s="247"/>
      <c r="S275" s="247"/>
      <c r="T275" s="248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9" t="s">
        <v>380</v>
      </c>
      <c r="AU275" s="249" t="s">
        <v>86</v>
      </c>
      <c r="AV275" s="13" t="s">
        <v>84</v>
      </c>
      <c r="AW275" s="13" t="s">
        <v>37</v>
      </c>
      <c r="AX275" s="13" t="s">
        <v>76</v>
      </c>
      <c r="AY275" s="249" t="s">
        <v>146</v>
      </c>
    </row>
    <row r="276" spans="1:51" s="14" customFormat="1" ht="12">
      <c r="A276" s="14"/>
      <c r="B276" s="250"/>
      <c r="C276" s="251"/>
      <c r="D276" s="241" t="s">
        <v>380</v>
      </c>
      <c r="E276" s="252" t="s">
        <v>19</v>
      </c>
      <c r="F276" s="253" t="s">
        <v>221</v>
      </c>
      <c r="G276" s="251"/>
      <c r="H276" s="254">
        <v>3</v>
      </c>
      <c r="I276" s="255"/>
      <c r="J276" s="251"/>
      <c r="K276" s="251"/>
      <c r="L276" s="256"/>
      <c r="M276" s="257"/>
      <c r="N276" s="258"/>
      <c r="O276" s="258"/>
      <c r="P276" s="258"/>
      <c r="Q276" s="258"/>
      <c r="R276" s="258"/>
      <c r="S276" s="258"/>
      <c r="T276" s="259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60" t="s">
        <v>380</v>
      </c>
      <c r="AU276" s="260" t="s">
        <v>86</v>
      </c>
      <c r="AV276" s="14" t="s">
        <v>86</v>
      </c>
      <c r="AW276" s="14" t="s">
        <v>37</v>
      </c>
      <c r="AX276" s="14" t="s">
        <v>84</v>
      </c>
      <c r="AY276" s="260" t="s">
        <v>146</v>
      </c>
    </row>
    <row r="277" spans="1:47" s="2" customFormat="1" ht="12">
      <c r="A277" s="41"/>
      <c r="B277" s="42"/>
      <c r="C277" s="43"/>
      <c r="D277" s="241" t="s">
        <v>383</v>
      </c>
      <c r="E277" s="43"/>
      <c r="F277" s="261" t="s">
        <v>1444</v>
      </c>
      <c r="G277" s="43"/>
      <c r="H277" s="43"/>
      <c r="I277" s="43"/>
      <c r="J277" s="43"/>
      <c r="K277" s="43"/>
      <c r="L277" s="47"/>
      <c r="M277" s="231"/>
      <c r="N277" s="232"/>
      <c r="O277" s="87"/>
      <c r="P277" s="87"/>
      <c r="Q277" s="87"/>
      <c r="R277" s="87"/>
      <c r="S277" s="87"/>
      <c r="T277" s="88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U277" s="20" t="s">
        <v>86</v>
      </c>
    </row>
    <row r="278" spans="1:47" s="2" customFormat="1" ht="12">
      <c r="A278" s="41"/>
      <c r="B278" s="42"/>
      <c r="C278" s="43"/>
      <c r="D278" s="241" t="s">
        <v>383</v>
      </c>
      <c r="E278" s="43"/>
      <c r="F278" s="262" t="s">
        <v>1445</v>
      </c>
      <c r="G278" s="43"/>
      <c r="H278" s="263">
        <v>3</v>
      </c>
      <c r="I278" s="43"/>
      <c r="J278" s="43"/>
      <c r="K278" s="43"/>
      <c r="L278" s="47"/>
      <c r="M278" s="231"/>
      <c r="N278" s="232"/>
      <c r="O278" s="87"/>
      <c r="P278" s="87"/>
      <c r="Q278" s="87"/>
      <c r="R278" s="87"/>
      <c r="S278" s="87"/>
      <c r="T278" s="88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U278" s="20" t="s">
        <v>86</v>
      </c>
    </row>
    <row r="279" spans="1:65" s="2" customFormat="1" ht="16.5" customHeight="1">
      <c r="A279" s="41"/>
      <c r="B279" s="42"/>
      <c r="C279" s="215" t="s">
        <v>676</v>
      </c>
      <c r="D279" s="215" t="s">
        <v>149</v>
      </c>
      <c r="E279" s="216" t="s">
        <v>1538</v>
      </c>
      <c r="F279" s="217" t="s">
        <v>1539</v>
      </c>
      <c r="G279" s="218" t="s">
        <v>644</v>
      </c>
      <c r="H279" s="219">
        <v>4</v>
      </c>
      <c r="I279" s="220"/>
      <c r="J279" s="221">
        <f>ROUND(I279*H279,2)</f>
        <v>0</v>
      </c>
      <c r="K279" s="217" t="s">
        <v>153</v>
      </c>
      <c r="L279" s="47"/>
      <c r="M279" s="222" t="s">
        <v>19</v>
      </c>
      <c r="N279" s="223" t="s">
        <v>47</v>
      </c>
      <c r="O279" s="87"/>
      <c r="P279" s="224">
        <f>O279*H279</f>
        <v>0</v>
      </c>
      <c r="Q279" s="224">
        <v>0.21734</v>
      </c>
      <c r="R279" s="224">
        <f>Q279*H279</f>
        <v>0.86936</v>
      </c>
      <c r="S279" s="224">
        <v>0</v>
      </c>
      <c r="T279" s="225">
        <f>S279*H279</f>
        <v>0</v>
      </c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R279" s="226" t="s">
        <v>167</v>
      </c>
      <c r="AT279" s="226" t="s">
        <v>149</v>
      </c>
      <c r="AU279" s="226" t="s">
        <v>86</v>
      </c>
      <c r="AY279" s="20" t="s">
        <v>146</v>
      </c>
      <c r="BE279" s="227">
        <f>IF(N279="základní",J279,0)</f>
        <v>0</v>
      </c>
      <c r="BF279" s="227">
        <f>IF(N279="snížená",J279,0)</f>
        <v>0</v>
      </c>
      <c r="BG279" s="227">
        <f>IF(N279="zákl. přenesená",J279,0)</f>
        <v>0</v>
      </c>
      <c r="BH279" s="227">
        <f>IF(N279="sníž. přenesená",J279,0)</f>
        <v>0</v>
      </c>
      <c r="BI279" s="227">
        <f>IF(N279="nulová",J279,0)</f>
        <v>0</v>
      </c>
      <c r="BJ279" s="20" t="s">
        <v>84</v>
      </c>
      <c r="BK279" s="227">
        <f>ROUND(I279*H279,2)</f>
        <v>0</v>
      </c>
      <c r="BL279" s="20" t="s">
        <v>167</v>
      </c>
      <c r="BM279" s="226" t="s">
        <v>1540</v>
      </c>
    </row>
    <row r="280" spans="1:47" s="2" customFormat="1" ht="12">
      <c r="A280" s="41"/>
      <c r="B280" s="42"/>
      <c r="C280" s="43"/>
      <c r="D280" s="228" t="s">
        <v>156</v>
      </c>
      <c r="E280" s="43"/>
      <c r="F280" s="229" t="s">
        <v>1541</v>
      </c>
      <c r="G280" s="43"/>
      <c r="H280" s="43"/>
      <c r="I280" s="230"/>
      <c r="J280" s="43"/>
      <c r="K280" s="43"/>
      <c r="L280" s="47"/>
      <c r="M280" s="231"/>
      <c r="N280" s="232"/>
      <c r="O280" s="87"/>
      <c r="P280" s="87"/>
      <c r="Q280" s="87"/>
      <c r="R280" s="87"/>
      <c r="S280" s="87"/>
      <c r="T280" s="88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T280" s="20" t="s">
        <v>156</v>
      </c>
      <c r="AU280" s="20" t="s">
        <v>86</v>
      </c>
    </row>
    <row r="281" spans="1:51" s="13" customFormat="1" ht="12">
      <c r="A281" s="13"/>
      <c r="B281" s="239"/>
      <c r="C281" s="240"/>
      <c r="D281" s="241" t="s">
        <v>380</v>
      </c>
      <c r="E281" s="242" t="s">
        <v>19</v>
      </c>
      <c r="F281" s="243" t="s">
        <v>381</v>
      </c>
      <c r="G281" s="240"/>
      <c r="H281" s="242" t="s">
        <v>19</v>
      </c>
      <c r="I281" s="244"/>
      <c r="J281" s="240"/>
      <c r="K281" s="240"/>
      <c r="L281" s="245"/>
      <c r="M281" s="246"/>
      <c r="N281" s="247"/>
      <c r="O281" s="247"/>
      <c r="P281" s="247"/>
      <c r="Q281" s="247"/>
      <c r="R281" s="247"/>
      <c r="S281" s="247"/>
      <c r="T281" s="248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9" t="s">
        <v>380</v>
      </c>
      <c r="AU281" s="249" t="s">
        <v>86</v>
      </c>
      <c r="AV281" s="13" t="s">
        <v>84</v>
      </c>
      <c r="AW281" s="13" t="s">
        <v>37</v>
      </c>
      <c r="AX281" s="13" t="s">
        <v>76</v>
      </c>
      <c r="AY281" s="249" t="s">
        <v>146</v>
      </c>
    </row>
    <row r="282" spans="1:51" s="13" customFormat="1" ht="12">
      <c r="A282" s="13"/>
      <c r="B282" s="239"/>
      <c r="C282" s="240"/>
      <c r="D282" s="241" t="s">
        <v>380</v>
      </c>
      <c r="E282" s="242" t="s">
        <v>19</v>
      </c>
      <c r="F282" s="243" t="s">
        <v>1456</v>
      </c>
      <c r="G282" s="240"/>
      <c r="H282" s="242" t="s">
        <v>19</v>
      </c>
      <c r="I282" s="244"/>
      <c r="J282" s="240"/>
      <c r="K282" s="240"/>
      <c r="L282" s="245"/>
      <c r="M282" s="246"/>
      <c r="N282" s="247"/>
      <c r="O282" s="247"/>
      <c r="P282" s="247"/>
      <c r="Q282" s="247"/>
      <c r="R282" s="247"/>
      <c r="S282" s="247"/>
      <c r="T282" s="248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9" t="s">
        <v>380</v>
      </c>
      <c r="AU282" s="249" t="s">
        <v>86</v>
      </c>
      <c r="AV282" s="13" t="s">
        <v>84</v>
      </c>
      <c r="AW282" s="13" t="s">
        <v>37</v>
      </c>
      <c r="AX282" s="13" t="s">
        <v>76</v>
      </c>
      <c r="AY282" s="249" t="s">
        <v>146</v>
      </c>
    </row>
    <row r="283" spans="1:51" s="14" customFormat="1" ht="12">
      <c r="A283" s="14"/>
      <c r="B283" s="250"/>
      <c r="C283" s="251"/>
      <c r="D283" s="241" t="s">
        <v>380</v>
      </c>
      <c r="E283" s="252" t="s">
        <v>19</v>
      </c>
      <c r="F283" s="253" t="s">
        <v>1362</v>
      </c>
      <c r="G283" s="251"/>
      <c r="H283" s="254">
        <v>4</v>
      </c>
      <c r="I283" s="255"/>
      <c r="J283" s="251"/>
      <c r="K283" s="251"/>
      <c r="L283" s="256"/>
      <c r="M283" s="257"/>
      <c r="N283" s="258"/>
      <c r="O283" s="258"/>
      <c r="P283" s="258"/>
      <c r="Q283" s="258"/>
      <c r="R283" s="258"/>
      <c r="S283" s="258"/>
      <c r="T283" s="259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60" t="s">
        <v>380</v>
      </c>
      <c r="AU283" s="260" t="s">
        <v>86</v>
      </c>
      <c r="AV283" s="14" t="s">
        <v>86</v>
      </c>
      <c r="AW283" s="14" t="s">
        <v>37</v>
      </c>
      <c r="AX283" s="14" t="s">
        <v>84</v>
      </c>
      <c r="AY283" s="260" t="s">
        <v>146</v>
      </c>
    </row>
    <row r="284" spans="1:47" s="2" customFormat="1" ht="12">
      <c r="A284" s="41"/>
      <c r="B284" s="42"/>
      <c r="C284" s="43"/>
      <c r="D284" s="241" t="s">
        <v>383</v>
      </c>
      <c r="E284" s="43"/>
      <c r="F284" s="261" t="s">
        <v>1457</v>
      </c>
      <c r="G284" s="43"/>
      <c r="H284" s="43"/>
      <c r="I284" s="43"/>
      <c r="J284" s="43"/>
      <c r="K284" s="43"/>
      <c r="L284" s="47"/>
      <c r="M284" s="231"/>
      <c r="N284" s="232"/>
      <c r="O284" s="87"/>
      <c r="P284" s="87"/>
      <c r="Q284" s="87"/>
      <c r="R284" s="87"/>
      <c r="S284" s="87"/>
      <c r="T284" s="88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U284" s="20" t="s">
        <v>86</v>
      </c>
    </row>
    <row r="285" spans="1:47" s="2" customFormat="1" ht="12">
      <c r="A285" s="41"/>
      <c r="B285" s="42"/>
      <c r="C285" s="43"/>
      <c r="D285" s="241" t="s">
        <v>383</v>
      </c>
      <c r="E285" s="43"/>
      <c r="F285" s="262" t="s">
        <v>1458</v>
      </c>
      <c r="G285" s="43"/>
      <c r="H285" s="263">
        <v>4</v>
      </c>
      <c r="I285" s="43"/>
      <c r="J285" s="43"/>
      <c r="K285" s="43"/>
      <c r="L285" s="47"/>
      <c r="M285" s="231"/>
      <c r="N285" s="232"/>
      <c r="O285" s="87"/>
      <c r="P285" s="87"/>
      <c r="Q285" s="87"/>
      <c r="R285" s="87"/>
      <c r="S285" s="87"/>
      <c r="T285" s="88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U285" s="20" t="s">
        <v>86</v>
      </c>
    </row>
    <row r="286" spans="1:65" s="2" customFormat="1" ht="16.5" customHeight="1">
      <c r="A286" s="41"/>
      <c r="B286" s="42"/>
      <c r="C286" s="288" t="s">
        <v>682</v>
      </c>
      <c r="D286" s="288" t="s">
        <v>523</v>
      </c>
      <c r="E286" s="289" t="s">
        <v>1542</v>
      </c>
      <c r="F286" s="290" t="s">
        <v>1543</v>
      </c>
      <c r="G286" s="291" t="s">
        <v>644</v>
      </c>
      <c r="H286" s="292">
        <v>4</v>
      </c>
      <c r="I286" s="293"/>
      <c r="J286" s="294">
        <f>ROUND(I286*H286,2)</f>
        <v>0</v>
      </c>
      <c r="K286" s="290" t="s">
        <v>153</v>
      </c>
      <c r="L286" s="295"/>
      <c r="M286" s="296" t="s">
        <v>19</v>
      </c>
      <c r="N286" s="297" t="s">
        <v>47</v>
      </c>
      <c r="O286" s="87"/>
      <c r="P286" s="224">
        <f>O286*H286</f>
        <v>0</v>
      </c>
      <c r="Q286" s="224">
        <v>0.0553</v>
      </c>
      <c r="R286" s="224">
        <f>Q286*H286</f>
        <v>0.2212</v>
      </c>
      <c r="S286" s="224">
        <v>0</v>
      </c>
      <c r="T286" s="225">
        <f>S286*H286</f>
        <v>0</v>
      </c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R286" s="226" t="s">
        <v>193</v>
      </c>
      <c r="AT286" s="226" t="s">
        <v>523</v>
      </c>
      <c r="AU286" s="226" t="s">
        <v>86</v>
      </c>
      <c r="AY286" s="20" t="s">
        <v>146</v>
      </c>
      <c r="BE286" s="227">
        <f>IF(N286="základní",J286,0)</f>
        <v>0</v>
      </c>
      <c r="BF286" s="227">
        <f>IF(N286="snížená",J286,0)</f>
        <v>0</v>
      </c>
      <c r="BG286" s="227">
        <f>IF(N286="zákl. přenesená",J286,0)</f>
        <v>0</v>
      </c>
      <c r="BH286" s="227">
        <f>IF(N286="sníž. přenesená",J286,0)</f>
        <v>0</v>
      </c>
      <c r="BI286" s="227">
        <f>IF(N286="nulová",J286,0)</f>
        <v>0</v>
      </c>
      <c r="BJ286" s="20" t="s">
        <v>84</v>
      </c>
      <c r="BK286" s="227">
        <f>ROUND(I286*H286,2)</f>
        <v>0</v>
      </c>
      <c r="BL286" s="20" t="s">
        <v>167</v>
      </c>
      <c r="BM286" s="226" t="s">
        <v>1544</v>
      </c>
    </row>
    <row r="287" spans="1:65" s="2" customFormat="1" ht="16.5" customHeight="1">
      <c r="A287" s="41"/>
      <c r="B287" s="42"/>
      <c r="C287" s="215" t="s">
        <v>687</v>
      </c>
      <c r="D287" s="215" t="s">
        <v>149</v>
      </c>
      <c r="E287" s="216" t="s">
        <v>1545</v>
      </c>
      <c r="F287" s="217" t="s">
        <v>1546</v>
      </c>
      <c r="G287" s="218" t="s">
        <v>644</v>
      </c>
      <c r="H287" s="219">
        <v>3</v>
      </c>
      <c r="I287" s="220"/>
      <c r="J287" s="221">
        <f>ROUND(I287*H287,2)</f>
        <v>0</v>
      </c>
      <c r="K287" s="217" t="s">
        <v>19</v>
      </c>
      <c r="L287" s="47"/>
      <c r="M287" s="222" t="s">
        <v>19</v>
      </c>
      <c r="N287" s="223" t="s">
        <v>47</v>
      </c>
      <c r="O287" s="87"/>
      <c r="P287" s="224">
        <f>O287*H287</f>
        <v>0</v>
      </c>
      <c r="Q287" s="224">
        <v>0.42368</v>
      </c>
      <c r="R287" s="224">
        <f>Q287*H287</f>
        <v>1.27104</v>
      </c>
      <c r="S287" s="224">
        <v>0</v>
      </c>
      <c r="T287" s="225">
        <f>S287*H287</f>
        <v>0</v>
      </c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R287" s="226" t="s">
        <v>167</v>
      </c>
      <c r="AT287" s="226" t="s">
        <v>149</v>
      </c>
      <c r="AU287" s="226" t="s">
        <v>86</v>
      </c>
      <c r="AY287" s="20" t="s">
        <v>146</v>
      </c>
      <c r="BE287" s="227">
        <f>IF(N287="základní",J287,0)</f>
        <v>0</v>
      </c>
      <c r="BF287" s="227">
        <f>IF(N287="snížená",J287,0)</f>
        <v>0</v>
      </c>
      <c r="BG287" s="227">
        <f>IF(N287="zákl. přenesená",J287,0)</f>
        <v>0</v>
      </c>
      <c r="BH287" s="227">
        <f>IF(N287="sníž. přenesená",J287,0)</f>
        <v>0</v>
      </c>
      <c r="BI287" s="227">
        <f>IF(N287="nulová",J287,0)</f>
        <v>0</v>
      </c>
      <c r="BJ287" s="20" t="s">
        <v>84</v>
      </c>
      <c r="BK287" s="227">
        <f>ROUND(I287*H287,2)</f>
        <v>0</v>
      </c>
      <c r="BL287" s="20" t="s">
        <v>167</v>
      </c>
      <c r="BM287" s="226" t="s">
        <v>1547</v>
      </c>
    </row>
    <row r="288" spans="1:47" s="2" customFormat="1" ht="12">
      <c r="A288" s="41"/>
      <c r="B288" s="42"/>
      <c r="C288" s="43"/>
      <c r="D288" s="241" t="s">
        <v>646</v>
      </c>
      <c r="E288" s="43"/>
      <c r="F288" s="298" t="s">
        <v>1502</v>
      </c>
      <c r="G288" s="43"/>
      <c r="H288" s="43"/>
      <c r="I288" s="230"/>
      <c r="J288" s="43"/>
      <c r="K288" s="43"/>
      <c r="L288" s="47"/>
      <c r="M288" s="231"/>
      <c r="N288" s="232"/>
      <c r="O288" s="87"/>
      <c r="P288" s="87"/>
      <c r="Q288" s="87"/>
      <c r="R288" s="87"/>
      <c r="S288" s="87"/>
      <c r="T288" s="88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T288" s="20" t="s">
        <v>646</v>
      </c>
      <c r="AU288" s="20" t="s">
        <v>86</v>
      </c>
    </row>
    <row r="289" spans="1:51" s="13" customFormat="1" ht="12">
      <c r="A289" s="13"/>
      <c r="B289" s="239"/>
      <c r="C289" s="240"/>
      <c r="D289" s="241" t="s">
        <v>380</v>
      </c>
      <c r="E289" s="242" t="s">
        <v>19</v>
      </c>
      <c r="F289" s="243" t="s">
        <v>381</v>
      </c>
      <c r="G289" s="240"/>
      <c r="H289" s="242" t="s">
        <v>19</v>
      </c>
      <c r="I289" s="244"/>
      <c r="J289" s="240"/>
      <c r="K289" s="240"/>
      <c r="L289" s="245"/>
      <c r="M289" s="246"/>
      <c r="N289" s="247"/>
      <c r="O289" s="247"/>
      <c r="P289" s="247"/>
      <c r="Q289" s="247"/>
      <c r="R289" s="247"/>
      <c r="S289" s="247"/>
      <c r="T289" s="248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9" t="s">
        <v>380</v>
      </c>
      <c r="AU289" s="249" t="s">
        <v>86</v>
      </c>
      <c r="AV289" s="13" t="s">
        <v>84</v>
      </c>
      <c r="AW289" s="13" t="s">
        <v>37</v>
      </c>
      <c r="AX289" s="13" t="s">
        <v>76</v>
      </c>
      <c r="AY289" s="249" t="s">
        <v>146</v>
      </c>
    </row>
    <row r="290" spans="1:51" s="13" customFormat="1" ht="12">
      <c r="A290" s="13"/>
      <c r="B290" s="239"/>
      <c r="C290" s="240"/>
      <c r="D290" s="241" t="s">
        <v>380</v>
      </c>
      <c r="E290" s="242" t="s">
        <v>19</v>
      </c>
      <c r="F290" s="243" t="s">
        <v>1548</v>
      </c>
      <c r="G290" s="240"/>
      <c r="H290" s="242" t="s">
        <v>19</v>
      </c>
      <c r="I290" s="244"/>
      <c r="J290" s="240"/>
      <c r="K290" s="240"/>
      <c r="L290" s="245"/>
      <c r="M290" s="246"/>
      <c r="N290" s="247"/>
      <c r="O290" s="247"/>
      <c r="P290" s="247"/>
      <c r="Q290" s="247"/>
      <c r="R290" s="247"/>
      <c r="S290" s="247"/>
      <c r="T290" s="248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9" t="s">
        <v>380</v>
      </c>
      <c r="AU290" s="249" t="s">
        <v>86</v>
      </c>
      <c r="AV290" s="13" t="s">
        <v>84</v>
      </c>
      <c r="AW290" s="13" t="s">
        <v>37</v>
      </c>
      <c r="AX290" s="13" t="s">
        <v>76</v>
      </c>
      <c r="AY290" s="249" t="s">
        <v>146</v>
      </c>
    </row>
    <row r="291" spans="1:51" s="14" customFormat="1" ht="12">
      <c r="A291" s="14"/>
      <c r="B291" s="250"/>
      <c r="C291" s="251"/>
      <c r="D291" s="241" t="s">
        <v>380</v>
      </c>
      <c r="E291" s="252" t="s">
        <v>19</v>
      </c>
      <c r="F291" s="253" t="s">
        <v>238</v>
      </c>
      <c r="G291" s="251"/>
      <c r="H291" s="254">
        <v>3</v>
      </c>
      <c r="I291" s="255"/>
      <c r="J291" s="251"/>
      <c r="K291" s="251"/>
      <c r="L291" s="256"/>
      <c r="M291" s="257"/>
      <c r="N291" s="258"/>
      <c r="O291" s="258"/>
      <c r="P291" s="258"/>
      <c r="Q291" s="258"/>
      <c r="R291" s="258"/>
      <c r="S291" s="258"/>
      <c r="T291" s="259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60" t="s">
        <v>380</v>
      </c>
      <c r="AU291" s="260" t="s">
        <v>86</v>
      </c>
      <c r="AV291" s="14" t="s">
        <v>86</v>
      </c>
      <c r="AW291" s="14" t="s">
        <v>37</v>
      </c>
      <c r="AX291" s="14" t="s">
        <v>84</v>
      </c>
      <c r="AY291" s="260" t="s">
        <v>146</v>
      </c>
    </row>
    <row r="292" spans="1:47" s="2" customFormat="1" ht="12">
      <c r="A292" s="41"/>
      <c r="B292" s="42"/>
      <c r="C292" s="43"/>
      <c r="D292" s="241" t="s">
        <v>383</v>
      </c>
      <c r="E292" s="43"/>
      <c r="F292" s="261" t="s">
        <v>1549</v>
      </c>
      <c r="G292" s="43"/>
      <c r="H292" s="43"/>
      <c r="I292" s="43"/>
      <c r="J292" s="43"/>
      <c r="K292" s="43"/>
      <c r="L292" s="47"/>
      <c r="M292" s="231"/>
      <c r="N292" s="232"/>
      <c r="O292" s="87"/>
      <c r="P292" s="87"/>
      <c r="Q292" s="87"/>
      <c r="R292" s="87"/>
      <c r="S292" s="87"/>
      <c r="T292" s="88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U292" s="20" t="s">
        <v>86</v>
      </c>
    </row>
    <row r="293" spans="1:47" s="2" customFormat="1" ht="12">
      <c r="A293" s="41"/>
      <c r="B293" s="42"/>
      <c r="C293" s="43"/>
      <c r="D293" s="241" t="s">
        <v>383</v>
      </c>
      <c r="E293" s="43"/>
      <c r="F293" s="262" t="s">
        <v>1445</v>
      </c>
      <c r="G293" s="43"/>
      <c r="H293" s="263">
        <v>3</v>
      </c>
      <c r="I293" s="43"/>
      <c r="J293" s="43"/>
      <c r="K293" s="43"/>
      <c r="L293" s="47"/>
      <c r="M293" s="231"/>
      <c r="N293" s="232"/>
      <c r="O293" s="87"/>
      <c r="P293" s="87"/>
      <c r="Q293" s="87"/>
      <c r="R293" s="87"/>
      <c r="S293" s="87"/>
      <c r="T293" s="88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U293" s="20" t="s">
        <v>86</v>
      </c>
    </row>
    <row r="294" spans="1:65" s="2" customFormat="1" ht="16.5" customHeight="1">
      <c r="A294" s="41"/>
      <c r="B294" s="42"/>
      <c r="C294" s="215" t="s">
        <v>692</v>
      </c>
      <c r="D294" s="215" t="s">
        <v>149</v>
      </c>
      <c r="E294" s="216" t="s">
        <v>1550</v>
      </c>
      <c r="F294" s="217" t="s">
        <v>1551</v>
      </c>
      <c r="G294" s="218" t="s">
        <v>644</v>
      </c>
      <c r="H294" s="219">
        <v>4</v>
      </c>
      <c r="I294" s="220"/>
      <c r="J294" s="221">
        <f>ROUND(I294*H294,2)</f>
        <v>0</v>
      </c>
      <c r="K294" s="217" t="s">
        <v>19</v>
      </c>
      <c r="L294" s="47"/>
      <c r="M294" s="222" t="s">
        <v>19</v>
      </c>
      <c r="N294" s="223" t="s">
        <v>47</v>
      </c>
      <c r="O294" s="87"/>
      <c r="P294" s="224">
        <f>O294*H294</f>
        <v>0</v>
      </c>
      <c r="Q294" s="224">
        <v>0.4208</v>
      </c>
      <c r="R294" s="224">
        <f>Q294*H294</f>
        <v>1.6832</v>
      </c>
      <c r="S294" s="224">
        <v>0</v>
      </c>
      <c r="T294" s="225">
        <f>S294*H294</f>
        <v>0</v>
      </c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R294" s="226" t="s">
        <v>167</v>
      </c>
      <c r="AT294" s="226" t="s">
        <v>149</v>
      </c>
      <c r="AU294" s="226" t="s">
        <v>86</v>
      </c>
      <c r="AY294" s="20" t="s">
        <v>146</v>
      </c>
      <c r="BE294" s="227">
        <f>IF(N294="základní",J294,0)</f>
        <v>0</v>
      </c>
      <c r="BF294" s="227">
        <f>IF(N294="snížená",J294,0)</f>
        <v>0</v>
      </c>
      <c r="BG294" s="227">
        <f>IF(N294="zákl. přenesená",J294,0)</f>
        <v>0</v>
      </c>
      <c r="BH294" s="227">
        <f>IF(N294="sníž. přenesená",J294,0)</f>
        <v>0</v>
      </c>
      <c r="BI294" s="227">
        <f>IF(N294="nulová",J294,0)</f>
        <v>0</v>
      </c>
      <c r="BJ294" s="20" t="s">
        <v>84</v>
      </c>
      <c r="BK294" s="227">
        <f>ROUND(I294*H294,2)</f>
        <v>0</v>
      </c>
      <c r="BL294" s="20" t="s">
        <v>167</v>
      </c>
      <c r="BM294" s="226" t="s">
        <v>1552</v>
      </c>
    </row>
    <row r="295" spans="1:47" s="2" customFormat="1" ht="12">
      <c r="A295" s="41"/>
      <c r="B295" s="42"/>
      <c r="C295" s="43"/>
      <c r="D295" s="241" t="s">
        <v>646</v>
      </c>
      <c r="E295" s="43"/>
      <c r="F295" s="298" t="s">
        <v>1502</v>
      </c>
      <c r="G295" s="43"/>
      <c r="H295" s="43"/>
      <c r="I295" s="230"/>
      <c r="J295" s="43"/>
      <c r="K295" s="43"/>
      <c r="L295" s="47"/>
      <c r="M295" s="231"/>
      <c r="N295" s="232"/>
      <c r="O295" s="87"/>
      <c r="P295" s="87"/>
      <c r="Q295" s="87"/>
      <c r="R295" s="87"/>
      <c r="S295" s="87"/>
      <c r="T295" s="88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T295" s="20" t="s">
        <v>646</v>
      </c>
      <c r="AU295" s="20" t="s">
        <v>86</v>
      </c>
    </row>
    <row r="296" spans="1:51" s="13" customFormat="1" ht="12">
      <c r="A296" s="13"/>
      <c r="B296" s="239"/>
      <c r="C296" s="240"/>
      <c r="D296" s="241" t="s">
        <v>380</v>
      </c>
      <c r="E296" s="242" t="s">
        <v>19</v>
      </c>
      <c r="F296" s="243" t="s">
        <v>381</v>
      </c>
      <c r="G296" s="240"/>
      <c r="H296" s="242" t="s">
        <v>19</v>
      </c>
      <c r="I296" s="244"/>
      <c r="J296" s="240"/>
      <c r="K296" s="240"/>
      <c r="L296" s="245"/>
      <c r="M296" s="246"/>
      <c r="N296" s="247"/>
      <c r="O296" s="247"/>
      <c r="P296" s="247"/>
      <c r="Q296" s="247"/>
      <c r="R296" s="247"/>
      <c r="S296" s="247"/>
      <c r="T296" s="248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9" t="s">
        <v>380</v>
      </c>
      <c r="AU296" s="249" t="s">
        <v>86</v>
      </c>
      <c r="AV296" s="13" t="s">
        <v>84</v>
      </c>
      <c r="AW296" s="13" t="s">
        <v>37</v>
      </c>
      <c r="AX296" s="13" t="s">
        <v>76</v>
      </c>
      <c r="AY296" s="249" t="s">
        <v>146</v>
      </c>
    </row>
    <row r="297" spans="1:51" s="13" customFormat="1" ht="12">
      <c r="A297" s="13"/>
      <c r="B297" s="239"/>
      <c r="C297" s="240"/>
      <c r="D297" s="241" t="s">
        <v>380</v>
      </c>
      <c r="E297" s="242" t="s">
        <v>19</v>
      </c>
      <c r="F297" s="243" t="s">
        <v>1553</v>
      </c>
      <c r="G297" s="240"/>
      <c r="H297" s="242" t="s">
        <v>19</v>
      </c>
      <c r="I297" s="244"/>
      <c r="J297" s="240"/>
      <c r="K297" s="240"/>
      <c r="L297" s="245"/>
      <c r="M297" s="246"/>
      <c r="N297" s="247"/>
      <c r="O297" s="247"/>
      <c r="P297" s="247"/>
      <c r="Q297" s="247"/>
      <c r="R297" s="247"/>
      <c r="S297" s="247"/>
      <c r="T297" s="248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9" t="s">
        <v>380</v>
      </c>
      <c r="AU297" s="249" t="s">
        <v>86</v>
      </c>
      <c r="AV297" s="13" t="s">
        <v>84</v>
      </c>
      <c r="AW297" s="13" t="s">
        <v>37</v>
      </c>
      <c r="AX297" s="13" t="s">
        <v>76</v>
      </c>
      <c r="AY297" s="249" t="s">
        <v>146</v>
      </c>
    </row>
    <row r="298" spans="1:51" s="14" customFormat="1" ht="12">
      <c r="A298" s="14"/>
      <c r="B298" s="250"/>
      <c r="C298" s="251"/>
      <c r="D298" s="241" t="s">
        <v>380</v>
      </c>
      <c r="E298" s="252" t="s">
        <v>19</v>
      </c>
      <c r="F298" s="253" t="s">
        <v>242</v>
      </c>
      <c r="G298" s="251"/>
      <c r="H298" s="254">
        <v>4</v>
      </c>
      <c r="I298" s="255"/>
      <c r="J298" s="251"/>
      <c r="K298" s="251"/>
      <c r="L298" s="256"/>
      <c r="M298" s="257"/>
      <c r="N298" s="258"/>
      <c r="O298" s="258"/>
      <c r="P298" s="258"/>
      <c r="Q298" s="258"/>
      <c r="R298" s="258"/>
      <c r="S298" s="258"/>
      <c r="T298" s="259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60" t="s">
        <v>380</v>
      </c>
      <c r="AU298" s="260" t="s">
        <v>86</v>
      </c>
      <c r="AV298" s="14" t="s">
        <v>86</v>
      </c>
      <c r="AW298" s="14" t="s">
        <v>37</v>
      </c>
      <c r="AX298" s="14" t="s">
        <v>84</v>
      </c>
      <c r="AY298" s="260" t="s">
        <v>146</v>
      </c>
    </row>
    <row r="299" spans="1:47" s="2" customFormat="1" ht="12">
      <c r="A299" s="41"/>
      <c r="B299" s="42"/>
      <c r="C299" s="43"/>
      <c r="D299" s="241" t="s">
        <v>383</v>
      </c>
      <c r="E299" s="43"/>
      <c r="F299" s="261" t="s">
        <v>1554</v>
      </c>
      <c r="G299" s="43"/>
      <c r="H299" s="43"/>
      <c r="I299" s="43"/>
      <c r="J299" s="43"/>
      <c r="K299" s="43"/>
      <c r="L299" s="47"/>
      <c r="M299" s="231"/>
      <c r="N299" s="232"/>
      <c r="O299" s="87"/>
      <c r="P299" s="87"/>
      <c r="Q299" s="87"/>
      <c r="R299" s="87"/>
      <c r="S299" s="87"/>
      <c r="T299" s="88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U299" s="20" t="s">
        <v>86</v>
      </c>
    </row>
    <row r="300" spans="1:47" s="2" customFormat="1" ht="12">
      <c r="A300" s="41"/>
      <c r="B300" s="42"/>
      <c r="C300" s="43"/>
      <c r="D300" s="241" t="s">
        <v>383</v>
      </c>
      <c r="E300" s="43"/>
      <c r="F300" s="262" t="s">
        <v>1555</v>
      </c>
      <c r="G300" s="43"/>
      <c r="H300" s="263">
        <v>4</v>
      </c>
      <c r="I300" s="43"/>
      <c r="J300" s="43"/>
      <c r="K300" s="43"/>
      <c r="L300" s="47"/>
      <c r="M300" s="231"/>
      <c r="N300" s="232"/>
      <c r="O300" s="87"/>
      <c r="P300" s="87"/>
      <c r="Q300" s="87"/>
      <c r="R300" s="87"/>
      <c r="S300" s="87"/>
      <c r="T300" s="88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U300" s="20" t="s">
        <v>86</v>
      </c>
    </row>
    <row r="301" spans="1:65" s="2" customFormat="1" ht="24.15" customHeight="1">
      <c r="A301" s="41"/>
      <c r="B301" s="42"/>
      <c r="C301" s="215" t="s">
        <v>697</v>
      </c>
      <c r="D301" s="215" t="s">
        <v>149</v>
      </c>
      <c r="E301" s="216" t="s">
        <v>1556</v>
      </c>
      <c r="F301" s="217" t="s">
        <v>1557</v>
      </c>
      <c r="G301" s="218" t="s">
        <v>644</v>
      </c>
      <c r="H301" s="219">
        <v>3</v>
      </c>
      <c r="I301" s="220"/>
      <c r="J301" s="221">
        <f>ROUND(I301*H301,2)</f>
        <v>0</v>
      </c>
      <c r="K301" s="217" t="s">
        <v>19</v>
      </c>
      <c r="L301" s="47"/>
      <c r="M301" s="222" t="s">
        <v>19</v>
      </c>
      <c r="N301" s="223" t="s">
        <v>47</v>
      </c>
      <c r="O301" s="87"/>
      <c r="P301" s="224">
        <f>O301*H301</f>
        <v>0</v>
      </c>
      <c r="Q301" s="224">
        <v>0.31108</v>
      </c>
      <c r="R301" s="224">
        <f>Q301*H301</f>
        <v>0.9332400000000001</v>
      </c>
      <c r="S301" s="224">
        <v>0</v>
      </c>
      <c r="T301" s="225">
        <f>S301*H301</f>
        <v>0</v>
      </c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R301" s="226" t="s">
        <v>167</v>
      </c>
      <c r="AT301" s="226" t="s">
        <v>149</v>
      </c>
      <c r="AU301" s="226" t="s">
        <v>86</v>
      </c>
      <c r="AY301" s="20" t="s">
        <v>146</v>
      </c>
      <c r="BE301" s="227">
        <f>IF(N301="základní",J301,0)</f>
        <v>0</v>
      </c>
      <c r="BF301" s="227">
        <f>IF(N301="snížená",J301,0)</f>
        <v>0</v>
      </c>
      <c r="BG301" s="227">
        <f>IF(N301="zákl. přenesená",J301,0)</f>
        <v>0</v>
      </c>
      <c r="BH301" s="227">
        <f>IF(N301="sníž. přenesená",J301,0)</f>
        <v>0</v>
      </c>
      <c r="BI301" s="227">
        <f>IF(N301="nulová",J301,0)</f>
        <v>0</v>
      </c>
      <c r="BJ301" s="20" t="s">
        <v>84</v>
      </c>
      <c r="BK301" s="227">
        <f>ROUND(I301*H301,2)</f>
        <v>0</v>
      </c>
      <c r="BL301" s="20" t="s">
        <v>167</v>
      </c>
      <c r="BM301" s="226" t="s">
        <v>1558</v>
      </c>
    </row>
    <row r="302" spans="1:47" s="2" customFormat="1" ht="12">
      <c r="A302" s="41"/>
      <c r="B302" s="42"/>
      <c r="C302" s="43"/>
      <c r="D302" s="241" t="s">
        <v>646</v>
      </c>
      <c r="E302" s="43"/>
      <c r="F302" s="298" t="s">
        <v>1502</v>
      </c>
      <c r="G302" s="43"/>
      <c r="H302" s="43"/>
      <c r="I302" s="230"/>
      <c r="J302" s="43"/>
      <c r="K302" s="43"/>
      <c r="L302" s="47"/>
      <c r="M302" s="231"/>
      <c r="N302" s="232"/>
      <c r="O302" s="87"/>
      <c r="P302" s="87"/>
      <c r="Q302" s="87"/>
      <c r="R302" s="87"/>
      <c r="S302" s="87"/>
      <c r="T302" s="88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T302" s="20" t="s">
        <v>646</v>
      </c>
      <c r="AU302" s="20" t="s">
        <v>86</v>
      </c>
    </row>
    <row r="303" spans="1:51" s="13" customFormat="1" ht="12">
      <c r="A303" s="13"/>
      <c r="B303" s="239"/>
      <c r="C303" s="240"/>
      <c r="D303" s="241" t="s">
        <v>380</v>
      </c>
      <c r="E303" s="242" t="s">
        <v>19</v>
      </c>
      <c r="F303" s="243" t="s">
        <v>381</v>
      </c>
      <c r="G303" s="240"/>
      <c r="H303" s="242" t="s">
        <v>19</v>
      </c>
      <c r="I303" s="244"/>
      <c r="J303" s="240"/>
      <c r="K303" s="240"/>
      <c r="L303" s="245"/>
      <c r="M303" s="246"/>
      <c r="N303" s="247"/>
      <c r="O303" s="247"/>
      <c r="P303" s="247"/>
      <c r="Q303" s="247"/>
      <c r="R303" s="247"/>
      <c r="S303" s="247"/>
      <c r="T303" s="248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9" t="s">
        <v>380</v>
      </c>
      <c r="AU303" s="249" t="s">
        <v>86</v>
      </c>
      <c r="AV303" s="13" t="s">
        <v>84</v>
      </c>
      <c r="AW303" s="13" t="s">
        <v>37</v>
      </c>
      <c r="AX303" s="13" t="s">
        <v>76</v>
      </c>
      <c r="AY303" s="249" t="s">
        <v>146</v>
      </c>
    </row>
    <row r="304" spans="1:51" s="13" customFormat="1" ht="12">
      <c r="A304" s="13"/>
      <c r="B304" s="239"/>
      <c r="C304" s="240"/>
      <c r="D304" s="241" t="s">
        <v>380</v>
      </c>
      <c r="E304" s="242" t="s">
        <v>19</v>
      </c>
      <c r="F304" s="243" t="s">
        <v>1559</v>
      </c>
      <c r="G304" s="240"/>
      <c r="H304" s="242" t="s">
        <v>19</v>
      </c>
      <c r="I304" s="244"/>
      <c r="J304" s="240"/>
      <c r="K304" s="240"/>
      <c r="L304" s="245"/>
      <c r="M304" s="246"/>
      <c r="N304" s="247"/>
      <c r="O304" s="247"/>
      <c r="P304" s="247"/>
      <c r="Q304" s="247"/>
      <c r="R304" s="247"/>
      <c r="S304" s="247"/>
      <c r="T304" s="248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9" t="s">
        <v>380</v>
      </c>
      <c r="AU304" s="249" t="s">
        <v>86</v>
      </c>
      <c r="AV304" s="13" t="s">
        <v>84</v>
      </c>
      <c r="AW304" s="13" t="s">
        <v>37</v>
      </c>
      <c r="AX304" s="13" t="s">
        <v>76</v>
      </c>
      <c r="AY304" s="249" t="s">
        <v>146</v>
      </c>
    </row>
    <row r="305" spans="1:51" s="14" customFormat="1" ht="12">
      <c r="A305" s="14"/>
      <c r="B305" s="250"/>
      <c r="C305" s="251"/>
      <c r="D305" s="241" t="s">
        <v>380</v>
      </c>
      <c r="E305" s="252" t="s">
        <v>19</v>
      </c>
      <c r="F305" s="253" t="s">
        <v>245</v>
      </c>
      <c r="G305" s="251"/>
      <c r="H305" s="254">
        <v>3</v>
      </c>
      <c r="I305" s="255"/>
      <c r="J305" s="251"/>
      <c r="K305" s="251"/>
      <c r="L305" s="256"/>
      <c r="M305" s="257"/>
      <c r="N305" s="258"/>
      <c r="O305" s="258"/>
      <c r="P305" s="258"/>
      <c r="Q305" s="258"/>
      <c r="R305" s="258"/>
      <c r="S305" s="258"/>
      <c r="T305" s="259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60" t="s">
        <v>380</v>
      </c>
      <c r="AU305" s="260" t="s">
        <v>86</v>
      </c>
      <c r="AV305" s="14" t="s">
        <v>86</v>
      </c>
      <c r="AW305" s="14" t="s">
        <v>37</v>
      </c>
      <c r="AX305" s="14" t="s">
        <v>84</v>
      </c>
      <c r="AY305" s="260" t="s">
        <v>146</v>
      </c>
    </row>
    <row r="306" spans="1:47" s="2" customFormat="1" ht="12">
      <c r="A306" s="41"/>
      <c r="B306" s="42"/>
      <c r="C306" s="43"/>
      <c r="D306" s="241" t="s">
        <v>383</v>
      </c>
      <c r="E306" s="43"/>
      <c r="F306" s="261" t="s">
        <v>1560</v>
      </c>
      <c r="G306" s="43"/>
      <c r="H306" s="43"/>
      <c r="I306" s="43"/>
      <c r="J306" s="43"/>
      <c r="K306" s="43"/>
      <c r="L306" s="47"/>
      <c r="M306" s="231"/>
      <c r="N306" s="232"/>
      <c r="O306" s="87"/>
      <c r="P306" s="87"/>
      <c r="Q306" s="87"/>
      <c r="R306" s="87"/>
      <c r="S306" s="87"/>
      <c r="T306" s="88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U306" s="20" t="s">
        <v>86</v>
      </c>
    </row>
    <row r="307" spans="1:47" s="2" customFormat="1" ht="12">
      <c r="A307" s="41"/>
      <c r="B307" s="42"/>
      <c r="C307" s="43"/>
      <c r="D307" s="241" t="s">
        <v>383</v>
      </c>
      <c r="E307" s="43"/>
      <c r="F307" s="262" t="s">
        <v>1561</v>
      </c>
      <c r="G307" s="43"/>
      <c r="H307" s="263">
        <v>3</v>
      </c>
      <c r="I307" s="43"/>
      <c r="J307" s="43"/>
      <c r="K307" s="43"/>
      <c r="L307" s="47"/>
      <c r="M307" s="231"/>
      <c r="N307" s="232"/>
      <c r="O307" s="87"/>
      <c r="P307" s="87"/>
      <c r="Q307" s="87"/>
      <c r="R307" s="87"/>
      <c r="S307" s="87"/>
      <c r="T307" s="88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U307" s="20" t="s">
        <v>86</v>
      </c>
    </row>
    <row r="308" spans="1:65" s="2" customFormat="1" ht="16.5" customHeight="1">
      <c r="A308" s="41"/>
      <c r="B308" s="42"/>
      <c r="C308" s="215" t="s">
        <v>702</v>
      </c>
      <c r="D308" s="215" t="s">
        <v>149</v>
      </c>
      <c r="E308" s="216" t="s">
        <v>1562</v>
      </c>
      <c r="F308" s="217" t="s">
        <v>1563</v>
      </c>
      <c r="G308" s="218" t="s">
        <v>442</v>
      </c>
      <c r="H308" s="219">
        <v>14.252</v>
      </c>
      <c r="I308" s="220"/>
      <c r="J308" s="221">
        <f>ROUND(I308*H308,2)</f>
        <v>0</v>
      </c>
      <c r="K308" s="217" t="s">
        <v>153</v>
      </c>
      <c r="L308" s="47"/>
      <c r="M308" s="222" t="s">
        <v>19</v>
      </c>
      <c r="N308" s="223" t="s">
        <v>47</v>
      </c>
      <c r="O308" s="87"/>
      <c r="P308" s="224">
        <f>O308*H308</f>
        <v>0</v>
      </c>
      <c r="Q308" s="224">
        <v>0.00019</v>
      </c>
      <c r="R308" s="224">
        <f>Q308*H308</f>
        <v>0.00270788</v>
      </c>
      <c r="S308" s="224">
        <v>0</v>
      </c>
      <c r="T308" s="225">
        <f>S308*H308</f>
        <v>0</v>
      </c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R308" s="226" t="s">
        <v>167</v>
      </c>
      <c r="AT308" s="226" t="s">
        <v>149</v>
      </c>
      <c r="AU308" s="226" t="s">
        <v>86</v>
      </c>
      <c r="AY308" s="20" t="s">
        <v>146</v>
      </c>
      <c r="BE308" s="227">
        <f>IF(N308="základní",J308,0)</f>
        <v>0</v>
      </c>
      <c r="BF308" s="227">
        <f>IF(N308="snížená",J308,0)</f>
        <v>0</v>
      </c>
      <c r="BG308" s="227">
        <f>IF(N308="zákl. přenesená",J308,0)</f>
        <v>0</v>
      </c>
      <c r="BH308" s="227">
        <f>IF(N308="sníž. přenesená",J308,0)</f>
        <v>0</v>
      </c>
      <c r="BI308" s="227">
        <f>IF(N308="nulová",J308,0)</f>
        <v>0</v>
      </c>
      <c r="BJ308" s="20" t="s">
        <v>84</v>
      </c>
      <c r="BK308" s="227">
        <f>ROUND(I308*H308,2)</f>
        <v>0</v>
      </c>
      <c r="BL308" s="20" t="s">
        <v>167</v>
      </c>
      <c r="BM308" s="226" t="s">
        <v>1564</v>
      </c>
    </row>
    <row r="309" spans="1:47" s="2" customFormat="1" ht="12">
      <c r="A309" s="41"/>
      <c r="B309" s="42"/>
      <c r="C309" s="43"/>
      <c r="D309" s="228" t="s">
        <v>156</v>
      </c>
      <c r="E309" s="43"/>
      <c r="F309" s="229" t="s">
        <v>1565</v>
      </c>
      <c r="G309" s="43"/>
      <c r="H309" s="43"/>
      <c r="I309" s="230"/>
      <c r="J309" s="43"/>
      <c r="K309" s="43"/>
      <c r="L309" s="47"/>
      <c r="M309" s="231"/>
      <c r="N309" s="232"/>
      <c r="O309" s="87"/>
      <c r="P309" s="87"/>
      <c r="Q309" s="87"/>
      <c r="R309" s="87"/>
      <c r="S309" s="87"/>
      <c r="T309" s="88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T309" s="20" t="s">
        <v>156</v>
      </c>
      <c r="AU309" s="20" t="s">
        <v>86</v>
      </c>
    </row>
    <row r="310" spans="1:51" s="14" customFormat="1" ht="12">
      <c r="A310" s="14"/>
      <c r="B310" s="250"/>
      <c r="C310" s="251"/>
      <c r="D310" s="241" t="s">
        <v>380</v>
      </c>
      <c r="E310" s="252" t="s">
        <v>19</v>
      </c>
      <c r="F310" s="253" t="s">
        <v>1507</v>
      </c>
      <c r="G310" s="251"/>
      <c r="H310" s="254">
        <v>14.252</v>
      </c>
      <c r="I310" s="255"/>
      <c r="J310" s="251"/>
      <c r="K310" s="251"/>
      <c r="L310" s="256"/>
      <c r="M310" s="257"/>
      <c r="N310" s="258"/>
      <c r="O310" s="258"/>
      <c r="P310" s="258"/>
      <c r="Q310" s="258"/>
      <c r="R310" s="258"/>
      <c r="S310" s="258"/>
      <c r="T310" s="259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60" t="s">
        <v>380</v>
      </c>
      <c r="AU310" s="260" t="s">
        <v>86</v>
      </c>
      <c r="AV310" s="14" t="s">
        <v>86</v>
      </c>
      <c r="AW310" s="14" t="s">
        <v>37</v>
      </c>
      <c r="AX310" s="14" t="s">
        <v>84</v>
      </c>
      <c r="AY310" s="260" t="s">
        <v>146</v>
      </c>
    </row>
    <row r="311" spans="1:65" s="2" customFormat="1" ht="16.5" customHeight="1">
      <c r="A311" s="41"/>
      <c r="B311" s="42"/>
      <c r="C311" s="215" t="s">
        <v>707</v>
      </c>
      <c r="D311" s="215" t="s">
        <v>149</v>
      </c>
      <c r="E311" s="216" t="s">
        <v>1566</v>
      </c>
      <c r="F311" s="217" t="s">
        <v>1567</v>
      </c>
      <c r="G311" s="218" t="s">
        <v>442</v>
      </c>
      <c r="H311" s="219">
        <v>14.252</v>
      </c>
      <c r="I311" s="220"/>
      <c r="J311" s="221">
        <f>ROUND(I311*H311,2)</f>
        <v>0</v>
      </c>
      <c r="K311" s="217" t="s">
        <v>153</v>
      </c>
      <c r="L311" s="47"/>
      <c r="M311" s="222" t="s">
        <v>19</v>
      </c>
      <c r="N311" s="223" t="s">
        <v>47</v>
      </c>
      <c r="O311" s="87"/>
      <c r="P311" s="224">
        <f>O311*H311</f>
        <v>0</v>
      </c>
      <c r="Q311" s="224">
        <v>0.00013</v>
      </c>
      <c r="R311" s="224">
        <f>Q311*H311</f>
        <v>0.00185276</v>
      </c>
      <c r="S311" s="224">
        <v>0</v>
      </c>
      <c r="T311" s="225">
        <f>S311*H311</f>
        <v>0</v>
      </c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R311" s="226" t="s">
        <v>167</v>
      </c>
      <c r="AT311" s="226" t="s">
        <v>149</v>
      </c>
      <c r="AU311" s="226" t="s">
        <v>86</v>
      </c>
      <c r="AY311" s="20" t="s">
        <v>146</v>
      </c>
      <c r="BE311" s="227">
        <f>IF(N311="základní",J311,0)</f>
        <v>0</v>
      </c>
      <c r="BF311" s="227">
        <f>IF(N311="snížená",J311,0)</f>
        <v>0</v>
      </c>
      <c r="BG311" s="227">
        <f>IF(N311="zákl. přenesená",J311,0)</f>
        <v>0</v>
      </c>
      <c r="BH311" s="227">
        <f>IF(N311="sníž. přenesená",J311,0)</f>
        <v>0</v>
      </c>
      <c r="BI311" s="227">
        <f>IF(N311="nulová",J311,0)</f>
        <v>0</v>
      </c>
      <c r="BJ311" s="20" t="s">
        <v>84</v>
      </c>
      <c r="BK311" s="227">
        <f>ROUND(I311*H311,2)</f>
        <v>0</v>
      </c>
      <c r="BL311" s="20" t="s">
        <v>167</v>
      </c>
      <c r="BM311" s="226" t="s">
        <v>1568</v>
      </c>
    </row>
    <row r="312" spans="1:47" s="2" customFormat="1" ht="12">
      <c r="A312" s="41"/>
      <c r="B312" s="42"/>
      <c r="C312" s="43"/>
      <c r="D312" s="228" t="s">
        <v>156</v>
      </c>
      <c r="E312" s="43"/>
      <c r="F312" s="229" t="s">
        <v>1569</v>
      </c>
      <c r="G312" s="43"/>
      <c r="H312" s="43"/>
      <c r="I312" s="230"/>
      <c r="J312" s="43"/>
      <c r="K312" s="43"/>
      <c r="L312" s="47"/>
      <c r="M312" s="231"/>
      <c r="N312" s="232"/>
      <c r="O312" s="87"/>
      <c r="P312" s="87"/>
      <c r="Q312" s="87"/>
      <c r="R312" s="87"/>
      <c r="S312" s="87"/>
      <c r="T312" s="88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T312" s="20" t="s">
        <v>156</v>
      </c>
      <c r="AU312" s="20" t="s">
        <v>86</v>
      </c>
    </row>
    <row r="313" spans="1:51" s="14" customFormat="1" ht="12">
      <c r="A313" s="14"/>
      <c r="B313" s="250"/>
      <c r="C313" s="251"/>
      <c r="D313" s="241" t="s">
        <v>380</v>
      </c>
      <c r="E313" s="252" t="s">
        <v>19</v>
      </c>
      <c r="F313" s="253" t="s">
        <v>1507</v>
      </c>
      <c r="G313" s="251"/>
      <c r="H313" s="254">
        <v>14.252</v>
      </c>
      <c r="I313" s="255"/>
      <c r="J313" s="251"/>
      <c r="K313" s="251"/>
      <c r="L313" s="256"/>
      <c r="M313" s="257"/>
      <c r="N313" s="258"/>
      <c r="O313" s="258"/>
      <c r="P313" s="258"/>
      <c r="Q313" s="258"/>
      <c r="R313" s="258"/>
      <c r="S313" s="258"/>
      <c r="T313" s="259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60" t="s">
        <v>380</v>
      </c>
      <c r="AU313" s="260" t="s">
        <v>86</v>
      </c>
      <c r="AV313" s="14" t="s">
        <v>86</v>
      </c>
      <c r="AW313" s="14" t="s">
        <v>37</v>
      </c>
      <c r="AX313" s="14" t="s">
        <v>84</v>
      </c>
      <c r="AY313" s="260" t="s">
        <v>146</v>
      </c>
    </row>
    <row r="314" spans="1:63" s="12" customFormat="1" ht="22.8" customHeight="1">
      <c r="A314" s="12"/>
      <c r="B314" s="199"/>
      <c r="C314" s="200"/>
      <c r="D314" s="201" t="s">
        <v>75</v>
      </c>
      <c r="E314" s="213" t="s">
        <v>1076</v>
      </c>
      <c r="F314" s="213" t="s">
        <v>1077</v>
      </c>
      <c r="G314" s="200"/>
      <c r="H314" s="200"/>
      <c r="I314" s="203"/>
      <c r="J314" s="214">
        <f>BK314</f>
        <v>0</v>
      </c>
      <c r="K314" s="200"/>
      <c r="L314" s="205"/>
      <c r="M314" s="206"/>
      <c r="N314" s="207"/>
      <c r="O314" s="207"/>
      <c r="P314" s="208">
        <f>SUM(P315:P323)</f>
        <v>0</v>
      </c>
      <c r="Q314" s="207"/>
      <c r="R314" s="208">
        <f>SUM(R315:R323)</f>
        <v>0</v>
      </c>
      <c r="S314" s="207"/>
      <c r="T314" s="209">
        <f>SUM(T315:T323)</f>
        <v>0</v>
      </c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R314" s="210" t="s">
        <v>84</v>
      </c>
      <c r="AT314" s="211" t="s">
        <v>75</v>
      </c>
      <c r="AU314" s="211" t="s">
        <v>84</v>
      </c>
      <c r="AY314" s="210" t="s">
        <v>146</v>
      </c>
      <c r="BK314" s="212">
        <f>SUM(BK315:BK323)</f>
        <v>0</v>
      </c>
    </row>
    <row r="315" spans="1:65" s="2" customFormat="1" ht="24.15" customHeight="1">
      <c r="A315" s="41"/>
      <c r="B315" s="42"/>
      <c r="C315" s="215" t="s">
        <v>716</v>
      </c>
      <c r="D315" s="215" t="s">
        <v>149</v>
      </c>
      <c r="E315" s="216" t="s">
        <v>1092</v>
      </c>
      <c r="F315" s="217" t="s">
        <v>1093</v>
      </c>
      <c r="G315" s="218" t="s">
        <v>526</v>
      </c>
      <c r="H315" s="219">
        <v>3.6</v>
      </c>
      <c r="I315" s="220"/>
      <c r="J315" s="221">
        <f>ROUND(I315*H315,2)</f>
        <v>0</v>
      </c>
      <c r="K315" s="217" t="s">
        <v>153</v>
      </c>
      <c r="L315" s="47"/>
      <c r="M315" s="222" t="s">
        <v>19</v>
      </c>
      <c r="N315" s="223" t="s">
        <v>47</v>
      </c>
      <c r="O315" s="87"/>
      <c r="P315" s="224">
        <f>O315*H315</f>
        <v>0</v>
      </c>
      <c r="Q315" s="224">
        <v>0</v>
      </c>
      <c r="R315" s="224">
        <f>Q315*H315</f>
        <v>0</v>
      </c>
      <c r="S315" s="224">
        <v>0</v>
      </c>
      <c r="T315" s="225">
        <f>S315*H315</f>
        <v>0</v>
      </c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R315" s="226" t="s">
        <v>167</v>
      </c>
      <c r="AT315" s="226" t="s">
        <v>149</v>
      </c>
      <c r="AU315" s="226" t="s">
        <v>86</v>
      </c>
      <c r="AY315" s="20" t="s">
        <v>146</v>
      </c>
      <c r="BE315" s="227">
        <f>IF(N315="základní",J315,0)</f>
        <v>0</v>
      </c>
      <c r="BF315" s="227">
        <f>IF(N315="snížená",J315,0)</f>
        <v>0</v>
      </c>
      <c r="BG315" s="227">
        <f>IF(N315="zákl. přenesená",J315,0)</f>
        <v>0</v>
      </c>
      <c r="BH315" s="227">
        <f>IF(N315="sníž. přenesená",J315,0)</f>
        <v>0</v>
      </c>
      <c r="BI315" s="227">
        <f>IF(N315="nulová",J315,0)</f>
        <v>0</v>
      </c>
      <c r="BJ315" s="20" t="s">
        <v>84</v>
      </c>
      <c r="BK315" s="227">
        <f>ROUND(I315*H315,2)</f>
        <v>0</v>
      </c>
      <c r="BL315" s="20" t="s">
        <v>167</v>
      </c>
      <c r="BM315" s="226" t="s">
        <v>1570</v>
      </c>
    </row>
    <row r="316" spans="1:47" s="2" customFormat="1" ht="12">
      <c r="A316" s="41"/>
      <c r="B316" s="42"/>
      <c r="C316" s="43"/>
      <c r="D316" s="228" t="s">
        <v>156</v>
      </c>
      <c r="E316" s="43"/>
      <c r="F316" s="229" t="s">
        <v>1095</v>
      </c>
      <c r="G316" s="43"/>
      <c r="H316" s="43"/>
      <c r="I316" s="230"/>
      <c r="J316" s="43"/>
      <c r="K316" s="43"/>
      <c r="L316" s="47"/>
      <c r="M316" s="231"/>
      <c r="N316" s="232"/>
      <c r="O316" s="87"/>
      <c r="P316" s="87"/>
      <c r="Q316" s="87"/>
      <c r="R316" s="87"/>
      <c r="S316" s="87"/>
      <c r="T316" s="88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T316" s="20" t="s">
        <v>156</v>
      </c>
      <c r="AU316" s="20" t="s">
        <v>86</v>
      </c>
    </row>
    <row r="317" spans="1:65" s="2" customFormat="1" ht="24.15" customHeight="1">
      <c r="A317" s="41"/>
      <c r="B317" s="42"/>
      <c r="C317" s="215" t="s">
        <v>721</v>
      </c>
      <c r="D317" s="215" t="s">
        <v>149</v>
      </c>
      <c r="E317" s="216" t="s">
        <v>1101</v>
      </c>
      <c r="F317" s="217" t="s">
        <v>1087</v>
      </c>
      <c r="G317" s="218" t="s">
        <v>526</v>
      </c>
      <c r="H317" s="219">
        <v>14.4</v>
      </c>
      <c r="I317" s="220"/>
      <c r="J317" s="221">
        <f>ROUND(I317*H317,2)</f>
        <v>0</v>
      </c>
      <c r="K317" s="217" t="s">
        <v>153</v>
      </c>
      <c r="L317" s="47"/>
      <c r="M317" s="222" t="s">
        <v>19</v>
      </c>
      <c r="N317" s="223" t="s">
        <v>47</v>
      </c>
      <c r="O317" s="87"/>
      <c r="P317" s="224">
        <f>O317*H317</f>
        <v>0</v>
      </c>
      <c r="Q317" s="224">
        <v>0</v>
      </c>
      <c r="R317" s="224">
        <f>Q317*H317</f>
        <v>0</v>
      </c>
      <c r="S317" s="224">
        <v>0</v>
      </c>
      <c r="T317" s="225">
        <f>S317*H317</f>
        <v>0</v>
      </c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R317" s="226" t="s">
        <v>167</v>
      </c>
      <c r="AT317" s="226" t="s">
        <v>149</v>
      </c>
      <c r="AU317" s="226" t="s">
        <v>86</v>
      </c>
      <c r="AY317" s="20" t="s">
        <v>146</v>
      </c>
      <c r="BE317" s="227">
        <f>IF(N317="základní",J317,0)</f>
        <v>0</v>
      </c>
      <c r="BF317" s="227">
        <f>IF(N317="snížená",J317,0)</f>
        <v>0</v>
      </c>
      <c r="BG317" s="227">
        <f>IF(N317="zákl. přenesená",J317,0)</f>
        <v>0</v>
      </c>
      <c r="BH317" s="227">
        <f>IF(N317="sníž. přenesená",J317,0)</f>
        <v>0</v>
      </c>
      <c r="BI317" s="227">
        <f>IF(N317="nulová",J317,0)</f>
        <v>0</v>
      </c>
      <c r="BJ317" s="20" t="s">
        <v>84</v>
      </c>
      <c r="BK317" s="227">
        <f>ROUND(I317*H317,2)</f>
        <v>0</v>
      </c>
      <c r="BL317" s="20" t="s">
        <v>167</v>
      </c>
      <c r="BM317" s="226" t="s">
        <v>1571</v>
      </c>
    </row>
    <row r="318" spans="1:47" s="2" customFormat="1" ht="12">
      <c r="A318" s="41"/>
      <c r="B318" s="42"/>
      <c r="C318" s="43"/>
      <c r="D318" s="228" t="s">
        <v>156</v>
      </c>
      <c r="E318" s="43"/>
      <c r="F318" s="229" t="s">
        <v>1103</v>
      </c>
      <c r="G318" s="43"/>
      <c r="H318" s="43"/>
      <c r="I318" s="230"/>
      <c r="J318" s="43"/>
      <c r="K318" s="43"/>
      <c r="L318" s="47"/>
      <c r="M318" s="231"/>
      <c r="N318" s="232"/>
      <c r="O318" s="87"/>
      <c r="P318" s="87"/>
      <c r="Q318" s="87"/>
      <c r="R318" s="87"/>
      <c r="S318" s="87"/>
      <c r="T318" s="88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T318" s="20" t="s">
        <v>156</v>
      </c>
      <c r="AU318" s="20" t="s">
        <v>86</v>
      </c>
    </row>
    <row r="319" spans="1:51" s="14" customFormat="1" ht="12">
      <c r="A319" s="14"/>
      <c r="B319" s="250"/>
      <c r="C319" s="251"/>
      <c r="D319" s="241" t="s">
        <v>380</v>
      </c>
      <c r="E319" s="251"/>
      <c r="F319" s="253" t="s">
        <v>1572</v>
      </c>
      <c r="G319" s="251"/>
      <c r="H319" s="254">
        <v>14.4</v>
      </c>
      <c r="I319" s="255"/>
      <c r="J319" s="251"/>
      <c r="K319" s="251"/>
      <c r="L319" s="256"/>
      <c r="M319" s="257"/>
      <c r="N319" s="258"/>
      <c r="O319" s="258"/>
      <c r="P319" s="258"/>
      <c r="Q319" s="258"/>
      <c r="R319" s="258"/>
      <c r="S319" s="258"/>
      <c r="T319" s="259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60" t="s">
        <v>380</v>
      </c>
      <c r="AU319" s="260" t="s">
        <v>86</v>
      </c>
      <c r="AV319" s="14" t="s">
        <v>86</v>
      </c>
      <c r="AW319" s="14" t="s">
        <v>4</v>
      </c>
      <c r="AX319" s="14" t="s">
        <v>84</v>
      </c>
      <c r="AY319" s="260" t="s">
        <v>146</v>
      </c>
    </row>
    <row r="320" spans="1:65" s="2" customFormat="1" ht="16.5" customHeight="1">
      <c r="A320" s="41"/>
      <c r="B320" s="42"/>
      <c r="C320" s="215" t="s">
        <v>726</v>
      </c>
      <c r="D320" s="215" t="s">
        <v>149</v>
      </c>
      <c r="E320" s="216" t="s">
        <v>1573</v>
      </c>
      <c r="F320" s="217" t="s">
        <v>1574</v>
      </c>
      <c r="G320" s="218" t="s">
        <v>526</v>
      </c>
      <c r="H320" s="219">
        <v>3.6</v>
      </c>
      <c r="I320" s="220"/>
      <c r="J320" s="221">
        <f>ROUND(I320*H320,2)</f>
        <v>0</v>
      </c>
      <c r="K320" s="217" t="s">
        <v>153</v>
      </c>
      <c r="L320" s="47"/>
      <c r="M320" s="222" t="s">
        <v>19</v>
      </c>
      <c r="N320" s="223" t="s">
        <v>47</v>
      </c>
      <c r="O320" s="87"/>
      <c r="P320" s="224">
        <f>O320*H320</f>
        <v>0</v>
      </c>
      <c r="Q320" s="224">
        <v>0</v>
      </c>
      <c r="R320" s="224">
        <f>Q320*H320</f>
        <v>0</v>
      </c>
      <c r="S320" s="224">
        <v>0</v>
      </c>
      <c r="T320" s="225">
        <f>S320*H320</f>
        <v>0</v>
      </c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R320" s="226" t="s">
        <v>167</v>
      </c>
      <c r="AT320" s="226" t="s">
        <v>149</v>
      </c>
      <c r="AU320" s="226" t="s">
        <v>86</v>
      </c>
      <c r="AY320" s="20" t="s">
        <v>146</v>
      </c>
      <c r="BE320" s="227">
        <f>IF(N320="základní",J320,0)</f>
        <v>0</v>
      </c>
      <c r="BF320" s="227">
        <f>IF(N320="snížená",J320,0)</f>
        <v>0</v>
      </c>
      <c r="BG320" s="227">
        <f>IF(N320="zákl. přenesená",J320,0)</f>
        <v>0</v>
      </c>
      <c r="BH320" s="227">
        <f>IF(N320="sníž. přenesená",J320,0)</f>
        <v>0</v>
      </c>
      <c r="BI320" s="227">
        <f>IF(N320="nulová",J320,0)</f>
        <v>0</v>
      </c>
      <c r="BJ320" s="20" t="s">
        <v>84</v>
      </c>
      <c r="BK320" s="227">
        <f>ROUND(I320*H320,2)</f>
        <v>0</v>
      </c>
      <c r="BL320" s="20" t="s">
        <v>167</v>
      </c>
      <c r="BM320" s="226" t="s">
        <v>1575</v>
      </c>
    </row>
    <row r="321" spans="1:47" s="2" customFormat="1" ht="12">
      <c r="A321" s="41"/>
      <c r="B321" s="42"/>
      <c r="C321" s="43"/>
      <c r="D321" s="228" t="s">
        <v>156</v>
      </c>
      <c r="E321" s="43"/>
      <c r="F321" s="229" t="s">
        <v>1576</v>
      </c>
      <c r="G321" s="43"/>
      <c r="H321" s="43"/>
      <c r="I321" s="230"/>
      <c r="J321" s="43"/>
      <c r="K321" s="43"/>
      <c r="L321" s="47"/>
      <c r="M321" s="231"/>
      <c r="N321" s="232"/>
      <c r="O321" s="87"/>
      <c r="P321" s="87"/>
      <c r="Q321" s="87"/>
      <c r="R321" s="87"/>
      <c r="S321" s="87"/>
      <c r="T321" s="88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T321" s="20" t="s">
        <v>156</v>
      </c>
      <c r="AU321" s="20" t="s">
        <v>86</v>
      </c>
    </row>
    <row r="322" spans="1:65" s="2" customFormat="1" ht="24.15" customHeight="1">
      <c r="A322" s="41"/>
      <c r="B322" s="42"/>
      <c r="C322" s="215" t="s">
        <v>731</v>
      </c>
      <c r="D322" s="215" t="s">
        <v>149</v>
      </c>
      <c r="E322" s="216" t="s">
        <v>1106</v>
      </c>
      <c r="F322" s="217" t="s">
        <v>1107</v>
      </c>
      <c r="G322" s="218" t="s">
        <v>526</v>
      </c>
      <c r="H322" s="219">
        <v>3.6</v>
      </c>
      <c r="I322" s="220"/>
      <c r="J322" s="221">
        <f>ROUND(I322*H322,2)</f>
        <v>0</v>
      </c>
      <c r="K322" s="217" t="s">
        <v>153</v>
      </c>
      <c r="L322" s="47"/>
      <c r="M322" s="222" t="s">
        <v>19</v>
      </c>
      <c r="N322" s="223" t="s">
        <v>47</v>
      </c>
      <c r="O322" s="87"/>
      <c r="P322" s="224">
        <f>O322*H322</f>
        <v>0</v>
      </c>
      <c r="Q322" s="224">
        <v>0</v>
      </c>
      <c r="R322" s="224">
        <f>Q322*H322</f>
        <v>0</v>
      </c>
      <c r="S322" s="224">
        <v>0</v>
      </c>
      <c r="T322" s="225">
        <f>S322*H322</f>
        <v>0</v>
      </c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R322" s="226" t="s">
        <v>167</v>
      </c>
      <c r="AT322" s="226" t="s">
        <v>149</v>
      </c>
      <c r="AU322" s="226" t="s">
        <v>86</v>
      </c>
      <c r="AY322" s="20" t="s">
        <v>146</v>
      </c>
      <c r="BE322" s="227">
        <f>IF(N322="základní",J322,0)</f>
        <v>0</v>
      </c>
      <c r="BF322" s="227">
        <f>IF(N322="snížená",J322,0)</f>
        <v>0</v>
      </c>
      <c r="BG322" s="227">
        <f>IF(N322="zákl. přenesená",J322,0)</f>
        <v>0</v>
      </c>
      <c r="BH322" s="227">
        <f>IF(N322="sníž. přenesená",J322,0)</f>
        <v>0</v>
      </c>
      <c r="BI322" s="227">
        <f>IF(N322="nulová",J322,0)</f>
        <v>0</v>
      </c>
      <c r="BJ322" s="20" t="s">
        <v>84</v>
      </c>
      <c r="BK322" s="227">
        <f>ROUND(I322*H322,2)</f>
        <v>0</v>
      </c>
      <c r="BL322" s="20" t="s">
        <v>167</v>
      </c>
      <c r="BM322" s="226" t="s">
        <v>1577</v>
      </c>
    </row>
    <row r="323" spans="1:47" s="2" customFormat="1" ht="12">
      <c r="A323" s="41"/>
      <c r="B323" s="42"/>
      <c r="C323" s="43"/>
      <c r="D323" s="228" t="s">
        <v>156</v>
      </c>
      <c r="E323" s="43"/>
      <c r="F323" s="229" t="s">
        <v>1109</v>
      </c>
      <c r="G323" s="43"/>
      <c r="H323" s="43"/>
      <c r="I323" s="230"/>
      <c r="J323" s="43"/>
      <c r="K323" s="43"/>
      <c r="L323" s="47"/>
      <c r="M323" s="231"/>
      <c r="N323" s="232"/>
      <c r="O323" s="87"/>
      <c r="P323" s="87"/>
      <c r="Q323" s="87"/>
      <c r="R323" s="87"/>
      <c r="S323" s="87"/>
      <c r="T323" s="88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T323" s="20" t="s">
        <v>156</v>
      </c>
      <c r="AU323" s="20" t="s">
        <v>86</v>
      </c>
    </row>
    <row r="324" spans="1:63" s="12" customFormat="1" ht="22.8" customHeight="1">
      <c r="A324" s="12"/>
      <c r="B324" s="199"/>
      <c r="C324" s="200"/>
      <c r="D324" s="201" t="s">
        <v>75</v>
      </c>
      <c r="E324" s="213" t="s">
        <v>1124</v>
      </c>
      <c r="F324" s="213" t="s">
        <v>1125</v>
      </c>
      <c r="G324" s="200"/>
      <c r="H324" s="200"/>
      <c r="I324" s="203"/>
      <c r="J324" s="214">
        <f>BK324</f>
        <v>0</v>
      </c>
      <c r="K324" s="200"/>
      <c r="L324" s="205"/>
      <c r="M324" s="206"/>
      <c r="N324" s="207"/>
      <c r="O324" s="207"/>
      <c r="P324" s="208">
        <f>SUM(P325:P328)</f>
        <v>0</v>
      </c>
      <c r="Q324" s="207"/>
      <c r="R324" s="208">
        <f>SUM(R325:R328)</f>
        <v>0</v>
      </c>
      <c r="S324" s="207"/>
      <c r="T324" s="209">
        <f>SUM(T325:T328)</f>
        <v>0</v>
      </c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R324" s="210" t="s">
        <v>84</v>
      </c>
      <c r="AT324" s="211" t="s">
        <v>75</v>
      </c>
      <c r="AU324" s="211" t="s">
        <v>84</v>
      </c>
      <c r="AY324" s="210" t="s">
        <v>146</v>
      </c>
      <c r="BK324" s="212">
        <f>SUM(BK325:BK328)</f>
        <v>0</v>
      </c>
    </row>
    <row r="325" spans="1:65" s="2" customFormat="1" ht="24.15" customHeight="1">
      <c r="A325" s="41"/>
      <c r="B325" s="42"/>
      <c r="C325" s="215" t="s">
        <v>736</v>
      </c>
      <c r="D325" s="215" t="s">
        <v>149</v>
      </c>
      <c r="E325" s="216" t="s">
        <v>1578</v>
      </c>
      <c r="F325" s="217" t="s">
        <v>1579</v>
      </c>
      <c r="G325" s="218" t="s">
        <v>526</v>
      </c>
      <c r="H325" s="219">
        <v>7.687</v>
      </c>
      <c r="I325" s="220"/>
      <c r="J325" s="221">
        <f>ROUND(I325*H325,2)</f>
        <v>0</v>
      </c>
      <c r="K325" s="217" t="s">
        <v>153</v>
      </c>
      <c r="L325" s="47"/>
      <c r="M325" s="222" t="s">
        <v>19</v>
      </c>
      <c r="N325" s="223" t="s">
        <v>47</v>
      </c>
      <c r="O325" s="87"/>
      <c r="P325" s="224">
        <f>O325*H325</f>
        <v>0</v>
      </c>
      <c r="Q325" s="224">
        <v>0</v>
      </c>
      <c r="R325" s="224">
        <f>Q325*H325</f>
        <v>0</v>
      </c>
      <c r="S325" s="224">
        <v>0</v>
      </c>
      <c r="T325" s="225">
        <f>S325*H325</f>
        <v>0</v>
      </c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R325" s="226" t="s">
        <v>167</v>
      </c>
      <c r="AT325" s="226" t="s">
        <v>149</v>
      </c>
      <c r="AU325" s="226" t="s">
        <v>86</v>
      </c>
      <c r="AY325" s="20" t="s">
        <v>146</v>
      </c>
      <c r="BE325" s="227">
        <f>IF(N325="základní",J325,0)</f>
        <v>0</v>
      </c>
      <c r="BF325" s="227">
        <f>IF(N325="snížená",J325,0)</f>
        <v>0</v>
      </c>
      <c r="BG325" s="227">
        <f>IF(N325="zákl. přenesená",J325,0)</f>
        <v>0</v>
      </c>
      <c r="BH325" s="227">
        <f>IF(N325="sníž. přenesená",J325,0)</f>
        <v>0</v>
      </c>
      <c r="BI325" s="227">
        <f>IF(N325="nulová",J325,0)</f>
        <v>0</v>
      </c>
      <c r="BJ325" s="20" t="s">
        <v>84</v>
      </c>
      <c r="BK325" s="227">
        <f>ROUND(I325*H325,2)</f>
        <v>0</v>
      </c>
      <c r="BL325" s="20" t="s">
        <v>167</v>
      </c>
      <c r="BM325" s="226" t="s">
        <v>1580</v>
      </c>
    </row>
    <row r="326" spans="1:47" s="2" customFormat="1" ht="12">
      <c r="A326" s="41"/>
      <c r="B326" s="42"/>
      <c r="C326" s="43"/>
      <c r="D326" s="228" t="s">
        <v>156</v>
      </c>
      <c r="E326" s="43"/>
      <c r="F326" s="229" t="s">
        <v>1581</v>
      </c>
      <c r="G326" s="43"/>
      <c r="H326" s="43"/>
      <c r="I326" s="230"/>
      <c r="J326" s="43"/>
      <c r="K326" s="43"/>
      <c r="L326" s="47"/>
      <c r="M326" s="231"/>
      <c r="N326" s="232"/>
      <c r="O326" s="87"/>
      <c r="P326" s="87"/>
      <c r="Q326" s="87"/>
      <c r="R326" s="87"/>
      <c r="S326" s="87"/>
      <c r="T326" s="88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T326" s="20" t="s">
        <v>156</v>
      </c>
      <c r="AU326" s="20" t="s">
        <v>86</v>
      </c>
    </row>
    <row r="327" spans="1:65" s="2" customFormat="1" ht="24.15" customHeight="1">
      <c r="A327" s="41"/>
      <c r="B327" s="42"/>
      <c r="C327" s="215" t="s">
        <v>742</v>
      </c>
      <c r="D327" s="215" t="s">
        <v>149</v>
      </c>
      <c r="E327" s="216" t="s">
        <v>1582</v>
      </c>
      <c r="F327" s="217" t="s">
        <v>1583</v>
      </c>
      <c r="G327" s="218" t="s">
        <v>526</v>
      </c>
      <c r="H327" s="219">
        <v>7.687</v>
      </c>
      <c r="I327" s="220"/>
      <c r="J327" s="221">
        <f>ROUND(I327*H327,2)</f>
        <v>0</v>
      </c>
      <c r="K327" s="217" t="s">
        <v>153</v>
      </c>
      <c r="L327" s="47"/>
      <c r="M327" s="222" t="s">
        <v>19</v>
      </c>
      <c r="N327" s="223" t="s">
        <v>47</v>
      </c>
      <c r="O327" s="87"/>
      <c r="P327" s="224">
        <f>O327*H327</f>
        <v>0</v>
      </c>
      <c r="Q327" s="224">
        <v>0</v>
      </c>
      <c r="R327" s="224">
        <f>Q327*H327</f>
        <v>0</v>
      </c>
      <c r="S327" s="224">
        <v>0</v>
      </c>
      <c r="T327" s="225">
        <f>S327*H327</f>
        <v>0</v>
      </c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R327" s="226" t="s">
        <v>167</v>
      </c>
      <c r="AT327" s="226" t="s">
        <v>149</v>
      </c>
      <c r="AU327" s="226" t="s">
        <v>86</v>
      </c>
      <c r="AY327" s="20" t="s">
        <v>146</v>
      </c>
      <c r="BE327" s="227">
        <f>IF(N327="základní",J327,0)</f>
        <v>0</v>
      </c>
      <c r="BF327" s="227">
        <f>IF(N327="snížená",J327,0)</f>
        <v>0</v>
      </c>
      <c r="BG327" s="227">
        <f>IF(N327="zákl. přenesená",J327,0)</f>
        <v>0</v>
      </c>
      <c r="BH327" s="227">
        <f>IF(N327="sníž. přenesená",J327,0)</f>
        <v>0</v>
      </c>
      <c r="BI327" s="227">
        <f>IF(N327="nulová",J327,0)</f>
        <v>0</v>
      </c>
      <c r="BJ327" s="20" t="s">
        <v>84</v>
      </c>
      <c r="BK327" s="227">
        <f>ROUND(I327*H327,2)</f>
        <v>0</v>
      </c>
      <c r="BL327" s="20" t="s">
        <v>167</v>
      </c>
      <c r="BM327" s="226" t="s">
        <v>1584</v>
      </c>
    </row>
    <row r="328" spans="1:47" s="2" customFormat="1" ht="12">
      <c r="A328" s="41"/>
      <c r="B328" s="42"/>
      <c r="C328" s="43"/>
      <c r="D328" s="228" t="s">
        <v>156</v>
      </c>
      <c r="E328" s="43"/>
      <c r="F328" s="229" t="s">
        <v>1585</v>
      </c>
      <c r="G328" s="43"/>
      <c r="H328" s="43"/>
      <c r="I328" s="230"/>
      <c r="J328" s="43"/>
      <c r="K328" s="43"/>
      <c r="L328" s="47"/>
      <c r="M328" s="233"/>
      <c r="N328" s="234"/>
      <c r="O328" s="235"/>
      <c r="P328" s="235"/>
      <c r="Q328" s="235"/>
      <c r="R328" s="235"/>
      <c r="S328" s="235"/>
      <c r="T328" s="236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T328" s="20" t="s">
        <v>156</v>
      </c>
      <c r="AU328" s="20" t="s">
        <v>86</v>
      </c>
    </row>
    <row r="329" spans="1:31" s="2" customFormat="1" ht="6.95" customHeight="1">
      <c r="A329" s="41"/>
      <c r="B329" s="62"/>
      <c r="C329" s="63"/>
      <c r="D329" s="63"/>
      <c r="E329" s="63"/>
      <c r="F329" s="63"/>
      <c r="G329" s="63"/>
      <c r="H329" s="63"/>
      <c r="I329" s="63"/>
      <c r="J329" s="63"/>
      <c r="K329" s="63"/>
      <c r="L329" s="47"/>
      <c r="M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</row>
  </sheetData>
  <sheetProtection password="CC35" sheet="1" objects="1" scenarios="1" formatColumns="0" formatRows="0" autoFilter="0"/>
  <autoFilter ref="C91:K328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0:H80"/>
    <mergeCell ref="E82:H82"/>
    <mergeCell ref="E84:H84"/>
    <mergeCell ref="L2:V2"/>
  </mergeCells>
  <hyperlinks>
    <hyperlink ref="F96" r:id="rId1" display="https://podminky.urs.cz/item/CS_URS_2024_01/119001405"/>
    <hyperlink ref="F98" r:id="rId2" display="https://podminky.urs.cz/item/CS_URS_2024_01/119001412"/>
    <hyperlink ref="F100" r:id="rId3" display="https://podminky.urs.cz/item/CS_URS_2024_01/132254202"/>
    <hyperlink ref="F110" r:id="rId4" display="https://podminky.urs.cz/item/CS_URS_2024_01/139001101"/>
    <hyperlink ref="F120" r:id="rId5" display="https://podminky.urs.cz/item/CS_URS_2024_01/151101101"/>
    <hyperlink ref="F130" r:id="rId6" display="https://podminky.urs.cz/item/CS_URS_2024_01/151101111"/>
    <hyperlink ref="F140" r:id="rId7" display="https://podminky.urs.cz/item/CS_URS_2024_01/162251102"/>
    <hyperlink ref="F143" r:id="rId8" display="https://podminky.urs.cz/item/CS_URS_2024_01/162651112"/>
    <hyperlink ref="F153" r:id="rId9" display="https://podminky.urs.cz/item/CS_URS_2024_01/171201231"/>
    <hyperlink ref="F164" r:id="rId10" display="https://podminky.urs.cz/item/CS_URS_2024_01/171251201"/>
    <hyperlink ref="F166" r:id="rId11" display="https://podminky.urs.cz/item/CS_URS_2024_01/174151101"/>
    <hyperlink ref="F184" r:id="rId12" display="https://podminky.urs.cz/item/CS_URS_2024_01/175111101"/>
    <hyperlink ref="F197" r:id="rId13" display="https://podminky.urs.cz/item/CS_URS_2024_01/358315114"/>
    <hyperlink ref="F205" r:id="rId14" display="https://podminky.urs.cz/item/CS_URS_2024_01/451572111"/>
    <hyperlink ref="F215" r:id="rId15" display="https://podminky.urs.cz/item/CS_URS_2024_01/452112112"/>
    <hyperlink ref="F224" r:id="rId16" display="https://podminky.urs.cz/item/CS_URS_2024_01/871313121"/>
    <hyperlink ref="F231" r:id="rId17" display="https://podminky.urs.cz/item/CS_URS_2024_01/877310310"/>
    <hyperlink ref="F236" r:id="rId18" display="https://podminky.urs.cz/item/CS_URS_2024_01/877310320"/>
    <hyperlink ref="F239" r:id="rId19" display="https://podminky.urs.cz/item/CS_URS_2024_01/877350330"/>
    <hyperlink ref="F244" r:id="rId20" display="https://podminky.urs.cz/item/CS_URS_2024_01/892351111"/>
    <hyperlink ref="F247" r:id="rId21" display="https://podminky.urs.cz/item/CS_URS_2024_01/892372111"/>
    <hyperlink ref="F249" r:id="rId22" display="https://podminky.urs.cz/item/CS_URS_2024_01/895941301"/>
    <hyperlink ref="F257" r:id="rId23" display="https://podminky.urs.cz/item/CS_URS_2024_01/895941313"/>
    <hyperlink ref="F265" r:id="rId24" display="https://podminky.urs.cz/item/CS_URS_2024_01/895941322"/>
    <hyperlink ref="F273" r:id="rId25" display="https://podminky.urs.cz/item/CS_URS_2024_01/899202211"/>
    <hyperlink ref="F280" r:id="rId26" display="https://podminky.urs.cz/item/CS_URS_2024_01/899204112"/>
    <hyperlink ref="F309" r:id="rId27" display="https://podminky.urs.cz/item/CS_URS_2024_01/899721111"/>
    <hyperlink ref="F312" r:id="rId28" display="https://podminky.urs.cz/item/CS_URS_2024_01/899722114"/>
    <hyperlink ref="F316" r:id="rId29" display="https://podminky.urs.cz/item/CS_URS_2024_01/997221561"/>
    <hyperlink ref="F318" r:id="rId30" display="https://podminky.urs.cz/item/CS_URS_2024_01/997221569"/>
    <hyperlink ref="F321" r:id="rId31" display="https://podminky.urs.cz/item/CS_URS_2024_01/997221611"/>
    <hyperlink ref="F323" r:id="rId32" display="https://podminky.urs.cz/item/CS_URS_2024_01/997221861"/>
    <hyperlink ref="F326" r:id="rId33" display="https://podminky.urs.cz/item/CS_URS_2024_01/998276101"/>
    <hyperlink ref="F328" r:id="rId34" display="https://podminky.urs.cz/item/CS_URS_2024_01/998276124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102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3"/>
      <c r="AT3" s="20" t="s">
        <v>86</v>
      </c>
    </row>
    <row r="4" spans="2:46" s="1" customFormat="1" ht="24.95" customHeight="1">
      <c r="B4" s="23"/>
      <c r="D4" s="143" t="s">
        <v>115</v>
      </c>
      <c r="L4" s="23"/>
      <c r="M4" s="14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45" t="s">
        <v>16</v>
      </c>
      <c r="L6" s="23"/>
    </row>
    <row r="7" spans="2:12" s="1" customFormat="1" ht="16.5" customHeight="1">
      <c r="B7" s="23"/>
      <c r="E7" s="146" t="str">
        <f>'Rekapitulace zakázky'!K6</f>
        <v>Regenerace sídliště Husova - Jiráskova, Nový Bor - IV.etapa</v>
      </c>
      <c r="F7" s="145"/>
      <c r="G7" s="145"/>
      <c r="H7" s="145"/>
      <c r="L7" s="23"/>
    </row>
    <row r="8" spans="2:12" s="1" customFormat="1" ht="12" customHeight="1">
      <c r="B8" s="23"/>
      <c r="D8" s="145" t="s">
        <v>116</v>
      </c>
      <c r="L8" s="23"/>
    </row>
    <row r="9" spans="1:31" s="2" customFormat="1" ht="16.5" customHeight="1">
      <c r="A9" s="41"/>
      <c r="B9" s="47"/>
      <c r="C9" s="41"/>
      <c r="D9" s="41"/>
      <c r="E9" s="146" t="s">
        <v>233</v>
      </c>
      <c r="F9" s="41"/>
      <c r="G9" s="41"/>
      <c r="H9" s="41"/>
      <c r="I9" s="41"/>
      <c r="J9" s="41"/>
      <c r="K9" s="41"/>
      <c r="L9" s="14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 customHeight="1">
      <c r="A10" s="41"/>
      <c r="B10" s="47"/>
      <c r="C10" s="41"/>
      <c r="D10" s="145" t="s">
        <v>237</v>
      </c>
      <c r="E10" s="41"/>
      <c r="F10" s="41"/>
      <c r="G10" s="41"/>
      <c r="H10" s="41"/>
      <c r="I10" s="41"/>
      <c r="J10" s="41"/>
      <c r="K10" s="41"/>
      <c r="L10" s="14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6.5" customHeight="1">
      <c r="A11" s="41"/>
      <c r="B11" s="47"/>
      <c r="C11" s="41"/>
      <c r="D11" s="41"/>
      <c r="E11" s="148" t="s">
        <v>1586</v>
      </c>
      <c r="F11" s="41"/>
      <c r="G11" s="41"/>
      <c r="H11" s="41"/>
      <c r="I11" s="41"/>
      <c r="J11" s="41"/>
      <c r="K11" s="41"/>
      <c r="L11" s="14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>
      <c r="A12" s="41"/>
      <c r="B12" s="47"/>
      <c r="C12" s="41"/>
      <c r="D12" s="41"/>
      <c r="E12" s="41"/>
      <c r="F12" s="41"/>
      <c r="G12" s="41"/>
      <c r="H12" s="41"/>
      <c r="I12" s="41"/>
      <c r="J12" s="41"/>
      <c r="K12" s="41"/>
      <c r="L12" s="14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2" customHeight="1">
      <c r="A13" s="41"/>
      <c r="B13" s="47"/>
      <c r="C13" s="41"/>
      <c r="D13" s="145" t="s">
        <v>18</v>
      </c>
      <c r="E13" s="41"/>
      <c r="F13" s="136" t="s">
        <v>19</v>
      </c>
      <c r="G13" s="41"/>
      <c r="H13" s="41"/>
      <c r="I13" s="145" t="s">
        <v>20</v>
      </c>
      <c r="J13" s="136" t="s">
        <v>19</v>
      </c>
      <c r="K13" s="41"/>
      <c r="L13" s="14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45" t="s">
        <v>21</v>
      </c>
      <c r="E14" s="41"/>
      <c r="F14" s="136" t="s">
        <v>22</v>
      </c>
      <c r="G14" s="41"/>
      <c r="H14" s="41"/>
      <c r="I14" s="145" t="s">
        <v>23</v>
      </c>
      <c r="J14" s="149" t="str">
        <f>'Rekapitulace zakázky'!AN8</f>
        <v>27. 2. 2024</v>
      </c>
      <c r="K14" s="41"/>
      <c r="L14" s="14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0.8" customHeight="1">
      <c r="A15" s="41"/>
      <c r="B15" s="47"/>
      <c r="C15" s="41"/>
      <c r="D15" s="41"/>
      <c r="E15" s="41"/>
      <c r="F15" s="41"/>
      <c r="G15" s="41"/>
      <c r="H15" s="41"/>
      <c r="I15" s="41"/>
      <c r="J15" s="41"/>
      <c r="K15" s="41"/>
      <c r="L15" s="14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7"/>
      <c r="C16" s="41"/>
      <c r="D16" s="145" t="s">
        <v>25</v>
      </c>
      <c r="E16" s="41"/>
      <c r="F16" s="41"/>
      <c r="G16" s="41"/>
      <c r="H16" s="41"/>
      <c r="I16" s="145" t="s">
        <v>26</v>
      </c>
      <c r="J16" s="136" t="s">
        <v>27</v>
      </c>
      <c r="K16" s="41"/>
      <c r="L16" s="14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8" customHeight="1">
      <c r="A17" s="41"/>
      <c r="B17" s="47"/>
      <c r="C17" s="41"/>
      <c r="D17" s="41"/>
      <c r="E17" s="136" t="s">
        <v>28</v>
      </c>
      <c r="F17" s="41"/>
      <c r="G17" s="41"/>
      <c r="H17" s="41"/>
      <c r="I17" s="145" t="s">
        <v>29</v>
      </c>
      <c r="J17" s="136" t="s">
        <v>30</v>
      </c>
      <c r="K17" s="41"/>
      <c r="L17" s="14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6.95" customHeight="1">
      <c r="A18" s="41"/>
      <c r="B18" s="47"/>
      <c r="C18" s="41"/>
      <c r="D18" s="41"/>
      <c r="E18" s="41"/>
      <c r="F18" s="41"/>
      <c r="G18" s="41"/>
      <c r="H18" s="41"/>
      <c r="I18" s="41"/>
      <c r="J18" s="41"/>
      <c r="K18" s="41"/>
      <c r="L18" s="14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2" customHeight="1">
      <c r="A19" s="41"/>
      <c r="B19" s="47"/>
      <c r="C19" s="41"/>
      <c r="D19" s="145" t="s">
        <v>31</v>
      </c>
      <c r="E19" s="41"/>
      <c r="F19" s="41"/>
      <c r="G19" s="41"/>
      <c r="H19" s="41"/>
      <c r="I19" s="145" t="s">
        <v>26</v>
      </c>
      <c r="J19" s="36" t="str">
        <f>'Rekapitulace zakázky'!AN13</f>
        <v>Vyplň údaj</v>
      </c>
      <c r="K19" s="41"/>
      <c r="L19" s="14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8" customHeight="1">
      <c r="A20" s="41"/>
      <c r="B20" s="47"/>
      <c r="C20" s="41"/>
      <c r="D20" s="41"/>
      <c r="E20" s="36" t="str">
        <f>'Rekapitulace zakázky'!E14</f>
        <v>Vyplň údaj</v>
      </c>
      <c r="F20" s="136"/>
      <c r="G20" s="136"/>
      <c r="H20" s="136"/>
      <c r="I20" s="145" t="s">
        <v>29</v>
      </c>
      <c r="J20" s="36" t="str">
        <f>'Rekapitulace zakázky'!AN14</f>
        <v>Vyplň údaj</v>
      </c>
      <c r="K20" s="41"/>
      <c r="L20" s="14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6.95" customHeight="1">
      <c r="A21" s="41"/>
      <c r="B21" s="47"/>
      <c r="C21" s="41"/>
      <c r="D21" s="41"/>
      <c r="E21" s="41"/>
      <c r="F21" s="41"/>
      <c r="G21" s="41"/>
      <c r="H21" s="41"/>
      <c r="I21" s="41"/>
      <c r="J21" s="41"/>
      <c r="K21" s="41"/>
      <c r="L21" s="14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2" customHeight="1">
      <c r="A22" s="41"/>
      <c r="B22" s="47"/>
      <c r="C22" s="41"/>
      <c r="D22" s="145" t="s">
        <v>33</v>
      </c>
      <c r="E22" s="41"/>
      <c r="F22" s="41"/>
      <c r="G22" s="41"/>
      <c r="H22" s="41"/>
      <c r="I22" s="145" t="s">
        <v>26</v>
      </c>
      <c r="J22" s="136" t="s">
        <v>34</v>
      </c>
      <c r="K22" s="41"/>
      <c r="L22" s="14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8" customHeight="1">
      <c r="A23" s="41"/>
      <c r="B23" s="47"/>
      <c r="C23" s="41"/>
      <c r="D23" s="41"/>
      <c r="E23" s="136" t="s">
        <v>35</v>
      </c>
      <c r="F23" s="41"/>
      <c r="G23" s="41"/>
      <c r="H23" s="41"/>
      <c r="I23" s="145" t="s">
        <v>29</v>
      </c>
      <c r="J23" s="136" t="s">
        <v>36</v>
      </c>
      <c r="K23" s="41"/>
      <c r="L23" s="14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6.95" customHeight="1">
      <c r="A24" s="41"/>
      <c r="B24" s="47"/>
      <c r="C24" s="41"/>
      <c r="D24" s="41"/>
      <c r="E24" s="41"/>
      <c r="F24" s="41"/>
      <c r="G24" s="41"/>
      <c r="H24" s="41"/>
      <c r="I24" s="41"/>
      <c r="J24" s="41"/>
      <c r="K24" s="41"/>
      <c r="L24" s="14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2" customHeight="1">
      <c r="A25" s="41"/>
      <c r="B25" s="47"/>
      <c r="C25" s="41"/>
      <c r="D25" s="145" t="s">
        <v>38</v>
      </c>
      <c r="E25" s="41"/>
      <c r="F25" s="41"/>
      <c r="G25" s="41"/>
      <c r="H25" s="41"/>
      <c r="I25" s="145" t="s">
        <v>26</v>
      </c>
      <c r="J25" s="136" t="s">
        <v>19</v>
      </c>
      <c r="K25" s="41"/>
      <c r="L25" s="14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8" customHeight="1">
      <c r="A26" s="41"/>
      <c r="B26" s="47"/>
      <c r="C26" s="41"/>
      <c r="D26" s="41"/>
      <c r="E26" s="136" t="s">
        <v>39</v>
      </c>
      <c r="F26" s="41"/>
      <c r="G26" s="41"/>
      <c r="H26" s="41"/>
      <c r="I26" s="145" t="s">
        <v>29</v>
      </c>
      <c r="J26" s="136" t="s">
        <v>19</v>
      </c>
      <c r="K26" s="41"/>
      <c r="L26" s="14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6.95" customHeight="1">
      <c r="A27" s="41"/>
      <c r="B27" s="47"/>
      <c r="C27" s="41"/>
      <c r="D27" s="41"/>
      <c r="E27" s="41"/>
      <c r="F27" s="41"/>
      <c r="G27" s="41"/>
      <c r="H27" s="41"/>
      <c r="I27" s="41"/>
      <c r="J27" s="41"/>
      <c r="K27" s="41"/>
      <c r="L27" s="147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2" customHeight="1">
      <c r="A28" s="41"/>
      <c r="B28" s="47"/>
      <c r="C28" s="41"/>
      <c r="D28" s="145" t="s">
        <v>40</v>
      </c>
      <c r="E28" s="41"/>
      <c r="F28" s="41"/>
      <c r="G28" s="41"/>
      <c r="H28" s="41"/>
      <c r="I28" s="41"/>
      <c r="J28" s="41"/>
      <c r="K28" s="41"/>
      <c r="L28" s="14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8" customFormat="1" ht="16.5" customHeight="1">
      <c r="A29" s="150"/>
      <c r="B29" s="151"/>
      <c r="C29" s="150"/>
      <c r="D29" s="150"/>
      <c r="E29" s="152" t="s">
        <v>19</v>
      </c>
      <c r="F29" s="152"/>
      <c r="G29" s="152"/>
      <c r="H29" s="152"/>
      <c r="I29" s="150"/>
      <c r="J29" s="150"/>
      <c r="K29" s="150"/>
      <c r="L29" s="153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</row>
    <row r="30" spans="1:31" s="2" customFormat="1" ht="6.95" customHeight="1">
      <c r="A30" s="41"/>
      <c r="B30" s="47"/>
      <c r="C30" s="41"/>
      <c r="D30" s="41"/>
      <c r="E30" s="41"/>
      <c r="F30" s="41"/>
      <c r="G30" s="41"/>
      <c r="H30" s="41"/>
      <c r="I30" s="41"/>
      <c r="J30" s="41"/>
      <c r="K30" s="41"/>
      <c r="L30" s="14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4"/>
      <c r="E31" s="154"/>
      <c r="F31" s="154"/>
      <c r="G31" s="154"/>
      <c r="H31" s="154"/>
      <c r="I31" s="154"/>
      <c r="J31" s="154"/>
      <c r="K31" s="154"/>
      <c r="L31" s="14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25.4" customHeight="1">
      <c r="A32" s="41"/>
      <c r="B32" s="47"/>
      <c r="C32" s="41"/>
      <c r="D32" s="155" t="s">
        <v>42</v>
      </c>
      <c r="E32" s="41"/>
      <c r="F32" s="41"/>
      <c r="G32" s="41"/>
      <c r="H32" s="41"/>
      <c r="I32" s="41"/>
      <c r="J32" s="156">
        <f>ROUND(J92,2)</f>
        <v>0</v>
      </c>
      <c r="K32" s="41"/>
      <c r="L32" s="14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7"/>
      <c r="C33" s="41"/>
      <c r="D33" s="154"/>
      <c r="E33" s="154"/>
      <c r="F33" s="154"/>
      <c r="G33" s="154"/>
      <c r="H33" s="154"/>
      <c r="I33" s="154"/>
      <c r="J33" s="154"/>
      <c r="K33" s="154"/>
      <c r="L33" s="14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41"/>
      <c r="F34" s="157" t="s">
        <v>44</v>
      </c>
      <c r="G34" s="41"/>
      <c r="H34" s="41"/>
      <c r="I34" s="157" t="s">
        <v>43</v>
      </c>
      <c r="J34" s="157" t="s">
        <v>45</v>
      </c>
      <c r="K34" s="41"/>
      <c r="L34" s="14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7"/>
      <c r="C35" s="41"/>
      <c r="D35" s="158" t="s">
        <v>46</v>
      </c>
      <c r="E35" s="145" t="s">
        <v>47</v>
      </c>
      <c r="F35" s="159">
        <f>ROUND((SUM(BE92:BE181)),2)</f>
        <v>0</v>
      </c>
      <c r="G35" s="41"/>
      <c r="H35" s="41"/>
      <c r="I35" s="160">
        <v>0.21</v>
      </c>
      <c r="J35" s="159">
        <f>ROUND(((SUM(BE92:BE181))*I35),2)</f>
        <v>0</v>
      </c>
      <c r="K35" s="41"/>
      <c r="L35" s="14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7"/>
      <c r="C36" s="41"/>
      <c r="D36" s="41"/>
      <c r="E36" s="145" t="s">
        <v>48</v>
      </c>
      <c r="F36" s="159">
        <f>ROUND((SUM(BF92:BF181)),2)</f>
        <v>0</v>
      </c>
      <c r="G36" s="41"/>
      <c r="H36" s="41"/>
      <c r="I36" s="160">
        <v>0.12</v>
      </c>
      <c r="J36" s="159">
        <f>ROUND(((SUM(BF92:BF181))*I36),2)</f>
        <v>0</v>
      </c>
      <c r="K36" s="41"/>
      <c r="L36" s="14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5" t="s">
        <v>49</v>
      </c>
      <c r="F37" s="159">
        <f>ROUND((SUM(BG92:BG181)),2)</f>
        <v>0</v>
      </c>
      <c r="G37" s="41"/>
      <c r="H37" s="41"/>
      <c r="I37" s="160">
        <v>0.21</v>
      </c>
      <c r="J37" s="159">
        <f>0</f>
        <v>0</v>
      </c>
      <c r="K37" s="41"/>
      <c r="L37" s="14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 hidden="1">
      <c r="A38" s="41"/>
      <c r="B38" s="47"/>
      <c r="C38" s="41"/>
      <c r="D38" s="41"/>
      <c r="E38" s="145" t="s">
        <v>50</v>
      </c>
      <c r="F38" s="159">
        <f>ROUND((SUM(BH92:BH181)),2)</f>
        <v>0</v>
      </c>
      <c r="G38" s="41"/>
      <c r="H38" s="41"/>
      <c r="I38" s="160">
        <v>0.12</v>
      </c>
      <c r="J38" s="159">
        <f>0</f>
        <v>0</v>
      </c>
      <c r="K38" s="41"/>
      <c r="L38" s="14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7"/>
      <c r="C39" s="41"/>
      <c r="D39" s="41"/>
      <c r="E39" s="145" t="s">
        <v>51</v>
      </c>
      <c r="F39" s="159">
        <f>ROUND((SUM(BI92:BI181)),2)</f>
        <v>0</v>
      </c>
      <c r="G39" s="41"/>
      <c r="H39" s="41"/>
      <c r="I39" s="160">
        <v>0</v>
      </c>
      <c r="J39" s="159">
        <f>0</f>
        <v>0</v>
      </c>
      <c r="K39" s="41"/>
      <c r="L39" s="14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6.95" customHeight="1">
      <c r="A40" s="41"/>
      <c r="B40" s="47"/>
      <c r="C40" s="41"/>
      <c r="D40" s="41"/>
      <c r="E40" s="41"/>
      <c r="F40" s="41"/>
      <c r="G40" s="41"/>
      <c r="H40" s="41"/>
      <c r="I40" s="41"/>
      <c r="J40" s="41"/>
      <c r="K40" s="41"/>
      <c r="L40" s="14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25.4" customHeight="1">
      <c r="A41" s="41"/>
      <c r="B41" s="47"/>
      <c r="C41" s="161"/>
      <c r="D41" s="162" t="s">
        <v>52</v>
      </c>
      <c r="E41" s="163"/>
      <c r="F41" s="163"/>
      <c r="G41" s="164" t="s">
        <v>53</v>
      </c>
      <c r="H41" s="165" t="s">
        <v>54</v>
      </c>
      <c r="I41" s="163"/>
      <c r="J41" s="166">
        <f>SUM(J32:J39)</f>
        <v>0</v>
      </c>
      <c r="K41" s="167"/>
      <c r="L41" s="147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>
      <c r="A42" s="41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47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6" spans="1:31" s="2" customFormat="1" ht="6.95" customHeight="1">
      <c r="A46" s="41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4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24.95" customHeight="1">
      <c r="A47" s="41"/>
      <c r="B47" s="42"/>
      <c r="C47" s="26" t="s">
        <v>118</v>
      </c>
      <c r="D47" s="43"/>
      <c r="E47" s="43"/>
      <c r="F47" s="43"/>
      <c r="G47" s="43"/>
      <c r="H47" s="43"/>
      <c r="I47" s="43"/>
      <c r="J47" s="43"/>
      <c r="K47" s="43"/>
      <c r="L47" s="14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6.95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14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16</v>
      </c>
      <c r="D49" s="43"/>
      <c r="E49" s="43"/>
      <c r="F49" s="43"/>
      <c r="G49" s="43"/>
      <c r="H49" s="43"/>
      <c r="I49" s="43"/>
      <c r="J49" s="43"/>
      <c r="K49" s="43"/>
      <c r="L49" s="14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172" t="str">
        <f>E7</f>
        <v>Regenerace sídliště Husova - Jiráskova, Nový Bor - IV.etapa</v>
      </c>
      <c r="F50" s="35"/>
      <c r="G50" s="35"/>
      <c r="H50" s="35"/>
      <c r="I50" s="43"/>
      <c r="J50" s="43"/>
      <c r="K50" s="43"/>
      <c r="L50" s="14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2:12" s="1" customFormat="1" ht="12" customHeight="1">
      <c r="B51" s="24"/>
      <c r="C51" s="35" t="s">
        <v>116</v>
      </c>
      <c r="D51" s="25"/>
      <c r="E51" s="25"/>
      <c r="F51" s="25"/>
      <c r="G51" s="25"/>
      <c r="H51" s="25"/>
      <c r="I51" s="25"/>
      <c r="J51" s="25"/>
      <c r="K51" s="25"/>
      <c r="L51" s="23"/>
    </row>
    <row r="52" spans="1:31" s="2" customFormat="1" ht="16.5" customHeight="1">
      <c r="A52" s="41"/>
      <c r="B52" s="42"/>
      <c r="C52" s="43"/>
      <c r="D52" s="43"/>
      <c r="E52" s="172" t="s">
        <v>233</v>
      </c>
      <c r="F52" s="43"/>
      <c r="G52" s="43"/>
      <c r="H52" s="43"/>
      <c r="I52" s="43"/>
      <c r="J52" s="43"/>
      <c r="K52" s="43"/>
      <c r="L52" s="14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12" customHeight="1">
      <c r="A53" s="41"/>
      <c r="B53" s="42"/>
      <c r="C53" s="35" t="s">
        <v>237</v>
      </c>
      <c r="D53" s="43"/>
      <c r="E53" s="43"/>
      <c r="F53" s="43"/>
      <c r="G53" s="43"/>
      <c r="H53" s="43"/>
      <c r="I53" s="43"/>
      <c r="J53" s="43"/>
      <c r="K53" s="43"/>
      <c r="L53" s="14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6.5" customHeight="1">
      <c r="A54" s="41"/>
      <c r="B54" s="42"/>
      <c r="C54" s="43"/>
      <c r="D54" s="43"/>
      <c r="E54" s="72" t="str">
        <f>E11</f>
        <v>SO 103.4 - Přeložky IS</v>
      </c>
      <c r="F54" s="43"/>
      <c r="G54" s="43"/>
      <c r="H54" s="43"/>
      <c r="I54" s="43"/>
      <c r="J54" s="43"/>
      <c r="K54" s="43"/>
      <c r="L54" s="14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6.95" customHeight="1">
      <c r="A55" s="41"/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14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2" customHeight="1">
      <c r="A56" s="41"/>
      <c r="B56" s="42"/>
      <c r="C56" s="35" t="s">
        <v>21</v>
      </c>
      <c r="D56" s="43"/>
      <c r="E56" s="43"/>
      <c r="F56" s="30" t="str">
        <f>F14</f>
        <v>k.ú. Nový Bor</v>
      </c>
      <c r="G56" s="43"/>
      <c r="H56" s="43"/>
      <c r="I56" s="35" t="s">
        <v>23</v>
      </c>
      <c r="J56" s="75" t="str">
        <f>IF(J14="","",J14)</f>
        <v>27. 2. 2024</v>
      </c>
      <c r="K56" s="43"/>
      <c r="L56" s="14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6.95" customHeight="1">
      <c r="A57" s="41"/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14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5.15" customHeight="1">
      <c r="A58" s="41"/>
      <c r="B58" s="42"/>
      <c r="C58" s="35" t="s">
        <v>25</v>
      </c>
      <c r="D58" s="43"/>
      <c r="E58" s="43"/>
      <c r="F58" s="30" t="str">
        <f>E17</f>
        <v>Město Nový Bor</v>
      </c>
      <c r="G58" s="43"/>
      <c r="H58" s="43"/>
      <c r="I58" s="35" t="s">
        <v>33</v>
      </c>
      <c r="J58" s="39" t="str">
        <f>E23</f>
        <v xml:space="preserve">ProProjekt s.r.o. </v>
      </c>
      <c r="K58" s="43"/>
      <c r="L58" s="14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31" s="2" customFormat="1" ht="15.15" customHeight="1">
      <c r="A59" s="41"/>
      <c r="B59" s="42"/>
      <c r="C59" s="35" t="s">
        <v>31</v>
      </c>
      <c r="D59" s="43"/>
      <c r="E59" s="43"/>
      <c r="F59" s="30" t="str">
        <f>IF(E20="","",E20)</f>
        <v>Vyplň údaj</v>
      </c>
      <c r="G59" s="43"/>
      <c r="H59" s="43"/>
      <c r="I59" s="35" t="s">
        <v>38</v>
      </c>
      <c r="J59" s="39" t="str">
        <f>E26</f>
        <v>Martin Rousek</v>
      </c>
      <c r="K59" s="43"/>
      <c r="L59" s="14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pans="1:31" s="2" customFormat="1" ht="10.3" customHeight="1">
      <c r="A60" s="41"/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147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pans="1:31" s="2" customFormat="1" ht="29.25" customHeight="1">
      <c r="A61" s="41"/>
      <c r="B61" s="42"/>
      <c r="C61" s="173" t="s">
        <v>119</v>
      </c>
      <c r="D61" s="174"/>
      <c r="E61" s="174"/>
      <c r="F61" s="174"/>
      <c r="G61" s="174"/>
      <c r="H61" s="174"/>
      <c r="I61" s="174"/>
      <c r="J61" s="175" t="s">
        <v>120</v>
      </c>
      <c r="K61" s="174"/>
      <c r="L61" s="147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1:31" s="2" customFormat="1" ht="10.3" customHeight="1">
      <c r="A62" s="41"/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147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pans="1:47" s="2" customFormat="1" ht="22.8" customHeight="1">
      <c r="A63" s="41"/>
      <c r="B63" s="42"/>
      <c r="C63" s="176" t="s">
        <v>74</v>
      </c>
      <c r="D63" s="43"/>
      <c r="E63" s="43"/>
      <c r="F63" s="43"/>
      <c r="G63" s="43"/>
      <c r="H63" s="43"/>
      <c r="I63" s="43"/>
      <c r="J63" s="105">
        <f>J92</f>
        <v>0</v>
      </c>
      <c r="K63" s="43"/>
      <c r="L63" s="147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U63" s="20" t="s">
        <v>121</v>
      </c>
    </row>
    <row r="64" spans="1:31" s="9" customFormat="1" ht="24.95" customHeight="1">
      <c r="A64" s="9"/>
      <c r="B64" s="177"/>
      <c r="C64" s="178"/>
      <c r="D64" s="179" t="s">
        <v>358</v>
      </c>
      <c r="E64" s="180"/>
      <c r="F64" s="180"/>
      <c r="G64" s="180"/>
      <c r="H64" s="180"/>
      <c r="I64" s="180"/>
      <c r="J64" s="181">
        <f>J93</f>
        <v>0</v>
      </c>
      <c r="K64" s="178"/>
      <c r="L64" s="18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3"/>
      <c r="C65" s="128"/>
      <c r="D65" s="184" t="s">
        <v>359</v>
      </c>
      <c r="E65" s="185"/>
      <c r="F65" s="185"/>
      <c r="G65" s="185"/>
      <c r="H65" s="185"/>
      <c r="I65" s="185"/>
      <c r="J65" s="186">
        <f>J94</f>
        <v>0</v>
      </c>
      <c r="K65" s="128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77"/>
      <c r="C66" s="178"/>
      <c r="D66" s="179" t="s">
        <v>367</v>
      </c>
      <c r="E66" s="180"/>
      <c r="F66" s="180"/>
      <c r="G66" s="180"/>
      <c r="H66" s="180"/>
      <c r="I66" s="180"/>
      <c r="J66" s="181">
        <f>J148</f>
        <v>0</v>
      </c>
      <c r="K66" s="178"/>
      <c r="L66" s="182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83"/>
      <c r="C67" s="128"/>
      <c r="D67" s="184" t="s">
        <v>1587</v>
      </c>
      <c r="E67" s="185"/>
      <c r="F67" s="185"/>
      <c r="G67" s="185"/>
      <c r="H67" s="185"/>
      <c r="I67" s="185"/>
      <c r="J67" s="186">
        <f>J149</f>
        <v>0</v>
      </c>
      <c r="K67" s="128"/>
      <c r="L67" s="18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3"/>
      <c r="C68" s="128"/>
      <c r="D68" s="184" t="s">
        <v>1375</v>
      </c>
      <c r="E68" s="185"/>
      <c r="F68" s="185"/>
      <c r="G68" s="185"/>
      <c r="H68" s="185"/>
      <c r="I68" s="185"/>
      <c r="J68" s="186">
        <f>J160</f>
        <v>0</v>
      </c>
      <c r="K68" s="128"/>
      <c r="L68" s="18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3"/>
      <c r="C69" s="128"/>
      <c r="D69" s="184" t="s">
        <v>1376</v>
      </c>
      <c r="E69" s="185"/>
      <c r="F69" s="185"/>
      <c r="G69" s="185"/>
      <c r="H69" s="185"/>
      <c r="I69" s="185"/>
      <c r="J69" s="186">
        <f>J167</f>
        <v>0</v>
      </c>
      <c r="K69" s="128"/>
      <c r="L69" s="18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3"/>
      <c r="C70" s="128"/>
      <c r="D70" s="184" t="s">
        <v>1588</v>
      </c>
      <c r="E70" s="185"/>
      <c r="F70" s="185"/>
      <c r="G70" s="185"/>
      <c r="H70" s="185"/>
      <c r="I70" s="185"/>
      <c r="J70" s="186">
        <f>J175</f>
        <v>0</v>
      </c>
      <c r="K70" s="128"/>
      <c r="L70" s="18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41"/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147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pans="1:31" s="2" customFormat="1" ht="6.95" customHeight="1">
      <c r="A72" s="41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4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6" spans="1:31" s="2" customFormat="1" ht="6.95" customHeight="1">
      <c r="A76" s="41"/>
      <c r="B76" s="64"/>
      <c r="C76" s="65"/>
      <c r="D76" s="65"/>
      <c r="E76" s="65"/>
      <c r="F76" s="65"/>
      <c r="G76" s="65"/>
      <c r="H76" s="65"/>
      <c r="I76" s="65"/>
      <c r="J76" s="65"/>
      <c r="K76" s="65"/>
      <c r="L76" s="14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24.95" customHeight="1">
      <c r="A77" s="41"/>
      <c r="B77" s="42"/>
      <c r="C77" s="26" t="s">
        <v>130</v>
      </c>
      <c r="D77" s="43"/>
      <c r="E77" s="43"/>
      <c r="F77" s="43"/>
      <c r="G77" s="43"/>
      <c r="H77" s="43"/>
      <c r="I77" s="43"/>
      <c r="J77" s="43"/>
      <c r="K77" s="43"/>
      <c r="L77" s="14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6.95" customHeight="1">
      <c r="A78" s="41"/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14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12" customHeight="1">
      <c r="A79" s="41"/>
      <c r="B79" s="42"/>
      <c r="C79" s="35" t="s">
        <v>16</v>
      </c>
      <c r="D79" s="43"/>
      <c r="E79" s="43"/>
      <c r="F79" s="43"/>
      <c r="G79" s="43"/>
      <c r="H79" s="43"/>
      <c r="I79" s="43"/>
      <c r="J79" s="43"/>
      <c r="K79" s="43"/>
      <c r="L79" s="14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6.5" customHeight="1">
      <c r="A80" s="41"/>
      <c r="B80" s="42"/>
      <c r="C80" s="43"/>
      <c r="D80" s="43"/>
      <c r="E80" s="172" t="str">
        <f>E7</f>
        <v>Regenerace sídliště Husova - Jiráskova, Nový Bor - IV.etapa</v>
      </c>
      <c r="F80" s="35"/>
      <c r="G80" s="35"/>
      <c r="H80" s="35"/>
      <c r="I80" s="43"/>
      <c r="J80" s="43"/>
      <c r="K80" s="43"/>
      <c r="L80" s="14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2:12" s="1" customFormat="1" ht="12" customHeight="1">
      <c r="B81" s="24"/>
      <c r="C81" s="35" t="s">
        <v>116</v>
      </c>
      <c r="D81" s="25"/>
      <c r="E81" s="25"/>
      <c r="F81" s="25"/>
      <c r="G81" s="25"/>
      <c r="H81" s="25"/>
      <c r="I81" s="25"/>
      <c r="J81" s="25"/>
      <c r="K81" s="25"/>
      <c r="L81" s="23"/>
    </row>
    <row r="82" spans="1:31" s="2" customFormat="1" ht="16.5" customHeight="1">
      <c r="A82" s="41"/>
      <c r="B82" s="42"/>
      <c r="C82" s="43"/>
      <c r="D82" s="43"/>
      <c r="E82" s="172" t="s">
        <v>233</v>
      </c>
      <c r="F82" s="43"/>
      <c r="G82" s="43"/>
      <c r="H82" s="43"/>
      <c r="I82" s="43"/>
      <c r="J82" s="43"/>
      <c r="K82" s="43"/>
      <c r="L82" s="14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2" customHeight="1">
      <c r="A83" s="41"/>
      <c r="B83" s="42"/>
      <c r="C83" s="35" t="s">
        <v>237</v>
      </c>
      <c r="D83" s="43"/>
      <c r="E83" s="43"/>
      <c r="F83" s="43"/>
      <c r="G83" s="43"/>
      <c r="H83" s="43"/>
      <c r="I83" s="43"/>
      <c r="J83" s="43"/>
      <c r="K83" s="43"/>
      <c r="L83" s="14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6.5" customHeight="1">
      <c r="A84" s="41"/>
      <c r="B84" s="42"/>
      <c r="C84" s="43"/>
      <c r="D84" s="43"/>
      <c r="E84" s="72" t="str">
        <f>E11</f>
        <v>SO 103.4 - Přeložky IS</v>
      </c>
      <c r="F84" s="43"/>
      <c r="G84" s="43"/>
      <c r="H84" s="43"/>
      <c r="I84" s="43"/>
      <c r="J84" s="43"/>
      <c r="K84" s="43"/>
      <c r="L84" s="14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6.95" customHeight="1">
      <c r="A85" s="41"/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147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12" customHeight="1">
      <c r="A86" s="41"/>
      <c r="B86" s="42"/>
      <c r="C86" s="35" t="s">
        <v>21</v>
      </c>
      <c r="D86" s="43"/>
      <c r="E86" s="43"/>
      <c r="F86" s="30" t="str">
        <f>F14</f>
        <v>k.ú. Nový Bor</v>
      </c>
      <c r="G86" s="43"/>
      <c r="H86" s="43"/>
      <c r="I86" s="35" t="s">
        <v>23</v>
      </c>
      <c r="J86" s="75" t="str">
        <f>IF(J14="","",J14)</f>
        <v>27. 2. 2024</v>
      </c>
      <c r="K86" s="43"/>
      <c r="L86" s="147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6.95" customHeight="1">
      <c r="A87" s="41"/>
      <c r="B87" s="42"/>
      <c r="C87" s="43"/>
      <c r="D87" s="43"/>
      <c r="E87" s="43"/>
      <c r="F87" s="43"/>
      <c r="G87" s="43"/>
      <c r="H87" s="43"/>
      <c r="I87" s="43"/>
      <c r="J87" s="43"/>
      <c r="K87" s="43"/>
      <c r="L87" s="147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15.15" customHeight="1">
      <c r="A88" s="41"/>
      <c r="B88" s="42"/>
      <c r="C88" s="35" t="s">
        <v>25</v>
      </c>
      <c r="D88" s="43"/>
      <c r="E88" s="43"/>
      <c r="F88" s="30" t="str">
        <f>E17</f>
        <v>Město Nový Bor</v>
      </c>
      <c r="G88" s="43"/>
      <c r="H88" s="43"/>
      <c r="I88" s="35" t="s">
        <v>33</v>
      </c>
      <c r="J88" s="39" t="str">
        <f>E23</f>
        <v xml:space="preserve">ProProjekt s.r.o. </v>
      </c>
      <c r="K88" s="43"/>
      <c r="L88" s="147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5.15" customHeight="1">
      <c r="A89" s="41"/>
      <c r="B89" s="42"/>
      <c r="C89" s="35" t="s">
        <v>31</v>
      </c>
      <c r="D89" s="43"/>
      <c r="E89" s="43"/>
      <c r="F89" s="30" t="str">
        <f>IF(E20="","",E20)</f>
        <v>Vyplň údaj</v>
      </c>
      <c r="G89" s="43"/>
      <c r="H89" s="43"/>
      <c r="I89" s="35" t="s">
        <v>38</v>
      </c>
      <c r="J89" s="39" t="str">
        <f>E26</f>
        <v>Martin Rousek</v>
      </c>
      <c r="K89" s="43"/>
      <c r="L89" s="147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10.3" customHeight="1">
      <c r="A90" s="41"/>
      <c r="B90" s="42"/>
      <c r="C90" s="43"/>
      <c r="D90" s="43"/>
      <c r="E90" s="43"/>
      <c r="F90" s="43"/>
      <c r="G90" s="43"/>
      <c r="H90" s="43"/>
      <c r="I90" s="43"/>
      <c r="J90" s="43"/>
      <c r="K90" s="43"/>
      <c r="L90" s="147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11" customFormat="1" ht="29.25" customHeight="1">
      <c r="A91" s="188"/>
      <c r="B91" s="189"/>
      <c r="C91" s="190" t="s">
        <v>131</v>
      </c>
      <c r="D91" s="191" t="s">
        <v>61</v>
      </c>
      <c r="E91" s="191" t="s">
        <v>57</v>
      </c>
      <c r="F91" s="191" t="s">
        <v>58</v>
      </c>
      <c r="G91" s="191" t="s">
        <v>132</v>
      </c>
      <c r="H91" s="191" t="s">
        <v>133</v>
      </c>
      <c r="I91" s="191" t="s">
        <v>134</v>
      </c>
      <c r="J91" s="191" t="s">
        <v>120</v>
      </c>
      <c r="K91" s="192" t="s">
        <v>135</v>
      </c>
      <c r="L91" s="193"/>
      <c r="M91" s="95" t="s">
        <v>19</v>
      </c>
      <c r="N91" s="96" t="s">
        <v>46</v>
      </c>
      <c r="O91" s="96" t="s">
        <v>136</v>
      </c>
      <c r="P91" s="96" t="s">
        <v>137</v>
      </c>
      <c r="Q91" s="96" t="s">
        <v>138</v>
      </c>
      <c r="R91" s="96" t="s">
        <v>139</v>
      </c>
      <c r="S91" s="96" t="s">
        <v>140</v>
      </c>
      <c r="T91" s="97" t="s">
        <v>141</v>
      </c>
      <c r="U91" s="188"/>
      <c r="V91" s="188"/>
      <c r="W91" s="188"/>
      <c r="X91" s="188"/>
      <c r="Y91" s="188"/>
      <c r="Z91" s="188"/>
      <c r="AA91" s="188"/>
      <c r="AB91" s="188"/>
      <c r="AC91" s="188"/>
      <c r="AD91" s="188"/>
      <c r="AE91" s="188"/>
    </row>
    <row r="92" spans="1:63" s="2" customFormat="1" ht="22.8" customHeight="1">
      <c r="A92" s="41"/>
      <c r="B92" s="42"/>
      <c r="C92" s="102" t="s">
        <v>142</v>
      </c>
      <c r="D92" s="43"/>
      <c r="E92" s="43"/>
      <c r="F92" s="43"/>
      <c r="G92" s="43"/>
      <c r="H92" s="43"/>
      <c r="I92" s="43"/>
      <c r="J92" s="194">
        <f>BK92</f>
        <v>0</v>
      </c>
      <c r="K92" s="43"/>
      <c r="L92" s="47"/>
      <c r="M92" s="98"/>
      <c r="N92" s="195"/>
      <c r="O92" s="99"/>
      <c r="P92" s="196">
        <f>P93+P148</f>
        <v>0</v>
      </c>
      <c r="Q92" s="99"/>
      <c r="R92" s="196">
        <f>R93+R148</f>
        <v>0.11898439999999999</v>
      </c>
      <c r="S92" s="99"/>
      <c r="T92" s="197">
        <f>T93+T148</f>
        <v>0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T92" s="20" t="s">
        <v>75</v>
      </c>
      <c r="AU92" s="20" t="s">
        <v>121</v>
      </c>
      <c r="BK92" s="198">
        <f>BK93+BK148</f>
        <v>0</v>
      </c>
    </row>
    <row r="93" spans="1:63" s="12" customFormat="1" ht="25.9" customHeight="1">
      <c r="A93" s="12"/>
      <c r="B93" s="199"/>
      <c r="C93" s="200"/>
      <c r="D93" s="201" t="s">
        <v>75</v>
      </c>
      <c r="E93" s="202" t="s">
        <v>372</v>
      </c>
      <c r="F93" s="202" t="s">
        <v>373</v>
      </c>
      <c r="G93" s="200"/>
      <c r="H93" s="200"/>
      <c r="I93" s="203"/>
      <c r="J93" s="204">
        <f>BK93</f>
        <v>0</v>
      </c>
      <c r="K93" s="200"/>
      <c r="L93" s="205"/>
      <c r="M93" s="206"/>
      <c r="N93" s="207"/>
      <c r="O93" s="207"/>
      <c r="P93" s="208">
        <f>P94</f>
        <v>0</v>
      </c>
      <c r="Q93" s="207"/>
      <c r="R93" s="208">
        <f>R94</f>
        <v>0.1042944</v>
      </c>
      <c r="S93" s="207"/>
      <c r="T93" s="209">
        <f>T94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10" t="s">
        <v>84</v>
      </c>
      <c r="AT93" s="211" t="s">
        <v>75</v>
      </c>
      <c r="AU93" s="211" t="s">
        <v>76</v>
      </c>
      <c r="AY93" s="210" t="s">
        <v>146</v>
      </c>
      <c r="BK93" s="212">
        <f>BK94</f>
        <v>0</v>
      </c>
    </row>
    <row r="94" spans="1:63" s="12" customFormat="1" ht="22.8" customHeight="1">
      <c r="A94" s="12"/>
      <c r="B94" s="199"/>
      <c r="C94" s="200"/>
      <c r="D94" s="201" t="s">
        <v>75</v>
      </c>
      <c r="E94" s="213" t="s">
        <v>84</v>
      </c>
      <c r="F94" s="213" t="s">
        <v>374</v>
      </c>
      <c r="G94" s="200"/>
      <c r="H94" s="200"/>
      <c r="I94" s="203"/>
      <c r="J94" s="214">
        <f>BK94</f>
        <v>0</v>
      </c>
      <c r="K94" s="200"/>
      <c r="L94" s="205"/>
      <c r="M94" s="206"/>
      <c r="N94" s="207"/>
      <c r="O94" s="207"/>
      <c r="P94" s="208">
        <f>SUM(P95:P147)</f>
        <v>0</v>
      </c>
      <c r="Q94" s="207"/>
      <c r="R94" s="208">
        <f>SUM(R95:R147)</f>
        <v>0.1042944</v>
      </c>
      <c r="S94" s="207"/>
      <c r="T94" s="209">
        <f>SUM(T95:T147)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10" t="s">
        <v>84</v>
      </c>
      <c r="AT94" s="211" t="s">
        <v>75</v>
      </c>
      <c r="AU94" s="211" t="s">
        <v>84</v>
      </c>
      <c r="AY94" s="210" t="s">
        <v>146</v>
      </c>
      <c r="BK94" s="212">
        <f>SUM(BK95:BK147)</f>
        <v>0</v>
      </c>
    </row>
    <row r="95" spans="1:65" s="2" customFormat="1" ht="24.15" customHeight="1">
      <c r="A95" s="41"/>
      <c r="B95" s="42"/>
      <c r="C95" s="215" t="s">
        <v>84</v>
      </c>
      <c r="D95" s="215" t="s">
        <v>149</v>
      </c>
      <c r="E95" s="216" t="s">
        <v>1589</v>
      </c>
      <c r="F95" s="217" t="s">
        <v>1590</v>
      </c>
      <c r="G95" s="218" t="s">
        <v>467</v>
      </c>
      <c r="H95" s="219">
        <v>48.16</v>
      </c>
      <c r="I95" s="220"/>
      <c r="J95" s="221">
        <f>ROUND(I95*H95,2)</f>
        <v>0</v>
      </c>
      <c r="K95" s="217" t="s">
        <v>153</v>
      </c>
      <c r="L95" s="47"/>
      <c r="M95" s="222" t="s">
        <v>19</v>
      </c>
      <c r="N95" s="223" t="s">
        <v>47</v>
      </c>
      <c r="O95" s="87"/>
      <c r="P95" s="224">
        <f>O95*H95</f>
        <v>0</v>
      </c>
      <c r="Q95" s="224">
        <v>0</v>
      </c>
      <c r="R95" s="224">
        <f>Q95*H95</f>
        <v>0</v>
      </c>
      <c r="S95" s="224">
        <v>0</v>
      </c>
      <c r="T95" s="225">
        <f>S95*H95</f>
        <v>0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R95" s="226" t="s">
        <v>167</v>
      </c>
      <c r="AT95" s="226" t="s">
        <v>149</v>
      </c>
      <c r="AU95" s="226" t="s">
        <v>86</v>
      </c>
      <c r="AY95" s="20" t="s">
        <v>146</v>
      </c>
      <c r="BE95" s="227">
        <f>IF(N95="základní",J95,0)</f>
        <v>0</v>
      </c>
      <c r="BF95" s="227">
        <f>IF(N95="snížená",J95,0)</f>
        <v>0</v>
      </c>
      <c r="BG95" s="227">
        <f>IF(N95="zákl. přenesená",J95,0)</f>
        <v>0</v>
      </c>
      <c r="BH95" s="227">
        <f>IF(N95="sníž. přenesená",J95,0)</f>
        <v>0</v>
      </c>
      <c r="BI95" s="227">
        <f>IF(N95="nulová",J95,0)</f>
        <v>0</v>
      </c>
      <c r="BJ95" s="20" t="s">
        <v>84</v>
      </c>
      <c r="BK95" s="227">
        <f>ROUND(I95*H95,2)</f>
        <v>0</v>
      </c>
      <c r="BL95" s="20" t="s">
        <v>167</v>
      </c>
      <c r="BM95" s="226" t="s">
        <v>1591</v>
      </c>
    </row>
    <row r="96" spans="1:47" s="2" customFormat="1" ht="12">
      <c r="A96" s="41"/>
      <c r="B96" s="42"/>
      <c r="C96" s="43"/>
      <c r="D96" s="228" t="s">
        <v>156</v>
      </c>
      <c r="E96" s="43"/>
      <c r="F96" s="229" t="s">
        <v>1592</v>
      </c>
      <c r="G96" s="43"/>
      <c r="H96" s="43"/>
      <c r="I96" s="230"/>
      <c r="J96" s="43"/>
      <c r="K96" s="43"/>
      <c r="L96" s="47"/>
      <c r="M96" s="231"/>
      <c r="N96" s="232"/>
      <c r="O96" s="87"/>
      <c r="P96" s="87"/>
      <c r="Q96" s="87"/>
      <c r="R96" s="87"/>
      <c r="S96" s="87"/>
      <c r="T96" s="88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T96" s="20" t="s">
        <v>156</v>
      </c>
      <c r="AU96" s="20" t="s">
        <v>86</v>
      </c>
    </row>
    <row r="97" spans="1:51" s="14" customFormat="1" ht="12">
      <c r="A97" s="14"/>
      <c r="B97" s="250"/>
      <c r="C97" s="251"/>
      <c r="D97" s="241" t="s">
        <v>380</v>
      </c>
      <c r="E97" s="252" t="s">
        <v>19</v>
      </c>
      <c r="F97" s="253" t="s">
        <v>1593</v>
      </c>
      <c r="G97" s="251"/>
      <c r="H97" s="254">
        <v>12</v>
      </c>
      <c r="I97" s="255"/>
      <c r="J97" s="251"/>
      <c r="K97" s="251"/>
      <c r="L97" s="256"/>
      <c r="M97" s="257"/>
      <c r="N97" s="258"/>
      <c r="O97" s="258"/>
      <c r="P97" s="258"/>
      <c r="Q97" s="258"/>
      <c r="R97" s="258"/>
      <c r="S97" s="258"/>
      <c r="T97" s="259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60" t="s">
        <v>380</v>
      </c>
      <c r="AU97" s="260" t="s">
        <v>86</v>
      </c>
      <c r="AV97" s="14" t="s">
        <v>86</v>
      </c>
      <c r="AW97" s="14" t="s">
        <v>37</v>
      </c>
      <c r="AX97" s="14" t="s">
        <v>76</v>
      </c>
      <c r="AY97" s="260" t="s">
        <v>146</v>
      </c>
    </row>
    <row r="98" spans="1:51" s="14" customFormat="1" ht="12">
      <c r="A98" s="14"/>
      <c r="B98" s="250"/>
      <c r="C98" s="251"/>
      <c r="D98" s="241" t="s">
        <v>380</v>
      </c>
      <c r="E98" s="252" t="s">
        <v>19</v>
      </c>
      <c r="F98" s="253" t="s">
        <v>1594</v>
      </c>
      <c r="G98" s="251"/>
      <c r="H98" s="254">
        <v>18.4</v>
      </c>
      <c r="I98" s="255"/>
      <c r="J98" s="251"/>
      <c r="K98" s="251"/>
      <c r="L98" s="256"/>
      <c r="M98" s="257"/>
      <c r="N98" s="258"/>
      <c r="O98" s="258"/>
      <c r="P98" s="258"/>
      <c r="Q98" s="258"/>
      <c r="R98" s="258"/>
      <c r="S98" s="258"/>
      <c r="T98" s="259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60" t="s">
        <v>380</v>
      </c>
      <c r="AU98" s="260" t="s">
        <v>86</v>
      </c>
      <c r="AV98" s="14" t="s">
        <v>86</v>
      </c>
      <c r="AW98" s="14" t="s">
        <v>37</v>
      </c>
      <c r="AX98" s="14" t="s">
        <v>76</v>
      </c>
      <c r="AY98" s="260" t="s">
        <v>146</v>
      </c>
    </row>
    <row r="99" spans="1:51" s="14" customFormat="1" ht="12">
      <c r="A99" s="14"/>
      <c r="B99" s="250"/>
      <c r="C99" s="251"/>
      <c r="D99" s="241" t="s">
        <v>380</v>
      </c>
      <c r="E99" s="252" t="s">
        <v>19</v>
      </c>
      <c r="F99" s="253" t="s">
        <v>1595</v>
      </c>
      <c r="G99" s="251"/>
      <c r="H99" s="254">
        <v>17.76</v>
      </c>
      <c r="I99" s="255"/>
      <c r="J99" s="251"/>
      <c r="K99" s="251"/>
      <c r="L99" s="256"/>
      <c r="M99" s="257"/>
      <c r="N99" s="258"/>
      <c r="O99" s="258"/>
      <c r="P99" s="258"/>
      <c r="Q99" s="258"/>
      <c r="R99" s="258"/>
      <c r="S99" s="258"/>
      <c r="T99" s="259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60" t="s">
        <v>380</v>
      </c>
      <c r="AU99" s="260" t="s">
        <v>86</v>
      </c>
      <c r="AV99" s="14" t="s">
        <v>86</v>
      </c>
      <c r="AW99" s="14" t="s">
        <v>37</v>
      </c>
      <c r="AX99" s="14" t="s">
        <v>76</v>
      </c>
      <c r="AY99" s="260" t="s">
        <v>146</v>
      </c>
    </row>
    <row r="100" spans="1:51" s="16" customFormat="1" ht="12">
      <c r="A100" s="16"/>
      <c r="B100" s="277"/>
      <c r="C100" s="278"/>
      <c r="D100" s="241" t="s">
        <v>380</v>
      </c>
      <c r="E100" s="279" t="s">
        <v>19</v>
      </c>
      <c r="F100" s="280" t="s">
        <v>501</v>
      </c>
      <c r="G100" s="278"/>
      <c r="H100" s="281">
        <v>48.16</v>
      </c>
      <c r="I100" s="282"/>
      <c r="J100" s="278"/>
      <c r="K100" s="278"/>
      <c r="L100" s="283"/>
      <c r="M100" s="284"/>
      <c r="N100" s="285"/>
      <c r="O100" s="285"/>
      <c r="P100" s="285"/>
      <c r="Q100" s="285"/>
      <c r="R100" s="285"/>
      <c r="S100" s="285"/>
      <c r="T100" s="28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T100" s="287" t="s">
        <v>380</v>
      </c>
      <c r="AU100" s="287" t="s">
        <v>86</v>
      </c>
      <c r="AV100" s="16" t="s">
        <v>167</v>
      </c>
      <c r="AW100" s="16" t="s">
        <v>37</v>
      </c>
      <c r="AX100" s="16" t="s">
        <v>84</v>
      </c>
      <c r="AY100" s="287" t="s">
        <v>146</v>
      </c>
    </row>
    <row r="101" spans="1:65" s="2" customFormat="1" ht="24.15" customHeight="1">
      <c r="A101" s="41"/>
      <c r="B101" s="42"/>
      <c r="C101" s="215" t="s">
        <v>86</v>
      </c>
      <c r="D101" s="215" t="s">
        <v>149</v>
      </c>
      <c r="E101" s="216" t="s">
        <v>1395</v>
      </c>
      <c r="F101" s="217" t="s">
        <v>1396</v>
      </c>
      <c r="G101" s="218" t="s">
        <v>467</v>
      </c>
      <c r="H101" s="219">
        <v>48.16</v>
      </c>
      <c r="I101" s="220"/>
      <c r="J101" s="221">
        <f>ROUND(I101*H101,2)</f>
        <v>0</v>
      </c>
      <c r="K101" s="217" t="s">
        <v>153</v>
      </c>
      <c r="L101" s="47"/>
      <c r="M101" s="222" t="s">
        <v>19</v>
      </c>
      <c r="N101" s="223" t="s">
        <v>47</v>
      </c>
      <c r="O101" s="87"/>
      <c r="P101" s="224">
        <f>O101*H101</f>
        <v>0</v>
      </c>
      <c r="Q101" s="224">
        <v>0</v>
      </c>
      <c r="R101" s="224">
        <f>Q101*H101</f>
        <v>0</v>
      </c>
      <c r="S101" s="224">
        <v>0</v>
      </c>
      <c r="T101" s="225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26" t="s">
        <v>167</v>
      </c>
      <c r="AT101" s="226" t="s">
        <v>149</v>
      </c>
      <c r="AU101" s="226" t="s">
        <v>86</v>
      </c>
      <c r="AY101" s="20" t="s">
        <v>146</v>
      </c>
      <c r="BE101" s="227">
        <f>IF(N101="základní",J101,0)</f>
        <v>0</v>
      </c>
      <c r="BF101" s="227">
        <f>IF(N101="snížená",J101,0)</f>
        <v>0</v>
      </c>
      <c r="BG101" s="227">
        <f>IF(N101="zákl. přenesená",J101,0)</f>
        <v>0</v>
      </c>
      <c r="BH101" s="227">
        <f>IF(N101="sníž. přenesená",J101,0)</f>
        <v>0</v>
      </c>
      <c r="BI101" s="227">
        <f>IF(N101="nulová",J101,0)</f>
        <v>0</v>
      </c>
      <c r="BJ101" s="20" t="s">
        <v>84</v>
      </c>
      <c r="BK101" s="227">
        <f>ROUND(I101*H101,2)</f>
        <v>0</v>
      </c>
      <c r="BL101" s="20" t="s">
        <v>167</v>
      </c>
      <c r="BM101" s="226" t="s">
        <v>1596</v>
      </c>
    </row>
    <row r="102" spans="1:47" s="2" customFormat="1" ht="12">
      <c r="A102" s="41"/>
      <c r="B102" s="42"/>
      <c r="C102" s="43"/>
      <c r="D102" s="228" t="s">
        <v>156</v>
      </c>
      <c r="E102" s="43"/>
      <c r="F102" s="229" t="s">
        <v>1398</v>
      </c>
      <c r="G102" s="43"/>
      <c r="H102" s="43"/>
      <c r="I102" s="230"/>
      <c r="J102" s="43"/>
      <c r="K102" s="43"/>
      <c r="L102" s="47"/>
      <c r="M102" s="231"/>
      <c r="N102" s="232"/>
      <c r="O102" s="87"/>
      <c r="P102" s="87"/>
      <c r="Q102" s="87"/>
      <c r="R102" s="87"/>
      <c r="S102" s="87"/>
      <c r="T102" s="88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T102" s="20" t="s">
        <v>156</v>
      </c>
      <c r="AU102" s="20" t="s">
        <v>86</v>
      </c>
    </row>
    <row r="103" spans="1:65" s="2" customFormat="1" ht="21.75" customHeight="1">
      <c r="A103" s="41"/>
      <c r="B103" s="42"/>
      <c r="C103" s="215" t="s">
        <v>162</v>
      </c>
      <c r="D103" s="215" t="s">
        <v>149</v>
      </c>
      <c r="E103" s="216" t="s">
        <v>1399</v>
      </c>
      <c r="F103" s="217" t="s">
        <v>1400</v>
      </c>
      <c r="G103" s="218" t="s">
        <v>377</v>
      </c>
      <c r="H103" s="219">
        <v>124.16</v>
      </c>
      <c r="I103" s="220"/>
      <c r="J103" s="221">
        <f>ROUND(I103*H103,2)</f>
        <v>0</v>
      </c>
      <c r="K103" s="217" t="s">
        <v>153</v>
      </c>
      <c r="L103" s="47"/>
      <c r="M103" s="222" t="s">
        <v>19</v>
      </c>
      <c r="N103" s="223" t="s">
        <v>47</v>
      </c>
      <c r="O103" s="87"/>
      <c r="P103" s="224">
        <f>O103*H103</f>
        <v>0</v>
      </c>
      <c r="Q103" s="224">
        <v>0.00084</v>
      </c>
      <c r="R103" s="224">
        <f>Q103*H103</f>
        <v>0.1042944</v>
      </c>
      <c r="S103" s="224">
        <v>0</v>
      </c>
      <c r="T103" s="225">
        <f>S103*H103</f>
        <v>0</v>
      </c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R103" s="226" t="s">
        <v>167</v>
      </c>
      <c r="AT103" s="226" t="s">
        <v>149</v>
      </c>
      <c r="AU103" s="226" t="s">
        <v>86</v>
      </c>
      <c r="AY103" s="20" t="s">
        <v>146</v>
      </c>
      <c r="BE103" s="227">
        <f>IF(N103="základní",J103,0)</f>
        <v>0</v>
      </c>
      <c r="BF103" s="227">
        <f>IF(N103="snížená",J103,0)</f>
        <v>0</v>
      </c>
      <c r="BG103" s="227">
        <f>IF(N103="zákl. přenesená",J103,0)</f>
        <v>0</v>
      </c>
      <c r="BH103" s="227">
        <f>IF(N103="sníž. přenesená",J103,0)</f>
        <v>0</v>
      </c>
      <c r="BI103" s="227">
        <f>IF(N103="nulová",J103,0)</f>
        <v>0</v>
      </c>
      <c r="BJ103" s="20" t="s">
        <v>84</v>
      </c>
      <c r="BK103" s="227">
        <f>ROUND(I103*H103,2)</f>
        <v>0</v>
      </c>
      <c r="BL103" s="20" t="s">
        <v>167</v>
      </c>
      <c r="BM103" s="226" t="s">
        <v>1597</v>
      </c>
    </row>
    <row r="104" spans="1:47" s="2" customFormat="1" ht="12">
      <c r="A104" s="41"/>
      <c r="B104" s="42"/>
      <c r="C104" s="43"/>
      <c r="D104" s="228" t="s">
        <v>156</v>
      </c>
      <c r="E104" s="43"/>
      <c r="F104" s="229" t="s">
        <v>1402</v>
      </c>
      <c r="G104" s="43"/>
      <c r="H104" s="43"/>
      <c r="I104" s="230"/>
      <c r="J104" s="43"/>
      <c r="K104" s="43"/>
      <c r="L104" s="47"/>
      <c r="M104" s="231"/>
      <c r="N104" s="232"/>
      <c r="O104" s="87"/>
      <c r="P104" s="87"/>
      <c r="Q104" s="87"/>
      <c r="R104" s="87"/>
      <c r="S104" s="87"/>
      <c r="T104" s="88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T104" s="20" t="s">
        <v>156</v>
      </c>
      <c r="AU104" s="20" t="s">
        <v>86</v>
      </c>
    </row>
    <row r="105" spans="1:51" s="14" customFormat="1" ht="12">
      <c r="A105" s="14"/>
      <c r="B105" s="250"/>
      <c r="C105" s="251"/>
      <c r="D105" s="241" t="s">
        <v>380</v>
      </c>
      <c r="E105" s="252" t="s">
        <v>19</v>
      </c>
      <c r="F105" s="253" t="s">
        <v>1598</v>
      </c>
      <c r="G105" s="251"/>
      <c r="H105" s="254">
        <v>25.6</v>
      </c>
      <c r="I105" s="255"/>
      <c r="J105" s="251"/>
      <c r="K105" s="251"/>
      <c r="L105" s="256"/>
      <c r="M105" s="257"/>
      <c r="N105" s="258"/>
      <c r="O105" s="258"/>
      <c r="P105" s="258"/>
      <c r="Q105" s="258"/>
      <c r="R105" s="258"/>
      <c r="S105" s="258"/>
      <c r="T105" s="259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60" t="s">
        <v>380</v>
      </c>
      <c r="AU105" s="260" t="s">
        <v>86</v>
      </c>
      <c r="AV105" s="14" t="s">
        <v>86</v>
      </c>
      <c r="AW105" s="14" t="s">
        <v>37</v>
      </c>
      <c r="AX105" s="14" t="s">
        <v>76</v>
      </c>
      <c r="AY105" s="260" t="s">
        <v>146</v>
      </c>
    </row>
    <row r="106" spans="1:51" s="14" customFormat="1" ht="12">
      <c r="A106" s="14"/>
      <c r="B106" s="250"/>
      <c r="C106" s="251"/>
      <c r="D106" s="241" t="s">
        <v>380</v>
      </c>
      <c r="E106" s="252" t="s">
        <v>19</v>
      </c>
      <c r="F106" s="253" t="s">
        <v>1599</v>
      </c>
      <c r="G106" s="251"/>
      <c r="H106" s="254">
        <v>38.4</v>
      </c>
      <c r="I106" s="255"/>
      <c r="J106" s="251"/>
      <c r="K106" s="251"/>
      <c r="L106" s="256"/>
      <c r="M106" s="257"/>
      <c r="N106" s="258"/>
      <c r="O106" s="258"/>
      <c r="P106" s="258"/>
      <c r="Q106" s="258"/>
      <c r="R106" s="258"/>
      <c r="S106" s="258"/>
      <c r="T106" s="259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60" t="s">
        <v>380</v>
      </c>
      <c r="AU106" s="260" t="s">
        <v>86</v>
      </c>
      <c r="AV106" s="14" t="s">
        <v>86</v>
      </c>
      <c r="AW106" s="14" t="s">
        <v>37</v>
      </c>
      <c r="AX106" s="14" t="s">
        <v>76</v>
      </c>
      <c r="AY106" s="260" t="s">
        <v>146</v>
      </c>
    </row>
    <row r="107" spans="1:51" s="14" customFormat="1" ht="12">
      <c r="A107" s="14"/>
      <c r="B107" s="250"/>
      <c r="C107" s="251"/>
      <c r="D107" s="241" t="s">
        <v>380</v>
      </c>
      <c r="E107" s="252" t="s">
        <v>19</v>
      </c>
      <c r="F107" s="253" t="s">
        <v>1600</v>
      </c>
      <c r="G107" s="251"/>
      <c r="H107" s="254">
        <v>60.16</v>
      </c>
      <c r="I107" s="255"/>
      <c r="J107" s="251"/>
      <c r="K107" s="251"/>
      <c r="L107" s="256"/>
      <c r="M107" s="257"/>
      <c r="N107" s="258"/>
      <c r="O107" s="258"/>
      <c r="P107" s="258"/>
      <c r="Q107" s="258"/>
      <c r="R107" s="258"/>
      <c r="S107" s="258"/>
      <c r="T107" s="259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60" t="s">
        <v>380</v>
      </c>
      <c r="AU107" s="260" t="s">
        <v>86</v>
      </c>
      <c r="AV107" s="14" t="s">
        <v>86</v>
      </c>
      <c r="AW107" s="14" t="s">
        <v>37</v>
      </c>
      <c r="AX107" s="14" t="s">
        <v>76</v>
      </c>
      <c r="AY107" s="260" t="s">
        <v>146</v>
      </c>
    </row>
    <row r="108" spans="1:51" s="16" customFormat="1" ht="12">
      <c r="A108" s="16"/>
      <c r="B108" s="277"/>
      <c r="C108" s="278"/>
      <c r="D108" s="241" t="s">
        <v>380</v>
      </c>
      <c r="E108" s="279" t="s">
        <v>19</v>
      </c>
      <c r="F108" s="280" t="s">
        <v>501</v>
      </c>
      <c r="G108" s="278"/>
      <c r="H108" s="281">
        <v>124.16</v>
      </c>
      <c r="I108" s="282"/>
      <c r="J108" s="278"/>
      <c r="K108" s="278"/>
      <c r="L108" s="283"/>
      <c r="M108" s="284"/>
      <c r="N108" s="285"/>
      <c r="O108" s="285"/>
      <c r="P108" s="285"/>
      <c r="Q108" s="285"/>
      <c r="R108" s="285"/>
      <c r="S108" s="285"/>
      <c r="T108" s="28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T108" s="287" t="s">
        <v>380</v>
      </c>
      <c r="AU108" s="287" t="s">
        <v>86</v>
      </c>
      <c r="AV108" s="16" t="s">
        <v>167</v>
      </c>
      <c r="AW108" s="16" t="s">
        <v>37</v>
      </c>
      <c r="AX108" s="16" t="s">
        <v>84</v>
      </c>
      <c r="AY108" s="287" t="s">
        <v>146</v>
      </c>
    </row>
    <row r="109" spans="1:65" s="2" customFormat="1" ht="24.15" customHeight="1">
      <c r="A109" s="41"/>
      <c r="B109" s="42"/>
      <c r="C109" s="215" t="s">
        <v>167</v>
      </c>
      <c r="D109" s="215" t="s">
        <v>149</v>
      </c>
      <c r="E109" s="216" t="s">
        <v>1404</v>
      </c>
      <c r="F109" s="217" t="s">
        <v>1405</v>
      </c>
      <c r="G109" s="218" t="s">
        <v>377</v>
      </c>
      <c r="H109" s="219">
        <v>124.16</v>
      </c>
      <c r="I109" s="220"/>
      <c r="J109" s="221">
        <f>ROUND(I109*H109,2)</f>
        <v>0</v>
      </c>
      <c r="K109" s="217" t="s">
        <v>153</v>
      </c>
      <c r="L109" s="47"/>
      <c r="M109" s="222" t="s">
        <v>19</v>
      </c>
      <c r="N109" s="223" t="s">
        <v>47</v>
      </c>
      <c r="O109" s="87"/>
      <c r="P109" s="224">
        <f>O109*H109</f>
        <v>0</v>
      </c>
      <c r="Q109" s="224">
        <v>0</v>
      </c>
      <c r="R109" s="224">
        <f>Q109*H109</f>
        <v>0</v>
      </c>
      <c r="S109" s="224">
        <v>0</v>
      </c>
      <c r="T109" s="225">
        <f>S109*H109</f>
        <v>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26" t="s">
        <v>167</v>
      </c>
      <c r="AT109" s="226" t="s">
        <v>149</v>
      </c>
      <c r="AU109" s="226" t="s">
        <v>86</v>
      </c>
      <c r="AY109" s="20" t="s">
        <v>146</v>
      </c>
      <c r="BE109" s="227">
        <f>IF(N109="základní",J109,0)</f>
        <v>0</v>
      </c>
      <c r="BF109" s="227">
        <f>IF(N109="snížená",J109,0)</f>
        <v>0</v>
      </c>
      <c r="BG109" s="227">
        <f>IF(N109="zákl. přenesená",J109,0)</f>
        <v>0</v>
      </c>
      <c r="BH109" s="227">
        <f>IF(N109="sníž. přenesená",J109,0)</f>
        <v>0</v>
      </c>
      <c r="BI109" s="227">
        <f>IF(N109="nulová",J109,0)</f>
        <v>0</v>
      </c>
      <c r="BJ109" s="20" t="s">
        <v>84</v>
      </c>
      <c r="BK109" s="227">
        <f>ROUND(I109*H109,2)</f>
        <v>0</v>
      </c>
      <c r="BL109" s="20" t="s">
        <v>167</v>
      </c>
      <c r="BM109" s="226" t="s">
        <v>1601</v>
      </c>
    </row>
    <row r="110" spans="1:47" s="2" customFormat="1" ht="12">
      <c r="A110" s="41"/>
      <c r="B110" s="42"/>
      <c r="C110" s="43"/>
      <c r="D110" s="228" t="s">
        <v>156</v>
      </c>
      <c r="E110" s="43"/>
      <c r="F110" s="229" t="s">
        <v>1407</v>
      </c>
      <c r="G110" s="43"/>
      <c r="H110" s="43"/>
      <c r="I110" s="230"/>
      <c r="J110" s="43"/>
      <c r="K110" s="43"/>
      <c r="L110" s="47"/>
      <c r="M110" s="231"/>
      <c r="N110" s="232"/>
      <c r="O110" s="87"/>
      <c r="P110" s="87"/>
      <c r="Q110" s="87"/>
      <c r="R110" s="87"/>
      <c r="S110" s="87"/>
      <c r="T110" s="88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T110" s="20" t="s">
        <v>156</v>
      </c>
      <c r="AU110" s="20" t="s">
        <v>86</v>
      </c>
    </row>
    <row r="111" spans="1:65" s="2" customFormat="1" ht="37.8" customHeight="1">
      <c r="A111" s="41"/>
      <c r="B111" s="42"/>
      <c r="C111" s="215" t="s">
        <v>145</v>
      </c>
      <c r="D111" s="215" t="s">
        <v>149</v>
      </c>
      <c r="E111" s="216" t="s">
        <v>492</v>
      </c>
      <c r="F111" s="217" t="s">
        <v>493</v>
      </c>
      <c r="G111" s="218" t="s">
        <v>467</v>
      </c>
      <c r="H111" s="219">
        <v>96.32</v>
      </c>
      <c r="I111" s="220"/>
      <c r="J111" s="221">
        <f>ROUND(I111*H111,2)</f>
        <v>0</v>
      </c>
      <c r="K111" s="217" t="s">
        <v>153</v>
      </c>
      <c r="L111" s="47"/>
      <c r="M111" s="222" t="s">
        <v>19</v>
      </c>
      <c r="N111" s="223" t="s">
        <v>47</v>
      </c>
      <c r="O111" s="87"/>
      <c r="P111" s="224">
        <f>O111*H111</f>
        <v>0</v>
      </c>
      <c r="Q111" s="224">
        <v>0</v>
      </c>
      <c r="R111" s="224">
        <f>Q111*H111</f>
        <v>0</v>
      </c>
      <c r="S111" s="224">
        <v>0</v>
      </c>
      <c r="T111" s="225">
        <f>S111*H111</f>
        <v>0</v>
      </c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R111" s="226" t="s">
        <v>167</v>
      </c>
      <c r="AT111" s="226" t="s">
        <v>149</v>
      </c>
      <c r="AU111" s="226" t="s">
        <v>86</v>
      </c>
      <c r="AY111" s="20" t="s">
        <v>146</v>
      </c>
      <c r="BE111" s="227">
        <f>IF(N111="základní",J111,0)</f>
        <v>0</v>
      </c>
      <c r="BF111" s="227">
        <f>IF(N111="snížená",J111,0)</f>
        <v>0</v>
      </c>
      <c r="BG111" s="227">
        <f>IF(N111="zákl. přenesená",J111,0)</f>
        <v>0</v>
      </c>
      <c r="BH111" s="227">
        <f>IF(N111="sníž. přenesená",J111,0)</f>
        <v>0</v>
      </c>
      <c r="BI111" s="227">
        <f>IF(N111="nulová",J111,0)</f>
        <v>0</v>
      </c>
      <c r="BJ111" s="20" t="s">
        <v>84</v>
      </c>
      <c r="BK111" s="227">
        <f>ROUND(I111*H111,2)</f>
        <v>0</v>
      </c>
      <c r="BL111" s="20" t="s">
        <v>167</v>
      </c>
      <c r="BM111" s="226" t="s">
        <v>1602</v>
      </c>
    </row>
    <row r="112" spans="1:47" s="2" customFormat="1" ht="12">
      <c r="A112" s="41"/>
      <c r="B112" s="42"/>
      <c r="C112" s="43"/>
      <c r="D112" s="228" t="s">
        <v>156</v>
      </c>
      <c r="E112" s="43"/>
      <c r="F112" s="229" t="s">
        <v>495</v>
      </c>
      <c r="G112" s="43"/>
      <c r="H112" s="43"/>
      <c r="I112" s="230"/>
      <c r="J112" s="43"/>
      <c r="K112" s="43"/>
      <c r="L112" s="47"/>
      <c r="M112" s="231"/>
      <c r="N112" s="232"/>
      <c r="O112" s="87"/>
      <c r="P112" s="87"/>
      <c r="Q112" s="87"/>
      <c r="R112" s="87"/>
      <c r="S112" s="87"/>
      <c r="T112" s="88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T112" s="20" t="s">
        <v>156</v>
      </c>
      <c r="AU112" s="20" t="s">
        <v>86</v>
      </c>
    </row>
    <row r="113" spans="1:51" s="14" customFormat="1" ht="12">
      <c r="A113" s="14"/>
      <c r="B113" s="250"/>
      <c r="C113" s="251"/>
      <c r="D113" s="241" t="s">
        <v>380</v>
      </c>
      <c r="E113" s="252" t="s">
        <v>19</v>
      </c>
      <c r="F113" s="253" t="s">
        <v>1603</v>
      </c>
      <c r="G113" s="251"/>
      <c r="H113" s="254">
        <v>48.16</v>
      </c>
      <c r="I113" s="255"/>
      <c r="J113" s="251"/>
      <c r="K113" s="251"/>
      <c r="L113" s="256"/>
      <c r="M113" s="257"/>
      <c r="N113" s="258"/>
      <c r="O113" s="258"/>
      <c r="P113" s="258"/>
      <c r="Q113" s="258"/>
      <c r="R113" s="258"/>
      <c r="S113" s="258"/>
      <c r="T113" s="259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60" t="s">
        <v>380</v>
      </c>
      <c r="AU113" s="260" t="s">
        <v>86</v>
      </c>
      <c r="AV113" s="14" t="s">
        <v>86</v>
      </c>
      <c r="AW113" s="14" t="s">
        <v>37</v>
      </c>
      <c r="AX113" s="14" t="s">
        <v>76</v>
      </c>
      <c r="AY113" s="260" t="s">
        <v>146</v>
      </c>
    </row>
    <row r="114" spans="1:51" s="14" customFormat="1" ht="12">
      <c r="A114" s="14"/>
      <c r="B114" s="250"/>
      <c r="C114" s="251"/>
      <c r="D114" s="241" t="s">
        <v>380</v>
      </c>
      <c r="E114" s="252" t="s">
        <v>19</v>
      </c>
      <c r="F114" s="253" t="s">
        <v>1604</v>
      </c>
      <c r="G114" s="251"/>
      <c r="H114" s="254">
        <v>27.09</v>
      </c>
      <c r="I114" s="255"/>
      <c r="J114" s="251"/>
      <c r="K114" s="251"/>
      <c r="L114" s="256"/>
      <c r="M114" s="257"/>
      <c r="N114" s="258"/>
      <c r="O114" s="258"/>
      <c r="P114" s="258"/>
      <c r="Q114" s="258"/>
      <c r="R114" s="258"/>
      <c r="S114" s="258"/>
      <c r="T114" s="259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60" t="s">
        <v>380</v>
      </c>
      <c r="AU114" s="260" t="s">
        <v>86</v>
      </c>
      <c r="AV114" s="14" t="s">
        <v>86</v>
      </c>
      <c r="AW114" s="14" t="s">
        <v>37</v>
      </c>
      <c r="AX114" s="14" t="s">
        <v>76</v>
      </c>
      <c r="AY114" s="260" t="s">
        <v>146</v>
      </c>
    </row>
    <row r="115" spans="1:51" s="15" customFormat="1" ht="12">
      <c r="A115" s="15"/>
      <c r="B115" s="266"/>
      <c r="C115" s="267"/>
      <c r="D115" s="241" t="s">
        <v>380</v>
      </c>
      <c r="E115" s="268" t="s">
        <v>19</v>
      </c>
      <c r="F115" s="269" t="s">
        <v>1098</v>
      </c>
      <c r="G115" s="267"/>
      <c r="H115" s="270">
        <v>75.25</v>
      </c>
      <c r="I115" s="271"/>
      <c r="J115" s="267"/>
      <c r="K115" s="267"/>
      <c r="L115" s="272"/>
      <c r="M115" s="273"/>
      <c r="N115" s="274"/>
      <c r="O115" s="274"/>
      <c r="P115" s="274"/>
      <c r="Q115" s="274"/>
      <c r="R115" s="274"/>
      <c r="S115" s="274"/>
      <c r="T115" s="27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T115" s="276" t="s">
        <v>380</v>
      </c>
      <c r="AU115" s="276" t="s">
        <v>86</v>
      </c>
      <c r="AV115" s="15" t="s">
        <v>162</v>
      </c>
      <c r="AW115" s="15" t="s">
        <v>37</v>
      </c>
      <c r="AX115" s="15" t="s">
        <v>76</v>
      </c>
      <c r="AY115" s="276" t="s">
        <v>146</v>
      </c>
    </row>
    <row r="116" spans="1:51" s="14" customFormat="1" ht="12">
      <c r="A116" s="14"/>
      <c r="B116" s="250"/>
      <c r="C116" s="251"/>
      <c r="D116" s="241" t="s">
        <v>380</v>
      </c>
      <c r="E116" s="252" t="s">
        <v>19</v>
      </c>
      <c r="F116" s="253" t="s">
        <v>1605</v>
      </c>
      <c r="G116" s="251"/>
      <c r="H116" s="254">
        <v>21.07</v>
      </c>
      <c r="I116" s="255"/>
      <c r="J116" s="251"/>
      <c r="K116" s="251"/>
      <c r="L116" s="256"/>
      <c r="M116" s="257"/>
      <c r="N116" s="258"/>
      <c r="O116" s="258"/>
      <c r="P116" s="258"/>
      <c r="Q116" s="258"/>
      <c r="R116" s="258"/>
      <c r="S116" s="258"/>
      <c r="T116" s="259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60" t="s">
        <v>380</v>
      </c>
      <c r="AU116" s="260" t="s">
        <v>86</v>
      </c>
      <c r="AV116" s="14" t="s">
        <v>86</v>
      </c>
      <c r="AW116" s="14" t="s">
        <v>37</v>
      </c>
      <c r="AX116" s="14" t="s">
        <v>76</v>
      </c>
      <c r="AY116" s="260" t="s">
        <v>146</v>
      </c>
    </row>
    <row r="117" spans="1:51" s="16" customFormat="1" ht="12">
      <c r="A117" s="16"/>
      <c r="B117" s="277"/>
      <c r="C117" s="278"/>
      <c r="D117" s="241" t="s">
        <v>380</v>
      </c>
      <c r="E117" s="279" t="s">
        <v>19</v>
      </c>
      <c r="F117" s="280" t="s">
        <v>501</v>
      </c>
      <c r="G117" s="278"/>
      <c r="H117" s="281">
        <v>96.32</v>
      </c>
      <c r="I117" s="282"/>
      <c r="J117" s="278"/>
      <c r="K117" s="278"/>
      <c r="L117" s="283"/>
      <c r="M117" s="284"/>
      <c r="N117" s="285"/>
      <c r="O117" s="285"/>
      <c r="P117" s="285"/>
      <c r="Q117" s="285"/>
      <c r="R117" s="285"/>
      <c r="S117" s="285"/>
      <c r="T117" s="28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T117" s="287" t="s">
        <v>380</v>
      </c>
      <c r="AU117" s="287" t="s">
        <v>86</v>
      </c>
      <c r="AV117" s="16" t="s">
        <v>167</v>
      </c>
      <c r="AW117" s="16" t="s">
        <v>37</v>
      </c>
      <c r="AX117" s="16" t="s">
        <v>84</v>
      </c>
      <c r="AY117" s="287" t="s">
        <v>146</v>
      </c>
    </row>
    <row r="118" spans="1:65" s="2" customFormat="1" ht="37.8" customHeight="1">
      <c r="A118" s="41"/>
      <c r="B118" s="42"/>
      <c r="C118" s="215" t="s">
        <v>180</v>
      </c>
      <c r="D118" s="215" t="s">
        <v>149</v>
      </c>
      <c r="E118" s="216" t="s">
        <v>503</v>
      </c>
      <c r="F118" s="217" t="s">
        <v>504</v>
      </c>
      <c r="G118" s="218" t="s">
        <v>467</v>
      </c>
      <c r="H118" s="219">
        <v>21.07</v>
      </c>
      <c r="I118" s="220"/>
      <c r="J118" s="221">
        <f>ROUND(I118*H118,2)</f>
        <v>0</v>
      </c>
      <c r="K118" s="217" t="s">
        <v>153</v>
      </c>
      <c r="L118" s="47"/>
      <c r="M118" s="222" t="s">
        <v>19</v>
      </c>
      <c r="N118" s="223" t="s">
        <v>47</v>
      </c>
      <c r="O118" s="87"/>
      <c r="P118" s="224">
        <f>O118*H118</f>
        <v>0</v>
      </c>
      <c r="Q118" s="224">
        <v>0</v>
      </c>
      <c r="R118" s="224">
        <f>Q118*H118</f>
        <v>0</v>
      </c>
      <c r="S118" s="224">
        <v>0</v>
      </c>
      <c r="T118" s="225">
        <f>S118*H118</f>
        <v>0</v>
      </c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R118" s="226" t="s">
        <v>167</v>
      </c>
      <c r="AT118" s="226" t="s">
        <v>149</v>
      </c>
      <c r="AU118" s="226" t="s">
        <v>86</v>
      </c>
      <c r="AY118" s="20" t="s">
        <v>146</v>
      </c>
      <c r="BE118" s="227">
        <f>IF(N118="základní",J118,0)</f>
        <v>0</v>
      </c>
      <c r="BF118" s="227">
        <f>IF(N118="snížená",J118,0)</f>
        <v>0</v>
      </c>
      <c r="BG118" s="227">
        <f>IF(N118="zákl. přenesená",J118,0)</f>
        <v>0</v>
      </c>
      <c r="BH118" s="227">
        <f>IF(N118="sníž. přenesená",J118,0)</f>
        <v>0</v>
      </c>
      <c r="BI118" s="227">
        <f>IF(N118="nulová",J118,0)</f>
        <v>0</v>
      </c>
      <c r="BJ118" s="20" t="s">
        <v>84</v>
      </c>
      <c r="BK118" s="227">
        <f>ROUND(I118*H118,2)</f>
        <v>0</v>
      </c>
      <c r="BL118" s="20" t="s">
        <v>167</v>
      </c>
      <c r="BM118" s="226" t="s">
        <v>1606</v>
      </c>
    </row>
    <row r="119" spans="1:47" s="2" customFormat="1" ht="12">
      <c r="A119" s="41"/>
      <c r="B119" s="42"/>
      <c r="C119" s="43"/>
      <c r="D119" s="228" t="s">
        <v>156</v>
      </c>
      <c r="E119" s="43"/>
      <c r="F119" s="229" t="s">
        <v>506</v>
      </c>
      <c r="G119" s="43"/>
      <c r="H119" s="43"/>
      <c r="I119" s="230"/>
      <c r="J119" s="43"/>
      <c r="K119" s="43"/>
      <c r="L119" s="47"/>
      <c r="M119" s="231"/>
      <c r="N119" s="232"/>
      <c r="O119" s="87"/>
      <c r="P119" s="87"/>
      <c r="Q119" s="87"/>
      <c r="R119" s="87"/>
      <c r="S119" s="87"/>
      <c r="T119" s="88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T119" s="20" t="s">
        <v>156</v>
      </c>
      <c r="AU119" s="20" t="s">
        <v>86</v>
      </c>
    </row>
    <row r="120" spans="1:51" s="14" customFormat="1" ht="12">
      <c r="A120" s="14"/>
      <c r="B120" s="250"/>
      <c r="C120" s="251"/>
      <c r="D120" s="241" t="s">
        <v>380</v>
      </c>
      <c r="E120" s="252" t="s">
        <v>19</v>
      </c>
      <c r="F120" s="253" t="s">
        <v>1607</v>
      </c>
      <c r="G120" s="251"/>
      <c r="H120" s="254">
        <v>21.07</v>
      </c>
      <c r="I120" s="255"/>
      <c r="J120" s="251"/>
      <c r="K120" s="251"/>
      <c r="L120" s="256"/>
      <c r="M120" s="257"/>
      <c r="N120" s="258"/>
      <c r="O120" s="258"/>
      <c r="P120" s="258"/>
      <c r="Q120" s="258"/>
      <c r="R120" s="258"/>
      <c r="S120" s="258"/>
      <c r="T120" s="259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60" t="s">
        <v>380</v>
      </c>
      <c r="AU120" s="260" t="s">
        <v>86</v>
      </c>
      <c r="AV120" s="14" t="s">
        <v>86</v>
      </c>
      <c r="AW120" s="14" t="s">
        <v>37</v>
      </c>
      <c r="AX120" s="14" t="s">
        <v>84</v>
      </c>
      <c r="AY120" s="260" t="s">
        <v>146</v>
      </c>
    </row>
    <row r="121" spans="1:65" s="2" customFormat="1" ht="24.15" customHeight="1">
      <c r="A121" s="41"/>
      <c r="B121" s="42"/>
      <c r="C121" s="215" t="s">
        <v>186</v>
      </c>
      <c r="D121" s="215" t="s">
        <v>149</v>
      </c>
      <c r="E121" s="216" t="s">
        <v>1608</v>
      </c>
      <c r="F121" s="217" t="s">
        <v>1609</v>
      </c>
      <c r="G121" s="218" t="s">
        <v>467</v>
      </c>
      <c r="H121" s="219">
        <v>69.23</v>
      </c>
      <c r="I121" s="220"/>
      <c r="J121" s="221">
        <f>ROUND(I121*H121,2)</f>
        <v>0</v>
      </c>
      <c r="K121" s="217" t="s">
        <v>153</v>
      </c>
      <c r="L121" s="47"/>
      <c r="M121" s="222" t="s">
        <v>19</v>
      </c>
      <c r="N121" s="223" t="s">
        <v>47</v>
      </c>
      <c r="O121" s="87"/>
      <c r="P121" s="224">
        <f>O121*H121</f>
        <v>0</v>
      </c>
      <c r="Q121" s="224">
        <v>0</v>
      </c>
      <c r="R121" s="224">
        <f>Q121*H121</f>
        <v>0</v>
      </c>
      <c r="S121" s="224">
        <v>0</v>
      </c>
      <c r="T121" s="225">
        <f>S121*H121</f>
        <v>0</v>
      </c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R121" s="226" t="s">
        <v>167</v>
      </c>
      <c r="AT121" s="226" t="s">
        <v>149</v>
      </c>
      <c r="AU121" s="226" t="s">
        <v>86</v>
      </c>
      <c r="AY121" s="20" t="s">
        <v>146</v>
      </c>
      <c r="BE121" s="227">
        <f>IF(N121="základní",J121,0)</f>
        <v>0</v>
      </c>
      <c r="BF121" s="227">
        <f>IF(N121="snížená",J121,0)</f>
        <v>0</v>
      </c>
      <c r="BG121" s="227">
        <f>IF(N121="zákl. přenesená",J121,0)</f>
        <v>0</v>
      </c>
      <c r="BH121" s="227">
        <f>IF(N121="sníž. přenesená",J121,0)</f>
        <v>0</v>
      </c>
      <c r="BI121" s="227">
        <f>IF(N121="nulová",J121,0)</f>
        <v>0</v>
      </c>
      <c r="BJ121" s="20" t="s">
        <v>84</v>
      </c>
      <c r="BK121" s="227">
        <f>ROUND(I121*H121,2)</f>
        <v>0</v>
      </c>
      <c r="BL121" s="20" t="s">
        <v>167</v>
      </c>
      <c r="BM121" s="226" t="s">
        <v>1610</v>
      </c>
    </row>
    <row r="122" spans="1:47" s="2" customFormat="1" ht="12">
      <c r="A122" s="41"/>
      <c r="B122" s="42"/>
      <c r="C122" s="43"/>
      <c r="D122" s="228" t="s">
        <v>156</v>
      </c>
      <c r="E122" s="43"/>
      <c r="F122" s="229" t="s">
        <v>1611</v>
      </c>
      <c r="G122" s="43"/>
      <c r="H122" s="43"/>
      <c r="I122" s="230"/>
      <c r="J122" s="43"/>
      <c r="K122" s="43"/>
      <c r="L122" s="47"/>
      <c r="M122" s="231"/>
      <c r="N122" s="232"/>
      <c r="O122" s="87"/>
      <c r="P122" s="87"/>
      <c r="Q122" s="87"/>
      <c r="R122" s="87"/>
      <c r="S122" s="87"/>
      <c r="T122" s="88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T122" s="20" t="s">
        <v>156</v>
      </c>
      <c r="AU122" s="20" t="s">
        <v>86</v>
      </c>
    </row>
    <row r="123" spans="1:51" s="14" customFormat="1" ht="12">
      <c r="A123" s="14"/>
      <c r="B123" s="250"/>
      <c r="C123" s="251"/>
      <c r="D123" s="241" t="s">
        <v>380</v>
      </c>
      <c r="E123" s="252" t="s">
        <v>19</v>
      </c>
      <c r="F123" s="253" t="s">
        <v>1612</v>
      </c>
      <c r="G123" s="251"/>
      <c r="H123" s="254">
        <v>21.07</v>
      </c>
      <c r="I123" s="255"/>
      <c r="J123" s="251"/>
      <c r="K123" s="251"/>
      <c r="L123" s="256"/>
      <c r="M123" s="257"/>
      <c r="N123" s="258"/>
      <c r="O123" s="258"/>
      <c r="P123" s="258"/>
      <c r="Q123" s="258"/>
      <c r="R123" s="258"/>
      <c r="S123" s="258"/>
      <c r="T123" s="259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60" t="s">
        <v>380</v>
      </c>
      <c r="AU123" s="260" t="s">
        <v>86</v>
      </c>
      <c r="AV123" s="14" t="s">
        <v>86</v>
      </c>
      <c r="AW123" s="14" t="s">
        <v>37</v>
      </c>
      <c r="AX123" s="14" t="s">
        <v>76</v>
      </c>
      <c r="AY123" s="260" t="s">
        <v>146</v>
      </c>
    </row>
    <row r="124" spans="1:51" s="14" customFormat="1" ht="12">
      <c r="A124" s="14"/>
      <c r="B124" s="250"/>
      <c r="C124" s="251"/>
      <c r="D124" s="241" t="s">
        <v>380</v>
      </c>
      <c r="E124" s="252" t="s">
        <v>19</v>
      </c>
      <c r="F124" s="253" t="s">
        <v>1613</v>
      </c>
      <c r="G124" s="251"/>
      <c r="H124" s="254">
        <v>27.09</v>
      </c>
      <c r="I124" s="255"/>
      <c r="J124" s="251"/>
      <c r="K124" s="251"/>
      <c r="L124" s="256"/>
      <c r="M124" s="257"/>
      <c r="N124" s="258"/>
      <c r="O124" s="258"/>
      <c r="P124" s="258"/>
      <c r="Q124" s="258"/>
      <c r="R124" s="258"/>
      <c r="S124" s="258"/>
      <c r="T124" s="259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60" t="s">
        <v>380</v>
      </c>
      <c r="AU124" s="260" t="s">
        <v>86</v>
      </c>
      <c r="AV124" s="14" t="s">
        <v>86</v>
      </c>
      <c r="AW124" s="14" t="s">
        <v>37</v>
      </c>
      <c r="AX124" s="14" t="s">
        <v>76</v>
      </c>
      <c r="AY124" s="260" t="s">
        <v>146</v>
      </c>
    </row>
    <row r="125" spans="1:51" s="15" customFormat="1" ht="12">
      <c r="A125" s="15"/>
      <c r="B125" s="266"/>
      <c r="C125" s="267"/>
      <c r="D125" s="241" t="s">
        <v>380</v>
      </c>
      <c r="E125" s="268" t="s">
        <v>19</v>
      </c>
      <c r="F125" s="269" t="s">
        <v>1098</v>
      </c>
      <c r="G125" s="267"/>
      <c r="H125" s="270">
        <v>48.16</v>
      </c>
      <c r="I125" s="271"/>
      <c r="J125" s="267"/>
      <c r="K125" s="267"/>
      <c r="L125" s="272"/>
      <c r="M125" s="273"/>
      <c r="N125" s="274"/>
      <c r="O125" s="274"/>
      <c r="P125" s="274"/>
      <c r="Q125" s="274"/>
      <c r="R125" s="274"/>
      <c r="S125" s="274"/>
      <c r="T125" s="27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76" t="s">
        <v>380</v>
      </c>
      <c r="AU125" s="276" t="s">
        <v>86</v>
      </c>
      <c r="AV125" s="15" t="s">
        <v>162</v>
      </c>
      <c r="AW125" s="15" t="s">
        <v>37</v>
      </c>
      <c r="AX125" s="15" t="s">
        <v>76</v>
      </c>
      <c r="AY125" s="276" t="s">
        <v>146</v>
      </c>
    </row>
    <row r="126" spans="1:51" s="14" customFormat="1" ht="12">
      <c r="A126" s="14"/>
      <c r="B126" s="250"/>
      <c r="C126" s="251"/>
      <c r="D126" s="241" t="s">
        <v>380</v>
      </c>
      <c r="E126" s="252" t="s">
        <v>19</v>
      </c>
      <c r="F126" s="253" t="s">
        <v>1605</v>
      </c>
      <c r="G126" s="251"/>
      <c r="H126" s="254">
        <v>21.07</v>
      </c>
      <c r="I126" s="255"/>
      <c r="J126" s="251"/>
      <c r="K126" s="251"/>
      <c r="L126" s="256"/>
      <c r="M126" s="257"/>
      <c r="N126" s="258"/>
      <c r="O126" s="258"/>
      <c r="P126" s="258"/>
      <c r="Q126" s="258"/>
      <c r="R126" s="258"/>
      <c r="S126" s="258"/>
      <c r="T126" s="259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60" t="s">
        <v>380</v>
      </c>
      <c r="AU126" s="260" t="s">
        <v>86</v>
      </c>
      <c r="AV126" s="14" t="s">
        <v>86</v>
      </c>
      <c r="AW126" s="14" t="s">
        <v>37</v>
      </c>
      <c r="AX126" s="14" t="s">
        <v>76</v>
      </c>
      <c r="AY126" s="260" t="s">
        <v>146</v>
      </c>
    </row>
    <row r="127" spans="1:51" s="16" customFormat="1" ht="12">
      <c r="A127" s="16"/>
      <c r="B127" s="277"/>
      <c r="C127" s="278"/>
      <c r="D127" s="241" t="s">
        <v>380</v>
      </c>
      <c r="E127" s="279" t="s">
        <v>19</v>
      </c>
      <c r="F127" s="280" t="s">
        <v>501</v>
      </c>
      <c r="G127" s="278"/>
      <c r="H127" s="281">
        <v>69.22999999999999</v>
      </c>
      <c r="I127" s="282"/>
      <c r="J127" s="278"/>
      <c r="K127" s="278"/>
      <c r="L127" s="283"/>
      <c r="M127" s="284"/>
      <c r="N127" s="285"/>
      <c r="O127" s="285"/>
      <c r="P127" s="285"/>
      <c r="Q127" s="285"/>
      <c r="R127" s="285"/>
      <c r="S127" s="285"/>
      <c r="T127" s="28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T127" s="287" t="s">
        <v>380</v>
      </c>
      <c r="AU127" s="287" t="s">
        <v>86</v>
      </c>
      <c r="AV127" s="16" t="s">
        <v>167</v>
      </c>
      <c r="AW127" s="16" t="s">
        <v>37</v>
      </c>
      <c r="AX127" s="16" t="s">
        <v>84</v>
      </c>
      <c r="AY127" s="287" t="s">
        <v>146</v>
      </c>
    </row>
    <row r="128" spans="1:65" s="2" customFormat="1" ht="24.15" customHeight="1">
      <c r="A128" s="41"/>
      <c r="B128" s="42"/>
      <c r="C128" s="215" t="s">
        <v>193</v>
      </c>
      <c r="D128" s="215" t="s">
        <v>149</v>
      </c>
      <c r="E128" s="216" t="s">
        <v>530</v>
      </c>
      <c r="F128" s="217" t="s">
        <v>531</v>
      </c>
      <c r="G128" s="218" t="s">
        <v>526</v>
      </c>
      <c r="H128" s="219">
        <v>42.14</v>
      </c>
      <c r="I128" s="220"/>
      <c r="J128" s="221">
        <f>ROUND(I128*H128,2)</f>
        <v>0</v>
      </c>
      <c r="K128" s="217" t="s">
        <v>153</v>
      </c>
      <c r="L128" s="47"/>
      <c r="M128" s="222" t="s">
        <v>19</v>
      </c>
      <c r="N128" s="223" t="s">
        <v>47</v>
      </c>
      <c r="O128" s="87"/>
      <c r="P128" s="224">
        <f>O128*H128</f>
        <v>0</v>
      </c>
      <c r="Q128" s="224">
        <v>0</v>
      </c>
      <c r="R128" s="224">
        <f>Q128*H128</f>
        <v>0</v>
      </c>
      <c r="S128" s="224">
        <v>0</v>
      </c>
      <c r="T128" s="225">
        <f>S128*H128</f>
        <v>0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R128" s="226" t="s">
        <v>167</v>
      </c>
      <c r="AT128" s="226" t="s">
        <v>149</v>
      </c>
      <c r="AU128" s="226" t="s">
        <v>86</v>
      </c>
      <c r="AY128" s="20" t="s">
        <v>146</v>
      </c>
      <c r="BE128" s="227">
        <f>IF(N128="základní",J128,0)</f>
        <v>0</v>
      </c>
      <c r="BF128" s="227">
        <f>IF(N128="snížená",J128,0)</f>
        <v>0</v>
      </c>
      <c r="BG128" s="227">
        <f>IF(N128="zákl. přenesená",J128,0)</f>
        <v>0</v>
      </c>
      <c r="BH128" s="227">
        <f>IF(N128="sníž. přenesená",J128,0)</f>
        <v>0</v>
      </c>
      <c r="BI128" s="227">
        <f>IF(N128="nulová",J128,0)</f>
        <v>0</v>
      </c>
      <c r="BJ128" s="20" t="s">
        <v>84</v>
      </c>
      <c r="BK128" s="227">
        <f>ROUND(I128*H128,2)</f>
        <v>0</v>
      </c>
      <c r="BL128" s="20" t="s">
        <v>167</v>
      </c>
      <c r="BM128" s="226" t="s">
        <v>1614</v>
      </c>
    </row>
    <row r="129" spans="1:47" s="2" customFormat="1" ht="12">
      <c r="A129" s="41"/>
      <c r="B129" s="42"/>
      <c r="C129" s="43"/>
      <c r="D129" s="228" t="s">
        <v>156</v>
      </c>
      <c r="E129" s="43"/>
      <c r="F129" s="229" t="s">
        <v>533</v>
      </c>
      <c r="G129" s="43"/>
      <c r="H129" s="43"/>
      <c r="I129" s="230"/>
      <c r="J129" s="43"/>
      <c r="K129" s="43"/>
      <c r="L129" s="47"/>
      <c r="M129" s="231"/>
      <c r="N129" s="232"/>
      <c r="O129" s="87"/>
      <c r="P129" s="87"/>
      <c r="Q129" s="87"/>
      <c r="R129" s="87"/>
      <c r="S129" s="87"/>
      <c r="T129" s="88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T129" s="20" t="s">
        <v>156</v>
      </c>
      <c r="AU129" s="20" t="s">
        <v>86</v>
      </c>
    </row>
    <row r="130" spans="1:51" s="14" customFormat="1" ht="12">
      <c r="A130" s="14"/>
      <c r="B130" s="250"/>
      <c r="C130" s="251"/>
      <c r="D130" s="241" t="s">
        <v>380</v>
      </c>
      <c r="E130" s="251"/>
      <c r="F130" s="253" t="s">
        <v>1615</v>
      </c>
      <c r="G130" s="251"/>
      <c r="H130" s="254">
        <v>42.14</v>
      </c>
      <c r="I130" s="255"/>
      <c r="J130" s="251"/>
      <c r="K130" s="251"/>
      <c r="L130" s="256"/>
      <c r="M130" s="257"/>
      <c r="N130" s="258"/>
      <c r="O130" s="258"/>
      <c r="P130" s="258"/>
      <c r="Q130" s="258"/>
      <c r="R130" s="258"/>
      <c r="S130" s="258"/>
      <c r="T130" s="259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60" t="s">
        <v>380</v>
      </c>
      <c r="AU130" s="260" t="s">
        <v>86</v>
      </c>
      <c r="AV130" s="14" t="s">
        <v>86</v>
      </c>
      <c r="AW130" s="14" t="s">
        <v>4</v>
      </c>
      <c r="AX130" s="14" t="s">
        <v>84</v>
      </c>
      <c r="AY130" s="260" t="s">
        <v>146</v>
      </c>
    </row>
    <row r="131" spans="1:65" s="2" customFormat="1" ht="24.15" customHeight="1">
      <c r="A131" s="41"/>
      <c r="B131" s="42"/>
      <c r="C131" s="215" t="s">
        <v>200</v>
      </c>
      <c r="D131" s="215" t="s">
        <v>149</v>
      </c>
      <c r="E131" s="216" t="s">
        <v>544</v>
      </c>
      <c r="F131" s="217" t="s">
        <v>545</v>
      </c>
      <c r="G131" s="218" t="s">
        <v>467</v>
      </c>
      <c r="H131" s="219">
        <v>48.16</v>
      </c>
      <c r="I131" s="220"/>
      <c r="J131" s="221">
        <f>ROUND(I131*H131,2)</f>
        <v>0</v>
      </c>
      <c r="K131" s="217" t="s">
        <v>153</v>
      </c>
      <c r="L131" s="47"/>
      <c r="M131" s="222" t="s">
        <v>19</v>
      </c>
      <c r="N131" s="223" t="s">
        <v>47</v>
      </c>
      <c r="O131" s="87"/>
      <c r="P131" s="224">
        <f>O131*H131</f>
        <v>0</v>
      </c>
      <c r="Q131" s="224">
        <v>0</v>
      </c>
      <c r="R131" s="224">
        <f>Q131*H131</f>
        <v>0</v>
      </c>
      <c r="S131" s="224">
        <v>0</v>
      </c>
      <c r="T131" s="225">
        <f>S131*H131</f>
        <v>0</v>
      </c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R131" s="226" t="s">
        <v>167</v>
      </c>
      <c r="AT131" s="226" t="s">
        <v>149</v>
      </c>
      <c r="AU131" s="226" t="s">
        <v>86</v>
      </c>
      <c r="AY131" s="20" t="s">
        <v>146</v>
      </c>
      <c r="BE131" s="227">
        <f>IF(N131="základní",J131,0)</f>
        <v>0</v>
      </c>
      <c r="BF131" s="227">
        <f>IF(N131="snížená",J131,0)</f>
        <v>0</v>
      </c>
      <c r="BG131" s="227">
        <f>IF(N131="zákl. přenesená",J131,0)</f>
        <v>0</v>
      </c>
      <c r="BH131" s="227">
        <f>IF(N131="sníž. přenesená",J131,0)</f>
        <v>0</v>
      </c>
      <c r="BI131" s="227">
        <f>IF(N131="nulová",J131,0)</f>
        <v>0</v>
      </c>
      <c r="BJ131" s="20" t="s">
        <v>84</v>
      </c>
      <c r="BK131" s="227">
        <f>ROUND(I131*H131,2)</f>
        <v>0</v>
      </c>
      <c r="BL131" s="20" t="s">
        <v>167</v>
      </c>
      <c r="BM131" s="226" t="s">
        <v>1616</v>
      </c>
    </row>
    <row r="132" spans="1:47" s="2" customFormat="1" ht="12">
      <c r="A132" s="41"/>
      <c r="B132" s="42"/>
      <c r="C132" s="43"/>
      <c r="D132" s="228" t="s">
        <v>156</v>
      </c>
      <c r="E132" s="43"/>
      <c r="F132" s="229" t="s">
        <v>547</v>
      </c>
      <c r="G132" s="43"/>
      <c r="H132" s="43"/>
      <c r="I132" s="230"/>
      <c r="J132" s="43"/>
      <c r="K132" s="43"/>
      <c r="L132" s="47"/>
      <c r="M132" s="231"/>
      <c r="N132" s="232"/>
      <c r="O132" s="87"/>
      <c r="P132" s="87"/>
      <c r="Q132" s="87"/>
      <c r="R132" s="87"/>
      <c r="S132" s="87"/>
      <c r="T132" s="88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T132" s="20" t="s">
        <v>156</v>
      </c>
      <c r="AU132" s="20" t="s">
        <v>86</v>
      </c>
    </row>
    <row r="133" spans="1:51" s="14" customFormat="1" ht="12">
      <c r="A133" s="14"/>
      <c r="B133" s="250"/>
      <c r="C133" s="251"/>
      <c r="D133" s="241" t="s">
        <v>380</v>
      </c>
      <c r="E133" s="252" t="s">
        <v>19</v>
      </c>
      <c r="F133" s="253" t="s">
        <v>1603</v>
      </c>
      <c r="G133" s="251"/>
      <c r="H133" s="254">
        <v>48.16</v>
      </c>
      <c r="I133" s="255"/>
      <c r="J133" s="251"/>
      <c r="K133" s="251"/>
      <c r="L133" s="256"/>
      <c r="M133" s="257"/>
      <c r="N133" s="258"/>
      <c r="O133" s="258"/>
      <c r="P133" s="258"/>
      <c r="Q133" s="258"/>
      <c r="R133" s="258"/>
      <c r="S133" s="258"/>
      <c r="T133" s="259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60" t="s">
        <v>380</v>
      </c>
      <c r="AU133" s="260" t="s">
        <v>86</v>
      </c>
      <c r="AV133" s="14" t="s">
        <v>86</v>
      </c>
      <c r="AW133" s="14" t="s">
        <v>37</v>
      </c>
      <c r="AX133" s="14" t="s">
        <v>84</v>
      </c>
      <c r="AY133" s="260" t="s">
        <v>146</v>
      </c>
    </row>
    <row r="134" spans="1:65" s="2" customFormat="1" ht="24.15" customHeight="1">
      <c r="A134" s="41"/>
      <c r="B134" s="42"/>
      <c r="C134" s="215" t="s">
        <v>207</v>
      </c>
      <c r="D134" s="215" t="s">
        <v>149</v>
      </c>
      <c r="E134" s="216" t="s">
        <v>1417</v>
      </c>
      <c r="F134" s="217" t="s">
        <v>1418</v>
      </c>
      <c r="G134" s="218" t="s">
        <v>467</v>
      </c>
      <c r="H134" s="219">
        <v>27.09</v>
      </c>
      <c r="I134" s="220"/>
      <c r="J134" s="221">
        <f>ROUND(I134*H134,2)</f>
        <v>0</v>
      </c>
      <c r="K134" s="217" t="s">
        <v>153</v>
      </c>
      <c r="L134" s="47"/>
      <c r="M134" s="222" t="s">
        <v>19</v>
      </c>
      <c r="N134" s="223" t="s">
        <v>47</v>
      </c>
      <c r="O134" s="87"/>
      <c r="P134" s="224">
        <f>O134*H134</f>
        <v>0</v>
      </c>
      <c r="Q134" s="224">
        <v>0</v>
      </c>
      <c r="R134" s="224">
        <f>Q134*H134</f>
        <v>0</v>
      </c>
      <c r="S134" s="224">
        <v>0</v>
      </c>
      <c r="T134" s="225">
        <f>S134*H134</f>
        <v>0</v>
      </c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R134" s="226" t="s">
        <v>167</v>
      </c>
      <c r="AT134" s="226" t="s">
        <v>149</v>
      </c>
      <c r="AU134" s="226" t="s">
        <v>86</v>
      </c>
      <c r="AY134" s="20" t="s">
        <v>146</v>
      </c>
      <c r="BE134" s="227">
        <f>IF(N134="základní",J134,0)</f>
        <v>0</v>
      </c>
      <c r="BF134" s="227">
        <f>IF(N134="snížená",J134,0)</f>
        <v>0</v>
      </c>
      <c r="BG134" s="227">
        <f>IF(N134="zákl. přenesená",J134,0)</f>
        <v>0</v>
      </c>
      <c r="BH134" s="227">
        <f>IF(N134="sníž. přenesená",J134,0)</f>
        <v>0</v>
      </c>
      <c r="BI134" s="227">
        <f>IF(N134="nulová",J134,0)</f>
        <v>0</v>
      </c>
      <c r="BJ134" s="20" t="s">
        <v>84</v>
      </c>
      <c r="BK134" s="227">
        <f>ROUND(I134*H134,2)</f>
        <v>0</v>
      </c>
      <c r="BL134" s="20" t="s">
        <v>167</v>
      </c>
      <c r="BM134" s="226" t="s">
        <v>1617</v>
      </c>
    </row>
    <row r="135" spans="1:47" s="2" customFormat="1" ht="12">
      <c r="A135" s="41"/>
      <c r="B135" s="42"/>
      <c r="C135" s="43"/>
      <c r="D135" s="228" t="s">
        <v>156</v>
      </c>
      <c r="E135" s="43"/>
      <c r="F135" s="229" t="s">
        <v>1420</v>
      </c>
      <c r="G135" s="43"/>
      <c r="H135" s="43"/>
      <c r="I135" s="230"/>
      <c r="J135" s="43"/>
      <c r="K135" s="43"/>
      <c r="L135" s="47"/>
      <c r="M135" s="231"/>
      <c r="N135" s="232"/>
      <c r="O135" s="87"/>
      <c r="P135" s="87"/>
      <c r="Q135" s="87"/>
      <c r="R135" s="87"/>
      <c r="S135" s="87"/>
      <c r="T135" s="88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T135" s="20" t="s">
        <v>156</v>
      </c>
      <c r="AU135" s="20" t="s">
        <v>86</v>
      </c>
    </row>
    <row r="136" spans="1:51" s="14" customFormat="1" ht="12">
      <c r="A136" s="14"/>
      <c r="B136" s="250"/>
      <c r="C136" s="251"/>
      <c r="D136" s="241" t="s">
        <v>380</v>
      </c>
      <c r="E136" s="252" t="s">
        <v>19</v>
      </c>
      <c r="F136" s="253" t="s">
        <v>1618</v>
      </c>
      <c r="G136" s="251"/>
      <c r="H136" s="254">
        <v>6.75</v>
      </c>
      <c r="I136" s="255"/>
      <c r="J136" s="251"/>
      <c r="K136" s="251"/>
      <c r="L136" s="256"/>
      <c r="M136" s="257"/>
      <c r="N136" s="258"/>
      <c r="O136" s="258"/>
      <c r="P136" s="258"/>
      <c r="Q136" s="258"/>
      <c r="R136" s="258"/>
      <c r="S136" s="258"/>
      <c r="T136" s="259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60" t="s">
        <v>380</v>
      </c>
      <c r="AU136" s="260" t="s">
        <v>86</v>
      </c>
      <c r="AV136" s="14" t="s">
        <v>86</v>
      </c>
      <c r="AW136" s="14" t="s">
        <v>37</v>
      </c>
      <c r="AX136" s="14" t="s">
        <v>76</v>
      </c>
      <c r="AY136" s="260" t="s">
        <v>146</v>
      </c>
    </row>
    <row r="137" spans="1:51" s="14" customFormat="1" ht="12">
      <c r="A137" s="14"/>
      <c r="B137" s="250"/>
      <c r="C137" s="251"/>
      <c r="D137" s="241" t="s">
        <v>380</v>
      </c>
      <c r="E137" s="252" t="s">
        <v>19</v>
      </c>
      <c r="F137" s="253" t="s">
        <v>1619</v>
      </c>
      <c r="G137" s="251"/>
      <c r="H137" s="254">
        <v>10.35</v>
      </c>
      <c r="I137" s="255"/>
      <c r="J137" s="251"/>
      <c r="K137" s="251"/>
      <c r="L137" s="256"/>
      <c r="M137" s="257"/>
      <c r="N137" s="258"/>
      <c r="O137" s="258"/>
      <c r="P137" s="258"/>
      <c r="Q137" s="258"/>
      <c r="R137" s="258"/>
      <c r="S137" s="258"/>
      <c r="T137" s="259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60" t="s">
        <v>380</v>
      </c>
      <c r="AU137" s="260" t="s">
        <v>86</v>
      </c>
      <c r="AV137" s="14" t="s">
        <v>86</v>
      </c>
      <c r="AW137" s="14" t="s">
        <v>37</v>
      </c>
      <c r="AX137" s="14" t="s">
        <v>76</v>
      </c>
      <c r="AY137" s="260" t="s">
        <v>146</v>
      </c>
    </row>
    <row r="138" spans="1:51" s="14" customFormat="1" ht="12">
      <c r="A138" s="14"/>
      <c r="B138" s="250"/>
      <c r="C138" s="251"/>
      <c r="D138" s="241" t="s">
        <v>380</v>
      </c>
      <c r="E138" s="252" t="s">
        <v>19</v>
      </c>
      <c r="F138" s="253" t="s">
        <v>1620</v>
      </c>
      <c r="G138" s="251"/>
      <c r="H138" s="254">
        <v>9.99</v>
      </c>
      <c r="I138" s="255"/>
      <c r="J138" s="251"/>
      <c r="K138" s="251"/>
      <c r="L138" s="256"/>
      <c r="M138" s="257"/>
      <c r="N138" s="258"/>
      <c r="O138" s="258"/>
      <c r="P138" s="258"/>
      <c r="Q138" s="258"/>
      <c r="R138" s="258"/>
      <c r="S138" s="258"/>
      <c r="T138" s="259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60" t="s">
        <v>380</v>
      </c>
      <c r="AU138" s="260" t="s">
        <v>86</v>
      </c>
      <c r="AV138" s="14" t="s">
        <v>86</v>
      </c>
      <c r="AW138" s="14" t="s">
        <v>37</v>
      </c>
      <c r="AX138" s="14" t="s">
        <v>76</v>
      </c>
      <c r="AY138" s="260" t="s">
        <v>146</v>
      </c>
    </row>
    <row r="139" spans="1:51" s="16" customFormat="1" ht="12">
      <c r="A139" s="16"/>
      <c r="B139" s="277"/>
      <c r="C139" s="278"/>
      <c r="D139" s="241" t="s">
        <v>380</v>
      </c>
      <c r="E139" s="279" t="s">
        <v>19</v>
      </c>
      <c r="F139" s="280" t="s">
        <v>501</v>
      </c>
      <c r="G139" s="278"/>
      <c r="H139" s="281">
        <v>27.090000000000003</v>
      </c>
      <c r="I139" s="282"/>
      <c r="J139" s="278"/>
      <c r="K139" s="278"/>
      <c r="L139" s="283"/>
      <c r="M139" s="284"/>
      <c r="N139" s="285"/>
      <c r="O139" s="285"/>
      <c r="P139" s="285"/>
      <c r="Q139" s="285"/>
      <c r="R139" s="285"/>
      <c r="S139" s="285"/>
      <c r="T139" s="28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T139" s="287" t="s">
        <v>380</v>
      </c>
      <c r="AU139" s="287" t="s">
        <v>86</v>
      </c>
      <c r="AV139" s="16" t="s">
        <v>167</v>
      </c>
      <c r="AW139" s="16" t="s">
        <v>37</v>
      </c>
      <c r="AX139" s="16" t="s">
        <v>84</v>
      </c>
      <c r="AY139" s="287" t="s">
        <v>146</v>
      </c>
    </row>
    <row r="140" spans="1:65" s="2" customFormat="1" ht="37.8" customHeight="1">
      <c r="A140" s="41"/>
      <c r="B140" s="42"/>
      <c r="C140" s="215" t="s">
        <v>435</v>
      </c>
      <c r="D140" s="215" t="s">
        <v>149</v>
      </c>
      <c r="E140" s="216" t="s">
        <v>1621</v>
      </c>
      <c r="F140" s="217" t="s">
        <v>1622</v>
      </c>
      <c r="G140" s="218" t="s">
        <v>467</v>
      </c>
      <c r="H140" s="219">
        <v>12.04</v>
      </c>
      <c r="I140" s="220"/>
      <c r="J140" s="221">
        <f>ROUND(I140*H140,2)</f>
        <v>0</v>
      </c>
      <c r="K140" s="217" t="s">
        <v>153</v>
      </c>
      <c r="L140" s="47"/>
      <c r="M140" s="222" t="s">
        <v>19</v>
      </c>
      <c r="N140" s="223" t="s">
        <v>47</v>
      </c>
      <c r="O140" s="87"/>
      <c r="P140" s="224">
        <f>O140*H140</f>
        <v>0</v>
      </c>
      <c r="Q140" s="224">
        <v>0</v>
      </c>
      <c r="R140" s="224">
        <f>Q140*H140</f>
        <v>0</v>
      </c>
      <c r="S140" s="224">
        <v>0</v>
      </c>
      <c r="T140" s="225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26" t="s">
        <v>167</v>
      </c>
      <c r="AT140" s="226" t="s">
        <v>149</v>
      </c>
      <c r="AU140" s="226" t="s">
        <v>86</v>
      </c>
      <c r="AY140" s="20" t="s">
        <v>146</v>
      </c>
      <c r="BE140" s="227">
        <f>IF(N140="základní",J140,0)</f>
        <v>0</v>
      </c>
      <c r="BF140" s="227">
        <f>IF(N140="snížená",J140,0)</f>
        <v>0</v>
      </c>
      <c r="BG140" s="227">
        <f>IF(N140="zákl. přenesená",J140,0)</f>
        <v>0</v>
      </c>
      <c r="BH140" s="227">
        <f>IF(N140="sníž. přenesená",J140,0)</f>
        <v>0</v>
      </c>
      <c r="BI140" s="227">
        <f>IF(N140="nulová",J140,0)</f>
        <v>0</v>
      </c>
      <c r="BJ140" s="20" t="s">
        <v>84</v>
      </c>
      <c r="BK140" s="227">
        <f>ROUND(I140*H140,2)</f>
        <v>0</v>
      </c>
      <c r="BL140" s="20" t="s">
        <v>167</v>
      </c>
      <c r="BM140" s="226" t="s">
        <v>1623</v>
      </c>
    </row>
    <row r="141" spans="1:47" s="2" customFormat="1" ht="12">
      <c r="A141" s="41"/>
      <c r="B141" s="42"/>
      <c r="C141" s="43"/>
      <c r="D141" s="228" t="s">
        <v>156</v>
      </c>
      <c r="E141" s="43"/>
      <c r="F141" s="229" t="s">
        <v>1624</v>
      </c>
      <c r="G141" s="43"/>
      <c r="H141" s="43"/>
      <c r="I141" s="230"/>
      <c r="J141" s="43"/>
      <c r="K141" s="43"/>
      <c r="L141" s="47"/>
      <c r="M141" s="231"/>
      <c r="N141" s="232"/>
      <c r="O141" s="87"/>
      <c r="P141" s="87"/>
      <c r="Q141" s="87"/>
      <c r="R141" s="87"/>
      <c r="S141" s="87"/>
      <c r="T141" s="88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T141" s="20" t="s">
        <v>156</v>
      </c>
      <c r="AU141" s="20" t="s">
        <v>86</v>
      </c>
    </row>
    <row r="142" spans="1:51" s="14" customFormat="1" ht="12">
      <c r="A142" s="14"/>
      <c r="B142" s="250"/>
      <c r="C142" s="251"/>
      <c r="D142" s="241" t="s">
        <v>380</v>
      </c>
      <c r="E142" s="252" t="s">
        <v>19</v>
      </c>
      <c r="F142" s="253" t="s">
        <v>1625</v>
      </c>
      <c r="G142" s="251"/>
      <c r="H142" s="254">
        <v>3</v>
      </c>
      <c r="I142" s="255"/>
      <c r="J142" s="251"/>
      <c r="K142" s="251"/>
      <c r="L142" s="256"/>
      <c r="M142" s="257"/>
      <c r="N142" s="258"/>
      <c r="O142" s="258"/>
      <c r="P142" s="258"/>
      <c r="Q142" s="258"/>
      <c r="R142" s="258"/>
      <c r="S142" s="258"/>
      <c r="T142" s="259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60" t="s">
        <v>380</v>
      </c>
      <c r="AU142" s="260" t="s">
        <v>86</v>
      </c>
      <c r="AV142" s="14" t="s">
        <v>86</v>
      </c>
      <c r="AW142" s="14" t="s">
        <v>37</v>
      </c>
      <c r="AX142" s="14" t="s">
        <v>76</v>
      </c>
      <c r="AY142" s="260" t="s">
        <v>146</v>
      </c>
    </row>
    <row r="143" spans="1:51" s="14" customFormat="1" ht="12">
      <c r="A143" s="14"/>
      <c r="B143" s="250"/>
      <c r="C143" s="251"/>
      <c r="D143" s="241" t="s">
        <v>380</v>
      </c>
      <c r="E143" s="252" t="s">
        <v>19</v>
      </c>
      <c r="F143" s="253" t="s">
        <v>1626</v>
      </c>
      <c r="G143" s="251"/>
      <c r="H143" s="254">
        <v>4.6</v>
      </c>
      <c r="I143" s="255"/>
      <c r="J143" s="251"/>
      <c r="K143" s="251"/>
      <c r="L143" s="256"/>
      <c r="M143" s="257"/>
      <c r="N143" s="258"/>
      <c r="O143" s="258"/>
      <c r="P143" s="258"/>
      <c r="Q143" s="258"/>
      <c r="R143" s="258"/>
      <c r="S143" s="258"/>
      <c r="T143" s="259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60" t="s">
        <v>380</v>
      </c>
      <c r="AU143" s="260" t="s">
        <v>86</v>
      </c>
      <c r="AV143" s="14" t="s">
        <v>86</v>
      </c>
      <c r="AW143" s="14" t="s">
        <v>37</v>
      </c>
      <c r="AX143" s="14" t="s">
        <v>76</v>
      </c>
      <c r="AY143" s="260" t="s">
        <v>146</v>
      </c>
    </row>
    <row r="144" spans="1:51" s="14" customFormat="1" ht="12">
      <c r="A144" s="14"/>
      <c r="B144" s="250"/>
      <c r="C144" s="251"/>
      <c r="D144" s="241" t="s">
        <v>380</v>
      </c>
      <c r="E144" s="252" t="s">
        <v>19</v>
      </c>
      <c r="F144" s="253" t="s">
        <v>1627</v>
      </c>
      <c r="G144" s="251"/>
      <c r="H144" s="254">
        <v>4.44</v>
      </c>
      <c r="I144" s="255"/>
      <c r="J144" s="251"/>
      <c r="K144" s="251"/>
      <c r="L144" s="256"/>
      <c r="M144" s="257"/>
      <c r="N144" s="258"/>
      <c r="O144" s="258"/>
      <c r="P144" s="258"/>
      <c r="Q144" s="258"/>
      <c r="R144" s="258"/>
      <c r="S144" s="258"/>
      <c r="T144" s="259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0" t="s">
        <v>380</v>
      </c>
      <c r="AU144" s="260" t="s">
        <v>86</v>
      </c>
      <c r="AV144" s="14" t="s">
        <v>86</v>
      </c>
      <c r="AW144" s="14" t="s">
        <v>37</v>
      </c>
      <c r="AX144" s="14" t="s">
        <v>76</v>
      </c>
      <c r="AY144" s="260" t="s">
        <v>146</v>
      </c>
    </row>
    <row r="145" spans="1:51" s="16" customFormat="1" ht="12">
      <c r="A145" s="16"/>
      <c r="B145" s="277"/>
      <c r="C145" s="278"/>
      <c r="D145" s="241" t="s">
        <v>380</v>
      </c>
      <c r="E145" s="279" t="s">
        <v>19</v>
      </c>
      <c r="F145" s="280" t="s">
        <v>501</v>
      </c>
      <c r="G145" s="278"/>
      <c r="H145" s="281">
        <v>12.04</v>
      </c>
      <c r="I145" s="282"/>
      <c r="J145" s="278"/>
      <c r="K145" s="278"/>
      <c r="L145" s="283"/>
      <c r="M145" s="284"/>
      <c r="N145" s="285"/>
      <c r="O145" s="285"/>
      <c r="P145" s="285"/>
      <c r="Q145" s="285"/>
      <c r="R145" s="285"/>
      <c r="S145" s="285"/>
      <c r="T145" s="28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T145" s="287" t="s">
        <v>380</v>
      </c>
      <c r="AU145" s="287" t="s">
        <v>86</v>
      </c>
      <c r="AV145" s="16" t="s">
        <v>167</v>
      </c>
      <c r="AW145" s="16" t="s">
        <v>37</v>
      </c>
      <c r="AX145" s="16" t="s">
        <v>84</v>
      </c>
      <c r="AY145" s="287" t="s">
        <v>146</v>
      </c>
    </row>
    <row r="146" spans="1:65" s="2" customFormat="1" ht="16.5" customHeight="1">
      <c r="A146" s="41"/>
      <c r="B146" s="42"/>
      <c r="C146" s="288" t="s">
        <v>8</v>
      </c>
      <c r="D146" s="288" t="s">
        <v>523</v>
      </c>
      <c r="E146" s="289" t="s">
        <v>1435</v>
      </c>
      <c r="F146" s="290" t="s">
        <v>1436</v>
      </c>
      <c r="G146" s="291" t="s">
        <v>526</v>
      </c>
      <c r="H146" s="292">
        <v>24.08</v>
      </c>
      <c r="I146" s="293"/>
      <c r="J146" s="294">
        <f>ROUND(I146*H146,2)</f>
        <v>0</v>
      </c>
      <c r="K146" s="290" t="s">
        <v>153</v>
      </c>
      <c r="L146" s="295"/>
      <c r="M146" s="296" t="s">
        <v>19</v>
      </c>
      <c r="N146" s="297" t="s">
        <v>47</v>
      </c>
      <c r="O146" s="87"/>
      <c r="P146" s="224">
        <f>O146*H146</f>
        <v>0</v>
      </c>
      <c r="Q146" s="224">
        <v>0</v>
      </c>
      <c r="R146" s="224">
        <f>Q146*H146</f>
        <v>0</v>
      </c>
      <c r="S146" s="224">
        <v>0</v>
      </c>
      <c r="T146" s="225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26" t="s">
        <v>193</v>
      </c>
      <c r="AT146" s="226" t="s">
        <v>523</v>
      </c>
      <c r="AU146" s="226" t="s">
        <v>86</v>
      </c>
      <c r="AY146" s="20" t="s">
        <v>146</v>
      </c>
      <c r="BE146" s="227">
        <f>IF(N146="základní",J146,0)</f>
        <v>0</v>
      </c>
      <c r="BF146" s="227">
        <f>IF(N146="snížená",J146,0)</f>
        <v>0</v>
      </c>
      <c r="BG146" s="227">
        <f>IF(N146="zákl. přenesená",J146,0)</f>
        <v>0</v>
      </c>
      <c r="BH146" s="227">
        <f>IF(N146="sníž. přenesená",J146,0)</f>
        <v>0</v>
      </c>
      <c r="BI146" s="227">
        <f>IF(N146="nulová",J146,0)</f>
        <v>0</v>
      </c>
      <c r="BJ146" s="20" t="s">
        <v>84</v>
      </c>
      <c r="BK146" s="227">
        <f>ROUND(I146*H146,2)</f>
        <v>0</v>
      </c>
      <c r="BL146" s="20" t="s">
        <v>167</v>
      </c>
      <c r="BM146" s="226" t="s">
        <v>1628</v>
      </c>
    </row>
    <row r="147" spans="1:51" s="14" customFormat="1" ht="12">
      <c r="A147" s="14"/>
      <c r="B147" s="250"/>
      <c r="C147" s="251"/>
      <c r="D147" s="241" t="s">
        <v>380</v>
      </c>
      <c r="E147" s="251"/>
      <c r="F147" s="253" t="s">
        <v>1629</v>
      </c>
      <c r="G147" s="251"/>
      <c r="H147" s="254">
        <v>24.08</v>
      </c>
      <c r="I147" s="255"/>
      <c r="J147" s="251"/>
      <c r="K147" s="251"/>
      <c r="L147" s="256"/>
      <c r="M147" s="257"/>
      <c r="N147" s="258"/>
      <c r="O147" s="258"/>
      <c r="P147" s="258"/>
      <c r="Q147" s="258"/>
      <c r="R147" s="258"/>
      <c r="S147" s="258"/>
      <c r="T147" s="259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60" t="s">
        <v>380</v>
      </c>
      <c r="AU147" s="260" t="s">
        <v>86</v>
      </c>
      <c r="AV147" s="14" t="s">
        <v>86</v>
      </c>
      <c r="AW147" s="14" t="s">
        <v>4</v>
      </c>
      <c r="AX147" s="14" t="s">
        <v>84</v>
      </c>
      <c r="AY147" s="260" t="s">
        <v>146</v>
      </c>
    </row>
    <row r="148" spans="1:63" s="12" customFormat="1" ht="25.9" customHeight="1">
      <c r="A148" s="12"/>
      <c r="B148" s="199"/>
      <c r="C148" s="200"/>
      <c r="D148" s="201" t="s">
        <v>75</v>
      </c>
      <c r="E148" s="202" t="s">
        <v>1131</v>
      </c>
      <c r="F148" s="202" t="s">
        <v>1132</v>
      </c>
      <c r="G148" s="200"/>
      <c r="H148" s="200"/>
      <c r="I148" s="203"/>
      <c r="J148" s="204">
        <f>BK148</f>
        <v>0</v>
      </c>
      <c r="K148" s="200"/>
      <c r="L148" s="205"/>
      <c r="M148" s="206"/>
      <c r="N148" s="207"/>
      <c r="O148" s="207"/>
      <c r="P148" s="208">
        <f>P149+P160+P167+P175</f>
        <v>0</v>
      </c>
      <c r="Q148" s="207"/>
      <c r="R148" s="208">
        <f>R149+R160+R167+R175</f>
        <v>0.014689999999999998</v>
      </c>
      <c r="S148" s="207"/>
      <c r="T148" s="209">
        <f>T149+T160+T167+T175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10" t="s">
        <v>86</v>
      </c>
      <c r="AT148" s="211" t="s">
        <v>75</v>
      </c>
      <c r="AU148" s="211" t="s">
        <v>76</v>
      </c>
      <c r="AY148" s="210" t="s">
        <v>146</v>
      </c>
      <c r="BK148" s="212">
        <f>BK149+BK160+BK167+BK175</f>
        <v>0</v>
      </c>
    </row>
    <row r="149" spans="1:63" s="12" customFormat="1" ht="22.8" customHeight="1">
      <c r="A149" s="12"/>
      <c r="B149" s="199"/>
      <c r="C149" s="200"/>
      <c r="D149" s="201" t="s">
        <v>75</v>
      </c>
      <c r="E149" s="213" t="s">
        <v>1630</v>
      </c>
      <c r="F149" s="213" t="s">
        <v>1631</v>
      </c>
      <c r="G149" s="200"/>
      <c r="H149" s="200"/>
      <c r="I149" s="203"/>
      <c r="J149" s="214">
        <f>BK149</f>
        <v>0</v>
      </c>
      <c r="K149" s="200"/>
      <c r="L149" s="205"/>
      <c r="M149" s="206"/>
      <c r="N149" s="207"/>
      <c r="O149" s="207"/>
      <c r="P149" s="208">
        <f>SUM(P150:P159)</f>
        <v>0</v>
      </c>
      <c r="Q149" s="207"/>
      <c r="R149" s="208">
        <f>SUM(R150:R159)</f>
        <v>0</v>
      </c>
      <c r="S149" s="207"/>
      <c r="T149" s="209">
        <f>SUM(T150:T159)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10" t="s">
        <v>86</v>
      </c>
      <c r="AT149" s="211" t="s">
        <v>75</v>
      </c>
      <c r="AU149" s="211" t="s">
        <v>84</v>
      </c>
      <c r="AY149" s="210" t="s">
        <v>146</v>
      </c>
      <c r="BK149" s="212">
        <f>SUM(BK150:BK159)</f>
        <v>0</v>
      </c>
    </row>
    <row r="150" spans="1:65" s="2" customFormat="1" ht="24.15" customHeight="1">
      <c r="A150" s="41"/>
      <c r="B150" s="42"/>
      <c r="C150" s="215" t="s">
        <v>448</v>
      </c>
      <c r="D150" s="215" t="s">
        <v>149</v>
      </c>
      <c r="E150" s="216" t="s">
        <v>1632</v>
      </c>
      <c r="F150" s="217" t="s">
        <v>1633</v>
      </c>
      <c r="G150" s="218" t="s">
        <v>442</v>
      </c>
      <c r="H150" s="219">
        <v>76</v>
      </c>
      <c r="I150" s="220"/>
      <c r="J150" s="221">
        <f>ROUND(I150*H150,2)</f>
        <v>0</v>
      </c>
      <c r="K150" s="217" t="s">
        <v>19</v>
      </c>
      <c r="L150" s="47"/>
      <c r="M150" s="222" t="s">
        <v>19</v>
      </c>
      <c r="N150" s="223" t="s">
        <v>47</v>
      </c>
      <c r="O150" s="87"/>
      <c r="P150" s="224">
        <f>O150*H150</f>
        <v>0</v>
      </c>
      <c r="Q150" s="224">
        <v>0</v>
      </c>
      <c r="R150" s="224">
        <f>Q150*H150</f>
        <v>0</v>
      </c>
      <c r="S150" s="224">
        <v>0</v>
      </c>
      <c r="T150" s="225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26" t="s">
        <v>471</v>
      </c>
      <c r="AT150" s="226" t="s">
        <v>149</v>
      </c>
      <c r="AU150" s="226" t="s">
        <v>86</v>
      </c>
      <c r="AY150" s="20" t="s">
        <v>146</v>
      </c>
      <c r="BE150" s="227">
        <f>IF(N150="základní",J150,0)</f>
        <v>0</v>
      </c>
      <c r="BF150" s="227">
        <f>IF(N150="snížená",J150,0)</f>
        <v>0</v>
      </c>
      <c r="BG150" s="227">
        <f>IF(N150="zákl. přenesená",J150,0)</f>
        <v>0</v>
      </c>
      <c r="BH150" s="227">
        <f>IF(N150="sníž. přenesená",J150,0)</f>
        <v>0</v>
      </c>
      <c r="BI150" s="227">
        <f>IF(N150="nulová",J150,0)</f>
        <v>0</v>
      </c>
      <c r="BJ150" s="20" t="s">
        <v>84</v>
      </c>
      <c r="BK150" s="227">
        <f>ROUND(I150*H150,2)</f>
        <v>0</v>
      </c>
      <c r="BL150" s="20" t="s">
        <v>471</v>
      </c>
      <c r="BM150" s="226" t="s">
        <v>1634</v>
      </c>
    </row>
    <row r="151" spans="1:47" s="2" customFormat="1" ht="12">
      <c r="A151" s="41"/>
      <c r="B151" s="42"/>
      <c r="C151" s="43"/>
      <c r="D151" s="241" t="s">
        <v>646</v>
      </c>
      <c r="E151" s="43"/>
      <c r="F151" s="298" t="s">
        <v>1635</v>
      </c>
      <c r="G151" s="43"/>
      <c r="H151" s="43"/>
      <c r="I151" s="230"/>
      <c r="J151" s="43"/>
      <c r="K151" s="43"/>
      <c r="L151" s="47"/>
      <c r="M151" s="231"/>
      <c r="N151" s="232"/>
      <c r="O151" s="87"/>
      <c r="P151" s="87"/>
      <c r="Q151" s="87"/>
      <c r="R151" s="87"/>
      <c r="S151" s="87"/>
      <c r="T151" s="88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T151" s="20" t="s">
        <v>646</v>
      </c>
      <c r="AU151" s="20" t="s">
        <v>86</v>
      </c>
    </row>
    <row r="152" spans="1:51" s="14" customFormat="1" ht="12">
      <c r="A152" s="14"/>
      <c r="B152" s="250"/>
      <c r="C152" s="251"/>
      <c r="D152" s="241" t="s">
        <v>380</v>
      </c>
      <c r="E152" s="252" t="s">
        <v>19</v>
      </c>
      <c r="F152" s="253" t="s">
        <v>1636</v>
      </c>
      <c r="G152" s="251"/>
      <c r="H152" s="254">
        <v>30</v>
      </c>
      <c r="I152" s="255"/>
      <c r="J152" s="251"/>
      <c r="K152" s="251"/>
      <c r="L152" s="256"/>
      <c r="M152" s="257"/>
      <c r="N152" s="258"/>
      <c r="O152" s="258"/>
      <c r="P152" s="258"/>
      <c r="Q152" s="258"/>
      <c r="R152" s="258"/>
      <c r="S152" s="258"/>
      <c r="T152" s="259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60" t="s">
        <v>380</v>
      </c>
      <c r="AU152" s="260" t="s">
        <v>86</v>
      </c>
      <c r="AV152" s="14" t="s">
        <v>86</v>
      </c>
      <c r="AW152" s="14" t="s">
        <v>37</v>
      </c>
      <c r="AX152" s="14" t="s">
        <v>76</v>
      </c>
      <c r="AY152" s="260" t="s">
        <v>146</v>
      </c>
    </row>
    <row r="153" spans="1:51" s="14" customFormat="1" ht="12">
      <c r="A153" s="14"/>
      <c r="B153" s="250"/>
      <c r="C153" s="251"/>
      <c r="D153" s="241" t="s">
        <v>380</v>
      </c>
      <c r="E153" s="252" t="s">
        <v>19</v>
      </c>
      <c r="F153" s="253" t="s">
        <v>1637</v>
      </c>
      <c r="G153" s="251"/>
      <c r="H153" s="254">
        <v>46</v>
      </c>
      <c r="I153" s="255"/>
      <c r="J153" s="251"/>
      <c r="K153" s="251"/>
      <c r="L153" s="256"/>
      <c r="M153" s="257"/>
      <c r="N153" s="258"/>
      <c r="O153" s="258"/>
      <c r="P153" s="258"/>
      <c r="Q153" s="258"/>
      <c r="R153" s="258"/>
      <c r="S153" s="258"/>
      <c r="T153" s="259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0" t="s">
        <v>380</v>
      </c>
      <c r="AU153" s="260" t="s">
        <v>86</v>
      </c>
      <c r="AV153" s="14" t="s">
        <v>86</v>
      </c>
      <c r="AW153" s="14" t="s">
        <v>37</v>
      </c>
      <c r="AX153" s="14" t="s">
        <v>76</v>
      </c>
      <c r="AY153" s="260" t="s">
        <v>146</v>
      </c>
    </row>
    <row r="154" spans="1:51" s="16" customFormat="1" ht="12">
      <c r="A154" s="16"/>
      <c r="B154" s="277"/>
      <c r="C154" s="278"/>
      <c r="D154" s="241" t="s">
        <v>380</v>
      </c>
      <c r="E154" s="279" t="s">
        <v>19</v>
      </c>
      <c r="F154" s="280" t="s">
        <v>501</v>
      </c>
      <c r="G154" s="278"/>
      <c r="H154" s="281">
        <v>76</v>
      </c>
      <c r="I154" s="282"/>
      <c r="J154" s="278"/>
      <c r="K154" s="278"/>
      <c r="L154" s="283"/>
      <c r="M154" s="284"/>
      <c r="N154" s="285"/>
      <c r="O154" s="285"/>
      <c r="P154" s="285"/>
      <c r="Q154" s="285"/>
      <c r="R154" s="285"/>
      <c r="S154" s="285"/>
      <c r="T154" s="28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T154" s="287" t="s">
        <v>380</v>
      </c>
      <c r="AU154" s="287" t="s">
        <v>86</v>
      </c>
      <c r="AV154" s="16" t="s">
        <v>167</v>
      </c>
      <c r="AW154" s="16" t="s">
        <v>37</v>
      </c>
      <c r="AX154" s="16" t="s">
        <v>84</v>
      </c>
      <c r="AY154" s="287" t="s">
        <v>146</v>
      </c>
    </row>
    <row r="155" spans="1:65" s="2" customFormat="1" ht="16.5" customHeight="1">
      <c r="A155" s="41"/>
      <c r="B155" s="42"/>
      <c r="C155" s="215" t="s">
        <v>456</v>
      </c>
      <c r="D155" s="215" t="s">
        <v>149</v>
      </c>
      <c r="E155" s="216" t="s">
        <v>1638</v>
      </c>
      <c r="F155" s="217" t="s">
        <v>1639</v>
      </c>
      <c r="G155" s="218" t="s">
        <v>442</v>
      </c>
      <c r="H155" s="219">
        <v>60</v>
      </c>
      <c r="I155" s="220"/>
      <c r="J155" s="221">
        <f>ROUND(I155*H155,2)</f>
        <v>0</v>
      </c>
      <c r="K155" s="217" t="s">
        <v>19</v>
      </c>
      <c r="L155" s="47"/>
      <c r="M155" s="222" t="s">
        <v>19</v>
      </c>
      <c r="N155" s="223" t="s">
        <v>47</v>
      </c>
      <c r="O155" s="87"/>
      <c r="P155" s="224">
        <f>O155*H155</f>
        <v>0</v>
      </c>
      <c r="Q155" s="224">
        <v>0</v>
      </c>
      <c r="R155" s="224">
        <f>Q155*H155</f>
        <v>0</v>
      </c>
      <c r="S155" s="224">
        <v>0</v>
      </c>
      <c r="T155" s="225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26" t="s">
        <v>471</v>
      </c>
      <c r="AT155" s="226" t="s">
        <v>149</v>
      </c>
      <c r="AU155" s="226" t="s">
        <v>86</v>
      </c>
      <c r="AY155" s="20" t="s">
        <v>146</v>
      </c>
      <c r="BE155" s="227">
        <f>IF(N155="základní",J155,0)</f>
        <v>0</v>
      </c>
      <c r="BF155" s="227">
        <f>IF(N155="snížená",J155,0)</f>
        <v>0</v>
      </c>
      <c r="BG155" s="227">
        <f>IF(N155="zákl. přenesená",J155,0)</f>
        <v>0</v>
      </c>
      <c r="BH155" s="227">
        <f>IF(N155="sníž. přenesená",J155,0)</f>
        <v>0</v>
      </c>
      <c r="BI155" s="227">
        <f>IF(N155="nulová",J155,0)</f>
        <v>0</v>
      </c>
      <c r="BJ155" s="20" t="s">
        <v>84</v>
      </c>
      <c r="BK155" s="227">
        <f>ROUND(I155*H155,2)</f>
        <v>0</v>
      </c>
      <c r="BL155" s="20" t="s">
        <v>471</v>
      </c>
      <c r="BM155" s="226" t="s">
        <v>1640</v>
      </c>
    </row>
    <row r="156" spans="1:47" s="2" customFormat="1" ht="12">
      <c r="A156" s="41"/>
      <c r="B156" s="42"/>
      <c r="C156" s="43"/>
      <c r="D156" s="241" t="s">
        <v>646</v>
      </c>
      <c r="E156" s="43"/>
      <c r="F156" s="298" t="s">
        <v>1635</v>
      </c>
      <c r="G156" s="43"/>
      <c r="H156" s="43"/>
      <c r="I156" s="230"/>
      <c r="J156" s="43"/>
      <c r="K156" s="43"/>
      <c r="L156" s="47"/>
      <c r="M156" s="231"/>
      <c r="N156" s="232"/>
      <c r="O156" s="87"/>
      <c r="P156" s="87"/>
      <c r="Q156" s="87"/>
      <c r="R156" s="87"/>
      <c r="S156" s="87"/>
      <c r="T156" s="88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T156" s="20" t="s">
        <v>646</v>
      </c>
      <c r="AU156" s="20" t="s">
        <v>86</v>
      </c>
    </row>
    <row r="157" spans="1:51" s="14" customFormat="1" ht="12">
      <c r="A157" s="14"/>
      <c r="B157" s="250"/>
      <c r="C157" s="251"/>
      <c r="D157" s="241" t="s">
        <v>380</v>
      </c>
      <c r="E157" s="252" t="s">
        <v>19</v>
      </c>
      <c r="F157" s="253" t="s">
        <v>1641</v>
      </c>
      <c r="G157" s="251"/>
      <c r="H157" s="254">
        <v>14</v>
      </c>
      <c r="I157" s="255"/>
      <c r="J157" s="251"/>
      <c r="K157" s="251"/>
      <c r="L157" s="256"/>
      <c r="M157" s="257"/>
      <c r="N157" s="258"/>
      <c r="O157" s="258"/>
      <c r="P157" s="258"/>
      <c r="Q157" s="258"/>
      <c r="R157" s="258"/>
      <c r="S157" s="258"/>
      <c r="T157" s="259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60" t="s">
        <v>380</v>
      </c>
      <c r="AU157" s="260" t="s">
        <v>86</v>
      </c>
      <c r="AV157" s="14" t="s">
        <v>86</v>
      </c>
      <c r="AW157" s="14" t="s">
        <v>37</v>
      </c>
      <c r="AX157" s="14" t="s">
        <v>76</v>
      </c>
      <c r="AY157" s="260" t="s">
        <v>146</v>
      </c>
    </row>
    <row r="158" spans="1:51" s="14" customFormat="1" ht="12">
      <c r="A158" s="14"/>
      <c r="B158" s="250"/>
      <c r="C158" s="251"/>
      <c r="D158" s="241" t="s">
        <v>380</v>
      </c>
      <c r="E158" s="252" t="s">
        <v>19</v>
      </c>
      <c r="F158" s="253" t="s">
        <v>1642</v>
      </c>
      <c r="G158" s="251"/>
      <c r="H158" s="254">
        <v>46</v>
      </c>
      <c r="I158" s="255"/>
      <c r="J158" s="251"/>
      <c r="K158" s="251"/>
      <c r="L158" s="256"/>
      <c r="M158" s="257"/>
      <c r="N158" s="258"/>
      <c r="O158" s="258"/>
      <c r="P158" s="258"/>
      <c r="Q158" s="258"/>
      <c r="R158" s="258"/>
      <c r="S158" s="258"/>
      <c r="T158" s="259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60" t="s">
        <v>380</v>
      </c>
      <c r="AU158" s="260" t="s">
        <v>86</v>
      </c>
      <c r="AV158" s="14" t="s">
        <v>86</v>
      </c>
      <c r="AW158" s="14" t="s">
        <v>37</v>
      </c>
      <c r="AX158" s="14" t="s">
        <v>76</v>
      </c>
      <c r="AY158" s="260" t="s">
        <v>146</v>
      </c>
    </row>
    <row r="159" spans="1:51" s="16" customFormat="1" ht="12">
      <c r="A159" s="16"/>
      <c r="B159" s="277"/>
      <c r="C159" s="278"/>
      <c r="D159" s="241" t="s">
        <v>380</v>
      </c>
      <c r="E159" s="279" t="s">
        <v>19</v>
      </c>
      <c r="F159" s="280" t="s">
        <v>501</v>
      </c>
      <c r="G159" s="278"/>
      <c r="H159" s="281">
        <v>60</v>
      </c>
      <c r="I159" s="282"/>
      <c r="J159" s="278"/>
      <c r="K159" s="278"/>
      <c r="L159" s="283"/>
      <c r="M159" s="284"/>
      <c r="N159" s="285"/>
      <c r="O159" s="285"/>
      <c r="P159" s="285"/>
      <c r="Q159" s="285"/>
      <c r="R159" s="285"/>
      <c r="S159" s="285"/>
      <c r="T159" s="28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T159" s="287" t="s">
        <v>380</v>
      </c>
      <c r="AU159" s="287" t="s">
        <v>86</v>
      </c>
      <c r="AV159" s="16" t="s">
        <v>167</v>
      </c>
      <c r="AW159" s="16" t="s">
        <v>37</v>
      </c>
      <c r="AX159" s="16" t="s">
        <v>84</v>
      </c>
      <c r="AY159" s="287" t="s">
        <v>146</v>
      </c>
    </row>
    <row r="160" spans="1:63" s="12" customFormat="1" ht="22.8" customHeight="1">
      <c r="A160" s="12"/>
      <c r="B160" s="199"/>
      <c r="C160" s="200"/>
      <c r="D160" s="201" t="s">
        <v>75</v>
      </c>
      <c r="E160" s="213" t="s">
        <v>167</v>
      </c>
      <c r="F160" s="213" t="s">
        <v>1446</v>
      </c>
      <c r="G160" s="200"/>
      <c r="H160" s="200"/>
      <c r="I160" s="203"/>
      <c r="J160" s="214">
        <f>BK160</f>
        <v>0</v>
      </c>
      <c r="K160" s="200"/>
      <c r="L160" s="205"/>
      <c r="M160" s="206"/>
      <c r="N160" s="207"/>
      <c r="O160" s="207"/>
      <c r="P160" s="208">
        <f>SUM(P161:P166)</f>
        <v>0</v>
      </c>
      <c r="Q160" s="207"/>
      <c r="R160" s="208">
        <f>SUM(R161:R166)</f>
        <v>0</v>
      </c>
      <c r="S160" s="207"/>
      <c r="T160" s="209">
        <f>SUM(T161:T166)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10" t="s">
        <v>84</v>
      </c>
      <c r="AT160" s="211" t="s">
        <v>75</v>
      </c>
      <c r="AU160" s="211" t="s">
        <v>84</v>
      </c>
      <c r="AY160" s="210" t="s">
        <v>146</v>
      </c>
      <c r="BK160" s="212">
        <f>SUM(BK161:BK166)</f>
        <v>0</v>
      </c>
    </row>
    <row r="161" spans="1:65" s="2" customFormat="1" ht="21.75" customHeight="1">
      <c r="A161" s="41"/>
      <c r="B161" s="42"/>
      <c r="C161" s="215" t="s">
        <v>464</v>
      </c>
      <c r="D161" s="215" t="s">
        <v>149</v>
      </c>
      <c r="E161" s="216" t="s">
        <v>1447</v>
      </c>
      <c r="F161" s="217" t="s">
        <v>1448</v>
      </c>
      <c r="G161" s="218" t="s">
        <v>467</v>
      </c>
      <c r="H161" s="219">
        <v>9.03</v>
      </c>
      <c r="I161" s="220"/>
      <c r="J161" s="221">
        <f>ROUND(I161*H161,2)</f>
        <v>0</v>
      </c>
      <c r="K161" s="217" t="s">
        <v>153</v>
      </c>
      <c r="L161" s="47"/>
      <c r="M161" s="222" t="s">
        <v>19</v>
      </c>
      <c r="N161" s="223" t="s">
        <v>47</v>
      </c>
      <c r="O161" s="87"/>
      <c r="P161" s="224">
        <f>O161*H161</f>
        <v>0</v>
      </c>
      <c r="Q161" s="224">
        <v>0</v>
      </c>
      <c r="R161" s="224">
        <f>Q161*H161</f>
        <v>0</v>
      </c>
      <c r="S161" s="224">
        <v>0</v>
      </c>
      <c r="T161" s="225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26" t="s">
        <v>167</v>
      </c>
      <c r="AT161" s="226" t="s">
        <v>149</v>
      </c>
      <c r="AU161" s="226" t="s">
        <v>86</v>
      </c>
      <c r="AY161" s="20" t="s">
        <v>146</v>
      </c>
      <c r="BE161" s="227">
        <f>IF(N161="základní",J161,0)</f>
        <v>0</v>
      </c>
      <c r="BF161" s="227">
        <f>IF(N161="snížená",J161,0)</f>
        <v>0</v>
      </c>
      <c r="BG161" s="227">
        <f>IF(N161="zákl. přenesená",J161,0)</f>
        <v>0</v>
      </c>
      <c r="BH161" s="227">
        <f>IF(N161="sníž. přenesená",J161,0)</f>
        <v>0</v>
      </c>
      <c r="BI161" s="227">
        <f>IF(N161="nulová",J161,0)</f>
        <v>0</v>
      </c>
      <c r="BJ161" s="20" t="s">
        <v>84</v>
      </c>
      <c r="BK161" s="227">
        <f>ROUND(I161*H161,2)</f>
        <v>0</v>
      </c>
      <c r="BL161" s="20" t="s">
        <v>167</v>
      </c>
      <c r="BM161" s="226" t="s">
        <v>1643</v>
      </c>
    </row>
    <row r="162" spans="1:47" s="2" customFormat="1" ht="12">
      <c r="A162" s="41"/>
      <c r="B162" s="42"/>
      <c r="C162" s="43"/>
      <c r="D162" s="228" t="s">
        <v>156</v>
      </c>
      <c r="E162" s="43"/>
      <c r="F162" s="229" t="s">
        <v>1450</v>
      </c>
      <c r="G162" s="43"/>
      <c r="H162" s="43"/>
      <c r="I162" s="230"/>
      <c r="J162" s="43"/>
      <c r="K162" s="43"/>
      <c r="L162" s="47"/>
      <c r="M162" s="231"/>
      <c r="N162" s="232"/>
      <c r="O162" s="87"/>
      <c r="P162" s="87"/>
      <c r="Q162" s="87"/>
      <c r="R162" s="87"/>
      <c r="S162" s="87"/>
      <c r="T162" s="88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T162" s="20" t="s">
        <v>156</v>
      </c>
      <c r="AU162" s="20" t="s">
        <v>86</v>
      </c>
    </row>
    <row r="163" spans="1:51" s="14" customFormat="1" ht="12">
      <c r="A163" s="14"/>
      <c r="B163" s="250"/>
      <c r="C163" s="251"/>
      <c r="D163" s="241" t="s">
        <v>380</v>
      </c>
      <c r="E163" s="252" t="s">
        <v>19</v>
      </c>
      <c r="F163" s="253" t="s">
        <v>1644</v>
      </c>
      <c r="G163" s="251"/>
      <c r="H163" s="254">
        <v>2.25</v>
      </c>
      <c r="I163" s="255"/>
      <c r="J163" s="251"/>
      <c r="K163" s="251"/>
      <c r="L163" s="256"/>
      <c r="M163" s="257"/>
      <c r="N163" s="258"/>
      <c r="O163" s="258"/>
      <c r="P163" s="258"/>
      <c r="Q163" s="258"/>
      <c r="R163" s="258"/>
      <c r="S163" s="258"/>
      <c r="T163" s="259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60" t="s">
        <v>380</v>
      </c>
      <c r="AU163" s="260" t="s">
        <v>86</v>
      </c>
      <c r="AV163" s="14" t="s">
        <v>86</v>
      </c>
      <c r="AW163" s="14" t="s">
        <v>37</v>
      </c>
      <c r="AX163" s="14" t="s">
        <v>76</v>
      </c>
      <c r="AY163" s="260" t="s">
        <v>146</v>
      </c>
    </row>
    <row r="164" spans="1:51" s="14" customFormat="1" ht="12">
      <c r="A164" s="14"/>
      <c r="B164" s="250"/>
      <c r="C164" s="251"/>
      <c r="D164" s="241" t="s">
        <v>380</v>
      </c>
      <c r="E164" s="252" t="s">
        <v>19</v>
      </c>
      <c r="F164" s="253" t="s">
        <v>1645</v>
      </c>
      <c r="G164" s="251"/>
      <c r="H164" s="254">
        <v>3.45</v>
      </c>
      <c r="I164" s="255"/>
      <c r="J164" s="251"/>
      <c r="K164" s="251"/>
      <c r="L164" s="256"/>
      <c r="M164" s="257"/>
      <c r="N164" s="258"/>
      <c r="O164" s="258"/>
      <c r="P164" s="258"/>
      <c r="Q164" s="258"/>
      <c r="R164" s="258"/>
      <c r="S164" s="258"/>
      <c r="T164" s="259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60" t="s">
        <v>380</v>
      </c>
      <c r="AU164" s="260" t="s">
        <v>86</v>
      </c>
      <c r="AV164" s="14" t="s">
        <v>86</v>
      </c>
      <c r="AW164" s="14" t="s">
        <v>37</v>
      </c>
      <c r="AX164" s="14" t="s">
        <v>76</v>
      </c>
      <c r="AY164" s="260" t="s">
        <v>146</v>
      </c>
    </row>
    <row r="165" spans="1:51" s="14" customFormat="1" ht="12">
      <c r="A165" s="14"/>
      <c r="B165" s="250"/>
      <c r="C165" s="251"/>
      <c r="D165" s="241" t="s">
        <v>380</v>
      </c>
      <c r="E165" s="252" t="s">
        <v>19</v>
      </c>
      <c r="F165" s="253" t="s">
        <v>1646</v>
      </c>
      <c r="G165" s="251"/>
      <c r="H165" s="254">
        <v>3.33</v>
      </c>
      <c r="I165" s="255"/>
      <c r="J165" s="251"/>
      <c r="K165" s="251"/>
      <c r="L165" s="256"/>
      <c r="M165" s="257"/>
      <c r="N165" s="258"/>
      <c r="O165" s="258"/>
      <c r="P165" s="258"/>
      <c r="Q165" s="258"/>
      <c r="R165" s="258"/>
      <c r="S165" s="258"/>
      <c r="T165" s="259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60" t="s">
        <v>380</v>
      </c>
      <c r="AU165" s="260" t="s">
        <v>86</v>
      </c>
      <c r="AV165" s="14" t="s">
        <v>86</v>
      </c>
      <c r="AW165" s="14" t="s">
        <v>37</v>
      </c>
      <c r="AX165" s="14" t="s">
        <v>76</v>
      </c>
      <c r="AY165" s="260" t="s">
        <v>146</v>
      </c>
    </row>
    <row r="166" spans="1:51" s="16" customFormat="1" ht="12">
      <c r="A166" s="16"/>
      <c r="B166" s="277"/>
      <c r="C166" s="278"/>
      <c r="D166" s="241" t="s">
        <v>380</v>
      </c>
      <c r="E166" s="279" t="s">
        <v>19</v>
      </c>
      <c r="F166" s="280" t="s">
        <v>501</v>
      </c>
      <c r="G166" s="278"/>
      <c r="H166" s="281">
        <v>9.030000000000001</v>
      </c>
      <c r="I166" s="282"/>
      <c r="J166" s="278"/>
      <c r="K166" s="278"/>
      <c r="L166" s="283"/>
      <c r="M166" s="284"/>
      <c r="N166" s="285"/>
      <c r="O166" s="285"/>
      <c r="P166" s="285"/>
      <c r="Q166" s="285"/>
      <c r="R166" s="285"/>
      <c r="S166" s="285"/>
      <c r="T166" s="28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T166" s="287" t="s">
        <v>380</v>
      </c>
      <c r="AU166" s="287" t="s">
        <v>86</v>
      </c>
      <c r="AV166" s="16" t="s">
        <v>167</v>
      </c>
      <c r="AW166" s="16" t="s">
        <v>37</v>
      </c>
      <c r="AX166" s="16" t="s">
        <v>84</v>
      </c>
      <c r="AY166" s="287" t="s">
        <v>146</v>
      </c>
    </row>
    <row r="167" spans="1:63" s="12" customFormat="1" ht="22.8" customHeight="1">
      <c r="A167" s="12"/>
      <c r="B167" s="199"/>
      <c r="C167" s="200"/>
      <c r="D167" s="201" t="s">
        <v>75</v>
      </c>
      <c r="E167" s="213" t="s">
        <v>193</v>
      </c>
      <c r="F167" s="213" t="s">
        <v>1462</v>
      </c>
      <c r="G167" s="200"/>
      <c r="H167" s="200"/>
      <c r="I167" s="203"/>
      <c r="J167" s="214">
        <f>BK167</f>
        <v>0</v>
      </c>
      <c r="K167" s="200"/>
      <c r="L167" s="205"/>
      <c r="M167" s="206"/>
      <c r="N167" s="207"/>
      <c r="O167" s="207"/>
      <c r="P167" s="208">
        <f>SUM(P168:P174)</f>
        <v>0</v>
      </c>
      <c r="Q167" s="207"/>
      <c r="R167" s="208">
        <f>SUM(R168:R174)</f>
        <v>0.014689999999999998</v>
      </c>
      <c r="S167" s="207"/>
      <c r="T167" s="209">
        <f>SUM(T168:T174)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10" t="s">
        <v>84</v>
      </c>
      <c r="AT167" s="211" t="s">
        <v>75</v>
      </c>
      <c r="AU167" s="211" t="s">
        <v>84</v>
      </c>
      <c r="AY167" s="210" t="s">
        <v>146</v>
      </c>
      <c r="BK167" s="212">
        <f>SUM(BK168:BK174)</f>
        <v>0</v>
      </c>
    </row>
    <row r="168" spans="1:65" s="2" customFormat="1" ht="16.5" customHeight="1">
      <c r="A168" s="41"/>
      <c r="B168" s="42"/>
      <c r="C168" s="215" t="s">
        <v>471</v>
      </c>
      <c r="D168" s="215" t="s">
        <v>149</v>
      </c>
      <c r="E168" s="216" t="s">
        <v>1566</v>
      </c>
      <c r="F168" s="217" t="s">
        <v>1567</v>
      </c>
      <c r="G168" s="218" t="s">
        <v>442</v>
      </c>
      <c r="H168" s="219">
        <v>113</v>
      </c>
      <c r="I168" s="220"/>
      <c r="J168" s="221">
        <f>ROUND(I168*H168,2)</f>
        <v>0</v>
      </c>
      <c r="K168" s="217" t="s">
        <v>153</v>
      </c>
      <c r="L168" s="47"/>
      <c r="M168" s="222" t="s">
        <v>19</v>
      </c>
      <c r="N168" s="223" t="s">
        <v>47</v>
      </c>
      <c r="O168" s="87"/>
      <c r="P168" s="224">
        <f>O168*H168</f>
        <v>0</v>
      </c>
      <c r="Q168" s="224">
        <v>0.00013</v>
      </c>
      <c r="R168" s="224">
        <f>Q168*H168</f>
        <v>0.014689999999999998</v>
      </c>
      <c r="S168" s="224">
        <v>0</v>
      </c>
      <c r="T168" s="225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26" t="s">
        <v>167</v>
      </c>
      <c r="AT168" s="226" t="s">
        <v>149</v>
      </c>
      <c r="AU168" s="226" t="s">
        <v>86</v>
      </c>
      <c r="AY168" s="20" t="s">
        <v>146</v>
      </c>
      <c r="BE168" s="227">
        <f>IF(N168="základní",J168,0)</f>
        <v>0</v>
      </c>
      <c r="BF168" s="227">
        <f>IF(N168="snížená",J168,0)</f>
        <v>0</v>
      </c>
      <c r="BG168" s="227">
        <f>IF(N168="zákl. přenesená",J168,0)</f>
        <v>0</v>
      </c>
      <c r="BH168" s="227">
        <f>IF(N168="sníž. přenesená",J168,0)</f>
        <v>0</v>
      </c>
      <c r="BI168" s="227">
        <f>IF(N168="nulová",J168,0)</f>
        <v>0</v>
      </c>
      <c r="BJ168" s="20" t="s">
        <v>84</v>
      </c>
      <c r="BK168" s="227">
        <f>ROUND(I168*H168,2)</f>
        <v>0</v>
      </c>
      <c r="BL168" s="20" t="s">
        <v>167</v>
      </c>
      <c r="BM168" s="226" t="s">
        <v>1647</v>
      </c>
    </row>
    <row r="169" spans="1:47" s="2" customFormat="1" ht="12">
      <c r="A169" s="41"/>
      <c r="B169" s="42"/>
      <c r="C169" s="43"/>
      <c r="D169" s="228" t="s">
        <v>156</v>
      </c>
      <c r="E169" s="43"/>
      <c r="F169" s="229" t="s">
        <v>1569</v>
      </c>
      <c r="G169" s="43"/>
      <c r="H169" s="43"/>
      <c r="I169" s="230"/>
      <c r="J169" s="43"/>
      <c r="K169" s="43"/>
      <c r="L169" s="47"/>
      <c r="M169" s="231"/>
      <c r="N169" s="232"/>
      <c r="O169" s="87"/>
      <c r="P169" s="87"/>
      <c r="Q169" s="87"/>
      <c r="R169" s="87"/>
      <c r="S169" s="87"/>
      <c r="T169" s="88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T169" s="20" t="s">
        <v>156</v>
      </c>
      <c r="AU169" s="20" t="s">
        <v>86</v>
      </c>
    </row>
    <row r="170" spans="1:47" s="2" customFormat="1" ht="12">
      <c r="A170" s="41"/>
      <c r="B170" s="42"/>
      <c r="C170" s="43"/>
      <c r="D170" s="241" t="s">
        <v>646</v>
      </c>
      <c r="E170" s="43"/>
      <c r="F170" s="298" t="s">
        <v>1635</v>
      </c>
      <c r="G170" s="43"/>
      <c r="H170" s="43"/>
      <c r="I170" s="230"/>
      <c r="J170" s="43"/>
      <c r="K170" s="43"/>
      <c r="L170" s="47"/>
      <c r="M170" s="231"/>
      <c r="N170" s="232"/>
      <c r="O170" s="87"/>
      <c r="P170" s="87"/>
      <c r="Q170" s="87"/>
      <c r="R170" s="87"/>
      <c r="S170" s="87"/>
      <c r="T170" s="88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T170" s="20" t="s">
        <v>646</v>
      </c>
      <c r="AU170" s="20" t="s">
        <v>86</v>
      </c>
    </row>
    <row r="171" spans="1:51" s="14" customFormat="1" ht="12">
      <c r="A171" s="14"/>
      <c r="B171" s="250"/>
      <c r="C171" s="251"/>
      <c r="D171" s="241" t="s">
        <v>380</v>
      </c>
      <c r="E171" s="252" t="s">
        <v>19</v>
      </c>
      <c r="F171" s="253" t="s">
        <v>1636</v>
      </c>
      <c r="G171" s="251"/>
      <c r="H171" s="254">
        <v>30</v>
      </c>
      <c r="I171" s="255"/>
      <c r="J171" s="251"/>
      <c r="K171" s="251"/>
      <c r="L171" s="256"/>
      <c r="M171" s="257"/>
      <c r="N171" s="258"/>
      <c r="O171" s="258"/>
      <c r="P171" s="258"/>
      <c r="Q171" s="258"/>
      <c r="R171" s="258"/>
      <c r="S171" s="258"/>
      <c r="T171" s="259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60" t="s">
        <v>380</v>
      </c>
      <c r="AU171" s="260" t="s">
        <v>86</v>
      </c>
      <c r="AV171" s="14" t="s">
        <v>86</v>
      </c>
      <c r="AW171" s="14" t="s">
        <v>37</v>
      </c>
      <c r="AX171" s="14" t="s">
        <v>76</v>
      </c>
      <c r="AY171" s="260" t="s">
        <v>146</v>
      </c>
    </row>
    <row r="172" spans="1:51" s="14" customFormat="1" ht="12">
      <c r="A172" s="14"/>
      <c r="B172" s="250"/>
      <c r="C172" s="251"/>
      <c r="D172" s="241" t="s">
        <v>380</v>
      </c>
      <c r="E172" s="252" t="s">
        <v>19</v>
      </c>
      <c r="F172" s="253" t="s">
        <v>1637</v>
      </c>
      <c r="G172" s="251"/>
      <c r="H172" s="254">
        <v>46</v>
      </c>
      <c r="I172" s="255"/>
      <c r="J172" s="251"/>
      <c r="K172" s="251"/>
      <c r="L172" s="256"/>
      <c r="M172" s="257"/>
      <c r="N172" s="258"/>
      <c r="O172" s="258"/>
      <c r="P172" s="258"/>
      <c r="Q172" s="258"/>
      <c r="R172" s="258"/>
      <c r="S172" s="258"/>
      <c r="T172" s="259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60" t="s">
        <v>380</v>
      </c>
      <c r="AU172" s="260" t="s">
        <v>86</v>
      </c>
      <c r="AV172" s="14" t="s">
        <v>86</v>
      </c>
      <c r="AW172" s="14" t="s">
        <v>37</v>
      </c>
      <c r="AX172" s="14" t="s">
        <v>76</v>
      </c>
      <c r="AY172" s="260" t="s">
        <v>146</v>
      </c>
    </row>
    <row r="173" spans="1:51" s="14" customFormat="1" ht="12">
      <c r="A173" s="14"/>
      <c r="B173" s="250"/>
      <c r="C173" s="251"/>
      <c r="D173" s="241" t="s">
        <v>380</v>
      </c>
      <c r="E173" s="252" t="s">
        <v>19</v>
      </c>
      <c r="F173" s="253" t="s">
        <v>1648</v>
      </c>
      <c r="G173" s="251"/>
      <c r="H173" s="254">
        <v>37</v>
      </c>
      <c r="I173" s="255"/>
      <c r="J173" s="251"/>
      <c r="K173" s="251"/>
      <c r="L173" s="256"/>
      <c r="M173" s="257"/>
      <c r="N173" s="258"/>
      <c r="O173" s="258"/>
      <c r="P173" s="258"/>
      <c r="Q173" s="258"/>
      <c r="R173" s="258"/>
      <c r="S173" s="258"/>
      <c r="T173" s="259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60" t="s">
        <v>380</v>
      </c>
      <c r="AU173" s="260" t="s">
        <v>86</v>
      </c>
      <c r="AV173" s="14" t="s">
        <v>86</v>
      </c>
      <c r="AW173" s="14" t="s">
        <v>37</v>
      </c>
      <c r="AX173" s="14" t="s">
        <v>76</v>
      </c>
      <c r="AY173" s="260" t="s">
        <v>146</v>
      </c>
    </row>
    <row r="174" spans="1:51" s="16" customFormat="1" ht="12">
      <c r="A174" s="16"/>
      <c r="B174" s="277"/>
      <c r="C174" s="278"/>
      <c r="D174" s="241" t="s">
        <v>380</v>
      </c>
      <c r="E174" s="279" t="s">
        <v>19</v>
      </c>
      <c r="F174" s="280" t="s">
        <v>501</v>
      </c>
      <c r="G174" s="278"/>
      <c r="H174" s="281">
        <v>113</v>
      </c>
      <c r="I174" s="282"/>
      <c r="J174" s="278"/>
      <c r="K174" s="278"/>
      <c r="L174" s="283"/>
      <c r="M174" s="284"/>
      <c r="N174" s="285"/>
      <c r="O174" s="285"/>
      <c r="P174" s="285"/>
      <c r="Q174" s="285"/>
      <c r="R174" s="285"/>
      <c r="S174" s="285"/>
      <c r="T174" s="28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T174" s="287" t="s">
        <v>380</v>
      </c>
      <c r="AU174" s="287" t="s">
        <v>86</v>
      </c>
      <c r="AV174" s="16" t="s">
        <v>167</v>
      </c>
      <c r="AW174" s="16" t="s">
        <v>37</v>
      </c>
      <c r="AX174" s="16" t="s">
        <v>84</v>
      </c>
      <c r="AY174" s="287" t="s">
        <v>146</v>
      </c>
    </row>
    <row r="175" spans="1:63" s="12" customFormat="1" ht="22.8" customHeight="1">
      <c r="A175" s="12"/>
      <c r="B175" s="199"/>
      <c r="C175" s="200"/>
      <c r="D175" s="201" t="s">
        <v>75</v>
      </c>
      <c r="E175" s="213" t="s">
        <v>1649</v>
      </c>
      <c r="F175" s="213" t="s">
        <v>1650</v>
      </c>
      <c r="G175" s="200"/>
      <c r="H175" s="200"/>
      <c r="I175" s="203"/>
      <c r="J175" s="214">
        <f>BK175</f>
        <v>0</v>
      </c>
      <c r="K175" s="200"/>
      <c r="L175" s="205"/>
      <c r="M175" s="206"/>
      <c r="N175" s="207"/>
      <c r="O175" s="207"/>
      <c r="P175" s="208">
        <f>SUM(P176:P181)</f>
        <v>0</v>
      </c>
      <c r="Q175" s="207"/>
      <c r="R175" s="208">
        <f>SUM(R176:R181)</f>
        <v>0</v>
      </c>
      <c r="S175" s="207"/>
      <c r="T175" s="209">
        <f>SUM(T176:T181)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10" t="s">
        <v>86</v>
      </c>
      <c r="AT175" s="211" t="s">
        <v>75</v>
      </c>
      <c r="AU175" s="211" t="s">
        <v>84</v>
      </c>
      <c r="AY175" s="210" t="s">
        <v>146</v>
      </c>
      <c r="BK175" s="212">
        <f>SUM(BK176:BK181)</f>
        <v>0</v>
      </c>
    </row>
    <row r="176" spans="1:65" s="2" customFormat="1" ht="16.5" customHeight="1">
      <c r="A176" s="41"/>
      <c r="B176" s="42"/>
      <c r="C176" s="215" t="s">
        <v>477</v>
      </c>
      <c r="D176" s="215" t="s">
        <v>149</v>
      </c>
      <c r="E176" s="216" t="s">
        <v>1651</v>
      </c>
      <c r="F176" s="217" t="s">
        <v>1652</v>
      </c>
      <c r="G176" s="218" t="s">
        <v>442</v>
      </c>
      <c r="H176" s="219">
        <v>37</v>
      </c>
      <c r="I176" s="220"/>
      <c r="J176" s="221">
        <f>ROUND(I176*H176,2)</f>
        <v>0</v>
      </c>
      <c r="K176" s="217" t="s">
        <v>19</v>
      </c>
      <c r="L176" s="47"/>
      <c r="M176" s="222" t="s">
        <v>19</v>
      </c>
      <c r="N176" s="223" t="s">
        <v>47</v>
      </c>
      <c r="O176" s="87"/>
      <c r="P176" s="224">
        <f>O176*H176</f>
        <v>0</v>
      </c>
      <c r="Q176" s="224">
        <v>0</v>
      </c>
      <c r="R176" s="224">
        <f>Q176*H176</f>
        <v>0</v>
      </c>
      <c r="S176" s="224">
        <v>0</v>
      </c>
      <c r="T176" s="225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26" t="s">
        <v>471</v>
      </c>
      <c r="AT176" s="226" t="s">
        <v>149</v>
      </c>
      <c r="AU176" s="226" t="s">
        <v>86</v>
      </c>
      <c r="AY176" s="20" t="s">
        <v>146</v>
      </c>
      <c r="BE176" s="227">
        <f>IF(N176="základní",J176,0)</f>
        <v>0</v>
      </c>
      <c r="BF176" s="227">
        <f>IF(N176="snížená",J176,0)</f>
        <v>0</v>
      </c>
      <c r="BG176" s="227">
        <f>IF(N176="zákl. přenesená",J176,0)</f>
        <v>0</v>
      </c>
      <c r="BH176" s="227">
        <f>IF(N176="sníž. přenesená",J176,0)</f>
        <v>0</v>
      </c>
      <c r="BI176" s="227">
        <f>IF(N176="nulová",J176,0)</f>
        <v>0</v>
      </c>
      <c r="BJ176" s="20" t="s">
        <v>84</v>
      </c>
      <c r="BK176" s="227">
        <f>ROUND(I176*H176,2)</f>
        <v>0</v>
      </c>
      <c r="BL176" s="20" t="s">
        <v>471</v>
      </c>
      <c r="BM176" s="226" t="s">
        <v>1653</v>
      </c>
    </row>
    <row r="177" spans="1:47" s="2" customFormat="1" ht="12">
      <c r="A177" s="41"/>
      <c r="B177" s="42"/>
      <c r="C177" s="43"/>
      <c r="D177" s="241" t="s">
        <v>646</v>
      </c>
      <c r="E177" s="43"/>
      <c r="F177" s="298" t="s">
        <v>1635</v>
      </c>
      <c r="G177" s="43"/>
      <c r="H177" s="43"/>
      <c r="I177" s="230"/>
      <c r="J177" s="43"/>
      <c r="K177" s="43"/>
      <c r="L177" s="47"/>
      <c r="M177" s="231"/>
      <c r="N177" s="232"/>
      <c r="O177" s="87"/>
      <c r="P177" s="87"/>
      <c r="Q177" s="87"/>
      <c r="R177" s="87"/>
      <c r="S177" s="87"/>
      <c r="T177" s="88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T177" s="20" t="s">
        <v>646</v>
      </c>
      <c r="AU177" s="20" t="s">
        <v>86</v>
      </c>
    </row>
    <row r="178" spans="1:51" s="14" customFormat="1" ht="12">
      <c r="A178" s="14"/>
      <c r="B178" s="250"/>
      <c r="C178" s="251"/>
      <c r="D178" s="241" t="s">
        <v>380</v>
      </c>
      <c r="E178" s="252" t="s">
        <v>19</v>
      </c>
      <c r="F178" s="253" t="s">
        <v>1654</v>
      </c>
      <c r="G178" s="251"/>
      <c r="H178" s="254">
        <v>37</v>
      </c>
      <c r="I178" s="255"/>
      <c r="J178" s="251"/>
      <c r="K178" s="251"/>
      <c r="L178" s="256"/>
      <c r="M178" s="257"/>
      <c r="N178" s="258"/>
      <c r="O178" s="258"/>
      <c r="P178" s="258"/>
      <c r="Q178" s="258"/>
      <c r="R178" s="258"/>
      <c r="S178" s="258"/>
      <c r="T178" s="259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60" t="s">
        <v>380</v>
      </c>
      <c r="AU178" s="260" t="s">
        <v>86</v>
      </c>
      <c r="AV178" s="14" t="s">
        <v>86</v>
      </c>
      <c r="AW178" s="14" t="s">
        <v>37</v>
      </c>
      <c r="AX178" s="14" t="s">
        <v>84</v>
      </c>
      <c r="AY178" s="260" t="s">
        <v>146</v>
      </c>
    </row>
    <row r="179" spans="1:65" s="2" customFormat="1" ht="16.5" customHeight="1">
      <c r="A179" s="41"/>
      <c r="B179" s="42"/>
      <c r="C179" s="215" t="s">
        <v>491</v>
      </c>
      <c r="D179" s="215" t="s">
        <v>149</v>
      </c>
      <c r="E179" s="216" t="s">
        <v>1655</v>
      </c>
      <c r="F179" s="217" t="s">
        <v>1656</v>
      </c>
      <c r="G179" s="218" t="s">
        <v>442</v>
      </c>
      <c r="H179" s="219">
        <v>37</v>
      </c>
      <c r="I179" s="220"/>
      <c r="J179" s="221">
        <f>ROUND(I179*H179,2)</f>
        <v>0</v>
      </c>
      <c r="K179" s="217" t="s">
        <v>19</v>
      </c>
      <c r="L179" s="47"/>
      <c r="M179" s="222" t="s">
        <v>19</v>
      </c>
      <c r="N179" s="223" t="s">
        <v>47</v>
      </c>
      <c r="O179" s="87"/>
      <c r="P179" s="224">
        <f>O179*H179</f>
        <v>0</v>
      </c>
      <c r="Q179" s="224">
        <v>0</v>
      </c>
      <c r="R179" s="224">
        <f>Q179*H179</f>
        <v>0</v>
      </c>
      <c r="S179" s="224">
        <v>0</v>
      </c>
      <c r="T179" s="225">
        <f>S179*H179</f>
        <v>0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26" t="s">
        <v>471</v>
      </c>
      <c r="AT179" s="226" t="s">
        <v>149</v>
      </c>
      <c r="AU179" s="226" t="s">
        <v>86</v>
      </c>
      <c r="AY179" s="20" t="s">
        <v>146</v>
      </c>
      <c r="BE179" s="227">
        <f>IF(N179="základní",J179,0)</f>
        <v>0</v>
      </c>
      <c r="BF179" s="227">
        <f>IF(N179="snížená",J179,0)</f>
        <v>0</v>
      </c>
      <c r="BG179" s="227">
        <f>IF(N179="zákl. přenesená",J179,0)</f>
        <v>0</v>
      </c>
      <c r="BH179" s="227">
        <f>IF(N179="sníž. přenesená",J179,0)</f>
        <v>0</v>
      </c>
      <c r="BI179" s="227">
        <f>IF(N179="nulová",J179,0)</f>
        <v>0</v>
      </c>
      <c r="BJ179" s="20" t="s">
        <v>84</v>
      </c>
      <c r="BK179" s="227">
        <f>ROUND(I179*H179,2)</f>
        <v>0</v>
      </c>
      <c r="BL179" s="20" t="s">
        <v>471</v>
      </c>
      <c r="BM179" s="226" t="s">
        <v>1657</v>
      </c>
    </row>
    <row r="180" spans="1:47" s="2" customFormat="1" ht="12">
      <c r="A180" s="41"/>
      <c r="B180" s="42"/>
      <c r="C180" s="43"/>
      <c r="D180" s="241" t="s">
        <v>646</v>
      </c>
      <c r="E180" s="43"/>
      <c r="F180" s="298" t="s">
        <v>1635</v>
      </c>
      <c r="G180" s="43"/>
      <c r="H180" s="43"/>
      <c r="I180" s="230"/>
      <c r="J180" s="43"/>
      <c r="K180" s="43"/>
      <c r="L180" s="47"/>
      <c r="M180" s="231"/>
      <c r="N180" s="232"/>
      <c r="O180" s="87"/>
      <c r="P180" s="87"/>
      <c r="Q180" s="87"/>
      <c r="R180" s="87"/>
      <c r="S180" s="87"/>
      <c r="T180" s="88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T180" s="20" t="s">
        <v>646</v>
      </c>
      <c r="AU180" s="20" t="s">
        <v>86</v>
      </c>
    </row>
    <row r="181" spans="1:51" s="14" customFormat="1" ht="12">
      <c r="A181" s="14"/>
      <c r="B181" s="250"/>
      <c r="C181" s="251"/>
      <c r="D181" s="241" t="s">
        <v>380</v>
      </c>
      <c r="E181" s="252" t="s">
        <v>19</v>
      </c>
      <c r="F181" s="253" t="s">
        <v>1654</v>
      </c>
      <c r="G181" s="251"/>
      <c r="H181" s="254">
        <v>37</v>
      </c>
      <c r="I181" s="255"/>
      <c r="J181" s="251"/>
      <c r="K181" s="251"/>
      <c r="L181" s="256"/>
      <c r="M181" s="305"/>
      <c r="N181" s="306"/>
      <c r="O181" s="306"/>
      <c r="P181" s="306"/>
      <c r="Q181" s="306"/>
      <c r="R181" s="306"/>
      <c r="S181" s="306"/>
      <c r="T181" s="307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60" t="s">
        <v>380</v>
      </c>
      <c r="AU181" s="260" t="s">
        <v>86</v>
      </c>
      <c r="AV181" s="14" t="s">
        <v>86</v>
      </c>
      <c r="AW181" s="14" t="s">
        <v>37</v>
      </c>
      <c r="AX181" s="14" t="s">
        <v>84</v>
      </c>
      <c r="AY181" s="260" t="s">
        <v>146</v>
      </c>
    </row>
    <row r="182" spans="1:31" s="2" customFormat="1" ht="6.95" customHeight="1">
      <c r="A182" s="41"/>
      <c r="B182" s="62"/>
      <c r="C182" s="63"/>
      <c r="D182" s="63"/>
      <c r="E182" s="63"/>
      <c r="F182" s="63"/>
      <c r="G182" s="63"/>
      <c r="H182" s="63"/>
      <c r="I182" s="63"/>
      <c r="J182" s="63"/>
      <c r="K182" s="63"/>
      <c r="L182" s="47"/>
      <c r="M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</row>
  </sheetData>
  <sheetProtection password="CC35" sheet="1" objects="1" scenarios="1" formatColumns="0" formatRows="0" autoFilter="0"/>
  <autoFilter ref="C91:K18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0:H80"/>
    <mergeCell ref="E82:H82"/>
    <mergeCell ref="E84:H84"/>
    <mergeCell ref="L2:V2"/>
  </mergeCells>
  <hyperlinks>
    <hyperlink ref="F96" r:id="rId1" display="https://podminky.urs.cz/item/CS_URS_2024_01/132212221"/>
    <hyperlink ref="F102" r:id="rId2" display="https://podminky.urs.cz/item/CS_URS_2024_01/139001101"/>
    <hyperlink ref="F104" r:id="rId3" display="https://podminky.urs.cz/item/CS_URS_2024_01/151101101"/>
    <hyperlink ref="F110" r:id="rId4" display="https://podminky.urs.cz/item/CS_URS_2024_01/151101111"/>
    <hyperlink ref="F112" r:id="rId5" display="https://podminky.urs.cz/item/CS_URS_2024_01/162351103"/>
    <hyperlink ref="F119" r:id="rId6" display="https://podminky.urs.cz/item/CS_URS_2024_01/162651112"/>
    <hyperlink ref="F122" r:id="rId7" display="https://podminky.urs.cz/item/CS_URS_2024_01/167151101"/>
    <hyperlink ref="F129" r:id="rId8" display="https://podminky.urs.cz/item/CS_URS_2024_01/171201231"/>
    <hyperlink ref="F132" r:id="rId9" display="https://podminky.urs.cz/item/CS_URS_2024_01/171251201"/>
    <hyperlink ref="F135" r:id="rId10" display="https://podminky.urs.cz/item/CS_URS_2024_01/174151101"/>
    <hyperlink ref="F141" r:id="rId11" display="https://podminky.urs.cz/item/CS_URS_2024_01/175151101"/>
    <hyperlink ref="F162" r:id="rId12" display="https://podminky.urs.cz/item/CS_URS_2024_01/451572111"/>
    <hyperlink ref="F169" r:id="rId13" display="https://podminky.urs.cz/item/CS_URS_2024_01/899722114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108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3"/>
      <c r="AT3" s="20" t="s">
        <v>86</v>
      </c>
    </row>
    <row r="4" spans="2:46" s="1" customFormat="1" ht="24.95" customHeight="1">
      <c r="B4" s="23"/>
      <c r="D4" s="143" t="s">
        <v>115</v>
      </c>
      <c r="L4" s="23"/>
      <c r="M4" s="14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45" t="s">
        <v>16</v>
      </c>
      <c r="L6" s="23"/>
    </row>
    <row r="7" spans="2:12" s="1" customFormat="1" ht="16.5" customHeight="1">
      <c r="B7" s="23"/>
      <c r="E7" s="146" t="str">
        <f>'Rekapitulace zakázky'!K6</f>
        <v>Regenerace sídliště Husova - Jiráskova, Nový Bor - IV.etapa</v>
      </c>
      <c r="F7" s="145"/>
      <c r="G7" s="145"/>
      <c r="H7" s="145"/>
      <c r="L7" s="23"/>
    </row>
    <row r="8" spans="2:12" s="1" customFormat="1" ht="12" customHeight="1">
      <c r="B8" s="23"/>
      <c r="D8" s="145" t="s">
        <v>116</v>
      </c>
      <c r="L8" s="23"/>
    </row>
    <row r="9" spans="1:31" s="2" customFormat="1" ht="16.5" customHeight="1">
      <c r="A9" s="41"/>
      <c r="B9" s="47"/>
      <c r="C9" s="41"/>
      <c r="D9" s="41"/>
      <c r="E9" s="146" t="s">
        <v>1658</v>
      </c>
      <c r="F9" s="41"/>
      <c r="G9" s="41"/>
      <c r="H9" s="41"/>
      <c r="I9" s="41"/>
      <c r="J9" s="41"/>
      <c r="K9" s="41"/>
      <c r="L9" s="14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 customHeight="1">
      <c r="A10" s="41"/>
      <c r="B10" s="47"/>
      <c r="C10" s="41"/>
      <c r="D10" s="145" t="s">
        <v>237</v>
      </c>
      <c r="E10" s="41"/>
      <c r="F10" s="41"/>
      <c r="G10" s="41"/>
      <c r="H10" s="41"/>
      <c r="I10" s="41"/>
      <c r="J10" s="41"/>
      <c r="K10" s="41"/>
      <c r="L10" s="14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6.5" customHeight="1">
      <c r="A11" s="41"/>
      <c r="B11" s="47"/>
      <c r="C11" s="41"/>
      <c r="D11" s="41"/>
      <c r="E11" s="148" t="s">
        <v>1659</v>
      </c>
      <c r="F11" s="41"/>
      <c r="G11" s="41"/>
      <c r="H11" s="41"/>
      <c r="I11" s="41"/>
      <c r="J11" s="41"/>
      <c r="K11" s="41"/>
      <c r="L11" s="14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>
      <c r="A12" s="41"/>
      <c r="B12" s="47"/>
      <c r="C12" s="41"/>
      <c r="D12" s="41"/>
      <c r="E12" s="41"/>
      <c r="F12" s="41"/>
      <c r="G12" s="41"/>
      <c r="H12" s="41"/>
      <c r="I12" s="41"/>
      <c r="J12" s="41"/>
      <c r="K12" s="41"/>
      <c r="L12" s="14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2" customHeight="1">
      <c r="A13" s="41"/>
      <c r="B13" s="47"/>
      <c r="C13" s="41"/>
      <c r="D13" s="145" t="s">
        <v>18</v>
      </c>
      <c r="E13" s="41"/>
      <c r="F13" s="136" t="s">
        <v>19</v>
      </c>
      <c r="G13" s="41"/>
      <c r="H13" s="41"/>
      <c r="I13" s="145" t="s">
        <v>20</v>
      </c>
      <c r="J13" s="136" t="s">
        <v>19</v>
      </c>
      <c r="K13" s="41"/>
      <c r="L13" s="14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45" t="s">
        <v>21</v>
      </c>
      <c r="E14" s="41"/>
      <c r="F14" s="136" t="s">
        <v>22</v>
      </c>
      <c r="G14" s="41"/>
      <c r="H14" s="41"/>
      <c r="I14" s="145" t="s">
        <v>23</v>
      </c>
      <c r="J14" s="149" t="str">
        <f>'Rekapitulace zakázky'!AN8</f>
        <v>27. 2. 2024</v>
      </c>
      <c r="K14" s="41"/>
      <c r="L14" s="14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0.8" customHeight="1">
      <c r="A15" s="41"/>
      <c r="B15" s="47"/>
      <c r="C15" s="41"/>
      <c r="D15" s="41"/>
      <c r="E15" s="41"/>
      <c r="F15" s="41"/>
      <c r="G15" s="41"/>
      <c r="H15" s="41"/>
      <c r="I15" s="41"/>
      <c r="J15" s="41"/>
      <c r="K15" s="41"/>
      <c r="L15" s="14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7"/>
      <c r="C16" s="41"/>
      <c r="D16" s="145" t="s">
        <v>25</v>
      </c>
      <c r="E16" s="41"/>
      <c r="F16" s="41"/>
      <c r="G16" s="41"/>
      <c r="H16" s="41"/>
      <c r="I16" s="145" t="s">
        <v>26</v>
      </c>
      <c r="J16" s="136" t="s">
        <v>27</v>
      </c>
      <c r="K16" s="41"/>
      <c r="L16" s="14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8" customHeight="1">
      <c r="A17" s="41"/>
      <c r="B17" s="47"/>
      <c r="C17" s="41"/>
      <c r="D17" s="41"/>
      <c r="E17" s="136" t="s">
        <v>28</v>
      </c>
      <c r="F17" s="41"/>
      <c r="G17" s="41"/>
      <c r="H17" s="41"/>
      <c r="I17" s="145" t="s">
        <v>29</v>
      </c>
      <c r="J17" s="136" t="s">
        <v>30</v>
      </c>
      <c r="K17" s="41"/>
      <c r="L17" s="14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6.95" customHeight="1">
      <c r="A18" s="41"/>
      <c r="B18" s="47"/>
      <c r="C18" s="41"/>
      <c r="D18" s="41"/>
      <c r="E18" s="41"/>
      <c r="F18" s="41"/>
      <c r="G18" s="41"/>
      <c r="H18" s="41"/>
      <c r="I18" s="41"/>
      <c r="J18" s="41"/>
      <c r="K18" s="41"/>
      <c r="L18" s="14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2" customHeight="1">
      <c r="A19" s="41"/>
      <c r="B19" s="47"/>
      <c r="C19" s="41"/>
      <c r="D19" s="145" t="s">
        <v>31</v>
      </c>
      <c r="E19" s="41"/>
      <c r="F19" s="41"/>
      <c r="G19" s="41"/>
      <c r="H19" s="41"/>
      <c r="I19" s="145" t="s">
        <v>26</v>
      </c>
      <c r="J19" s="36" t="str">
        <f>'Rekapitulace zakázky'!AN13</f>
        <v>Vyplň údaj</v>
      </c>
      <c r="K19" s="41"/>
      <c r="L19" s="14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8" customHeight="1">
      <c r="A20" s="41"/>
      <c r="B20" s="47"/>
      <c r="C20" s="41"/>
      <c r="D20" s="41"/>
      <c r="E20" s="36" t="str">
        <f>'Rekapitulace zakázky'!E14</f>
        <v>Vyplň údaj</v>
      </c>
      <c r="F20" s="136"/>
      <c r="G20" s="136"/>
      <c r="H20" s="136"/>
      <c r="I20" s="145" t="s">
        <v>29</v>
      </c>
      <c r="J20" s="36" t="str">
        <f>'Rekapitulace zakázky'!AN14</f>
        <v>Vyplň údaj</v>
      </c>
      <c r="K20" s="41"/>
      <c r="L20" s="14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6.95" customHeight="1">
      <c r="A21" s="41"/>
      <c r="B21" s="47"/>
      <c r="C21" s="41"/>
      <c r="D21" s="41"/>
      <c r="E21" s="41"/>
      <c r="F21" s="41"/>
      <c r="G21" s="41"/>
      <c r="H21" s="41"/>
      <c r="I21" s="41"/>
      <c r="J21" s="41"/>
      <c r="K21" s="41"/>
      <c r="L21" s="14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2" customHeight="1">
      <c r="A22" s="41"/>
      <c r="B22" s="47"/>
      <c r="C22" s="41"/>
      <c r="D22" s="145" t="s">
        <v>33</v>
      </c>
      <c r="E22" s="41"/>
      <c r="F22" s="41"/>
      <c r="G22" s="41"/>
      <c r="H22" s="41"/>
      <c r="I22" s="145" t="s">
        <v>26</v>
      </c>
      <c r="J22" s="136" t="s">
        <v>34</v>
      </c>
      <c r="K22" s="41"/>
      <c r="L22" s="14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8" customHeight="1">
      <c r="A23" s="41"/>
      <c r="B23" s="47"/>
      <c r="C23" s="41"/>
      <c r="D23" s="41"/>
      <c r="E23" s="136" t="s">
        <v>35</v>
      </c>
      <c r="F23" s="41"/>
      <c r="G23" s="41"/>
      <c r="H23" s="41"/>
      <c r="I23" s="145" t="s">
        <v>29</v>
      </c>
      <c r="J23" s="136" t="s">
        <v>36</v>
      </c>
      <c r="K23" s="41"/>
      <c r="L23" s="14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6.95" customHeight="1">
      <c r="A24" s="41"/>
      <c r="B24" s="47"/>
      <c r="C24" s="41"/>
      <c r="D24" s="41"/>
      <c r="E24" s="41"/>
      <c r="F24" s="41"/>
      <c r="G24" s="41"/>
      <c r="H24" s="41"/>
      <c r="I24" s="41"/>
      <c r="J24" s="41"/>
      <c r="K24" s="41"/>
      <c r="L24" s="14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2" customHeight="1">
      <c r="A25" s="41"/>
      <c r="B25" s="47"/>
      <c r="C25" s="41"/>
      <c r="D25" s="145" t="s">
        <v>38</v>
      </c>
      <c r="E25" s="41"/>
      <c r="F25" s="41"/>
      <c r="G25" s="41"/>
      <c r="H25" s="41"/>
      <c r="I25" s="145" t="s">
        <v>26</v>
      </c>
      <c r="J25" s="136" t="s">
        <v>19</v>
      </c>
      <c r="K25" s="41"/>
      <c r="L25" s="14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8" customHeight="1">
      <c r="A26" s="41"/>
      <c r="B26" s="47"/>
      <c r="C26" s="41"/>
      <c r="D26" s="41"/>
      <c r="E26" s="136" t="s">
        <v>39</v>
      </c>
      <c r="F26" s="41"/>
      <c r="G26" s="41"/>
      <c r="H26" s="41"/>
      <c r="I26" s="145" t="s">
        <v>29</v>
      </c>
      <c r="J26" s="136" t="s">
        <v>19</v>
      </c>
      <c r="K26" s="41"/>
      <c r="L26" s="14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6.95" customHeight="1">
      <c r="A27" s="41"/>
      <c r="B27" s="47"/>
      <c r="C27" s="41"/>
      <c r="D27" s="41"/>
      <c r="E27" s="41"/>
      <c r="F27" s="41"/>
      <c r="G27" s="41"/>
      <c r="H27" s="41"/>
      <c r="I27" s="41"/>
      <c r="J27" s="41"/>
      <c r="K27" s="41"/>
      <c r="L27" s="147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2" customHeight="1">
      <c r="A28" s="41"/>
      <c r="B28" s="47"/>
      <c r="C28" s="41"/>
      <c r="D28" s="145" t="s">
        <v>40</v>
      </c>
      <c r="E28" s="41"/>
      <c r="F28" s="41"/>
      <c r="G28" s="41"/>
      <c r="H28" s="41"/>
      <c r="I28" s="41"/>
      <c r="J28" s="41"/>
      <c r="K28" s="41"/>
      <c r="L28" s="14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8" customFormat="1" ht="16.5" customHeight="1">
      <c r="A29" s="150"/>
      <c r="B29" s="151"/>
      <c r="C29" s="150"/>
      <c r="D29" s="150"/>
      <c r="E29" s="152" t="s">
        <v>19</v>
      </c>
      <c r="F29" s="152"/>
      <c r="G29" s="152"/>
      <c r="H29" s="152"/>
      <c r="I29" s="150"/>
      <c r="J29" s="150"/>
      <c r="K29" s="150"/>
      <c r="L29" s="153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</row>
    <row r="30" spans="1:31" s="2" customFormat="1" ht="6.95" customHeight="1">
      <c r="A30" s="41"/>
      <c r="B30" s="47"/>
      <c r="C30" s="41"/>
      <c r="D30" s="41"/>
      <c r="E30" s="41"/>
      <c r="F30" s="41"/>
      <c r="G30" s="41"/>
      <c r="H30" s="41"/>
      <c r="I30" s="41"/>
      <c r="J30" s="41"/>
      <c r="K30" s="41"/>
      <c r="L30" s="14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4"/>
      <c r="E31" s="154"/>
      <c r="F31" s="154"/>
      <c r="G31" s="154"/>
      <c r="H31" s="154"/>
      <c r="I31" s="154"/>
      <c r="J31" s="154"/>
      <c r="K31" s="154"/>
      <c r="L31" s="14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25.4" customHeight="1">
      <c r="A32" s="41"/>
      <c r="B32" s="47"/>
      <c r="C32" s="41"/>
      <c r="D32" s="155" t="s">
        <v>42</v>
      </c>
      <c r="E32" s="41"/>
      <c r="F32" s="41"/>
      <c r="G32" s="41"/>
      <c r="H32" s="41"/>
      <c r="I32" s="41"/>
      <c r="J32" s="156">
        <f>ROUND(J95,2)</f>
        <v>0</v>
      </c>
      <c r="K32" s="41"/>
      <c r="L32" s="14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7"/>
      <c r="C33" s="41"/>
      <c r="D33" s="154"/>
      <c r="E33" s="154"/>
      <c r="F33" s="154"/>
      <c r="G33" s="154"/>
      <c r="H33" s="154"/>
      <c r="I33" s="154"/>
      <c r="J33" s="154"/>
      <c r="K33" s="154"/>
      <c r="L33" s="14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41"/>
      <c r="F34" s="157" t="s">
        <v>44</v>
      </c>
      <c r="G34" s="41"/>
      <c r="H34" s="41"/>
      <c r="I34" s="157" t="s">
        <v>43</v>
      </c>
      <c r="J34" s="157" t="s">
        <v>45</v>
      </c>
      <c r="K34" s="41"/>
      <c r="L34" s="14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7"/>
      <c r="C35" s="41"/>
      <c r="D35" s="158" t="s">
        <v>46</v>
      </c>
      <c r="E35" s="145" t="s">
        <v>47</v>
      </c>
      <c r="F35" s="159">
        <f>ROUND((SUM(BE95:BE195)),2)</f>
        <v>0</v>
      </c>
      <c r="G35" s="41"/>
      <c r="H35" s="41"/>
      <c r="I35" s="160">
        <v>0.21</v>
      </c>
      <c r="J35" s="159">
        <f>ROUND(((SUM(BE95:BE195))*I35),2)</f>
        <v>0</v>
      </c>
      <c r="K35" s="41"/>
      <c r="L35" s="14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7"/>
      <c r="C36" s="41"/>
      <c r="D36" s="41"/>
      <c r="E36" s="145" t="s">
        <v>48</v>
      </c>
      <c r="F36" s="159">
        <f>ROUND((SUM(BF95:BF195)),2)</f>
        <v>0</v>
      </c>
      <c r="G36" s="41"/>
      <c r="H36" s="41"/>
      <c r="I36" s="160">
        <v>0.12</v>
      </c>
      <c r="J36" s="159">
        <f>ROUND(((SUM(BF95:BF195))*I36),2)</f>
        <v>0</v>
      </c>
      <c r="K36" s="41"/>
      <c r="L36" s="14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5" t="s">
        <v>49</v>
      </c>
      <c r="F37" s="159">
        <f>ROUND((SUM(BG95:BG195)),2)</f>
        <v>0</v>
      </c>
      <c r="G37" s="41"/>
      <c r="H37" s="41"/>
      <c r="I37" s="160">
        <v>0.21</v>
      </c>
      <c r="J37" s="159">
        <f>0</f>
        <v>0</v>
      </c>
      <c r="K37" s="41"/>
      <c r="L37" s="14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 hidden="1">
      <c r="A38" s="41"/>
      <c r="B38" s="47"/>
      <c r="C38" s="41"/>
      <c r="D38" s="41"/>
      <c r="E38" s="145" t="s">
        <v>50</v>
      </c>
      <c r="F38" s="159">
        <f>ROUND((SUM(BH95:BH195)),2)</f>
        <v>0</v>
      </c>
      <c r="G38" s="41"/>
      <c r="H38" s="41"/>
      <c r="I38" s="160">
        <v>0.12</v>
      </c>
      <c r="J38" s="159">
        <f>0</f>
        <v>0</v>
      </c>
      <c r="K38" s="41"/>
      <c r="L38" s="14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7"/>
      <c r="C39" s="41"/>
      <c r="D39" s="41"/>
      <c r="E39" s="145" t="s">
        <v>51</v>
      </c>
      <c r="F39" s="159">
        <f>ROUND((SUM(BI95:BI195)),2)</f>
        <v>0</v>
      </c>
      <c r="G39" s="41"/>
      <c r="H39" s="41"/>
      <c r="I39" s="160">
        <v>0</v>
      </c>
      <c r="J39" s="159">
        <f>0</f>
        <v>0</v>
      </c>
      <c r="K39" s="41"/>
      <c r="L39" s="14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6.95" customHeight="1">
      <c r="A40" s="41"/>
      <c r="B40" s="47"/>
      <c r="C40" s="41"/>
      <c r="D40" s="41"/>
      <c r="E40" s="41"/>
      <c r="F40" s="41"/>
      <c r="G40" s="41"/>
      <c r="H40" s="41"/>
      <c r="I40" s="41"/>
      <c r="J40" s="41"/>
      <c r="K40" s="41"/>
      <c r="L40" s="14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25.4" customHeight="1">
      <c r="A41" s="41"/>
      <c r="B41" s="47"/>
      <c r="C41" s="161"/>
      <c r="D41" s="162" t="s">
        <v>52</v>
      </c>
      <c r="E41" s="163"/>
      <c r="F41" s="163"/>
      <c r="G41" s="164" t="s">
        <v>53</v>
      </c>
      <c r="H41" s="165" t="s">
        <v>54</v>
      </c>
      <c r="I41" s="163"/>
      <c r="J41" s="166">
        <f>SUM(J32:J39)</f>
        <v>0</v>
      </c>
      <c r="K41" s="167"/>
      <c r="L41" s="147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>
      <c r="A42" s="41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47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6" spans="1:31" s="2" customFormat="1" ht="6.95" customHeight="1">
      <c r="A46" s="41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4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24.95" customHeight="1">
      <c r="A47" s="41"/>
      <c r="B47" s="42"/>
      <c r="C47" s="26" t="s">
        <v>118</v>
      </c>
      <c r="D47" s="43"/>
      <c r="E47" s="43"/>
      <c r="F47" s="43"/>
      <c r="G47" s="43"/>
      <c r="H47" s="43"/>
      <c r="I47" s="43"/>
      <c r="J47" s="43"/>
      <c r="K47" s="43"/>
      <c r="L47" s="14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6.95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14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16</v>
      </c>
      <c r="D49" s="43"/>
      <c r="E49" s="43"/>
      <c r="F49" s="43"/>
      <c r="G49" s="43"/>
      <c r="H49" s="43"/>
      <c r="I49" s="43"/>
      <c r="J49" s="43"/>
      <c r="K49" s="43"/>
      <c r="L49" s="14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172" t="str">
        <f>E7</f>
        <v>Regenerace sídliště Husova - Jiráskova, Nový Bor - IV.etapa</v>
      </c>
      <c r="F50" s="35"/>
      <c r="G50" s="35"/>
      <c r="H50" s="35"/>
      <c r="I50" s="43"/>
      <c r="J50" s="43"/>
      <c r="K50" s="43"/>
      <c r="L50" s="14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2:12" s="1" customFormat="1" ht="12" customHeight="1">
      <c r="B51" s="24"/>
      <c r="C51" s="35" t="s">
        <v>116</v>
      </c>
      <c r="D51" s="25"/>
      <c r="E51" s="25"/>
      <c r="F51" s="25"/>
      <c r="G51" s="25"/>
      <c r="H51" s="25"/>
      <c r="I51" s="25"/>
      <c r="J51" s="25"/>
      <c r="K51" s="25"/>
      <c r="L51" s="23"/>
    </row>
    <row r="52" spans="1:31" s="2" customFormat="1" ht="16.5" customHeight="1">
      <c r="A52" s="41"/>
      <c r="B52" s="42"/>
      <c r="C52" s="43"/>
      <c r="D52" s="43"/>
      <c r="E52" s="172" t="s">
        <v>1658</v>
      </c>
      <c r="F52" s="43"/>
      <c r="G52" s="43"/>
      <c r="H52" s="43"/>
      <c r="I52" s="43"/>
      <c r="J52" s="43"/>
      <c r="K52" s="43"/>
      <c r="L52" s="14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12" customHeight="1">
      <c r="A53" s="41"/>
      <c r="B53" s="42"/>
      <c r="C53" s="35" t="s">
        <v>237</v>
      </c>
      <c r="D53" s="43"/>
      <c r="E53" s="43"/>
      <c r="F53" s="43"/>
      <c r="G53" s="43"/>
      <c r="H53" s="43"/>
      <c r="I53" s="43"/>
      <c r="J53" s="43"/>
      <c r="K53" s="43"/>
      <c r="L53" s="14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6.5" customHeight="1">
      <c r="A54" s="41"/>
      <c r="B54" s="42"/>
      <c r="C54" s="43"/>
      <c r="D54" s="43"/>
      <c r="E54" s="72" t="str">
        <f>E11</f>
        <v>SO 401.1 - Elektromontážní práce</v>
      </c>
      <c r="F54" s="43"/>
      <c r="G54" s="43"/>
      <c r="H54" s="43"/>
      <c r="I54" s="43"/>
      <c r="J54" s="43"/>
      <c r="K54" s="43"/>
      <c r="L54" s="14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6.95" customHeight="1">
      <c r="A55" s="41"/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14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2" customHeight="1">
      <c r="A56" s="41"/>
      <c r="B56" s="42"/>
      <c r="C56" s="35" t="s">
        <v>21</v>
      </c>
      <c r="D56" s="43"/>
      <c r="E56" s="43"/>
      <c r="F56" s="30" t="str">
        <f>F14</f>
        <v>k.ú. Nový Bor</v>
      </c>
      <c r="G56" s="43"/>
      <c r="H56" s="43"/>
      <c r="I56" s="35" t="s">
        <v>23</v>
      </c>
      <c r="J56" s="75" t="str">
        <f>IF(J14="","",J14)</f>
        <v>27. 2. 2024</v>
      </c>
      <c r="K56" s="43"/>
      <c r="L56" s="14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6.95" customHeight="1">
      <c r="A57" s="41"/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14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5.15" customHeight="1">
      <c r="A58" s="41"/>
      <c r="B58" s="42"/>
      <c r="C58" s="35" t="s">
        <v>25</v>
      </c>
      <c r="D58" s="43"/>
      <c r="E58" s="43"/>
      <c r="F58" s="30" t="str">
        <f>E17</f>
        <v>Město Nový Bor</v>
      </c>
      <c r="G58" s="43"/>
      <c r="H58" s="43"/>
      <c r="I58" s="35" t="s">
        <v>33</v>
      </c>
      <c r="J58" s="39" t="str">
        <f>E23</f>
        <v xml:space="preserve">ProProjekt s.r.o. </v>
      </c>
      <c r="K58" s="43"/>
      <c r="L58" s="14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31" s="2" customFormat="1" ht="15.15" customHeight="1">
      <c r="A59" s="41"/>
      <c r="B59" s="42"/>
      <c r="C59" s="35" t="s">
        <v>31</v>
      </c>
      <c r="D59" s="43"/>
      <c r="E59" s="43"/>
      <c r="F59" s="30" t="str">
        <f>IF(E20="","",E20)</f>
        <v>Vyplň údaj</v>
      </c>
      <c r="G59" s="43"/>
      <c r="H59" s="43"/>
      <c r="I59" s="35" t="s">
        <v>38</v>
      </c>
      <c r="J59" s="39" t="str">
        <f>E26</f>
        <v>Martin Rousek</v>
      </c>
      <c r="K59" s="43"/>
      <c r="L59" s="14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pans="1:31" s="2" customFormat="1" ht="10.3" customHeight="1">
      <c r="A60" s="41"/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147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pans="1:31" s="2" customFormat="1" ht="29.25" customHeight="1">
      <c r="A61" s="41"/>
      <c r="B61" s="42"/>
      <c r="C61" s="173" t="s">
        <v>119</v>
      </c>
      <c r="D61" s="174"/>
      <c r="E61" s="174"/>
      <c r="F61" s="174"/>
      <c r="G61" s="174"/>
      <c r="H61" s="174"/>
      <c r="I61" s="174"/>
      <c r="J61" s="175" t="s">
        <v>120</v>
      </c>
      <c r="K61" s="174"/>
      <c r="L61" s="147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1:31" s="2" customFormat="1" ht="10.3" customHeight="1">
      <c r="A62" s="41"/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147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pans="1:47" s="2" customFormat="1" ht="22.8" customHeight="1">
      <c r="A63" s="41"/>
      <c r="B63" s="42"/>
      <c r="C63" s="176" t="s">
        <v>74</v>
      </c>
      <c r="D63" s="43"/>
      <c r="E63" s="43"/>
      <c r="F63" s="43"/>
      <c r="G63" s="43"/>
      <c r="H63" s="43"/>
      <c r="I63" s="43"/>
      <c r="J63" s="105">
        <f>J95</f>
        <v>0</v>
      </c>
      <c r="K63" s="43"/>
      <c r="L63" s="147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U63" s="20" t="s">
        <v>121</v>
      </c>
    </row>
    <row r="64" spans="1:31" s="9" customFormat="1" ht="24.95" customHeight="1">
      <c r="A64" s="9"/>
      <c r="B64" s="177"/>
      <c r="C64" s="178"/>
      <c r="D64" s="179" t="s">
        <v>1660</v>
      </c>
      <c r="E64" s="180"/>
      <c r="F64" s="180"/>
      <c r="G64" s="180"/>
      <c r="H64" s="180"/>
      <c r="I64" s="180"/>
      <c r="J64" s="181">
        <f>J96</f>
        <v>0</v>
      </c>
      <c r="K64" s="178"/>
      <c r="L64" s="18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3"/>
      <c r="C65" s="128"/>
      <c r="D65" s="184" t="s">
        <v>1661</v>
      </c>
      <c r="E65" s="185"/>
      <c r="F65" s="185"/>
      <c r="G65" s="185"/>
      <c r="H65" s="185"/>
      <c r="I65" s="185"/>
      <c r="J65" s="186">
        <f>J97</f>
        <v>0</v>
      </c>
      <c r="K65" s="128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3"/>
      <c r="C66" s="128"/>
      <c r="D66" s="184" t="s">
        <v>1662</v>
      </c>
      <c r="E66" s="185"/>
      <c r="F66" s="185"/>
      <c r="G66" s="185"/>
      <c r="H66" s="185"/>
      <c r="I66" s="185"/>
      <c r="J66" s="186">
        <f>J110</f>
        <v>0</v>
      </c>
      <c r="K66" s="128"/>
      <c r="L66" s="18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77"/>
      <c r="C67" s="178"/>
      <c r="D67" s="179" t="s">
        <v>1663</v>
      </c>
      <c r="E67" s="180"/>
      <c r="F67" s="180"/>
      <c r="G67" s="180"/>
      <c r="H67" s="180"/>
      <c r="I67" s="180"/>
      <c r="J67" s="181">
        <f>J113</f>
        <v>0</v>
      </c>
      <c r="K67" s="178"/>
      <c r="L67" s="182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83"/>
      <c r="C68" s="128"/>
      <c r="D68" s="184" t="s">
        <v>1664</v>
      </c>
      <c r="E68" s="185"/>
      <c r="F68" s="185"/>
      <c r="G68" s="185"/>
      <c r="H68" s="185"/>
      <c r="I68" s="185"/>
      <c r="J68" s="186">
        <f>J114</f>
        <v>0</v>
      </c>
      <c r="K68" s="128"/>
      <c r="L68" s="18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3"/>
      <c r="C69" s="128"/>
      <c r="D69" s="184" t="s">
        <v>1665</v>
      </c>
      <c r="E69" s="185"/>
      <c r="F69" s="185"/>
      <c r="G69" s="185"/>
      <c r="H69" s="185"/>
      <c r="I69" s="185"/>
      <c r="J69" s="186">
        <f>J143</f>
        <v>0</v>
      </c>
      <c r="K69" s="128"/>
      <c r="L69" s="18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77"/>
      <c r="C70" s="178"/>
      <c r="D70" s="179" t="s">
        <v>1666</v>
      </c>
      <c r="E70" s="180"/>
      <c r="F70" s="180"/>
      <c r="G70" s="180"/>
      <c r="H70" s="180"/>
      <c r="I70" s="180"/>
      <c r="J70" s="181">
        <f>J168</f>
        <v>0</v>
      </c>
      <c r="K70" s="178"/>
      <c r="L70" s="182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83"/>
      <c r="C71" s="128"/>
      <c r="D71" s="184" t="s">
        <v>1667</v>
      </c>
      <c r="E71" s="185"/>
      <c r="F71" s="185"/>
      <c r="G71" s="185"/>
      <c r="H71" s="185"/>
      <c r="I71" s="185"/>
      <c r="J71" s="186">
        <f>J169</f>
        <v>0</v>
      </c>
      <c r="K71" s="128"/>
      <c r="L71" s="18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9" customFormat="1" ht="24.95" customHeight="1">
      <c r="A72" s="9"/>
      <c r="B72" s="177"/>
      <c r="C72" s="178"/>
      <c r="D72" s="179" t="s">
        <v>1668</v>
      </c>
      <c r="E72" s="180"/>
      <c r="F72" s="180"/>
      <c r="G72" s="180"/>
      <c r="H72" s="180"/>
      <c r="I72" s="180"/>
      <c r="J72" s="181">
        <f>J190</f>
        <v>0</v>
      </c>
      <c r="K72" s="178"/>
      <c r="L72" s="182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10" customFormat="1" ht="19.9" customHeight="1">
      <c r="A73" s="10"/>
      <c r="B73" s="183"/>
      <c r="C73" s="128"/>
      <c r="D73" s="184" t="s">
        <v>1669</v>
      </c>
      <c r="E73" s="185"/>
      <c r="F73" s="185"/>
      <c r="G73" s="185"/>
      <c r="H73" s="185"/>
      <c r="I73" s="185"/>
      <c r="J73" s="186">
        <f>J191</f>
        <v>0</v>
      </c>
      <c r="K73" s="128"/>
      <c r="L73" s="187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2" customFormat="1" ht="21.8" customHeight="1">
      <c r="A74" s="41"/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14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6.95" customHeight="1">
      <c r="A75" s="41"/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14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9" spans="1:31" s="2" customFormat="1" ht="6.95" customHeight="1">
      <c r="A79" s="41"/>
      <c r="B79" s="64"/>
      <c r="C79" s="65"/>
      <c r="D79" s="65"/>
      <c r="E79" s="65"/>
      <c r="F79" s="65"/>
      <c r="G79" s="65"/>
      <c r="H79" s="65"/>
      <c r="I79" s="65"/>
      <c r="J79" s="65"/>
      <c r="K79" s="65"/>
      <c r="L79" s="14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24.95" customHeight="1">
      <c r="A80" s="41"/>
      <c r="B80" s="42"/>
      <c r="C80" s="26" t="s">
        <v>130</v>
      </c>
      <c r="D80" s="43"/>
      <c r="E80" s="43"/>
      <c r="F80" s="43"/>
      <c r="G80" s="43"/>
      <c r="H80" s="43"/>
      <c r="I80" s="43"/>
      <c r="J80" s="43"/>
      <c r="K80" s="43"/>
      <c r="L80" s="14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6.95" customHeight="1">
      <c r="A81" s="41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14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12" customHeight="1">
      <c r="A82" s="41"/>
      <c r="B82" s="42"/>
      <c r="C82" s="35" t="s">
        <v>16</v>
      </c>
      <c r="D82" s="43"/>
      <c r="E82" s="43"/>
      <c r="F82" s="43"/>
      <c r="G82" s="43"/>
      <c r="H82" s="43"/>
      <c r="I82" s="43"/>
      <c r="J82" s="43"/>
      <c r="K82" s="43"/>
      <c r="L82" s="14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6.5" customHeight="1">
      <c r="A83" s="41"/>
      <c r="B83" s="42"/>
      <c r="C83" s="43"/>
      <c r="D83" s="43"/>
      <c r="E83" s="172" t="str">
        <f>E7</f>
        <v>Regenerace sídliště Husova - Jiráskova, Nový Bor - IV.etapa</v>
      </c>
      <c r="F83" s="35"/>
      <c r="G83" s="35"/>
      <c r="H83" s="35"/>
      <c r="I83" s="43"/>
      <c r="J83" s="43"/>
      <c r="K83" s="43"/>
      <c r="L83" s="14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2:12" s="1" customFormat="1" ht="12" customHeight="1">
      <c r="B84" s="24"/>
      <c r="C84" s="35" t="s">
        <v>116</v>
      </c>
      <c r="D84" s="25"/>
      <c r="E84" s="25"/>
      <c r="F84" s="25"/>
      <c r="G84" s="25"/>
      <c r="H84" s="25"/>
      <c r="I84" s="25"/>
      <c r="J84" s="25"/>
      <c r="K84" s="25"/>
      <c r="L84" s="23"/>
    </row>
    <row r="85" spans="1:31" s="2" customFormat="1" ht="16.5" customHeight="1">
      <c r="A85" s="41"/>
      <c r="B85" s="42"/>
      <c r="C85" s="43"/>
      <c r="D85" s="43"/>
      <c r="E85" s="172" t="s">
        <v>1658</v>
      </c>
      <c r="F85" s="43"/>
      <c r="G85" s="43"/>
      <c r="H85" s="43"/>
      <c r="I85" s="43"/>
      <c r="J85" s="43"/>
      <c r="K85" s="43"/>
      <c r="L85" s="147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12" customHeight="1">
      <c r="A86" s="41"/>
      <c r="B86" s="42"/>
      <c r="C86" s="35" t="s">
        <v>237</v>
      </c>
      <c r="D86" s="43"/>
      <c r="E86" s="43"/>
      <c r="F86" s="43"/>
      <c r="G86" s="43"/>
      <c r="H86" s="43"/>
      <c r="I86" s="43"/>
      <c r="J86" s="43"/>
      <c r="K86" s="43"/>
      <c r="L86" s="147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16.5" customHeight="1">
      <c r="A87" s="41"/>
      <c r="B87" s="42"/>
      <c r="C87" s="43"/>
      <c r="D87" s="43"/>
      <c r="E87" s="72" t="str">
        <f>E11</f>
        <v>SO 401.1 - Elektromontážní práce</v>
      </c>
      <c r="F87" s="43"/>
      <c r="G87" s="43"/>
      <c r="H87" s="43"/>
      <c r="I87" s="43"/>
      <c r="J87" s="43"/>
      <c r="K87" s="43"/>
      <c r="L87" s="147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6.95" customHeight="1">
      <c r="A88" s="41"/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147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2" customHeight="1">
      <c r="A89" s="41"/>
      <c r="B89" s="42"/>
      <c r="C89" s="35" t="s">
        <v>21</v>
      </c>
      <c r="D89" s="43"/>
      <c r="E89" s="43"/>
      <c r="F89" s="30" t="str">
        <f>F14</f>
        <v>k.ú. Nový Bor</v>
      </c>
      <c r="G89" s="43"/>
      <c r="H89" s="43"/>
      <c r="I89" s="35" t="s">
        <v>23</v>
      </c>
      <c r="J89" s="75" t="str">
        <f>IF(J14="","",J14)</f>
        <v>27. 2. 2024</v>
      </c>
      <c r="K89" s="43"/>
      <c r="L89" s="147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6.95" customHeight="1">
      <c r="A90" s="41"/>
      <c r="B90" s="42"/>
      <c r="C90" s="43"/>
      <c r="D90" s="43"/>
      <c r="E90" s="43"/>
      <c r="F90" s="43"/>
      <c r="G90" s="43"/>
      <c r="H90" s="43"/>
      <c r="I90" s="43"/>
      <c r="J90" s="43"/>
      <c r="K90" s="43"/>
      <c r="L90" s="147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5.15" customHeight="1">
      <c r="A91" s="41"/>
      <c r="B91" s="42"/>
      <c r="C91" s="35" t="s">
        <v>25</v>
      </c>
      <c r="D91" s="43"/>
      <c r="E91" s="43"/>
      <c r="F91" s="30" t="str">
        <f>E17</f>
        <v>Město Nový Bor</v>
      </c>
      <c r="G91" s="43"/>
      <c r="H91" s="43"/>
      <c r="I91" s="35" t="s">
        <v>33</v>
      </c>
      <c r="J91" s="39" t="str">
        <f>E23</f>
        <v xml:space="preserve">ProProjekt s.r.o. </v>
      </c>
      <c r="K91" s="43"/>
      <c r="L91" s="147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15.15" customHeight="1">
      <c r="A92" s="41"/>
      <c r="B92" s="42"/>
      <c r="C92" s="35" t="s">
        <v>31</v>
      </c>
      <c r="D92" s="43"/>
      <c r="E92" s="43"/>
      <c r="F92" s="30" t="str">
        <f>IF(E20="","",E20)</f>
        <v>Vyplň údaj</v>
      </c>
      <c r="G92" s="43"/>
      <c r="H92" s="43"/>
      <c r="I92" s="35" t="s">
        <v>38</v>
      </c>
      <c r="J92" s="39" t="str">
        <f>E26</f>
        <v>Martin Rousek</v>
      </c>
      <c r="K92" s="43"/>
      <c r="L92" s="147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0.3" customHeight="1">
      <c r="A93" s="41"/>
      <c r="B93" s="42"/>
      <c r="C93" s="43"/>
      <c r="D93" s="43"/>
      <c r="E93" s="43"/>
      <c r="F93" s="43"/>
      <c r="G93" s="43"/>
      <c r="H93" s="43"/>
      <c r="I93" s="43"/>
      <c r="J93" s="43"/>
      <c r="K93" s="43"/>
      <c r="L93" s="147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11" customFormat="1" ht="29.25" customHeight="1">
      <c r="A94" s="188"/>
      <c r="B94" s="189"/>
      <c r="C94" s="190" t="s">
        <v>131</v>
      </c>
      <c r="D94" s="191" t="s">
        <v>61</v>
      </c>
      <c r="E94" s="191" t="s">
        <v>57</v>
      </c>
      <c r="F94" s="191" t="s">
        <v>58</v>
      </c>
      <c r="G94" s="191" t="s">
        <v>132</v>
      </c>
      <c r="H94" s="191" t="s">
        <v>133</v>
      </c>
      <c r="I94" s="191" t="s">
        <v>134</v>
      </c>
      <c r="J94" s="191" t="s">
        <v>120</v>
      </c>
      <c r="K94" s="192" t="s">
        <v>135</v>
      </c>
      <c r="L94" s="193"/>
      <c r="M94" s="95" t="s">
        <v>19</v>
      </c>
      <c r="N94" s="96" t="s">
        <v>46</v>
      </c>
      <c r="O94" s="96" t="s">
        <v>136</v>
      </c>
      <c r="P94" s="96" t="s">
        <v>137</v>
      </c>
      <c r="Q94" s="96" t="s">
        <v>138</v>
      </c>
      <c r="R94" s="96" t="s">
        <v>139</v>
      </c>
      <c r="S94" s="96" t="s">
        <v>140</v>
      </c>
      <c r="T94" s="97" t="s">
        <v>141</v>
      </c>
      <c r="U94" s="188"/>
      <c r="V94" s="188"/>
      <c r="W94" s="188"/>
      <c r="X94" s="188"/>
      <c r="Y94" s="188"/>
      <c r="Z94" s="188"/>
      <c r="AA94" s="188"/>
      <c r="AB94" s="188"/>
      <c r="AC94" s="188"/>
      <c r="AD94" s="188"/>
      <c r="AE94" s="188"/>
    </row>
    <row r="95" spans="1:63" s="2" customFormat="1" ht="22.8" customHeight="1">
      <c r="A95" s="41"/>
      <c r="B95" s="42"/>
      <c r="C95" s="102" t="s">
        <v>142</v>
      </c>
      <c r="D95" s="43"/>
      <c r="E95" s="43"/>
      <c r="F95" s="43"/>
      <c r="G95" s="43"/>
      <c r="H95" s="43"/>
      <c r="I95" s="43"/>
      <c r="J95" s="194">
        <f>BK95</f>
        <v>0</v>
      </c>
      <c r="K95" s="43"/>
      <c r="L95" s="47"/>
      <c r="M95" s="98"/>
      <c r="N95" s="195"/>
      <c r="O95" s="99"/>
      <c r="P95" s="196">
        <f>P96+P113+P168+P190</f>
        <v>0</v>
      </c>
      <c r="Q95" s="99"/>
      <c r="R95" s="196">
        <f>R96+R113+R168+R190</f>
        <v>0.23374500000000004</v>
      </c>
      <c r="S95" s="99"/>
      <c r="T95" s="197">
        <f>T96+T113+T168+T190</f>
        <v>0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20" t="s">
        <v>75</v>
      </c>
      <c r="AU95" s="20" t="s">
        <v>121</v>
      </c>
      <c r="BK95" s="198">
        <f>BK96+BK113+BK168+BK190</f>
        <v>0</v>
      </c>
    </row>
    <row r="96" spans="1:63" s="12" customFormat="1" ht="25.9" customHeight="1">
      <c r="A96" s="12"/>
      <c r="B96" s="199"/>
      <c r="C96" s="200"/>
      <c r="D96" s="201" t="s">
        <v>75</v>
      </c>
      <c r="E96" s="202" t="s">
        <v>1670</v>
      </c>
      <c r="F96" s="202" t="s">
        <v>358</v>
      </c>
      <c r="G96" s="200"/>
      <c r="H96" s="200"/>
      <c r="I96" s="203"/>
      <c r="J96" s="204">
        <f>BK96</f>
        <v>0</v>
      </c>
      <c r="K96" s="200"/>
      <c r="L96" s="205"/>
      <c r="M96" s="206"/>
      <c r="N96" s="207"/>
      <c r="O96" s="207"/>
      <c r="P96" s="208">
        <f>P97+P110</f>
        <v>0</v>
      </c>
      <c r="Q96" s="207"/>
      <c r="R96" s="208">
        <f>R97+R110</f>
        <v>0</v>
      </c>
      <c r="S96" s="207"/>
      <c r="T96" s="209">
        <f>T97+T110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10" t="s">
        <v>84</v>
      </c>
      <c r="AT96" s="211" t="s">
        <v>75</v>
      </c>
      <c r="AU96" s="211" t="s">
        <v>76</v>
      </c>
      <c r="AY96" s="210" t="s">
        <v>146</v>
      </c>
      <c r="BK96" s="212">
        <f>BK97+BK110</f>
        <v>0</v>
      </c>
    </row>
    <row r="97" spans="1:63" s="12" customFormat="1" ht="22.8" customHeight="1">
      <c r="A97" s="12"/>
      <c r="B97" s="199"/>
      <c r="C97" s="200"/>
      <c r="D97" s="201" t="s">
        <v>75</v>
      </c>
      <c r="E97" s="213" t="s">
        <v>1671</v>
      </c>
      <c r="F97" s="213" t="s">
        <v>1671</v>
      </c>
      <c r="G97" s="200"/>
      <c r="H97" s="200"/>
      <c r="I97" s="203"/>
      <c r="J97" s="214">
        <f>BK97</f>
        <v>0</v>
      </c>
      <c r="K97" s="200"/>
      <c r="L97" s="205"/>
      <c r="M97" s="206"/>
      <c r="N97" s="207"/>
      <c r="O97" s="207"/>
      <c r="P97" s="208">
        <f>SUM(P98:P109)</f>
        <v>0</v>
      </c>
      <c r="Q97" s="207"/>
      <c r="R97" s="208">
        <f>SUM(R98:R109)</f>
        <v>0</v>
      </c>
      <c r="S97" s="207"/>
      <c r="T97" s="209">
        <f>SUM(T98:T109)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10" t="s">
        <v>84</v>
      </c>
      <c r="AT97" s="211" t="s">
        <v>75</v>
      </c>
      <c r="AU97" s="211" t="s">
        <v>84</v>
      </c>
      <c r="AY97" s="210" t="s">
        <v>146</v>
      </c>
      <c r="BK97" s="212">
        <f>SUM(BK98:BK109)</f>
        <v>0</v>
      </c>
    </row>
    <row r="98" spans="1:65" s="2" customFormat="1" ht="21.75" customHeight="1">
      <c r="A98" s="41"/>
      <c r="B98" s="42"/>
      <c r="C98" s="215" t="s">
        <v>84</v>
      </c>
      <c r="D98" s="215" t="s">
        <v>149</v>
      </c>
      <c r="E98" s="216" t="s">
        <v>1672</v>
      </c>
      <c r="F98" s="217" t="s">
        <v>1673</v>
      </c>
      <c r="G98" s="218" t="s">
        <v>526</v>
      </c>
      <c r="H98" s="219">
        <v>6.5</v>
      </c>
      <c r="I98" s="220"/>
      <c r="J98" s="221">
        <f>ROUND(I98*H98,2)</f>
        <v>0</v>
      </c>
      <c r="K98" s="217" t="s">
        <v>153</v>
      </c>
      <c r="L98" s="47"/>
      <c r="M98" s="222" t="s">
        <v>19</v>
      </c>
      <c r="N98" s="223" t="s">
        <v>47</v>
      </c>
      <c r="O98" s="87"/>
      <c r="P98" s="224">
        <f>O98*H98</f>
        <v>0</v>
      </c>
      <c r="Q98" s="224">
        <v>0</v>
      </c>
      <c r="R98" s="224">
        <f>Q98*H98</f>
        <v>0</v>
      </c>
      <c r="S98" s="224">
        <v>0</v>
      </c>
      <c r="T98" s="225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26" t="s">
        <v>167</v>
      </c>
      <c r="AT98" s="226" t="s">
        <v>149</v>
      </c>
      <c r="AU98" s="226" t="s">
        <v>86</v>
      </c>
      <c r="AY98" s="20" t="s">
        <v>146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20" t="s">
        <v>84</v>
      </c>
      <c r="BK98" s="227">
        <f>ROUND(I98*H98,2)</f>
        <v>0</v>
      </c>
      <c r="BL98" s="20" t="s">
        <v>167</v>
      </c>
      <c r="BM98" s="226" t="s">
        <v>1674</v>
      </c>
    </row>
    <row r="99" spans="1:47" s="2" customFormat="1" ht="12">
      <c r="A99" s="41"/>
      <c r="B99" s="42"/>
      <c r="C99" s="43"/>
      <c r="D99" s="228" t="s">
        <v>156</v>
      </c>
      <c r="E99" s="43"/>
      <c r="F99" s="229" t="s">
        <v>1675</v>
      </c>
      <c r="G99" s="43"/>
      <c r="H99" s="43"/>
      <c r="I99" s="230"/>
      <c r="J99" s="43"/>
      <c r="K99" s="43"/>
      <c r="L99" s="47"/>
      <c r="M99" s="231"/>
      <c r="N99" s="232"/>
      <c r="O99" s="87"/>
      <c r="P99" s="87"/>
      <c r="Q99" s="87"/>
      <c r="R99" s="87"/>
      <c r="S99" s="87"/>
      <c r="T99" s="88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T99" s="20" t="s">
        <v>156</v>
      </c>
      <c r="AU99" s="20" t="s">
        <v>86</v>
      </c>
    </row>
    <row r="100" spans="1:65" s="2" customFormat="1" ht="21.75" customHeight="1">
      <c r="A100" s="41"/>
      <c r="B100" s="42"/>
      <c r="C100" s="215" t="s">
        <v>86</v>
      </c>
      <c r="D100" s="215" t="s">
        <v>149</v>
      </c>
      <c r="E100" s="216" t="s">
        <v>1672</v>
      </c>
      <c r="F100" s="217" t="s">
        <v>1673</v>
      </c>
      <c r="G100" s="218" t="s">
        <v>526</v>
      </c>
      <c r="H100" s="219">
        <v>15</v>
      </c>
      <c r="I100" s="220"/>
      <c r="J100" s="221">
        <f>ROUND(I100*H100,2)</f>
        <v>0</v>
      </c>
      <c r="K100" s="217" t="s">
        <v>153</v>
      </c>
      <c r="L100" s="47"/>
      <c r="M100" s="222" t="s">
        <v>19</v>
      </c>
      <c r="N100" s="223" t="s">
        <v>47</v>
      </c>
      <c r="O100" s="87"/>
      <c r="P100" s="224">
        <f>O100*H100</f>
        <v>0</v>
      </c>
      <c r="Q100" s="224">
        <v>0</v>
      </c>
      <c r="R100" s="224">
        <f>Q100*H100</f>
        <v>0</v>
      </c>
      <c r="S100" s="224">
        <v>0</v>
      </c>
      <c r="T100" s="225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26" t="s">
        <v>167</v>
      </c>
      <c r="AT100" s="226" t="s">
        <v>149</v>
      </c>
      <c r="AU100" s="226" t="s">
        <v>86</v>
      </c>
      <c r="AY100" s="20" t="s">
        <v>146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20" t="s">
        <v>84</v>
      </c>
      <c r="BK100" s="227">
        <f>ROUND(I100*H100,2)</f>
        <v>0</v>
      </c>
      <c r="BL100" s="20" t="s">
        <v>167</v>
      </c>
      <c r="BM100" s="226" t="s">
        <v>1676</v>
      </c>
    </row>
    <row r="101" spans="1:47" s="2" customFormat="1" ht="12">
      <c r="A101" s="41"/>
      <c r="B101" s="42"/>
      <c r="C101" s="43"/>
      <c r="D101" s="228" t="s">
        <v>156</v>
      </c>
      <c r="E101" s="43"/>
      <c r="F101" s="229" t="s">
        <v>1675</v>
      </c>
      <c r="G101" s="43"/>
      <c r="H101" s="43"/>
      <c r="I101" s="230"/>
      <c r="J101" s="43"/>
      <c r="K101" s="43"/>
      <c r="L101" s="47"/>
      <c r="M101" s="231"/>
      <c r="N101" s="232"/>
      <c r="O101" s="87"/>
      <c r="P101" s="87"/>
      <c r="Q101" s="87"/>
      <c r="R101" s="87"/>
      <c r="S101" s="87"/>
      <c r="T101" s="88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T101" s="20" t="s">
        <v>156</v>
      </c>
      <c r="AU101" s="20" t="s">
        <v>86</v>
      </c>
    </row>
    <row r="102" spans="1:65" s="2" customFormat="1" ht="16.5" customHeight="1">
      <c r="A102" s="41"/>
      <c r="B102" s="42"/>
      <c r="C102" s="215" t="s">
        <v>162</v>
      </c>
      <c r="D102" s="215" t="s">
        <v>149</v>
      </c>
      <c r="E102" s="216" t="s">
        <v>1677</v>
      </c>
      <c r="F102" s="217" t="s">
        <v>1678</v>
      </c>
      <c r="G102" s="218" t="s">
        <v>526</v>
      </c>
      <c r="H102" s="219">
        <v>26</v>
      </c>
      <c r="I102" s="220"/>
      <c r="J102" s="221">
        <f>ROUND(I102*H102,2)</f>
        <v>0</v>
      </c>
      <c r="K102" s="217" t="s">
        <v>153</v>
      </c>
      <c r="L102" s="47"/>
      <c r="M102" s="222" t="s">
        <v>19</v>
      </c>
      <c r="N102" s="223" t="s">
        <v>47</v>
      </c>
      <c r="O102" s="87"/>
      <c r="P102" s="224">
        <f>O102*H102</f>
        <v>0</v>
      </c>
      <c r="Q102" s="224">
        <v>0</v>
      </c>
      <c r="R102" s="224">
        <f>Q102*H102</f>
        <v>0</v>
      </c>
      <c r="S102" s="224">
        <v>0</v>
      </c>
      <c r="T102" s="225">
        <f>S102*H102</f>
        <v>0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26" t="s">
        <v>167</v>
      </c>
      <c r="AT102" s="226" t="s">
        <v>149</v>
      </c>
      <c r="AU102" s="226" t="s">
        <v>86</v>
      </c>
      <c r="AY102" s="20" t="s">
        <v>146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20" t="s">
        <v>84</v>
      </c>
      <c r="BK102" s="227">
        <f>ROUND(I102*H102,2)</f>
        <v>0</v>
      </c>
      <c r="BL102" s="20" t="s">
        <v>167</v>
      </c>
      <c r="BM102" s="226" t="s">
        <v>1679</v>
      </c>
    </row>
    <row r="103" spans="1:47" s="2" customFormat="1" ht="12">
      <c r="A103" s="41"/>
      <c r="B103" s="42"/>
      <c r="C103" s="43"/>
      <c r="D103" s="228" t="s">
        <v>156</v>
      </c>
      <c r="E103" s="43"/>
      <c r="F103" s="229" t="s">
        <v>1680</v>
      </c>
      <c r="G103" s="43"/>
      <c r="H103" s="43"/>
      <c r="I103" s="230"/>
      <c r="J103" s="43"/>
      <c r="K103" s="43"/>
      <c r="L103" s="47"/>
      <c r="M103" s="231"/>
      <c r="N103" s="232"/>
      <c r="O103" s="87"/>
      <c r="P103" s="87"/>
      <c r="Q103" s="87"/>
      <c r="R103" s="87"/>
      <c r="S103" s="87"/>
      <c r="T103" s="88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T103" s="20" t="s">
        <v>156</v>
      </c>
      <c r="AU103" s="20" t="s">
        <v>86</v>
      </c>
    </row>
    <row r="104" spans="1:51" s="14" customFormat="1" ht="12">
      <c r="A104" s="14"/>
      <c r="B104" s="250"/>
      <c r="C104" s="251"/>
      <c r="D104" s="241" t="s">
        <v>380</v>
      </c>
      <c r="E104" s="251"/>
      <c r="F104" s="253" t="s">
        <v>1681</v>
      </c>
      <c r="G104" s="251"/>
      <c r="H104" s="254">
        <v>26</v>
      </c>
      <c r="I104" s="255"/>
      <c r="J104" s="251"/>
      <c r="K104" s="251"/>
      <c r="L104" s="256"/>
      <c r="M104" s="257"/>
      <c r="N104" s="258"/>
      <c r="O104" s="258"/>
      <c r="P104" s="258"/>
      <c r="Q104" s="258"/>
      <c r="R104" s="258"/>
      <c r="S104" s="258"/>
      <c r="T104" s="259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60" t="s">
        <v>380</v>
      </c>
      <c r="AU104" s="260" t="s">
        <v>86</v>
      </c>
      <c r="AV104" s="14" t="s">
        <v>86</v>
      </c>
      <c r="AW104" s="14" t="s">
        <v>4</v>
      </c>
      <c r="AX104" s="14" t="s">
        <v>84</v>
      </c>
      <c r="AY104" s="260" t="s">
        <v>146</v>
      </c>
    </row>
    <row r="105" spans="1:65" s="2" customFormat="1" ht="16.5" customHeight="1">
      <c r="A105" s="41"/>
      <c r="B105" s="42"/>
      <c r="C105" s="215" t="s">
        <v>167</v>
      </c>
      <c r="D105" s="215" t="s">
        <v>149</v>
      </c>
      <c r="E105" s="216" t="s">
        <v>1677</v>
      </c>
      <c r="F105" s="217" t="s">
        <v>1678</v>
      </c>
      <c r="G105" s="218" t="s">
        <v>526</v>
      </c>
      <c r="H105" s="219">
        <v>60</v>
      </c>
      <c r="I105" s="220"/>
      <c r="J105" s="221">
        <f>ROUND(I105*H105,2)</f>
        <v>0</v>
      </c>
      <c r="K105" s="217" t="s">
        <v>153</v>
      </c>
      <c r="L105" s="47"/>
      <c r="M105" s="222" t="s">
        <v>19</v>
      </c>
      <c r="N105" s="223" t="s">
        <v>47</v>
      </c>
      <c r="O105" s="87"/>
      <c r="P105" s="224">
        <f>O105*H105</f>
        <v>0</v>
      </c>
      <c r="Q105" s="224">
        <v>0</v>
      </c>
      <c r="R105" s="224">
        <f>Q105*H105</f>
        <v>0</v>
      </c>
      <c r="S105" s="224">
        <v>0</v>
      </c>
      <c r="T105" s="225">
        <f>S105*H105</f>
        <v>0</v>
      </c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R105" s="226" t="s">
        <v>167</v>
      </c>
      <c r="AT105" s="226" t="s">
        <v>149</v>
      </c>
      <c r="AU105" s="226" t="s">
        <v>86</v>
      </c>
      <c r="AY105" s="20" t="s">
        <v>146</v>
      </c>
      <c r="BE105" s="227">
        <f>IF(N105="základní",J105,0)</f>
        <v>0</v>
      </c>
      <c r="BF105" s="227">
        <f>IF(N105="snížená",J105,0)</f>
        <v>0</v>
      </c>
      <c r="BG105" s="227">
        <f>IF(N105="zákl. přenesená",J105,0)</f>
        <v>0</v>
      </c>
      <c r="BH105" s="227">
        <f>IF(N105="sníž. přenesená",J105,0)</f>
        <v>0</v>
      </c>
      <c r="BI105" s="227">
        <f>IF(N105="nulová",J105,0)</f>
        <v>0</v>
      </c>
      <c r="BJ105" s="20" t="s">
        <v>84</v>
      </c>
      <c r="BK105" s="227">
        <f>ROUND(I105*H105,2)</f>
        <v>0</v>
      </c>
      <c r="BL105" s="20" t="s">
        <v>167</v>
      </c>
      <c r="BM105" s="226" t="s">
        <v>1682</v>
      </c>
    </row>
    <row r="106" spans="1:47" s="2" customFormat="1" ht="12">
      <c r="A106" s="41"/>
      <c r="B106" s="42"/>
      <c r="C106" s="43"/>
      <c r="D106" s="228" t="s">
        <v>156</v>
      </c>
      <c r="E106" s="43"/>
      <c r="F106" s="229" t="s">
        <v>1680</v>
      </c>
      <c r="G106" s="43"/>
      <c r="H106" s="43"/>
      <c r="I106" s="230"/>
      <c r="J106" s="43"/>
      <c r="K106" s="43"/>
      <c r="L106" s="47"/>
      <c r="M106" s="231"/>
      <c r="N106" s="232"/>
      <c r="O106" s="87"/>
      <c r="P106" s="87"/>
      <c r="Q106" s="87"/>
      <c r="R106" s="87"/>
      <c r="S106" s="87"/>
      <c r="T106" s="88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T106" s="20" t="s">
        <v>156</v>
      </c>
      <c r="AU106" s="20" t="s">
        <v>86</v>
      </c>
    </row>
    <row r="107" spans="1:51" s="14" customFormat="1" ht="12">
      <c r="A107" s="14"/>
      <c r="B107" s="250"/>
      <c r="C107" s="251"/>
      <c r="D107" s="241" t="s">
        <v>380</v>
      </c>
      <c r="E107" s="251"/>
      <c r="F107" s="253" t="s">
        <v>1683</v>
      </c>
      <c r="G107" s="251"/>
      <c r="H107" s="254">
        <v>60</v>
      </c>
      <c r="I107" s="255"/>
      <c r="J107" s="251"/>
      <c r="K107" s="251"/>
      <c r="L107" s="256"/>
      <c r="M107" s="257"/>
      <c r="N107" s="258"/>
      <c r="O107" s="258"/>
      <c r="P107" s="258"/>
      <c r="Q107" s="258"/>
      <c r="R107" s="258"/>
      <c r="S107" s="258"/>
      <c r="T107" s="259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60" t="s">
        <v>380</v>
      </c>
      <c r="AU107" s="260" t="s">
        <v>86</v>
      </c>
      <c r="AV107" s="14" t="s">
        <v>86</v>
      </c>
      <c r="AW107" s="14" t="s">
        <v>4</v>
      </c>
      <c r="AX107" s="14" t="s">
        <v>84</v>
      </c>
      <c r="AY107" s="260" t="s">
        <v>146</v>
      </c>
    </row>
    <row r="108" spans="1:65" s="2" customFormat="1" ht="16.5" customHeight="1">
      <c r="A108" s="41"/>
      <c r="B108" s="42"/>
      <c r="C108" s="215" t="s">
        <v>145</v>
      </c>
      <c r="D108" s="215" t="s">
        <v>149</v>
      </c>
      <c r="E108" s="216" t="s">
        <v>1684</v>
      </c>
      <c r="F108" s="217" t="s">
        <v>1685</v>
      </c>
      <c r="G108" s="218" t="s">
        <v>526</v>
      </c>
      <c r="H108" s="219">
        <v>65</v>
      </c>
      <c r="I108" s="220"/>
      <c r="J108" s="221">
        <f>ROUND(I108*H108,2)</f>
        <v>0</v>
      </c>
      <c r="K108" s="217" t="s">
        <v>19</v>
      </c>
      <c r="L108" s="47"/>
      <c r="M108" s="222" t="s">
        <v>19</v>
      </c>
      <c r="N108" s="223" t="s">
        <v>47</v>
      </c>
      <c r="O108" s="87"/>
      <c r="P108" s="224">
        <f>O108*H108</f>
        <v>0</v>
      </c>
      <c r="Q108" s="224">
        <v>0</v>
      </c>
      <c r="R108" s="224">
        <f>Q108*H108</f>
        <v>0</v>
      </c>
      <c r="S108" s="224">
        <v>0</v>
      </c>
      <c r="T108" s="225">
        <f>S108*H108</f>
        <v>0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R108" s="226" t="s">
        <v>167</v>
      </c>
      <c r="AT108" s="226" t="s">
        <v>149</v>
      </c>
      <c r="AU108" s="226" t="s">
        <v>86</v>
      </c>
      <c r="AY108" s="20" t="s">
        <v>146</v>
      </c>
      <c r="BE108" s="227">
        <f>IF(N108="základní",J108,0)</f>
        <v>0</v>
      </c>
      <c r="BF108" s="227">
        <f>IF(N108="snížená",J108,0)</f>
        <v>0</v>
      </c>
      <c r="BG108" s="227">
        <f>IF(N108="zákl. přenesená",J108,0)</f>
        <v>0</v>
      </c>
      <c r="BH108" s="227">
        <f>IF(N108="sníž. přenesená",J108,0)</f>
        <v>0</v>
      </c>
      <c r="BI108" s="227">
        <f>IF(N108="nulová",J108,0)</f>
        <v>0</v>
      </c>
      <c r="BJ108" s="20" t="s">
        <v>84</v>
      </c>
      <c r="BK108" s="227">
        <f>ROUND(I108*H108,2)</f>
        <v>0</v>
      </c>
      <c r="BL108" s="20" t="s">
        <v>167</v>
      </c>
      <c r="BM108" s="226" t="s">
        <v>1686</v>
      </c>
    </row>
    <row r="109" spans="1:65" s="2" customFormat="1" ht="16.5" customHeight="1">
      <c r="A109" s="41"/>
      <c r="B109" s="42"/>
      <c r="C109" s="215" t="s">
        <v>180</v>
      </c>
      <c r="D109" s="215" t="s">
        <v>149</v>
      </c>
      <c r="E109" s="216" t="s">
        <v>1687</v>
      </c>
      <c r="F109" s="217" t="s">
        <v>1688</v>
      </c>
      <c r="G109" s="218" t="s">
        <v>526</v>
      </c>
      <c r="H109" s="219">
        <v>15</v>
      </c>
      <c r="I109" s="220"/>
      <c r="J109" s="221">
        <f>ROUND(I109*H109,2)</f>
        <v>0</v>
      </c>
      <c r="K109" s="217" t="s">
        <v>19</v>
      </c>
      <c r="L109" s="47"/>
      <c r="M109" s="222" t="s">
        <v>19</v>
      </c>
      <c r="N109" s="223" t="s">
        <v>47</v>
      </c>
      <c r="O109" s="87"/>
      <c r="P109" s="224">
        <f>O109*H109</f>
        <v>0</v>
      </c>
      <c r="Q109" s="224">
        <v>0</v>
      </c>
      <c r="R109" s="224">
        <f>Q109*H109</f>
        <v>0</v>
      </c>
      <c r="S109" s="224">
        <v>0</v>
      </c>
      <c r="T109" s="225">
        <f>S109*H109</f>
        <v>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26" t="s">
        <v>167</v>
      </c>
      <c r="AT109" s="226" t="s">
        <v>149</v>
      </c>
      <c r="AU109" s="226" t="s">
        <v>86</v>
      </c>
      <c r="AY109" s="20" t="s">
        <v>146</v>
      </c>
      <c r="BE109" s="227">
        <f>IF(N109="základní",J109,0)</f>
        <v>0</v>
      </c>
      <c r="BF109" s="227">
        <f>IF(N109="snížená",J109,0)</f>
        <v>0</v>
      </c>
      <c r="BG109" s="227">
        <f>IF(N109="zákl. přenesená",J109,0)</f>
        <v>0</v>
      </c>
      <c r="BH109" s="227">
        <f>IF(N109="sníž. přenesená",J109,0)</f>
        <v>0</v>
      </c>
      <c r="BI109" s="227">
        <f>IF(N109="nulová",J109,0)</f>
        <v>0</v>
      </c>
      <c r="BJ109" s="20" t="s">
        <v>84</v>
      </c>
      <c r="BK109" s="227">
        <f>ROUND(I109*H109,2)</f>
        <v>0</v>
      </c>
      <c r="BL109" s="20" t="s">
        <v>167</v>
      </c>
      <c r="BM109" s="226" t="s">
        <v>1689</v>
      </c>
    </row>
    <row r="110" spans="1:63" s="12" customFormat="1" ht="22.8" customHeight="1">
      <c r="A110" s="12"/>
      <c r="B110" s="199"/>
      <c r="C110" s="200"/>
      <c r="D110" s="201" t="s">
        <v>75</v>
      </c>
      <c r="E110" s="213" t="s">
        <v>1690</v>
      </c>
      <c r="F110" s="213" t="s">
        <v>1690</v>
      </c>
      <c r="G110" s="200"/>
      <c r="H110" s="200"/>
      <c r="I110" s="203"/>
      <c r="J110" s="214">
        <f>BK110</f>
        <v>0</v>
      </c>
      <c r="K110" s="200"/>
      <c r="L110" s="205"/>
      <c r="M110" s="206"/>
      <c r="N110" s="207"/>
      <c r="O110" s="207"/>
      <c r="P110" s="208">
        <f>SUM(P111:P112)</f>
        <v>0</v>
      </c>
      <c r="Q110" s="207"/>
      <c r="R110" s="208">
        <f>SUM(R111:R112)</f>
        <v>0</v>
      </c>
      <c r="S110" s="207"/>
      <c r="T110" s="209">
        <f>SUM(T111:T112)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210" t="s">
        <v>84</v>
      </c>
      <c r="AT110" s="211" t="s">
        <v>75</v>
      </c>
      <c r="AU110" s="211" t="s">
        <v>84</v>
      </c>
      <c r="AY110" s="210" t="s">
        <v>146</v>
      </c>
      <c r="BK110" s="212">
        <f>SUM(BK111:BK112)</f>
        <v>0</v>
      </c>
    </row>
    <row r="111" spans="1:65" s="2" customFormat="1" ht="24.15" customHeight="1">
      <c r="A111" s="41"/>
      <c r="B111" s="42"/>
      <c r="C111" s="215" t="s">
        <v>186</v>
      </c>
      <c r="D111" s="215" t="s">
        <v>149</v>
      </c>
      <c r="E111" s="216" t="s">
        <v>1691</v>
      </c>
      <c r="F111" s="217" t="s">
        <v>1692</v>
      </c>
      <c r="G111" s="218" t="s">
        <v>526</v>
      </c>
      <c r="H111" s="219">
        <v>16</v>
      </c>
      <c r="I111" s="220"/>
      <c r="J111" s="221">
        <f>ROUND(I111*H111,2)</f>
        <v>0</v>
      </c>
      <c r="K111" s="217" t="s">
        <v>153</v>
      </c>
      <c r="L111" s="47"/>
      <c r="M111" s="222" t="s">
        <v>19</v>
      </c>
      <c r="N111" s="223" t="s">
        <v>47</v>
      </c>
      <c r="O111" s="87"/>
      <c r="P111" s="224">
        <f>O111*H111</f>
        <v>0</v>
      </c>
      <c r="Q111" s="224">
        <v>0</v>
      </c>
      <c r="R111" s="224">
        <f>Q111*H111</f>
        <v>0</v>
      </c>
      <c r="S111" s="224">
        <v>0</v>
      </c>
      <c r="T111" s="225">
        <f>S111*H111</f>
        <v>0</v>
      </c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R111" s="226" t="s">
        <v>167</v>
      </c>
      <c r="AT111" s="226" t="s">
        <v>149</v>
      </c>
      <c r="AU111" s="226" t="s">
        <v>86</v>
      </c>
      <c r="AY111" s="20" t="s">
        <v>146</v>
      </c>
      <c r="BE111" s="227">
        <f>IF(N111="základní",J111,0)</f>
        <v>0</v>
      </c>
      <c r="BF111" s="227">
        <f>IF(N111="snížená",J111,0)</f>
        <v>0</v>
      </c>
      <c r="BG111" s="227">
        <f>IF(N111="zákl. přenesená",J111,0)</f>
        <v>0</v>
      </c>
      <c r="BH111" s="227">
        <f>IF(N111="sníž. přenesená",J111,0)</f>
        <v>0</v>
      </c>
      <c r="BI111" s="227">
        <f>IF(N111="nulová",J111,0)</f>
        <v>0</v>
      </c>
      <c r="BJ111" s="20" t="s">
        <v>84</v>
      </c>
      <c r="BK111" s="227">
        <f>ROUND(I111*H111,2)</f>
        <v>0</v>
      </c>
      <c r="BL111" s="20" t="s">
        <v>167</v>
      </c>
      <c r="BM111" s="226" t="s">
        <v>1693</v>
      </c>
    </row>
    <row r="112" spans="1:47" s="2" customFormat="1" ht="12">
      <c r="A112" s="41"/>
      <c r="B112" s="42"/>
      <c r="C112" s="43"/>
      <c r="D112" s="228" t="s">
        <v>156</v>
      </c>
      <c r="E112" s="43"/>
      <c r="F112" s="229" t="s">
        <v>1694</v>
      </c>
      <c r="G112" s="43"/>
      <c r="H112" s="43"/>
      <c r="I112" s="230"/>
      <c r="J112" s="43"/>
      <c r="K112" s="43"/>
      <c r="L112" s="47"/>
      <c r="M112" s="231"/>
      <c r="N112" s="232"/>
      <c r="O112" s="87"/>
      <c r="P112" s="87"/>
      <c r="Q112" s="87"/>
      <c r="R112" s="87"/>
      <c r="S112" s="87"/>
      <c r="T112" s="88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T112" s="20" t="s">
        <v>156</v>
      </c>
      <c r="AU112" s="20" t="s">
        <v>86</v>
      </c>
    </row>
    <row r="113" spans="1:63" s="12" customFormat="1" ht="25.9" customHeight="1">
      <c r="A113" s="12"/>
      <c r="B113" s="199"/>
      <c r="C113" s="200"/>
      <c r="D113" s="201" t="s">
        <v>75</v>
      </c>
      <c r="E113" s="202" t="s">
        <v>1695</v>
      </c>
      <c r="F113" s="202" t="s">
        <v>1696</v>
      </c>
      <c r="G113" s="200"/>
      <c r="H113" s="200"/>
      <c r="I113" s="203"/>
      <c r="J113" s="204">
        <f>BK113</f>
        <v>0</v>
      </c>
      <c r="K113" s="200"/>
      <c r="L113" s="205"/>
      <c r="M113" s="206"/>
      <c r="N113" s="207"/>
      <c r="O113" s="207"/>
      <c r="P113" s="208">
        <f>P114+P143</f>
        <v>0</v>
      </c>
      <c r="Q113" s="207"/>
      <c r="R113" s="208">
        <f>R114+R143</f>
        <v>0.05277</v>
      </c>
      <c r="S113" s="207"/>
      <c r="T113" s="209">
        <f>T114+T143</f>
        <v>0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210" t="s">
        <v>86</v>
      </c>
      <c r="AT113" s="211" t="s">
        <v>75</v>
      </c>
      <c r="AU113" s="211" t="s">
        <v>76</v>
      </c>
      <c r="AY113" s="210" t="s">
        <v>146</v>
      </c>
      <c r="BK113" s="212">
        <f>BK114+BK143</f>
        <v>0</v>
      </c>
    </row>
    <row r="114" spans="1:63" s="12" customFormat="1" ht="22.8" customHeight="1">
      <c r="A114" s="12"/>
      <c r="B114" s="199"/>
      <c r="C114" s="200"/>
      <c r="D114" s="201" t="s">
        <v>75</v>
      </c>
      <c r="E114" s="213" t="s">
        <v>1697</v>
      </c>
      <c r="F114" s="213" t="s">
        <v>1698</v>
      </c>
      <c r="G114" s="200"/>
      <c r="H114" s="200"/>
      <c r="I114" s="203"/>
      <c r="J114" s="214">
        <f>BK114</f>
        <v>0</v>
      </c>
      <c r="K114" s="200"/>
      <c r="L114" s="205"/>
      <c r="M114" s="206"/>
      <c r="N114" s="207"/>
      <c r="O114" s="207"/>
      <c r="P114" s="208">
        <f>SUM(P115:P142)</f>
        <v>0</v>
      </c>
      <c r="Q114" s="207"/>
      <c r="R114" s="208">
        <f>SUM(R115:R142)</f>
        <v>0</v>
      </c>
      <c r="S114" s="207"/>
      <c r="T114" s="209">
        <f>SUM(T115:T142)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10" t="s">
        <v>86</v>
      </c>
      <c r="AT114" s="211" t="s">
        <v>75</v>
      </c>
      <c r="AU114" s="211" t="s">
        <v>84</v>
      </c>
      <c r="AY114" s="210" t="s">
        <v>146</v>
      </c>
      <c r="BK114" s="212">
        <f>SUM(BK115:BK142)</f>
        <v>0</v>
      </c>
    </row>
    <row r="115" spans="1:65" s="2" customFormat="1" ht="21.75" customHeight="1">
      <c r="A115" s="41"/>
      <c r="B115" s="42"/>
      <c r="C115" s="215" t="s">
        <v>193</v>
      </c>
      <c r="D115" s="215" t="s">
        <v>149</v>
      </c>
      <c r="E115" s="216" t="s">
        <v>1699</v>
      </c>
      <c r="F115" s="217" t="s">
        <v>1700</v>
      </c>
      <c r="G115" s="218" t="s">
        <v>644</v>
      </c>
      <c r="H115" s="219">
        <v>36</v>
      </c>
      <c r="I115" s="220"/>
      <c r="J115" s="221">
        <f>ROUND(I115*H115,2)</f>
        <v>0</v>
      </c>
      <c r="K115" s="217" t="s">
        <v>153</v>
      </c>
      <c r="L115" s="47"/>
      <c r="M115" s="222" t="s">
        <v>19</v>
      </c>
      <c r="N115" s="223" t="s">
        <v>47</v>
      </c>
      <c r="O115" s="87"/>
      <c r="P115" s="224">
        <f>O115*H115</f>
        <v>0</v>
      </c>
      <c r="Q115" s="224">
        <v>0</v>
      </c>
      <c r="R115" s="224">
        <f>Q115*H115</f>
        <v>0</v>
      </c>
      <c r="S115" s="224">
        <v>0</v>
      </c>
      <c r="T115" s="225">
        <f>S115*H115</f>
        <v>0</v>
      </c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R115" s="226" t="s">
        <v>471</v>
      </c>
      <c r="AT115" s="226" t="s">
        <v>149</v>
      </c>
      <c r="AU115" s="226" t="s">
        <v>86</v>
      </c>
      <c r="AY115" s="20" t="s">
        <v>146</v>
      </c>
      <c r="BE115" s="227">
        <f>IF(N115="základní",J115,0)</f>
        <v>0</v>
      </c>
      <c r="BF115" s="227">
        <f>IF(N115="snížená",J115,0)</f>
        <v>0</v>
      </c>
      <c r="BG115" s="227">
        <f>IF(N115="zákl. přenesená",J115,0)</f>
        <v>0</v>
      </c>
      <c r="BH115" s="227">
        <f>IF(N115="sníž. přenesená",J115,0)</f>
        <v>0</v>
      </c>
      <c r="BI115" s="227">
        <f>IF(N115="nulová",J115,0)</f>
        <v>0</v>
      </c>
      <c r="BJ115" s="20" t="s">
        <v>84</v>
      </c>
      <c r="BK115" s="227">
        <f>ROUND(I115*H115,2)</f>
        <v>0</v>
      </c>
      <c r="BL115" s="20" t="s">
        <v>471</v>
      </c>
      <c r="BM115" s="226" t="s">
        <v>1701</v>
      </c>
    </row>
    <row r="116" spans="1:47" s="2" customFormat="1" ht="12">
      <c r="A116" s="41"/>
      <c r="B116" s="42"/>
      <c r="C116" s="43"/>
      <c r="D116" s="228" t="s">
        <v>156</v>
      </c>
      <c r="E116" s="43"/>
      <c r="F116" s="229" t="s">
        <v>1702</v>
      </c>
      <c r="G116" s="43"/>
      <c r="H116" s="43"/>
      <c r="I116" s="230"/>
      <c r="J116" s="43"/>
      <c r="K116" s="43"/>
      <c r="L116" s="47"/>
      <c r="M116" s="231"/>
      <c r="N116" s="232"/>
      <c r="O116" s="87"/>
      <c r="P116" s="87"/>
      <c r="Q116" s="87"/>
      <c r="R116" s="87"/>
      <c r="S116" s="87"/>
      <c r="T116" s="88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T116" s="20" t="s">
        <v>156</v>
      </c>
      <c r="AU116" s="20" t="s">
        <v>86</v>
      </c>
    </row>
    <row r="117" spans="1:65" s="2" customFormat="1" ht="24.15" customHeight="1">
      <c r="A117" s="41"/>
      <c r="B117" s="42"/>
      <c r="C117" s="215" t="s">
        <v>200</v>
      </c>
      <c r="D117" s="215" t="s">
        <v>149</v>
      </c>
      <c r="E117" s="216" t="s">
        <v>1703</v>
      </c>
      <c r="F117" s="217" t="s">
        <v>1704</v>
      </c>
      <c r="G117" s="218" t="s">
        <v>644</v>
      </c>
      <c r="H117" s="219">
        <v>24</v>
      </c>
      <c r="I117" s="220"/>
      <c r="J117" s="221">
        <f>ROUND(I117*H117,2)</f>
        <v>0</v>
      </c>
      <c r="K117" s="217" t="s">
        <v>153</v>
      </c>
      <c r="L117" s="47"/>
      <c r="M117" s="222" t="s">
        <v>19</v>
      </c>
      <c r="N117" s="223" t="s">
        <v>47</v>
      </c>
      <c r="O117" s="87"/>
      <c r="P117" s="224">
        <f>O117*H117</f>
        <v>0</v>
      </c>
      <c r="Q117" s="224">
        <v>0</v>
      </c>
      <c r="R117" s="224">
        <f>Q117*H117</f>
        <v>0</v>
      </c>
      <c r="S117" s="224">
        <v>0</v>
      </c>
      <c r="T117" s="225">
        <f>S117*H117</f>
        <v>0</v>
      </c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R117" s="226" t="s">
        <v>471</v>
      </c>
      <c r="AT117" s="226" t="s">
        <v>149</v>
      </c>
      <c r="AU117" s="226" t="s">
        <v>86</v>
      </c>
      <c r="AY117" s="20" t="s">
        <v>146</v>
      </c>
      <c r="BE117" s="227">
        <f>IF(N117="základní",J117,0)</f>
        <v>0</v>
      </c>
      <c r="BF117" s="227">
        <f>IF(N117="snížená",J117,0)</f>
        <v>0</v>
      </c>
      <c r="BG117" s="227">
        <f>IF(N117="zákl. přenesená",J117,0)</f>
        <v>0</v>
      </c>
      <c r="BH117" s="227">
        <f>IF(N117="sníž. přenesená",J117,0)</f>
        <v>0</v>
      </c>
      <c r="BI117" s="227">
        <f>IF(N117="nulová",J117,0)</f>
        <v>0</v>
      </c>
      <c r="BJ117" s="20" t="s">
        <v>84</v>
      </c>
      <c r="BK117" s="227">
        <f>ROUND(I117*H117,2)</f>
        <v>0</v>
      </c>
      <c r="BL117" s="20" t="s">
        <v>471</v>
      </c>
      <c r="BM117" s="226" t="s">
        <v>1705</v>
      </c>
    </row>
    <row r="118" spans="1:47" s="2" customFormat="1" ht="12">
      <c r="A118" s="41"/>
      <c r="B118" s="42"/>
      <c r="C118" s="43"/>
      <c r="D118" s="228" t="s">
        <v>156</v>
      </c>
      <c r="E118" s="43"/>
      <c r="F118" s="229" t="s">
        <v>1706</v>
      </c>
      <c r="G118" s="43"/>
      <c r="H118" s="43"/>
      <c r="I118" s="230"/>
      <c r="J118" s="43"/>
      <c r="K118" s="43"/>
      <c r="L118" s="47"/>
      <c r="M118" s="231"/>
      <c r="N118" s="232"/>
      <c r="O118" s="87"/>
      <c r="P118" s="87"/>
      <c r="Q118" s="87"/>
      <c r="R118" s="87"/>
      <c r="S118" s="87"/>
      <c r="T118" s="88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T118" s="20" t="s">
        <v>156</v>
      </c>
      <c r="AU118" s="20" t="s">
        <v>86</v>
      </c>
    </row>
    <row r="119" spans="1:65" s="2" customFormat="1" ht="16.5" customHeight="1">
      <c r="A119" s="41"/>
      <c r="B119" s="42"/>
      <c r="C119" s="215" t="s">
        <v>207</v>
      </c>
      <c r="D119" s="215" t="s">
        <v>149</v>
      </c>
      <c r="E119" s="216" t="s">
        <v>1707</v>
      </c>
      <c r="F119" s="217" t="s">
        <v>1708</v>
      </c>
      <c r="G119" s="218" t="s">
        <v>644</v>
      </c>
      <c r="H119" s="219">
        <v>4</v>
      </c>
      <c r="I119" s="220"/>
      <c r="J119" s="221">
        <f>ROUND(I119*H119,2)</f>
        <v>0</v>
      </c>
      <c r="K119" s="217" t="s">
        <v>153</v>
      </c>
      <c r="L119" s="47"/>
      <c r="M119" s="222" t="s">
        <v>19</v>
      </c>
      <c r="N119" s="223" t="s">
        <v>47</v>
      </c>
      <c r="O119" s="87"/>
      <c r="P119" s="224">
        <f>O119*H119</f>
        <v>0</v>
      </c>
      <c r="Q119" s="224">
        <v>0</v>
      </c>
      <c r="R119" s="224">
        <f>Q119*H119</f>
        <v>0</v>
      </c>
      <c r="S119" s="224">
        <v>0</v>
      </c>
      <c r="T119" s="225">
        <f>S119*H119</f>
        <v>0</v>
      </c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R119" s="226" t="s">
        <v>471</v>
      </c>
      <c r="AT119" s="226" t="s">
        <v>149</v>
      </c>
      <c r="AU119" s="226" t="s">
        <v>86</v>
      </c>
      <c r="AY119" s="20" t="s">
        <v>146</v>
      </c>
      <c r="BE119" s="227">
        <f>IF(N119="základní",J119,0)</f>
        <v>0</v>
      </c>
      <c r="BF119" s="227">
        <f>IF(N119="snížená",J119,0)</f>
        <v>0</v>
      </c>
      <c r="BG119" s="227">
        <f>IF(N119="zákl. přenesená",J119,0)</f>
        <v>0</v>
      </c>
      <c r="BH119" s="227">
        <f>IF(N119="sníž. přenesená",J119,0)</f>
        <v>0</v>
      </c>
      <c r="BI119" s="227">
        <f>IF(N119="nulová",J119,0)</f>
        <v>0</v>
      </c>
      <c r="BJ119" s="20" t="s">
        <v>84</v>
      </c>
      <c r="BK119" s="227">
        <f>ROUND(I119*H119,2)</f>
        <v>0</v>
      </c>
      <c r="BL119" s="20" t="s">
        <v>471</v>
      </c>
      <c r="BM119" s="226" t="s">
        <v>1709</v>
      </c>
    </row>
    <row r="120" spans="1:47" s="2" customFormat="1" ht="12">
      <c r="A120" s="41"/>
      <c r="B120" s="42"/>
      <c r="C120" s="43"/>
      <c r="D120" s="228" t="s">
        <v>156</v>
      </c>
      <c r="E120" s="43"/>
      <c r="F120" s="229" t="s">
        <v>1710</v>
      </c>
      <c r="G120" s="43"/>
      <c r="H120" s="43"/>
      <c r="I120" s="230"/>
      <c r="J120" s="43"/>
      <c r="K120" s="43"/>
      <c r="L120" s="47"/>
      <c r="M120" s="231"/>
      <c r="N120" s="232"/>
      <c r="O120" s="87"/>
      <c r="P120" s="87"/>
      <c r="Q120" s="87"/>
      <c r="R120" s="87"/>
      <c r="S120" s="87"/>
      <c r="T120" s="88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T120" s="20" t="s">
        <v>156</v>
      </c>
      <c r="AU120" s="20" t="s">
        <v>86</v>
      </c>
    </row>
    <row r="121" spans="1:65" s="2" customFormat="1" ht="16.5" customHeight="1">
      <c r="A121" s="41"/>
      <c r="B121" s="42"/>
      <c r="C121" s="288" t="s">
        <v>435</v>
      </c>
      <c r="D121" s="288" t="s">
        <v>523</v>
      </c>
      <c r="E121" s="289" t="s">
        <v>1711</v>
      </c>
      <c r="F121" s="290" t="s">
        <v>1712</v>
      </c>
      <c r="G121" s="291" t="s">
        <v>644</v>
      </c>
      <c r="H121" s="292">
        <v>4</v>
      </c>
      <c r="I121" s="293"/>
      <c r="J121" s="294">
        <f>ROUND(I121*H121,2)</f>
        <v>0</v>
      </c>
      <c r="K121" s="290" t="s">
        <v>19</v>
      </c>
      <c r="L121" s="295"/>
      <c r="M121" s="296" t="s">
        <v>19</v>
      </c>
      <c r="N121" s="297" t="s">
        <v>47</v>
      </c>
      <c r="O121" s="87"/>
      <c r="P121" s="224">
        <f>O121*H121</f>
        <v>0</v>
      </c>
      <c r="Q121" s="224">
        <v>0</v>
      </c>
      <c r="R121" s="224">
        <f>Q121*H121</f>
        <v>0</v>
      </c>
      <c r="S121" s="224">
        <v>0</v>
      </c>
      <c r="T121" s="225">
        <f>S121*H121</f>
        <v>0</v>
      </c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R121" s="226" t="s">
        <v>628</v>
      </c>
      <c r="AT121" s="226" t="s">
        <v>523</v>
      </c>
      <c r="AU121" s="226" t="s">
        <v>86</v>
      </c>
      <c r="AY121" s="20" t="s">
        <v>146</v>
      </c>
      <c r="BE121" s="227">
        <f>IF(N121="základní",J121,0)</f>
        <v>0</v>
      </c>
      <c r="BF121" s="227">
        <f>IF(N121="snížená",J121,0)</f>
        <v>0</v>
      </c>
      <c r="BG121" s="227">
        <f>IF(N121="zákl. přenesená",J121,0)</f>
        <v>0</v>
      </c>
      <c r="BH121" s="227">
        <f>IF(N121="sníž. přenesená",J121,0)</f>
        <v>0</v>
      </c>
      <c r="BI121" s="227">
        <f>IF(N121="nulová",J121,0)</f>
        <v>0</v>
      </c>
      <c r="BJ121" s="20" t="s">
        <v>84</v>
      </c>
      <c r="BK121" s="227">
        <f>ROUND(I121*H121,2)</f>
        <v>0</v>
      </c>
      <c r="BL121" s="20" t="s">
        <v>471</v>
      </c>
      <c r="BM121" s="226" t="s">
        <v>1713</v>
      </c>
    </row>
    <row r="122" spans="1:65" s="2" customFormat="1" ht="16.5" customHeight="1">
      <c r="A122" s="41"/>
      <c r="B122" s="42"/>
      <c r="C122" s="288" t="s">
        <v>8</v>
      </c>
      <c r="D122" s="288" t="s">
        <v>523</v>
      </c>
      <c r="E122" s="289" t="s">
        <v>1714</v>
      </c>
      <c r="F122" s="290" t="s">
        <v>1715</v>
      </c>
      <c r="G122" s="291" t="s">
        <v>644</v>
      </c>
      <c r="H122" s="292">
        <v>4</v>
      </c>
      <c r="I122" s="293"/>
      <c r="J122" s="294">
        <f>ROUND(I122*H122,2)</f>
        <v>0</v>
      </c>
      <c r="K122" s="290" t="s">
        <v>19</v>
      </c>
      <c r="L122" s="295"/>
      <c r="M122" s="296" t="s">
        <v>19</v>
      </c>
      <c r="N122" s="297" t="s">
        <v>47</v>
      </c>
      <c r="O122" s="87"/>
      <c r="P122" s="224">
        <f>O122*H122</f>
        <v>0</v>
      </c>
      <c r="Q122" s="224">
        <v>0</v>
      </c>
      <c r="R122" s="224">
        <f>Q122*H122</f>
        <v>0</v>
      </c>
      <c r="S122" s="224">
        <v>0</v>
      </c>
      <c r="T122" s="225">
        <f>S122*H122</f>
        <v>0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R122" s="226" t="s">
        <v>628</v>
      </c>
      <c r="AT122" s="226" t="s">
        <v>523</v>
      </c>
      <c r="AU122" s="226" t="s">
        <v>86</v>
      </c>
      <c r="AY122" s="20" t="s">
        <v>146</v>
      </c>
      <c r="BE122" s="227">
        <f>IF(N122="základní",J122,0)</f>
        <v>0</v>
      </c>
      <c r="BF122" s="227">
        <f>IF(N122="snížená",J122,0)</f>
        <v>0</v>
      </c>
      <c r="BG122" s="227">
        <f>IF(N122="zákl. přenesená",J122,0)</f>
        <v>0</v>
      </c>
      <c r="BH122" s="227">
        <f>IF(N122="sníž. přenesená",J122,0)</f>
        <v>0</v>
      </c>
      <c r="BI122" s="227">
        <f>IF(N122="nulová",J122,0)</f>
        <v>0</v>
      </c>
      <c r="BJ122" s="20" t="s">
        <v>84</v>
      </c>
      <c r="BK122" s="227">
        <f>ROUND(I122*H122,2)</f>
        <v>0</v>
      </c>
      <c r="BL122" s="20" t="s">
        <v>471</v>
      </c>
      <c r="BM122" s="226" t="s">
        <v>1716</v>
      </c>
    </row>
    <row r="123" spans="1:65" s="2" customFormat="1" ht="16.5" customHeight="1">
      <c r="A123" s="41"/>
      <c r="B123" s="42"/>
      <c r="C123" s="215" t="s">
        <v>448</v>
      </c>
      <c r="D123" s="215" t="s">
        <v>149</v>
      </c>
      <c r="E123" s="216" t="s">
        <v>1717</v>
      </c>
      <c r="F123" s="217" t="s">
        <v>1718</v>
      </c>
      <c r="G123" s="218" t="s">
        <v>644</v>
      </c>
      <c r="H123" s="219">
        <v>1</v>
      </c>
      <c r="I123" s="220"/>
      <c r="J123" s="221">
        <f>ROUND(I123*H123,2)</f>
        <v>0</v>
      </c>
      <c r="K123" s="217" t="s">
        <v>153</v>
      </c>
      <c r="L123" s="47"/>
      <c r="M123" s="222" t="s">
        <v>19</v>
      </c>
      <c r="N123" s="223" t="s">
        <v>47</v>
      </c>
      <c r="O123" s="87"/>
      <c r="P123" s="224">
        <f>O123*H123</f>
        <v>0</v>
      </c>
      <c r="Q123" s="224">
        <v>0</v>
      </c>
      <c r="R123" s="224">
        <f>Q123*H123</f>
        <v>0</v>
      </c>
      <c r="S123" s="224">
        <v>0</v>
      </c>
      <c r="T123" s="225">
        <f>S123*H123</f>
        <v>0</v>
      </c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R123" s="226" t="s">
        <v>471</v>
      </c>
      <c r="AT123" s="226" t="s">
        <v>149</v>
      </c>
      <c r="AU123" s="226" t="s">
        <v>86</v>
      </c>
      <c r="AY123" s="20" t="s">
        <v>146</v>
      </c>
      <c r="BE123" s="227">
        <f>IF(N123="základní",J123,0)</f>
        <v>0</v>
      </c>
      <c r="BF123" s="227">
        <f>IF(N123="snížená",J123,0)</f>
        <v>0</v>
      </c>
      <c r="BG123" s="227">
        <f>IF(N123="zákl. přenesená",J123,0)</f>
        <v>0</v>
      </c>
      <c r="BH123" s="227">
        <f>IF(N123="sníž. přenesená",J123,0)</f>
        <v>0</v>
      </c>
      <c r="BI123" s="227">
        <f>IF(N123="nulová",J123,0)</f>
        <v>0</v>
      </c>
      <c r="BJ123" s="20" t="s">
        <v>84</v>
      </c>
      <c r="BK123" s="227">
        <f>ROUND(I123*H123,2)</f>
        <v>0</v>
      </c>
      <c r="BL123" s="20" t="s">
        <v>471</v>
      </c>
      <c r="BM123" s="226" t="s">
        <v>1719</v>
      </c>
    </row>
    <row r="124" spans="1:47" s="2" customFormat="1" ht="12">
      <c r="A124" s="41"/>
      <c r="B124" s="42"/>
      <c r="C124" s="43"/>
      <c r="D124" s="228" t="s">
        <v>156</v>
      </c>
      <c r="E124" s="43"/>
      <c r="F124" s="229" t="s">
        <v>1720</v>
      </c>
      <c r="G124" s="43"/>
      <c r="H124" s="43"/>
      <c r="I124" s="230"/>
      <c r="J124" s="43"/>
      <c r="K124" s="43"/>
      <c r="L124" s="47"/>
      <c r="M124" s="231"/>
      <c r="N124" s="232"/>
      <c r="O124" s="87"/>
      <c r="P124" s="87"/>
      <c r="Q124" s="87"/>
      <c r="R124" s="87"/>
      <c r="S124" s="87"/>
      <c r="T124" s="88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T124" s="20" t="s">
        <v>156</v>
      </c>
      <c r="AU124" s="20" t="s">
        <v>86</v>
      </c>
    </row>
    <row r="125" spans="1:65" s="2" customFormat="1" ht="16.5" customHeight="1">
      <c r="A125" s="41"/>
      <c r="B125" s="42"/>
      <c r="C125" s="288" t="s">
        <v>456</v>
      </c>
      <c r="D125" s="288" t="s">
        <v>523</v>
      </c>
      <c r="E125" s="289" t="s">
        <v>1721</v>
      </c>
      <c r="F125" s="290" t="s">
        <v>1722</v>
      </c>
      <c r="G125" s="291" t="s">
        <v>644</v>
      </c>
      <c r="H125" s="292">
        <v>1</v>
      </c>
      <c r="I125" s="293"/>
      <c r="J125" s="294">
        <f>ROUND(I125*H125,2)</f>
        <v>0</v>
      </c>
      <c r="K125" s="290" t="s">
        <v>19</v>
      </c>
      <c r="L125" s="295"/>
      <c r="M125" s="296" t="s">
        <v>19</v>
      </c>
      <c r="N125" s="297" t="s">
        <v>47</v>
      </c>
      <c r="O125" s="87"/>
      <c r="P125" s="224">
        <f>O125*H125</f>
        <v>0</v>
      </c>
      <c r="Q125" s="224">
        <v>0</v>
      </c>
      <c r="R125" s="224">
        <f>Q125*H125</f>
        <v>0</v>
      </c>
      <c r="S125" s="224">
        <v>0</v>
      </c>
      <c r="T125" s="225">
        <f>S125*H125</f>
        <v>0</v>
      </c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R125" s="226" t="s">
        <v>628</v>
      </c>
      <c r="AT125" s="226" t="s">
        <v>523</v>
      </c>
      <c r="AU125" s="226" t="s">
        <v>86</v>
      </c>
      <c r="AY125" s="20" t="s">
        <v>146</v>
      </c>
      <c r="BE125" s="227">
        <f>IF(N125="základní",J125,0)</f>
        <v>0</v>
      </c>
      <c r="BF125" s="227">
        <f>IF(N125="snížená",J125,0)</f>
        <v>0</v>
      </c>
      <c r="BG125" s="227">
        <f>IF(N125="zákl. přenesená",J125,0)</f>
        <v>0</v>
      </c>
      <c r="BH125" s="227">
        <f>IF(N125="sníž. přenesená",J125,0)</f>
        <v>0</v>
      </c>
      <c r="BI125" s="227">
        <f>IF(N125="nulová",J125,0)</f>
        <v>0</v>
      </c>
      <c r="BJ125" s="20" t="s">
        <v>84</v>
      </c>
      <c r="BK125" s="227">
        <f>ROUND(I125*H125,2)</f>
        <v>0</v>
      </c>
      <c r="BL125" s="20" t="s">
        <v>471</v>
      </c>
      <c r="BM125" s="226" t="s">
        <v>1723</v>
      </c>
    </row>
    <row r="126" spans="1:65" s="2" customFormat="1" ht="16.5" customHeight="1">
      <c r="A126" s="41"/>
      <c r="B126" s="42"/>
      <c r="C126" s="288" t="s">
        <v>464</v>
      </c>
      <c r="D126" s="288" t="s">
        <v>523</v>
      </c>
      <c r="E126" s="289" t="s">
        <v>1724</v>
      </c>
      <c r="F126" s="290" t="s">
        <v>1725</v>
      </c>
      <c r="G126" s="291" t="s">
        <v>644</v>
      </c>
      <c r="H126" s="292">
        <v>1</v>
      </c>
      <c r="I126" s="293"/>
      <c r="J126" s="294">
        <f>ROUND(I126*H126,2)</f>
        <v>0</v>
      </c>
      <c r="K126" s="290" t="s">
        <v>19</v>
      </c>
      <c r="L126" s="295"/>
      <c r="M126" s="296" t="s">
        <v>19</v>
      </c>
      <c r="N126" s="297" t="s">
        <v>47</v>
      </c>
      <c r="O126" s="87"/>
      <c r="P126" s="224">
        <f>O126*H126</f>
        <v>0</v>
      </c>
      <c r="Q126" s="224">
        <v>0</v>
      </c>
      <c r="R126" s="224">
        <f>Q126*H126</f>
        <v>0</v>
      </c>
      <c r="S126" s="224">
        <v>0</v>
      </c>
      <c r="T126" s="225">
        <f>S126*H126</f>
        <v>0</v>
      </c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R126" s="226" t="s">
        <v>628</v>
      </c>
      <c r="AT126" s="226" t="s">
        <v>523</v>
      </c>
      <c r="AU126" s="226" t="s">
        <v>86</v>
      </c>
      <c r="AY126" s="20" t="s">
        <v>146</v>
      </c>
      <c r="BE126" s="227">
        <f>IF(N126="základní",J126,0)</f>
        <v>0</v>
      </c>
      <c r="BF126" s="227">
        <f>IF(N126="snížená",J126,0)</f>
        <v>0</v>
      </c>
      <c r="BG126" s="227">
        <f>IF(N126="zákl. přenesená",J126,0)</f>
        <v>0</v>
      </c>
      <c r="BH126" s="227">
        <f>IF(N126="sníž. přenesená",J126,0)</f>
        <v>0</v>
      </c>
      <c r="BI126" s="227">
        <f>IF(N126="nulová",J126,0)</f>
        <v>0</v>
      </c>
      <c r="BJ126" s="20" t="s">
        <v>84</v>
      </c>
      <c r="BK126" s="227">
        <f>ROUND(I126*H126,2)</f>
        <v>0</v>
      </c>
      <c r="BL126" s="20" t="s">
        <v>471</v>
      </c>
      <c r="BM126" s="226" t="s">
        <v>1726</v>
      </c>
    </row>
    <row r="127" spans="1:65" s="2" customFormat="1" ht="16.5" customHeight="1">
      <c r="A127" s="41"/>
      <c r="B127" s="42"/>
      <c r="C127" s="215" t="s">
        <v>471</v>
      </c>
      <c r="D127" s="215" t="s">
        <v>149</v>
      </c>
      <c r="E127" s="216" t="s">
        <v>1727</v>
      </c>
      <c r="F127" s="217" t="s">
        <v>1728</v>
      </c>
      <c r="G127" s="218" t="s">
        <v>644</v>
      </c>
      <c r="H127" s="219">
        <v>4</v>
      </c>
      <c r="I127" s="220"/>
      <c r="J127" s="221">
        <f>ROUND(I127*H127,2)</f>
        <v>0</v>
      </c>
      <c r="K127" s="217" t="s">
        <v>19</v>
      </c>
      <c r="L127" s="47"/>
      <c r="M127" s="222" t="s">
        <v>19</v>
      </c>
      <c r="N127" s="223" t="s">
        <v>47</v>
      </c>
      <c r="O127" s="87"/>
      <c r="P127" s="224">
        <f>O127*H127</f>
        <v>0</v>
      </c>
      <c r="Q127" s="224">
        <v>0</v>
      </c>
      <c r="R127" s="224">
        <f>Q127*H127</f>
        <v>0</v>
      </c>
      <c r="S127" s="224">
        <v>0</v>
      </c>
      <c r="T127" s="225">
        <f>S127*H127</f>
        <v>0</v>
      </c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R127" s="226" t="s">
        <v>471</v>
      </c>
      <c r="AT127" s="226" t="s">
        <v>149</v>
      </c>
      <c r="AU127" s="226" t="s">
        <v>86</v>
      </c>
      <c r="AY127" s="20" t="s">
        <v>146</v>
      </c>
      <c r="BE127" s="227">
        <f>IF(N127="základní",J127,0)</f>
        <v>0</v>
      </c>
      <c r="BF127" s="227">
        <f>IF(N127="snížená",J127,0)</f>
        <v>0</v>
      </c>
      <c r="BG127" s="227">
        <f>IF(N127="zákl. přenesená",J127,0)</f>
        <v>0</v>
      </c>
      <c r="BH127" s="227">
        <f>IF(N127="sníž. přenesená",J127,0)</f>
        <v>0</v>
      </c>
      <c r="BI127" s="227">
        <f>IF(N127="nulová",J127,0)</f>
        <v>0</v>
      </c>
      <c r="BJ127" s="20" t="s">
        <v>84</v>
      </c>
      <c r="BK127" s="227">
        <f>ROUND(I127*H127,2)</f>
        <v>0</v>
      </c>
      <c r="BL127" s="20" t="s">
        <v>471</v>
      </c>
      <c r="BM127" s="226" t="s">
        <v>1729</v>
      </c>
    </row>
    <row r="128" spans="1:65" s="2" customFormat="1" ht="16.5" customHeight="1">
      <c r="A128" s="41"/>
      <c r="B128" s="42"/>
      <c r="C128" s="215" t="s">
        <v>477</v>
      </c>
      <c r="D128" s="215" t="s">
        <v>149</v>
      </c>
      <c r="E128" s="216" t="s">
        <v>1730</v>
      </c>
      <c r="F128" s="217" t="s">
        <v>1731</v>
      </c>
      <c r="G128" s="218" t="s">
        <v>644</v>
      </c>
      <c r="H128" s="219">
        <v>4</v>
      </c>
      <c r="I128" s="220"/>
      <c r="J128" s="221">
        <f>ROUND(I128*H128,2)</f>
        <v>0</v>
      </c>
      <c r="K128" s="217" t="s">
        <v>153</v>
      </c>
      <c r="L128" s="47"/>
      <c r="M128" s="222" t="s">
        <v>19</v>
      </c>
      <c r="N128" s="223" t="s">
        <v>47</v>
      </c>
      <c r="O128" s="87"/>
      <c r="P128" s="224">
        <f>O128*H128</f>
        <v>0</v>
      </c>
      <c r="Q128" s="224">
        <v>0</v>
      </c>
      <c r="R128" s="224">
        <f>Q128*H128</f>
        <v>0</v>
      </c>
      <c r="S128" s="224">
        <v>0</v>
      </c>
      <c r="T128" s="225">
        <f>S128*H128</f>
        <v>0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R128" s="226" t="s">
        <v>471</v>
      </c>
      <c r="AT128" s="226" t="s">
        <v>149</v>
      </c>
      <c r="AU128" s="226" t="s">
        <v>86</v>
      </c>
      <c r="AY128" s="20" t="s">
        <v>146</v>
      </c>
      <c r="BE128" s="227">
        <f>IF(N128="základní",J128,0)</f>
        <v>0</v>
      </c>
      <c r="BF128" s="227">
        <f>IF(N128="snížená",J128,0)</f>
        <v>0</v>
      </c>
      <c r="BG128" s="227">
        <f>IF(N128="zákl. přenesená",J128,0)</f>
        <v>0</v>
      </c>
      <c r="BH128" s="227">
        <f>IF(N128="sníž. přenesená",J128,0)</f>
        <v>0</v>
      </c>
      <c r="BI128" s="227">
        <f>IF(N128="nulová",J128,0)</f>
        <v>0</v>
      </c>
      <c r="BJ128" s="20" t="s">
        <v>84</v>
      </c>
      <c r="BK128" s="227">
        <f>ROUND(I128*H128,2)</f>
        <v>0</v>
      </c>
      <c r="BL128" s="20" t="s">
        <v>471</v>
      </c>
      <c r="BM128" s="226" t="s">
        <v>1732</v>
      </c>
    </row>
    <row r="129" spans="1:47" s="2" customFormat="1" ht="12">
      <c r="A129" s="41"/>
      <c r="B129" s="42"/>
      <c r="C129" s="43"/>
      <c r="D129" s="228" t="s">
        <v>156</v>
      </c>
      <c r="E129" s="43"/>
      <c r="F129" s="229" t="s">
        <v>1733</v>
      </c>
      <c r="G129" s="43"/>
      <c r="H129" s="43"/>
      <c r="I129" s="230"/>
      <c r="J129" s="43"/>
      <c r="K129" s="43"/>
      <c r="L129" s="47"/>
      <c r="M129" s="231"/>
      <c r="N129" s="232"/>
      <c r="O129" s="87"/>
      <c r="P129" s="87"/>
      <c r="Q129" s="87"/>
      <c r="R129" s="87"/>
      <c r="S129" s="87"/>
      <c r="T129" s="88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T129" s="20" t="s">
        <v>156</v>
      </c>
      <c r="AU129" s="20" t="s">
        <v>86</v>
      </c>
    </row>
    <row r="130" spans="1:65" s="2" customFormat="1" ht="16.5" customHeight="1">
      <c r="A130" s="41"/>
      <c r="B130" s="42"/>
      <c r="C130" s="215" t="s">
        <v>491</v>
      </c>
      <c r="D130" s="215" t="s">
        <v>149</v>
      </c>
      <c r="E130" s="216" t="s">
        <v>1734</v>
      </c>
      <c r="F130" s="217" t="s">
        <v>1735</v>
      </c>
      <c r="G130" s="218" t="s">
        <v>644</v>
      </c>
      <c r="H130" s="219">
        <v>1</v>
      </c>
      <c r="I130" s="220"/>
      <c r="J130" s="221">
        <f>ROUND(I130*H130,2)</f>
        <v>0</v>
      </c>
      <c r="K130" s="217" t="s">
        <v>153</v>
      </c>
      <c r="L130" s="47"/>
      <c r="M130" s="222" t="s">
        <v>19</v>
      </c>
      <c r="N130" s="223" t="s">
        <v>47</v>
      </c>
      <c r="O130" s="87"/>
      <c r="P130" s="224">
        <f>O130*H130</f>
        <v>0</v>
      </c>
      <c r="Q130" s="224">
        <v>0</v>
      </c>
      <c r="R130" s="224">
        <f>Q130*H130</f>
        <v>0</v>
      </c>
      <c r="S130" s="224">
        <v>0</v>
      </c>
      <c r="T130" s="225">
        <f>S130*H130</f>
        <v>0</v>
      </c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R130" s="226" t="s">
        <v>471</v>
      </c>
      <c r="AT130" s="226" t="s">
        <v>149</v>
      </c>
      <c r="AU130" s="226" t="s">
        <v>86</v>
      </c>
      <c r="AY130" s="20" t="s">
        <v>146</v>
      </c>
      <c r="BE130" s="227">
        <f>IF(N130="základní",J130,0)</f>
        <v>0</v>
      </c>
      <c r="BF130" s="227">
        <f>IF(N130="snížená",J130,0)</f>
        <v>0</v>
      </c>
      <c r="BG130" s="227">
        <f>IF(N130="zákl. přenesená",J130,0)</f>
        <v>0</v>
      </c>
      <c r="BH130" s="227">
        <f>IF(N130="sníž. přenesená",J130,0)</f>
        <v>0</v>
      </c>
      <c r="BI130" s="227">
        <f>IF(N130="nulová",J130,0)</f>
        <v>0</v>
      </c>
      <c r="BJ130" s="20" t="s">
        <v>84</v>
      </c>
      <c r="BK130" s="227">
        <f>ROUND(I130*H130,2)</f>
        <v>0</v>
      </c>
      <c r="BL130" s="20" t="s">
        <v>471</v>
      </c>
      <c r="BM130" s="226" t="s">
        <v>1736</v>
      </c>
    </row>
    <row r="131" spans="1:47" s="2" customFormat="1" ht="12">
      <c r="A131" s="41"/>
      <c r="B131" s="42"/>
      <c r="C131" s="43"/>
      <c r="D131" s="228" t="s">
        <v>156</v>
      </c>
      <c r="E131" s="43"/>
      <c r="F131" s="229" t="s">
        <v>1737</v>
      </c>
      <c r="G131" s="43"/>
      <c r="H131" s="43"/>
      <c r="I131" s="230"/>
      <c r="J131" s="43"/>
      <c r="K131" s="43"/>
      <c r="L131" s="47"/>
      <c r="M131" s="231"/>
      <c r="N131" s="232"/>
      <c r="O131" s="87"/>
      <c r="P131" s="87"/>
      <c r="Q131" s="87"/>
      <c r="R131" s="87"/>
      <c r="S131" s="87"/>
      <c r="T131" s="88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T131" s="20" t="s">
        <v>156</v>
      </c>
      <c r="AU131" s="20" t="s">
        <v>86</v>
      </c>
    </row>
    <row r="132" spans="1:65" s="2" customFormat="1" ht="16.5" customHeight="1">
      <c r="A132" s="41"/>
      <c r="B132" s="42"/>
      <c r="C132" s="215" t="s">
        <v>502</v>
      </c>
      <c r="D132" s="215" t="s">
        <v>149</v>
      </c>
      <c r="E132" s="216" t="s">
        <v>1738</v>
      </c>
      <c r="F132" s="217" t="s">
        <v>1739</v>
      </c>
      <c r="G132" s="218" t="s">
        <v>644</v>
      </c>
      <c r="H132" s="219">
        <v>4</v>
      </c>
      <c r="I132" s="220"/>
      <c r="J132" s="221">
        <f>ROUND(I132*H132,2)</f>
        <v>0</v>
      </c>
      <c r="K132" s="217" t="s">
        <v>153</v>
      </c>
      <c r="L132" s="47"/>
      <c r="M132" s="222" t="s">
        <v>19</v>
      </c>
      <c r="N132" s="223" t="s">
        <v>47</v>
      </c>
      <c r="O132" s="87"/>
      <c r="P132" s="224">
        <f>O132*H132</f>
        <v>0</v>
      </c>
      <c r="Q132" s="224">
        <v>0</v>
      </c>
      <c r="R132" s="224">
        <f>Q132*H132</f>
        <v>0</v>
      </c>
      <c r="S132" s="224">
        <v>0</v>
      </c>
      <c r="T132" s="225">
        <f>S132*H132</f>
        <v>0</v>
      </c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R132" s="226" t="s">
        <v>471</v>
      </c>
      <c r="AT132" s="226" t="s">
        <v>149</v>
      </c>
      <c r="AU132" s="226" t="s">
        <v>86</v>
      </c>
      <c r="AY132" s="20" t="s">
        <v>146</v>
      </c>
      <c r="BE132" s="227">
        <f>IF(N132="základní",J132,0)</f>
        <v>0</v>
      </c>
      <c r="BF132" s="227">
        <f>IF(N132="snížená",J132,0)</f>
        <v>0</v>
      </c>
      <c r="BG132" s="227">
        <f>IF(N132="zákl. přenesená",J132,0)</f>
        <v>0</v>
      </c>
      <c r="BH132" s="227">
        <f>IF(N132="sníž. přenesená",J132,0)</f>
        <v>0</v>
      </c>
      <c r="BI132" s="227">
        <f>IF(N132="nulová",J132,0)</f>
        <v>0</v>
      </c>
      <c r="BJ132" s="20" t="s">
        <v>84</v>
      </c>
      <c r="BK132" s="227">
        <f>ROUND(I132*H132,2)</f>
        <v>0</v>
      </c>
      <c r="BL132" s="20" t="s">
        <v>471</v>
      </c>
      <c r="BM132" s="226" t="s">
        <v>1740</v>
      </c>
    </row>
    <row r="133" spans="1:47" s="2" customFormat="1" ht="12">
      <c r="A133" s="41"/>
      <c r="B133" s="42"/>
      <c r="C133" s="43"/>
      <c r="D133" s="228" t="s">
        <v>156</v>
      </c>
      <c r="E133" s="43"/>
      <c r="F133" s="229" t="s">
        <v>1741</v>
      </c>
      <c r="G133" s="43"/>
      <c r="H133" s="43"/>
      <c r="I133" s="230"/>
      <c r="J133" s="43"/>
      <c r="K133" s="43"/>
      <c r="L133" s="47"/>
      <c r="M133" s="231"/>
      <c r="N133" s="232"/>
      <c r="O133" s="87"/>
      <c r="P133" s="87"/>
      <c r="Q133" s="87"/>
      <c r="R133" s="87"/>
      <c r="S133" s="87"/>
      <c r="T133" s="88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T133" s="20" t="s">
        <v>156</v>
      </c>
      <c r="AU133" s="20" t="s">
        <v>86</v>
      </c>
    </row>
    <row r="134" spans="1:65" s="2" customFormat="1" ht="16.5" customHeight="1">
      <c r="A134" s="41"/>
      <c r="B134" s="42"/>
      <c r="C134" s="288" t="s">
        <v>510</v>
      </c>
      <c r="D134" s="288" t="s">
        <v>523</v>
      </c>
      <c r="E134" s="289" t="s">
        <v>1742</v>
      </c>
      <c r="F134" s="290" t="s">
        <v>1743</v>
      </c>
      <c r="G134" s="291" t="s">
        <v>644</v>
      </c>
      <c r="H134" s="292">
        <v>4</v>
      </c>
      <c r="I134" s="293"/>
      <c r="J134" s="294">
        <f>ROUND(I134*H134,2)</f>
        <v>0</v>
      </c>
      <c r="K134" s="290" t="s">
        <v>19</v>
      </c>
      <c r="L134" s="295"/>
      <c r="M134" s="296" t="s">
        <v>19</v>
      </c>
      <c r="N134" s="297" t="s">
        <v>47</v>
      </c>
      <c r="O134" s="87"/>
      <c r="P134" s="224">
        <f>O134*H134</f>
        <v>0</v>
      </c>
      <c r="Q134" s="224">
        <v>0</v>
      </c>
      <c r="R134" s="224">
        <f>Q134*H134</f>
        <v>0</v>
      </c>
      <c r="S134" s="224">
        <v>0</v>
      </c>
      <c r="T134" s="225">
        <f>S134*H134</f>
        <v>0</v>
      </c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R134" s="226" t="s">
        <v>628</v>
      </c>
      <c r="AT134" s="226" t="s">
        <v>523</v>
      </c>
      <c r="AU134" s="226" t="s">
        <v>86</v>
      </c>
      <c r="AY134" s="20" t="s">
        <v>146</v>
      </c>
      <c r="BE134" s="227">
        <f>IF(N134="základní",J134,0)</f>
        <v>0</v>
      </c>
      <c r="BF134" s="227">
        <f>IF(N134="snížená",J134,0)</f>
        <v>0</v>
      </c>
      <c r="BG134" s="227">
        <f>IF(N134="zákl. přenesená",J134,0)</f>
        <v>0</v>
      </c>
      <c r="BH134" s="227">
        <f>IF(N134="sníž. přenesená",J134,0)</f>
        <v>0</v>
      </c>
      <c r="BI134" s="227">
        <f>IF(N134="nulová",J134,0)</f>
        <v>0</v>
      </c>
      <c r="BJ134" s="20" t="s">
        <v>84</v>
      </c>
      <c r="BK134" s="227">
        <f>ROUND(I134*H134,2)</f>
        <v>0</v>
      </c>
      <c r="BL134" s="20" t="s">
        <v>471</v>
      </c>
      <c r="BM134" s="226" t="s">
        <v>1744</v>
      </c>
    </row>
    <row r="135" spans="1:65" s="2" customFormat="1" ht="16.5" customHeight="1">
      <c r="A135" s="41"/>
      <c r="B135" s="42"/>
      <c r="C135" s="215" t="s">
        <v>7</v>
      </c>
      <c r="D135" s="215" t="s">
        <v>149</v>
      </c>
      <c r="E135" s="216" t="s">
        <v>1745</v>
      </c>
      <c r="F135" s="217" t="s">
        <v>1746</v>
      </c>
      <c r="G135" s="218" t="s">
        <v>644</v>
      </c>
      <c r="H135" s="219">
        <v>2</v>
      </c>
      <c r="I135" s="220"/>
      <c r="J135" s="221">
        <f>ROUND(I135*H135,2)</f>
        <v>0</v>
      </c>
      <c r="K135" s="217" t="s">
        <v>153</v>
      </c>
      <c r="L135" s="47"/>
      <c r="M135" s="222" t="s">
        <v>19</v>
      </c>
      <c r="N135" s="223" t="s">
        <v>47</v>
      </c>
      <c r="O135" s="87"/>
      <c r="P135" s="224">
        <f>O135*H135</f>
        <v>0</v>
      </c>
      <c r="Q135" s="224">
        <v>0</v>
      </c>
      <c r="R135" s="224">
        <f>Q135*H135</f>
        <v>0</v>
      </c>
      <c r="S135" s="224">
        <v>0</v>
      </c>
      <c r="T135" s="225">
        <f>S135*H135</f>
        <v>0</v>
      </c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R135" s="226" t="s">
        <v>471</v>
      </c>
      <c r="AT135" s="226" t="s">
        <v>149</v>
      </c>
      <c r="AU135" s="226" t="s">
        <v>86</v>
      </c>
      <c r="AY135" s="20" t="s">
        <v>146</v>
      </c>
      <c r="BE135" s="227">
        <f>IF(N135="základní",J135,0)</f>
        <v>0</v>
      </c>
      <c r="BF135" s="227">
        <f>IF(N135="snížená",J135,0)</f>
        <v>0</v>
      </c>
      <c r="BG135" s="227">
        <f>IF(N135="zákl. přenesená",J135,0)</f>
        <v>0</v>
      </c>
      <c r="BH135" s="227">
        <f>IF(N135="sníž. přenesená",J135,0)</f>
        <v>0</v>
      </c>
      <c r="BI135" s="227">
        <f>IF(N135="nulová",J135,0)</f>
        <v>0</v>
      </c>
      <c r="BJ135" s="20" t="s">
        <v>84</v>
      </c>
      <c r="BK135" s="227">
        <f>ROUND(I135*H135,2)</f>
        <v>0</v>
      </c>
      <c r="BL135" s="20" t="s">
        <v>471</v>
      </c>
      <c r="BM135" s="226" t="s">
        <v>1747</v>
      </c>
    </row>
    <row r="136" spans="1:47" s="2" customFormat="1" ht="12">
      <c r="A136" s="41"/>
      <c r="B136" s="42"/>
      <c r="C136" s="43"/>
      <c r="D136" s="228" t="s">
        <v>156</v>
      </c>
      <c r="E136" s="43"/>
      <c r="F136" s="229" t="s">
        <v>1748</v>
      </c>
      <c r="G136" s="43"/>
      <c r="H136" s="43"/>
      <c r="I136" s="230"/>
      <c r="J136" s="43"/>
      <c r="K136" s="43"/>
      <c r="L136" s="47"/>
      <c r="M136" s="231"/>
      <c r="N136" s="232"/>
      <c r="O136" s="87"/>
      <c r="P136" s="87"/>
      <c r="Q136" s="87"/>
      <c r="R136" s="87"/>
      <c r="S136" s="87"/>
      <c r="T136" s="88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T136" s="20" t="s">
        <v>156</v>
      </c>
      <c r="AU136" s="20" t="s">
        <v>86</v>
      </c>
    </row>
    <row r="137" spans="1:65" s="2" customFormat="1" ht="16.5" customHeight="1">
      <c r="A137" s="41"/>
      <c r="B137" s="42"/>
      <c r="C137" s="288" t="s">
        <v>522</v>
      </c>
      <c r="D137" s="288" t="s">
        <v>523</v>
      </c>
      <c r="E137" s="289" t="s">
        <v>1749</v>
      </c>
      <c r="F137" s="290" t="s">
        <v>1750</v>
      </c>
      <c r="G137" s="291" t="s">
        <v>644</v>
      </c>
      <c r="H137" s="292">
        <v>2</v>
      </c>
      <c r="I137" s="293"/>
      <c r="J137" s="294">
        <f>ROUND(I137*H137,2)</f>
        <v>0</v>
      </c>
      <c r="K137" s="290" t="s">
        <v>19</v>
      </c>
      <c r="L137" s="295"/>
      <c r="M137" s="296" t="s">
        <v>19</v>
      </c>
      <c r="N137" s="297" t="s">
        <v>47</v>
      </c>
      <c r="O137" s="87"/>
      <c r="P137" s="224">
        <f>O137*H137</f>
        <v>0</v>
      </c>
      <c r="Q137" s="224">
        <v>0</v>
      </c>
      <c r="R137" s="224">
        <f>Q137*H137</f>
        <v>0</v>
      </c>
      <c r="S137" s="224">
        <v>0</v>
      </c>
      <c r="T137" s="225">
        <f>S137*H137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R137" s="226" t="s">
        <v>628</v>
      </c>
      <c r="AT137" s="226" t="s">
        <v>523</v>
      </c>
      <c r="AU137" s="226" t="s">
        <v>86</v>
      </c>
      <c r="AY137" s="20" t="s">
        <v>146</v>
      </c>
      <c r="BE137" s="227">
        <f>IF(N137="základní",J137,0)</f>
        <v>0</v>
      </c>
      <c r="BF137" s="227">
        <f>IF(N137="snížená",J137,0)</f>
        <v>0</v>
      </c>
      <c r="BG137" s="227">
        <f>IF(N137="zákl. přenesená",J137,0)</f>
        <v>0</v>
      </c>
      <c r="BH137" s="227">
        <f>IF(N137="sníž. přenesená",J137,0)</f>
        <v>0</v>
      </c>
      <c r="BI137" s="227">
        <f>IF(N137="nulová",J137,0)</f>
        <v>0</v>
      </c>
      <c r="BJ137" s="20" t="s">
        <v>84</v>
      </c>
      <c r="BK137" s="227">
        <f>ROUND(I137*H137,2)</f>
        <v>0</v>
      </c>
      <c r="BL137" s="20" t="s">
        <v>471</v>
      </c>
      <c r="BM137" s="226" t="s">
        <v>1751</v>
      </c>
    </row>
    <row r="138" spans="1:65" s="2" customFormat="1" ht="16.5" customHeight="1">
      <c r="A138" s="41"/>
      <c r="B138" s="42"/>
      <c r="C138" s="288" t="s">
        <v>529</v>
      </c>
      <c r="D138" s="288" t="s">
        <v>523</v>
      </c>
      <c r="E138" s="289" t="s">
        <v>1752</v>
      </c>
      <c r="F138" s="290" t="s">
        <v>1753</v>
      </c>
      <c r="G138" s="291" t="s">
        <v>1754</v>
      </c>
      <c r="H138" s="292">
        <v>1.2</v>
      </c>
      <c r="I138" s="293"/>
      <c r="J138" s="294">
        <f>ROUND(I138*H138,2)</f>
        <v>0</v>
      </c>
      <c r="K138" s="290" t="s">
        <v>19</v>
      </c>
      <c r="L138" s="295"/>
      <c r="M138" s="296" t="s">
        <v>19</v>
      </c>
      <c r="N138" s="297" t="s">
        <v>47</v>
      </c>
      <c r="O138" s="87"/>
      <c r="P138" s="224">
        <f>O138*H138</f>
        <v>0</v>
      </c>
      <c r="Q138" s="224">
        <v>0</v>
      </c>
      <c r="R138" s="224">
        <f>Q138*H138</f>
        <v>0</v>
      </c>
      <c r="S138" s="224">
        <v>0</v>
      </c>
      <c r="T138" s="225">
        <f>S138*H138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R138" s="226" t="s">
        <v>628</v>
      </c>
      <c r="AT138" s="226" t="s">
        <v>523</v>
      </c>
      <c r="AU138" s="226" t="s">
        <v>86</v>
      </c>
      <c r="AY138" s="20" t="s">
        <v>146</v>
      </c>
      <c r="BE138" s="227">
        <f>IF(N138="základní",J138,0)</f>
        <v>0</v>
      </c>
      <c r="BF138" s="227">
        <f>IF(N138="snížená",J138,0)</f>
        <v>0</v>
      </c>
      <c r="BG138" s="227">
        <f>IF(N138="zákl. přenesená",J138,0)</f>
        <v>0</v>
      </c>
      <c r="BH138" s="227">
        <f>IF(N138="sníž. přenesená",J138,0)</f>
        <v>0</v>
      </c>
      <c r="BI138" s="227">
        <f>IF(N138="nulová",J138,0)</f>
        <v>0</v>
      </c>
      <c r="BJ138" s="20" t="s">
        <v>84</v>
      </c>
      <c r="BK138" s="227">
        <f>ROUND(I138*H138,2)</f>
        <v>0</v>
      </c>
      <c r="BL138" s="20" t="s">
        <v>471</v>
      </c>
      <c r="BM138" s="226" t="s">
        <v>1755</v>
      </c>
    </row>
    <row r="139" spans="1:65" s="2" customFormat="1" ht="24.15" customHeight="1">
      <c r="A139" s="41"/>
      <c r="B139" s="42"/>
      <c r="C139" s="215" t="s">
        <v>535</v>
      </c>
      <c r="D139" s="215" t="s">
        <v>149</v>
      </c>
      <c r="E139" s="216" t="s">
        <v>1756</v>
      </c>
      <c r="F139" s="217" t="s">
        <v>1757</v>
      </c>
      <c r="G139" s="218" t="s">
        <v>644</v>
      </c>
      <c r="H139" s="219">
        <v>1</v>
      </c>
      <c r="I139" s="220"/>
      <c r="J139" s="221">
        <f>ROUND(I139*H139,2)</f>
        <v>0</v>
      </c>
      <c r="K139" s="217" t="s">
        <v>153</v>
      </c>
      <c r="L139" s="47"/>
      <c r="M139" s="222" t="s">
        <v>19</v>
      </c>
      <c r="N139" s="223" t="s">
        <v>47</v>
      </c>
      <c r="O139" s="87"/>
      <c r="P139" s="224">
        <f>O139*H139</f>
        <v>0</v>
      </c>
      <c r="Q139" s="224">
        <v>0</v>
      </c>
      <c r="R139" s="224">
        <f>Q139*H139</f>
        <v>0</v>
      </c>
      <c r="S139" s="224">
        <v>0</v>
      </c>
      <c r="T139" s="225">
        <f>S139*H139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R139" s="226" t="s">
        <v>471</v>
      </c>
      <c r="AT139" s="226" t="s">
        <v>149</v>
      </c>
      <c r="AU139" s="226" t="s">
        <v>86</v>
      </c>
      <c r="AY139" s="20" t="s">
        <v>146</v>
      </c>
      <c r="BE139" s="227">
        <f>IF(N139="základní",J139,0)</f>
        <v>0</v>
      </c>
      <c r="BF139" s="227">
        <f>IF(N139="snížená",J139,0)</f>
        <v>0</v>
      </c>
      <c r="BG139" s="227">
        <f>IF(N139="zákl. přenesená",J139,0)</f>
        <v>0</v>
      </c>
      <c r="BH139" s="227">
        <f>IF(N139="sníž. přenesená",J139,0)</f>
        <v>0</v>
      </c>
      <c r="BI139" s="227">
        <f>IF(N139="nulová",J139,0)</f>
        <v>0</v>
      </c>
      <c r="BJ139" s="20" t="s">
        <v>84</v>
      </c>
      <c r="BK139" s="227">
        <f>ROUND(I139*H139,2)</f>
        <v>0</v>
      </c>
      <c r="BL139" s="20" t="s">
        <v>471</v>
      </c>
      <c r="BM139" s="226" t="s">
        <v>1758</v>
      </c>
    </row>
    <row r="140" spans="1:47" s="2" customFormat="1" ht="12">
      <c r="A140" s="41"/>
      <c r="B140" s="42"/>
      <c r="C140" s="43"/>
      <c r="D140" s="228" t="s">
        <v>156</v>
      </c>
      <c r="E140" s="43"/>
      <c r="F140" s="229" t="s">
        <v>1759</v>
      </c>
      <c r="G140" s="43"/>
      <c r="H140" s="43"/>
      <c r="I140" s="230"/>
      <c r="J140" s="43"/>
      <c r="K140" s="43"/>
      <c r="L140" s="47"/>
      <c r="M140" s="231"/>
      <c r="N140" s="232"/>
      <c r="O140" s="87"/>
      <c r="P140" s="87"/>
      <c r="Q140" s="87"/>
      <c r="R140" s="87"/>
      <c r="S140" s="87"/>
      <c r="T140" s="88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T140" s="20" t="s">
        <v>156</v>
      </c>
      <c r="AU140" s="20" t="s">
        <v>86</v>
      </c>
    </row>
    <row r="141" spans="1:65" s="2" customFormat="1" ht="16.5" customHeight="1">
      <c r="A141" s="41"/>
      <c r="B141" s="42"/>
      <c r="C141" s="215" t="s">
        <v>543</v>
      </c>
      <c r="D141" s="215" t="s">
        <v>149</v>
      </c>
      <c r="E141" s="216" t="s">
        <v>1760</v>
      </c>
      <c r="F141" s="217" t="s">
        <v>1761</v>
      </c>
      <c r="G141" s="218" t="s">
        <v>644</v>
      </c>
      <c r="H141" s="219">
        <v>6</v>
      </c>
      <c r="I141" s="220"/>
      <c r="J141" s="221">
        <f>ROUND(I141*H141,2)</f>
        <v>0</v>
      </c>
      <c r="K141" s="217" t="s">
        <v>153</v>
      </c>
      <c r="L141" s="47"/>
      <c r="M141" s="222" t="s">
        <v>19</v>
      </c>
      <c r="N141" s="223" t="s">
        <v>47</v>
      </c>
      <c r="O141" s="87"/>
      <c r="P141" s="224">
        <f>O141*H141</f>
        <v>0</v>
      </c>
      <c r="Q141" s="224">
        <v>0</v>
      </c>
      <c r="R141" s="224">
        <f>Q141*H141</f>
        <v>0</v>
      </c>
      <c r="S141" s="224">
        <v>0</v>
      </c>
      <c r="T141" s="225">
        <f>S141*H141</f>
        <v>0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26" t="s">
        <v>471</v>
      </c>
      <c r="AT141" s="226" t="s">
        <v>149</v>
      </c>
      <c r="AU141" s="226" t="s">
        <v>86</v>
      </c>
      <c r="AY141" s="20" t="s">
        <v>146</v>
      </c>
      <c r="BE141" s="227">
        <f>IF(N141="základní",J141,0)</f>
        <v>0</v>
      </c>
      <c r="BF141" s="227">
        <f>IF(N141="snížená",J141,0)</f>
        <v>0</v>
      </c>
      <c r="BG141" s="227">
        <f>IF(N141="zákl. přenesená",J141,0)</f>
        <v>0</v>
      </c>
      <c r="BH141" s="227">
        <f>IF(N141="sníž. přenesená",J141,0)</f>
        <v>0</v>
      </c>
      <c r="BI141" s="227">
        <f>IF(N141="nulová",J141,0)</f>
        <v>0</v>
      </c>
      <c r="BJ141" s="20" t="s">
        <v>84</v>
      </c>
      <c r="BK141" s="227">
        <f>ROUND(I141*H141,2)</f>
        <v>0</v>
      </c>
      <c r="BL141" s="20" t="s">
        <v>471</v>
      </c>
      <c r="BM141" s="226" t="s">
        <v>1762</v>
      </c>
    </row>
    <row r="142" spans="1:47" s="2" customFormat="1" ht="12">
      <c r="A142" s="41"/>
      <c r="B142" s="42"/>
      <c r="C142" s="43"/>
      <c r="D142" s="228" t="s">
        <v>156</v>
      </c>
      <c r="E142" s="43"/>
      <c r="F142" s="229" t="s">
        <v>1763</v>
      </c>
      <c r="G142" s="43"/>
      <c r="H142" s="43"/>
      <c r="I142" s="230"/>
      <c r="J142" s="43"/>
      <c r="K142" s="43"/>
      <c r="L142" s="47"/>
      <c r="M142" s="231"/>
      <c r="N142" s="232"/>
      <c r="O142" s="87"/>
      <c r="P142" s="87"/>
      <c r="Q142" s="87"/>
      <c r="R142" s="87"/>
      <c r="S142" s="87"/>
      <c r="T142" s="88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T142" s="20" t="s">
        <v>156</v>
      </c>
      <c r="AU142" s="20" t="s">
        <v>86</v>
      </c>
    </row>
    <row r="143" spans="1:63" s="12" customFormat="1" ht="22.8" customHeight="1">
      <c r="A143" s="12"/>
      <c r="B143" s="199"/>
      <c r="C143" s="200"/>
      <c r="D143" s="201" t="s">
        <v>75</v>
      </c>
      <c r="E143" s="213" t="s">
        <v>1764</v>
      </c>
      <c r="F143" s="213" t="s">
        <v>1765</v>
      </c>
      <c r="G143" s="200"/>
      <c r="H143" s="200"/>
      <c r="I143" s="203"/>
      <c r="J143" s="214">
        <f>BK143</f>
        <v>0</v>
      </c>
      <c r="K143" s="200"/>
      <c r="L143" s="205"/>
      <c r="M143" s="206"/>
      <c r="N143" s="207"/>
      <c r="O143" s="207"/>
      <c r="P143" s="208">
        <f>SUM(P144:P167)</f>
        <v>0</v>
      </c>
      <c r="Q143" s="207"/>
      <c r="R143" s="208">
        <f>SUM(R144:R167)</f>
        <v>0.05277</v>
      </c>
      <c r="S143" s="207"/>
      <c r="T143" s="209">
        <f>SUM(T144:T167)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10" t="s">
        <v>86</v>
      </c>
      <c r="AT143" s="211" t="s">
        <v>75</v>
      </c>
      <c r="AU143" s="211" t="s">
        <v>84</v>
      </c>
      <c r="AY143" s="210" t="s">
        <v>146</v>
      </c>
      <c r="BK143" s="212">
        <f>SUM(BK144:BK167)</f>
        <v>0</v>
      </c>
    </row>
    <row r="144" spans="1:65" s="2" customFormat="1" ht="24.15" customHeight="1">
      <c r="A144" s="41"/>
      <c r="B144" s="42"/>
      <c r="C144" s="215" t="s">
        <v>549</v>
      </c>
      <c r="D144" s="215" t="s">
        <v>149</v>
      </c>
      <c r="E144" s="216" t="s">
        <v>1766</v>
      </c>
      <c r="F144" s="217" t="s">
        <v>1767</v>
      </c>
      <c r="G144" s="218" t="s">
        <v>377</v>
      </c>
      <c r="H144" s="219">
        <v>55</v>
      </c>
      <c r="I144" s="220"/>
      <c r="J144" s="221">
        <f>ROUND(I144*H144,2)</f>
        <v>0</v>
      </c>
      <c r="K144" s="217" t="s">
        <v>153</v>
      </c>
      <c r="L144" s="47"/>
      <c r="M144" s="222" t="s">
        <v>19</v>
      </c>
      <c r="N144" s="223" t="s">
        <v>47</v>
      </c>
      <c r="O144" s="87"/>
      <c r="P144" s="224">
        <f>O144*H144</f>
        <v>0</v>
      </c>
      <c r="Q144" s="224">
        <v>0</v>
      </c>
      <c r="R144" s="224">
        <f>Q144*H144</f>
        <v>0</v>
      </c>
      <c r="S144" s="224">
        <v>0</v>
      </c>
      <c r="T144" s="225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26" t="s">
        <v>471</v>
      </c>
      <c r="AT144" s="226" t="s">
        <v>149</v>
      </c>
      <c r="AU144" s="226" t="s">
        <v>86</v>
      </c>
      <c r="AY144" s="20" t="s">
        <v>146</v>
      </c>
      <c r="BE144" s="227">
        <f>IF(N144="základní",J144,0)</f>
        <v>0</v>
      </c>
      <c r="BF144" s="227">
        <f>IF(N144="snížená",J144,0)</f>
        <v>0</v>
      </c>
      <c r="BG144" s="227">
        <f>IF(N144="zákl. přenesená",J144,0)</f>
        <v>0</v>
      </c>
      <c r="BH144" s="227">
        <f>IF(N144="sníž. přenesená",J144,0)</f>
        <v>0</v>
      </c>
      <c r="BI144" s="227">
        <f>IF(N144="nulová",J144,0)</f>
        <v>0</v>
      </c>
      <c r="BJ144" s="20" t="s">
        <v>84</v>
      </c>
      <c r="BK144" s="227">
        <f>ROUND(I144*H144,2)</f>
        <v>0</v>
      </c>
      <c r="BL144" s="20" t="s">
        <v>471</v>
      </c>
      <c r="BM144" s="226" t="s">
        <v>1768</v>
      </c>
    </row>
    <row r="145" spans="1:47" s="2" customFormat="1" ht="12">
      <c r="A145" s="41"/>
      <c r="B145" s="42"/>
      <c r="C145" s="43"/>
      <c r="D145" s="228" t="s">
        <v>156</v>
      </c>
      <c r="E145" s="43"/>
      <c r="F145" s="229" t="s">
        <v>1769</v>
      </c>
      <c r="G145" s="43"/>
      <c r="H145" s="43"/>
      <c r="I145" s="230"/>
      <c r="J145" s="43"/>
      <c r="K145" s="43"/>
      <c r="L145" s="47"/>
      <c r="M145" s="231"/>
      <c r="N145" s="232"/>
      <c r="O145" s="87"/>
      <c r="P145" s="87"/>
      <c r="Q145" s="87"/>
      <c r="R145" s="87"/>
      <c r="S145" s="87"/>
      <c r="T145" s="88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T145" s="20" t="s">
        <v>156</v>
      </c>
      <c r="AU145" s="20" t="s">
        <v>86</v>
      </c>
    </row>
    <row r="146" spans="1:51" s="14" customFormat="1" ht="12">
      <c r="A146" s="14"/>
      <c r="B146" s="250"/>
      <c r="C146" s="251"/>
      <c r="D146" s="241" t="s">
        <v>380</v>
      </c>
      <c r="E146" s="252" t="s">
        <v>19</v>
      </c>
      <c r="F146" s="253" t="s">
        <v>1770</v>
      </c>
      <c r="G146" s="251"/>
      <c r="H146" s="254">
        <v>55</v>
      </c>
      <c r="I146" s="255"/>
      <c r="J146" s="251"/>
      <c r="K146" s="251"/>
      <c r="L146" s="256"/>
      <c r="M146" s="257"/>
      <c r="N146" s="258"/>
      <c r="O146" s="258"/>
      <c r="P146" s="258"/>
      <c r="Q146" s="258"/>
      <c r="R146" s="258"/>
      <c r="S146" s="258"/>
      <c r="T146" s="259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60" t="s">
        <v>380</v>
      </c>
      <c r="AU146" s="260" t="s">
        <v>86</v>
      </c>
      <c r="AV146" s="14" t="s">
        <v>86</v>
      </c>
      <c r="AW146" s="14" t="s">
        <v>37</v>
      </c>
      <c r="AX146" s="14" t="s">
        <v>84</v>
      </c>
      <c r="AY146" s="260" t="s">
        <v>146</v>
      </c>
    </row>
    <row r="147" spans="1:65" s="2" customFormat="1" ht="21.75" customHeight="1">
      <c r="A147" s="41"/>
      <c r="B147" s="42"/>
      <c r="C147" s="215" t="s">
        <v>594</v>
      </c>
      <c r="D147" s="215" t="s">
        <v>149</v>
      </c>
      <c r="E147" s="216" t="s">
        <v>1771</v>
      </c>
      <c r="F147" s="217" t="s">
        <v>1772</v>
      </c>
      <c r="G147" s="218" t="s">
        <v>644</v>
      </c>
      <c r="H147" s="219">
        <v>5</v>
      </c>
      <c r="I147" s="220"/>
      <c r="J147" s="221">
        <f>ROUND(I147*H147,2)</f>
        <v>0</v>
      </c>
      <c r="K147" s="217" t="s">
        <v>19</v>
      </c>
      <c r="L147" s="47"/>
      <c r="M147" s="222" t="s">
        <v>19</v>
      </c>
      <c r="N147" s="223" t="s">
        <v>47</v>
      </c>
      <c r="O147" s="87"/>
      <c r="P147" s="224">
        <f>O147*H147</f>
        <v>0</v>
      </c>
      <c r="Q147" s="224">
        <v>0</v>
      </c>
      <c r="R147" s="224">
        <f>Q147*H147</f>
        <v>0</v>
      </c>
      <c r="S147" s="224">
        <v>0</v>
      </c>
      <c r="T147" s="225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26" t="s">
        <v>471</v>
      </c>
      <c r="AT147" s="226" t="s">
        <v>149</v>
      </c>
      <c r="AU147" s="226" t="s">
        <v>86</v>
      </c>
      <c r="AY147" s="20" t="s">
        <v>146</v>
      </c>
      <c r="BE147" s="227">
        <f>IF(N147="základní",J147,0)</f>
        <v>0</v>
      </c>
      <c r="BF147" s="227">
        <f>IF(N147="snížená",J147,0)</f>
        <v>0</v>
      </c>
      <c r="BG147" s="227">
        <f>IF(N147="zákl. přenesená",J147,0)</f>
        <v>0</v>
      </c>
      <c r="BH147" s="227">
        <f>IF(N147="sníž. přenesená",J147,0)</f>
        <v>0</v>
      </c>
      <c r="BI147" s="227">
        <f>IF(N147="nulová",J147,0)</f>
        <v>0</v>
      </c>
      <c r="BJ147" s="20" t="s">
        <v>84</v>
      </c>
      <c r="BK147" s="227">
        <f>ROUND(I147*H147,2)</f>
        <v>0</v>
      </c>
      <c r="BL147" s="20" t="s">
        <v>471</v>
      </c>
      <c r="BM147" s="226" t="s">
        <v>1773</v>
      </c>
    </row>
    <row r="148" spans="1:65" s="2" customFormat="1" ht="16.5" customHeight="1">
      <c r="A148" s="41"/>
      <c r="B148" s="42"/>
      <c r="C148" s="288" t="s">
        <v>599</v>
      </c>
      <c r="D148" s="288" t="s">
        <v>523</v>
      </c>
      <c r="E148" s="289" t="s">
        <v>1774</v>
      </c>
      <c r="F148" s="290" t="s">
        <v>1775</v>
      </c>
      <c r="G148" s="291" t="s">
        <v>644</v>
      </c>
      <c r="H148" s="292">
        <v>4</v>
      </c>
      <c r="I148" s="293"/>
      <c r="J148" s="294">
        <f>ROUND(I148*H148,2)</f>
        <v>0</v>
      </c>
      <c r="K148" s="290" t="s">
        <v>19</v>
      </c>
      <c r="L148" s="295"/>
      <c r="M148" s="296" t="s">
        <v>19</v>
      </c>
      <c r="N148" s="297" t="s">
        <v>47</v>
      </c>
      <c r="O148" s="87"/>
      <c r="P148" s="224">
        <f>O148*H148</f>
        <v>0</v>
      </c>
      <c r="Q148" s="224">
        <v>0</v>
      </c>
      <c r="R148" s="224">
        <f>Q148*H148</f>
        <v>0</v>
      </c>
      <c r="S148" s="224">
        <v>0</v>
      </c>
      <c r="T148" s="225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26" t="s">
        <v>628</v>
      </c>
      <c r="AT148" s="226" t="s">
        <v>523</v>
      </c>
      <c r="AU148" s="226" t="s">
        <v>86</v>
      </c>
      <c r="AY148" s="20" t="s">
        <v>146</v>
      </c>
      <c r="BE148" s="227">
        <f>IF(N148="základní",J148,0)</f>
        <v>0</v>
      </c>
      <c r="BF148" s="227">
        <f>IF(N148="snížená",J148,0)</f>
        <v>0</v>
      </c>
      <c r="BG148" s="227">
        <f>IF(N148="zákl. přenesená",J148,0)</f>
        <v>0</v>
      </c>
      <c r="BH148" s="227">
        <f>IF(N148="sníž. přenesená",J148,0)</f>
        <v>0</v>
      </c>
      <c r="BI148" s="227">
        <f>IF(N148="nulová",J148,0)</f>
        <v>0</v>
      </c>
      <c r="BJ148" s="20" t="s">
        <v>84</v>
      </c>
      <c r="BK148" s="227">
        <f>ROUND(I148*H148,2)</f>
        <v>0</v>
      </c>
      <c r="BL148" s="20" t="s">
        <v>471</v>
      </c>
      <c r="BM148" s="226" t="s">
        <v>1776</v>
      </c>
    </row>
    <row r="149" spans="1:65" s="2" customFormat="1" ht="16.5" customHeight="1">
      <c r="A149" s="41"/>
      <c r="B149" s="42"/>
      <c r="C149" s="288" t="s">
        <v>607</v>
      </c>
      <c r="D149" s="288" t="s">
        <v>523</v>
      </c>
      <c r="E149" s="289" t="s">
        <v>1777</v>
      </c>
      <c r="F149" s="290" t="s">
        <v>1778</v>
      </c>
      <c r="G149" s="291" t="s">
        <v>644</v>
      </c>
      <c r="H149" s="292">
        <v>1</v>
      </c>
      <c r="I149" s="293"/>
      <c r="J149" s="294">
        <f>ROUND(I149*H149,2)</f>
        <v>0</v>
      </c>
      <c r="K149" s="290" t="s">
        <v>19</v>
      </c>
      <c r="L149" s="295"/>
      <c r="M149" s="296" t="s">
        <v>19</v>
      </c>
      <c r="N149" s="297" t="s">
        <v>47</v>
      </c>
      <c r="O149" s="87"/>
      <c r="P149" s="224">
        <f>O149*H149</f>
        <v>0</v>
      </c>
      <c r="Q149" s="224">
        <v>0</v>
      </c>
      <c r="R149" s="224">
        <f>Q149*H149</f>
        <v>0</v>
      </c>
      <c r="S149" s="224">
        <v>0</v>
      </c>
      <c r="T149" s="225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26" t="s">
        <v>628</v>
      </c>
      <c r="AT149" s="226" t="s">
        <v>523</v>
      </c>
      <c r="AU149" s="226" t="s">
        <v>86</v>
      </c>
      <c r="AY149" s="20" t="s">
        <v>146</v>
      </c>
      <c r="BE149" s="227">
        <f>IF(N149="základní",J149,0)</f>
        <v>0</v>
      </c>
      <c r="BF149" s="227">
        <f>IF(N149="snížená",J149,0)</f>
        <v>0</v>
      </c>
      <c r="BG149" s="227">
        <f>IF(N149="zákl. přenesená",J149,0)</f>
        <v>0</v>
      </c>
      <c r="BH149" s="227">
        <f>IF(N149="sníž. přenesená",J149,0)</f>
        <v>0</v>
      </c>
      <c r="BI149" s="227">
        <f>IF(N149="nulová",J149,0)</f>
        <v>0</v>
      </c>
      <c r="BJ149" s="20" t="s">
        <v>84</v>
      </c>
      <c r="BK149" s="227">
        <f>ROUND(I149*H149,2)</f>
        <v>0</v>
      </c>
      <c r="BL149" s="20" t="s">
        <v>471</v>
      </c>
      <c r="BM149" s="226" t="s">
        <v>1779</v>
      </c>
    </row>
    <row r="150" spans="1:65" s="2" customFormat="1" ht="16.5" customHeight="1">
      <c r="A150" s="41"/>
      <c r="B150" s="42"/>
      <c r="C150" s="215" t="s">
        <v>615</v>
      </c>
      <c r="D150" s="215" t="s">
        <v>149</v>
      </c>
      <c r="E150" s="216" t="s">
        <v>1780</v>
      </c>
      <c r="F150" s="217" t="s">
        <v>1781</v>
      </c>
      <c r="G150" s="218" t="s">
        <v>467</v>
      </c>
      <c r="H150" s="219">
        <v>2.5</v>
      </c>
      <c r="I150" s="220"/>
      <c r="J150" s="221">
        <f>ROUND(I150*H150,2)</f>
        <v>0</v>
      </c>
      <c r="K150" s="217" t="s">
        <v>19</v>
      </c>
      <c r="L150" s="47"/>
      <c r="M150" s="222" t="s">
        <v>19</v>
      </c>
      <c r="N150" s="223" t="s">
        <v>47</v>
      </c>
      <c r="O150" s="87"/>
      <c r="P150" s="224">
        <f>O150*H150</f>
        <v>0</v>
      </c>
      <c r="Q150" s="224">
        <v>0</v>
      </c>
      <c r="R150" s="224">
        <f>Q150*H150</f>
        <v>0</v>
      </c>
      <c r="S150" s="224">
        <v>0</v>
      </c>
      <c r="T150" s="225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26" t="s">
        <v>471</v>
      </c>
      <c r="AT150" s="226" t="s">
        <v>149</v>
      </c>
      <c r="AU150" s="226" t="s">
        <v>86</v>
      </c>
      <c r="AY150" s="20" t="s">
        <v>146</v>
      </c>
      <c r="BE150" s="227">
        <f>IF(N150="základní",J150,0)</f>
        <v>0</v>
      </c>
      <c r="BF150" s="227">
        <f>IF(N150="snížená",J150,0)</f>
        <v>0</v>
      </c>
      <c r="BG150" s="227">
        <f>IF(N150="zákl. přenesená",J150,0)</f>
        <v>0</v>
      </c>
      <c r="BH150" s="227">
        <f>IF(N150="sníž. přenesená",J150,0)</f>
        <v>0</v>
      </c>
      <c r="BI150" s="227">
        <f>IF(N150="nulová",J150,0)</f>
        <v>0</v>
      </c>
      <c r="BJ150" s="20" t="s">
        <v>84</v>
      </c>
      <c r="BK150" s="227">
        <f>ROUND(I150*H150,2)</f>
        <v>0</v>
      </c>
      <c r="BL150" s="20" t="s">
        <v>471</v>
      </c>
      <c r="BM150" s="226" t="s">
        <v>1782</v>
      </c>
    </row>
    <row r="151" spans="1:65" s="2" customFormat="1" ht="21.75" customHeight="1">
      <c r="A151" s="41"/>
      <c r="B151" s="42"/>
      <c r="C151" s="215" t="s">
        <v>621</v>
      </c>
      <c r="D151" s="215" t="s">
        <v>149</v>
      </c>
      <c r="E151" s="216" t="s">
        <v>1783</v>
      </c>
      <c r="F151" s="217" t="s">
        <v>1784</v>
      </c>
      <c r="G151" s="218" t="s">
        <v>467</v>
      </c>
      <c r="H151" s="219">
        <v>2.5</v>
      </c>
      <c r="I151" s="220"/>
      <c r="J151" s="221">
        <f>ROUND(I151*H151,2)</f>
        <v>0</v>
      </c>
      <c r="K151" s="217" t="s">
        <v>19</v>
      </c>
      <c r="L151" s="47"/>
      <c r="M151" s="222" t="s">
        <v>19</v>
      </c>
      <c r="N151" s="223" t="s">
        <v>47</v>
      </c>
      <c r="O151" s="87"/>
      <c r="P151" s="224">
        <f>O151*H151</f>
        <v>0</v>
      </c>
      <c r="Q151" s="224">
        <v>0</v>
      </c>
      <c r="R151" s="224">
        <f>Q151*H151</f>
        <v>0</v>
      </c>
      <c r="S151" s="224">
        <v>0</v>
      </c>
      <c r="T151" s="225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26" t="s">
        <v>471</v>
      </c>
      <c r="AT151" s="226" t="s">
        <v>149</v>
      </c>
      <c r="AU151" s="226" t="s">
        <v>86</v>
      </c>
      <c r="AY151" s="20" t="s">
        <v>146</v>
      </c>
      <c r="BE151" s="227">
        <f>IF(N151="základní",J151,0)</f>
        <v>0</v>
      </c>
      <c r="BF151" s="227">
        <f>IF(N151="snížená",J151,0)</f>
        <v>0</v>
      </c>
      <c r="BG151" s="227">
        <f>IF(N151="zákl. přenesená",J151,0)</f>
        <v>0</v>
      </c>
      <c r="BH151" s="227">
        <f>IF(N151="sníž. přenesená",J151,0)</f>
        <v>0</v>
      </c>
      <c r="BI151" s="227">
        <f>IF(N151="nulová",J151,0)</f>
        <v>0</v>
      </c>
      <c r="BJ151" s="20" t="s">
        <v>84</v>
      </c>
      <c r="BK151" s="227">
        <f>ROUND(I151*H151,2)</f>
        <v>0</v>
      </c>
      <c r="BL151" s="20" t="s">
        <v>471</v>
      </c>
      <c r="BM151" s="226" t="s">
        <v>1785</v>
      </c>
    </row>
    <row r="152" spans="1:65" s="2" customFormat="1" ht="16.5" customHeight="1">
      <c r="A152" s="41"/>
      <c r="B152" s="42"/>
      <c r="C152" s="215" t="s">
        <v>628</v>
      </c>
      <c r="D152" s="215" t="s">
        <v>149</v>
      </c>
      <c r="E152" s="216" t="s">
        <v>1786</v>
      </c>
      <c r="F152" s="217" t="s">
        <v>1787</v>
      </c>
      <c r="G152" s="218" t="s">
        <v>442</v>
      </c>
      <c r="H152" s="219">
        <v>110</v>
      </c>
      <c r="I152" s="220"/>
      <c r="J152" s="221">
        <f>ROUND(I152*H152,2)</f>
        <v>0</v>
      </c>
      <c r="K152" s="217" t="s">
        <v>19</v>
      </c>
      <c r="L152" s="47"/>
      <c r="M152" s="222" t="s">
        <v>19</v>
      </c>
      <c r="N152" s="223" t="s">
        <v>47</v>
      </c>
      <c r="O152" s="87"/>
      <c r="P152" s="224">
        <f>O152*H152</f>
        <v>0</v>
      </c>
      <c r="Q152" s="224">
        <v>0</v>
      </c>
      <c r="R152" s="224">
        <f>Q152*H152</f>
        <v>0</v>
      </c>
      <c r="S152" s="224">
        <v>0</v>
      </c>
      <c r="T152" s="225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26" t="s">
        <v>471</v>
      </c>
      <c r="AT152" s="226" t="s">
        <v>149</v>
      </c>
      <c r="AU152" s="226" t="s">
        <v>86</v>
      </c>
      <c r="AY152" s="20" t="s">
        <v>146</v>
      </c>
      <c r="BE152" s="227">
        <f>IF(N152="základní",J152,0)</f>
        <v>0</v>
      </c>
      <c r="BF152" s="227">
        <f>IF(N152="snížená",J152,0)</f>
        <v>0</v>
      </c>
      <c r="BG152" s="227">
        <f>IF(N152="zákl. přenesená",J152,0)</f>
        <v>0</v>
      </c>
      <c r="BH152" s="227">
        <f>IF(N152="sníž. přenesená",J152,0)</f>
        <v>0</v>
      </c>
      <c r="BI152" s="227">
        <f>IF(N152="nulová",J152,0)</f>
        <v>0</v>
      </c>
      <c r="BJ152" s="20" t="s">
        <v>84</v>
      </c>
      <c r="BK152" s="227">
        <f>ROUND(I152*H152,2)</f>
        <v>0</v>
      </c>
      <c r="BL152" s="20" t="s">
        <v>471</v>
      </c>
      <c r="BM152" s="226" t="s">
        <v>1788</v>
      </c>
    </row>
    <row r="153" spans="1:51" s="14" customFormat="1" ht="12">
      <c r="A153" s="14"/>
      <c r="B153" s="250"/>
      <c r="C153" s="251"/>
      <c r="D153" s="241" t="s">
        <v>380</v>
      </c>
      <c r="E153" s="252" t="s">
        <v>19</v>
      </c>
      <c r="F153" s="253" t="s">
        <v>1789</v>
      </c>
      <c r="G153" s="251"/>
      <c r="H153" s="254">
        <v>110</v>
      </c>
      <c r="I153" s="255"/>
      <c r="J153" s="251"/>
      <c r="K153" s="251"/>
      <c r="L153" s="256"/>
      <c r="M153" s="257"/>
      <c r="N153" s="258"/>
      <c r="O153" s="258"/>
      <c r="P153" s="258"/>
      <c r="Q153" s="258"/>
      <c r="R153" s="258"/>
      <c r="S153" s="258"/>
      <c r="T153" s="259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0" t="s">
        <v>380</v>
      </c>
      <c r="AU153" s="260" t="s">
        <v>86</v>
      </c>
      <c r="AV153" s="14" t="s">
        <v>86</v>
      </c>
      <c r="AW153" s="14" t="s">
        <v>37</v>
      </c>
      <c r="AX153" s="14" t="s">
        <v>84</v>
      </c>
      <c r="AY153" s="260" t="s">
        <v>146</v>
      </c>
    </row>
    <row r="154" spans="1:65" s="2" customFormat="1" ht="21.75" customHeight="1">
      <c r="A154" s="41"/>
      <c r="B154" s="42"/>
      <c r="C154" s="215" t="s">
        <v>634</v>
      </c>
      <c r="D154" s="215" t="s">
        <v>149</v>
      </c>
      <c r="E154" s="216" t="s">
        <v>1790</v>
      </c>
      <c r="F154" s="217" t="s">
        <v>1791</v>
      </c>
      <c r="G154" s="218" t="s">
        <v>442</v>
      </c>
      <c r="H154" s="219">
        <v>18.5</v>
      </c>
      <c r="I154" s="220"/>
      <c r="J154" s="221">
        <f>ROUND(I154*H154,2)</f>
        <v>0</v>
      </c>
      <c r="K154" s="217" t="s">
        <v>19</v>
      </c>
      <c r="L154" s="47"/>
      <c r="M154" s="222" t="s">
        <v>19</v>
      </c>
      <c r="N154" s="223" t="s">
        <v>47</v>
      </c>
      <c r="O154" s="87"/>
      <c r="P154" s="224">
        <f>O154*H154</f>
        <v>0</v>
      </c>
      <c r="Q154" s="224">
        <v>0</v>
      </c>
      <c r="R154" s="224">
        <f>Q154*H154</f>
        <v>0</v>
      </c>
      <c r="S154" s="224">
        <v>0</v>
      </c>
      <c r="T154" s="225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26" t="s">
        <v>471</v>
      </c>
      <c r="AT154" s="226" t="s">
        <v>149</v>
      </c>
      <c r="AU154" s="226" t="s">
        <v>86</v>
      </c>
      <c r="AY154" s="20" t="s">
        <v>146</v>
      </c>
      <c r="BE154" s="227">
        <f>IF(N154="základní",J154,0)</f>
        <v>0</v>
      </c>
      <c r="BF154" s="227">
        <f>IF(N154="snížená",J154,0)</f>
        <v>0</v>
      </c>
      <c r="BG154" s="227">
        <f>IF(N154="zákl. přenesená",J154,0)</f>
        <v>0</v>
      </c>
      <c r="BH154" s="227">
        <f>IF(N154="sníž. přenesená",J154,0)</f>
        <v>0</v>
      </c>
      <c r="BI154" s="227">
        <f>IF(N154="nulová",J154,0)</f>
        <v>0</v>
      </c>
      <c r="BJ154" s="20" t="s">
        <v>84</v>
      </c>
      <c r="BK154" s="227">
        <f>ROUND(I154*H154,2)</f>
        <v>0</v>
      </c>
      <c r="BL154" s="20" t="s">
        <v>471</v>
      </c>
      <c r="BM154" s="226" t="s">
        <v>1792</v>
      </c>
    </row>
    <row r="155" spans="1:51" s="14" customFormat="1" ht="12">
      <c r="A155" s="14"/>
      <c r="B155" s="250"/>
      <c r="C155" s="251"/>
      <c r="D155" s="241" t="s">
        <v>380</v>
      </c>
      <c r="E155" s="252" t="s">
        <v>19</v>
      </c>
      <c r="F155" s="253" t="s">
        <v>1793</v>
      </c>
      <c r="G155" s="251"/>
      <c r="H155" s="254">
        <v>18.5</v>
      </c>
      <c r="I155" s="255"/>
      <c r="J155" s="251"/>
      <c r="K155" s="251"/>
      <c r="L155" s="256"/>
      <c r="M155" s="257"/>
      <c r="N155" s="258"/>
      <c r="O155" s="258"/>
      <c r="P155" s="258"/>
      <c r="Q155" s="258"/>
      <c r="R155" s="258"/>
      <c r="S155" s="258"/>
      <c r="T155" s="259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60" t="s">
        <v>380</v>
      </c>
      <c r="AU155" s="260" t="s">
        <v>86</v>
      </c>
      <c r="AV155" s="14" t="s">
        <v>86</v>
      </c>
      <c r="AW155" s="14" t="s">
        <v>37</v>
      </c>
      <c r="AX155" s="14" t="s">
        <v>84</v>
      </c>
      <c r="AY155" s="260" t="s">
        <v>146</v>
      </c>
    </row>
    <row r="156" spans="1:65" s="2" customFormat="1" ht="16.5" customHeight="1">
      <c r="A156" s="41"/>
      <c r="B156" s="42"/>
      <c r="C156" s="215" t="s">
        <v>641</v>
      </c>
      <c r="D156" s="215" t="s">
        <v>149</v>
      </c>
      <c r="E156" s="216" t="s">
        <v>1794</v>
      </c>
      <c r="F156" s="217" t="s">
        <v>1795</v>
      </c>
      <c r="G156" s="218" t="s">
        <v>442</v>
      </c>
      <c r="H156" s="219">
        <v>91.5</v>
      </c>
      <c r="I156" s="220"/>
      <c r="J156" s="221">
        <f>ROUND(I156*H156,2)</f>
        <v>0</v>
      </c>
      <c r="K156" s="217" t="s">
        <v>19</v>
      </c>
      <c r="L156" s="47"/>
      <c r="M156" s="222" t="s">
        <v>19</v>
      </c>
      <c r="N156" s="223" t="s">
        <v>47</v>
      </c>
      <c r="O156" s="87"/>
      <c r="P156" s="224">
        <f>O156*H156</f>
        <v>0</v>
      </c>
      <c r="Q156" s="224">
        <v>0</v>
      </c>
      <c r="R156" s="224">
        <f>Q156*H156</f>
        <v>0</v>
      </c>
      <c r="S156" s="224">
        <v>0</v>
      </c>
      <c r="T156" s="225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26" t="s">
        <v>471</v>
      </c>
      <c r="AT156" s="226" t="s">
        <v>149</v>
      </c>
      <c r="AU156" s="226" t="s">
        <v>86</v>
      </c>
      <c r="AY156" s="20" t="s">
        <v>146</v>
      </c>
      <c r="BE156" s="227">
        <f>IF(N156="základní",J156,0)</f>
        <v>0</v>
      </c>
      <c r="BF156" s="227">
        <f>IF(N156="snížená",J156,0)</f>
        <v>0</v>
      </c>
      <c r="BG156" s="227">
        <f>IF(N156="zákl. přenesená",J156,0)</f>
        <v>0</v>
      </c>
      <c r="BH156" s="227">
        <f>IF(N156="sníž. přenesená",J156,0)</f>
        <v>0</v>
      </c>
      <c r="BI156" s="227">
        <f>IF(N156="nulová",J156,0)</f>
        <v>0</v>
      </c>
      <c r="BJ156" s="20" t="s">
        <v>84</v>
      </c>
      <c r="BK156" s="227">
        <f>ROUND(I156*H156,2)</f>
        <v>0</v>
      </c>
      <c r="BL156" s="20" t="s">
        <v>471</v>
      </c>
      <c r="BM156" s="226" t="s">
        <v>1796</v>
      </c>
    </row>
    <row r="157" spans="1:51" s="14" customFormat="1" ht="12">
      <c r="A157" s="14"/>
      <c r="B157" s="250"/>
      <c r="C157" s="251"/>
      <c r="D157" s="241" t="s">
        <v>380</v>
      </c>
      <c r="E157" s="252" t="s">
        <v>19</v>
      </c>
      <c r="F157" s="253" t="s">
        <v>1797</v>
      </c>
      <c r="G157" s="251"/>
      <c r="H157" s="254">
        <v>91.5</v>
      </c>
      <c r="I157" s="255"/>
      <c r="J157" s="251"/>
      <c r="K157" s="251"/>
      <c r="L157" s="256"/>
      <c r="M157" s="257"/>
      <c r="N157" s="258"/>
      <c r="O157" s="258"/>
      <c r="P157" s="258"/>
      <c r="Q157" s="258"/>
      <c r="R157" s="258"/>
      <c r="S157" s="258"/>
      <c r="T157" s="259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60" t="s">
        <v>380</v>
      </c>
      <c r="AU157" s="260" t="s">
        <v>86</v>
      </c>
      <c r="AV157" s="14" t="s">
        <v>86</v>
      </c>
      <c r="AW157" s="14" t="s">
        <v>37</v>
      </c>
      <c r="AX157" s="14" t="s">
        <v>84</v>
      </c>
      <c r="AY157" s="260" t="s">
        <v>146</v>
      </c>
    </row>
    <row r="158" spans="1:65" s="2" customFormat="1" ht="16.5" customHeight="1">
      <c r="A158" s="41"/>
      <c r="B158" s="42"/>
      <c r="C158" s="215" t="s">
        <v>650</v>
      </c>
      <c r="D158" s="215" t="s">
        <v>149</v>
      </c>
      <c r="E158" s="216" t="s">
        <v>1798</v>
      </c>
      <c r="F158" s="217" t="s">
        <v>1799</v>
      </c>
      <c r="G158" s="218" t="s">
        <v>442</v>
      </c>
      <c r="H158" s="219">
        <v>18.5</v>
      </c>
      <c r="I158" s="220"/>
      <c r="J158" s="221">
        <f>ROUND(I158*H158,2)</f>
        <v>0</v>
      </c>
      <c r="K158" s="217" t="s">
        <v>19</v>
      </c>
      <c r="L158" s="47"/>
      <c r="M158" s="222" t="s">
        <v>19</v>
      </c>
      <c r="N158" s="223" t="s">
        <v>47</v>
      </c>
      <c r="O158" s="87"/>
      <c r="P158" s="224">
        <f>O158*H158</f>
        <v>0</v>
      </c>
      <c r="Q158" s="224">
        <v>0</v>
      </c>
      <c r="R158" s="224">
        <f>Q158*H158</f>
        <v>0</v>
      </c>
      <c r="S158" s="224">
        <v>0</v>
      </c>
      <c r="T158" s="225">
        <f>S158*H158</f>
        <v>0</v>
      </c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R158" s="226" t="s">
        <v>471</v>
      </c>
      <c r="AT158" s="226" t="s">
        <v>149</v>
      </c>
      <c r="AU158" s="226" t="s">
        <v>86</v>
      </c>
      <c r="AY158" s="20" t="s">
        <v>146</v>
      </c>
      <c r="BE158" s="227">
        <f>IF(N158="základní",J158,0)</f>
        <v>0</v>
      </c>
      <c r="BF158" s="227">
        <f>IF(N158="snížená",J158,0)</f>
        <v>0</v>
      </c>
      <c r="BG158" s="227">
        <f>IF(N158="zákl. přenesená",J158,0)</f>
        <v>0</v>
      </c>
      <c r="BH158" s="227">
        <f>IF(N158="sníž. přenesená",J158,0)</f>
        <v>0</v>
      </c>
      <c r="BI158" s="227">
        <f>IF(N158="nulová",J158,0)</f>
        <v>0</v>
      </c>
      <c r="BJ158" s="20" t="s">
        <v>84</v>
      </c>
      <c r="BK158" s="227">
        <f>ROUND(I158*H158,2)</f>
        <v>0</v>
      </c>
      <c r="BL158" s="20" t="s">
        <v>471</v>
      </c>
      <c r="BM158" s="226" t="s">
        <v>1800</v>
      </c>
    </row>
    <row r="159" spans="1:51" s="14" customFormat="1" ht="12">
      <c r="A159" s="14"/>
      <c r="B159" s="250"/>
      <c r="C159" s="251"/>
      <c r="D159" s="241" t="s">
        <v>380</v>
      </c>
      <c r="E159" s="252" t="s">
        <v>19</v>
      </c>
      <c r="F159" s="253" t="s">
        <v>1793</v>
      </c>
      <c r="G159" s="251"/>
      <c r="H159" s="254">
        <v>18.5</v>
      </c>
      <c r="I159" s="255"/>
      <c r="J159" s="251"/>
      <c r="K159" s="251"/>
      <c r="L159" s="256"/>
      <c r="M159" s="257"/>
      <c r="N159" s="258"/>
      <c r="O159" s="258"/>
      <c r="P159" s="258"/>
      <c r="Q159" s="258"/>
      <c r="R159" s="258"/>
      <c r="S159" s="258"/>
      <c r="T159" s="259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60" t="s">
        <v>380</v>
      </c>
      <c r="AU159" s="260" t="s">
        <v>86</v>
      </c>
      <c r="AV159" s="14" t="s">
        <v>86</v>
      </c>
      <c r="AW159" s="14" t="s">
        <v>37</v>
      </c>
      <c r="AX159" s="14" t="s">
        <v>84</v>
      </c>
      <c r="AY159" s="260" t="s">
        <v>146</v>
      </c>
    </row>
    <row r="160" spans="1:65" s="2" customFormat="1" ht="16.5" customHeight="1">
      <c r="A160" s="41"/>
      <c r="B160" s="42"/>
      <c r="C160" s="215" t="s">
        <v>656</v>
      </c>
      <c r="D160" s="215" t="s">
        <v>149</v>
      </c>
      <c r="E160" s="216" t="s">
        <v>1801</v>
      </c>
      <c r="F160" s="217" t="s">
        <v>1802</v>
      </c>
      <c r="G160" s="218" t="s">
        <v>442</v>
      </c>
      <c r="H160" s="219">
        <v>125</v>
      </c>
      <c r="I160" s="220"/>
      <c r="J160" s="221">
        <f>ROUND(I160*H160,2)</f>
        <v>0</v>
      </c>
      <c r="K160" s="217" t="s">
        <v>19</v>
      </c>
      <c r="L160" s="47"/>
      <c r="M160" s="222" t="s">
        <v>19</v>
      </c>
      <c r="N160" s="223" t="s">
        <v>47</v>
      </c>
      <c r="O160" s="87"/>
      <c r="P160" s="224">
        <f>O160*H160</f>
        <v>0</v>
      </c>
      <c r="Q160" s="224">
        <v>0</v>
      </c>
      <c r="R160" s="224">
        <f>Q160*H160</f>
        <v>0</v>
      </c>
      <c r="S160" s="224">
        <v>0</v>
      </c>
      <c r="T160" s="225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26" t="s">
        <v>471</v>
      </c>
      <c r="AT160" s="226" t="s">
        <v>149</v>
      </c>
      <c r="AU160" s="226" t="s">
        <v>86</v>
      </c>
      <c r="AY160" s="20" t="s">
        <v>146</v>
      </c>
      <c r="BE160" s="227">
        <f>IF(N160="základní",J160,0)</f>
        <v>0</v>
      </c>
      <c r="BF160" s="227">
        <f>IF(N160="snížená",J160,0)</f>
        <v>0</v>
      </c>
      <c r="BG160" s="227">
        <f>IF(N160="zákl. přenesená",J160,0)</f>
        <v>0</v>
      </c>
      <c r="BH160" s="227">
        <f>IF(N160="sníž. přenesená",J160,0)</f>
        <v>0</v>
      </c>
      <c r="BI160" s="227">
        <f>IF(N160="nulová",J160,0)</f>
        <v>0</v>
      </c>
      <c r="BJ160" s="20" t="s">
        <v>84</v>
      </c>
      <c r="BK160" s="227">
        <f>ROUND(I160*H160,2)</f>
        <v>0</v>
      </c>
      <c r="BL160" s="20" t="s">
        <v>471</v>
      </c>
      <c r="BM160" s="226" t="s">
        <v>1803</v>
      </c>
    </row>
    <row r="161" spans="1:65" s="2" customFormat="1" ht="16.5" customHeight="1">
      <c r="A161" s="41"/>
      <c r="B161" s="42"/>
      <c r="C161" s="288" t="s">
        <v>665</v>
      </c>
      <c r="D161" s="288" t="s">
        <v>523</v>
      </c>
      <c r="E161" s="289" t="s">
        <v>1804</v>
      </c>
      <c r="F161" s="290" t="s">
        <v>1805</v>
      </c>
      <c r="G161" s="291" t="s">
        <v>442</v>
      </c>
      <c r="H161" s="292">
        <v>137.5</v>
      </c>
      <c r="I161" s="293"/>
      <c r="J161" s="294">
        <f>ROUND(I161*H161,2)</f>
        <v>0</v>
      </c>
      <c r="K161" s="290" t="s">
        <v>153</v>
      </c>
      <c r="L161" s="295"/>
      <c r="M161" s="296" t="s">
        <v>19</v>
      </c>
      <c r="N161" s="297" t="s">
        <v>47</v>
      </c>
      <c r="O161" s="87"/>
      <c r="P161" s="224">
        <f>O161*H161</f>
        <v>0</v>
      </c>
      <c r="Q161" s="224">
        <v>0.00026</v>
      </c>
      <c r="R161" s="224">
        <f>Q161*H161</f>
        <v>0.03575</v>
      </c>
      <c r="S161" s="224">
        <v>0</v>
      </c>
      <c r="T161" s="225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26" t="s">
        <v>628</v>
      </c>
      <c r="AT161" s="226" t="s">
        <v>523</v>
      </c>
      <c r="AU161" s="226" t="s">
        <v>86</v>
      </c>
      <c r="AY161" s="20" t="s">
        <v>146</v>
      </c>
      <c r="BE161" s="227">
        <f>IF(N161="základní",J161,0)</f>
        <v>0</v>
      </c>
      <c r="BF161" s="227">
        <f>IF(N161="snížená",J161,0)</f>
        <v>0</v>
      </c>
      <c r="BG161" s="227">
        <f>IF(N161="zákl. přenesená",J161,0)</f>
        <v>0</v>
      </c>
      <c r="BH161" s="227">
        <f>IF(N161="sníž. přenesená",J161,0)</f>
        <v>0</v>
      </c>
      <c r="BI161" s="227">
        <f>IF(N161="nulová",J161,0)</f>
        <v>0</v>
      </c>
      <c r="BJ161" s="20" t="s">
        <v>84</v>
      </c>
      <c r="BK161" s="227">
        <f>ROUND(I161*H161,2)</f>
        <v>0</v>
      </c>
      <c r="BL161" s="20" t="s">
        <v>471</v>
      </c>
      <c r="BM161" s="226" t="s">
        <v>1806</v>
      </c>
    </row>
    <row r="162" spans="1:51" s="14" customFormat="1" ht="12">
      <c r="A162" s="14"/>
      <c r="B162" s="250"/>
      <c r="C162" s="251"/>
      <c r="D162" s="241" t="s">
        <v>380</v>
      </c>
      <c r="E162" s="251"/>
      <c r="F162" s="253" t="s">
        <v>1807</v>
      </c>
      <c r="G162" s="251"/>
      <c r="H162" s="254">
        <v>137.5</v>
      </c>
      <c r="I162" s="255"/>
      <c r="J162" s="251"/>
      <c r="K162" s="251"/>
      <c r="L162" s="256"/>
      <c r="M162" s="257"/>
      <c r="N162" s="258"/>
      <c r="O162" s="258"/>
      <c r="P162" s="258"/>
      <c r="Q162" s="258"/>
      <c r="R162" s="258"/>
      <c r="S162" s="258"/>
      <c r="T162" s="259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60" t="s">
        <v>380</v>
      </c>
      <c r="AU162" s="260" t="s">
        <v>86</v>
      </c>
      <c r="AV162" s="14" t="s">
        <v>86</v>
      </c>
      <c r="AW162" s="14" t="s">
        <v>4</v>
      </c>
      <c r="AX162" s="14" t="s">
        <v>84</v>
      </c>
      <c r="AY162" s="260" t="s">
        <v>146</v>
      </c>
    </row>
    <row r="163" spans="1:65" s="2" customFormat="1" ht="16.5" customHeight="1">
      <c r="A163" s="41"/>
      <c r="B163" s="42"/>
      <c r="C163" s="215" t="s">
        <v>671</v>
      </c>
      <c r="D163" s="215" t="s">
        <v>149</v>
      </c>
      <c r="E163" s="216" t="s">
        <v>1808</v>
      </c>
      <c r="F163" s="217" t="s">
        <v>1809</v>
      </c>
      <c r="G163" s="218" t="s">
        <v>442</v>
      </c>
      <c r="H163" s="219">
        <v>18.5</v>
      </c>
      <c r="I163" s="220"/>
      <c r="J163" s="221">
        <f>ROUND(I163*H163,2)</f>
        <v>0</v>
      </c>
      <c r="K163" s="217" t="s">
        <v>19</v>
      </c>
      <c r="L163" s="47"/>
      <c r="M163" s="222" t="s">
        <v>19</v>
      </c>
      <c r="N163" s="223" t="s">
        <v>47</v>
      </c>
      <c r="O163" s="87"/>
      <c r="P163" s="224">
        <f>O163*H163</f>
        <v>0</v>
      </c>
      <c r="Q163" s="224">
        <v>0</v>
      </c>
      <c r="R163" s="224">
        <f>Q163*H163</f>
        <v>0</v>
      </c>
      <c r="S163" s="224">
        <v>0</v>
      </c>
      <c r="T163" s="225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26" t="s">
        <v>471</v>
      </c>
      <c r="AT163" s="226" t="s">
        <v>149</v>
      </c>
      <c r="AU163" s="226" t="s">
        <v>86</v>
      </c>
      <c r="AY163" s="20" t="s">
        <v>146</v>
      </c>
      <c r="BE163" s="227">
        <f>IF(N163="základní",J163,0)</f>
        <v>0</v>
      </c>
      <c r="BF163" s="227">
        <f>IF(N163="snížená",J163,0)</f>
        <v>0</v>
      </c>
      <c r="BG163" s="227">
        <f>IF(N163="zákl. přenesená",J163,0)</f>
        <v>0</v>
      </c>
      <c r="BH163" s="227">
        <f>IF(N163="sníž. přenesená",J163,0)</f>
        <v>0</v>
      </c>
      <c r="BI163" s="227">
        <f>IF(N163="nulová",J163,0)</f>
        <v>0</v>
      </c>
      <c r="BJ163" s="20" t="s">
        <v>84</v>
      </c>
      <c r="BK163" s="227">
        <f>ROUND(I163*H163,2)</f>
        <v>0</v>
      </c>
      <c r="BL163" s="20" t="s">
        <v>471</v>
      </c>
      <c r="BM163" s="226" t="s">
        <v>1810</v>
      </c>
    </row>
    <row r="164" spans="1:65" s="2" customFormat="1" ht="16.5" customHeight="1">
      <c r="A164" s="41"/>
      <c r="B164" s="42"/>
      <c r="C164" s="288" t="s">
        <v>676</v>
      </c>
      <c r="D164" s="288" t="s">
        <v>523</v>
      </c>
      <c r="E164" s="289" t="s">
        <v>1811</v>
      </c>
      <c r="F164" s="290" t="s">
        <v>1812</v>
      </c>
      <c r="G164" s="291" t="s">
        <v>442</v>
      </c>
      <c r="H164" s="292">
        <v>18.5</v>
      </c>
      <c r="I164" s="293"/>
      <c r="J164" s="294">
        <f>ROUND(I164*H164,2)</f>
        <v>0</v>
      </c>
      <c r="K164" s="290" t="s">
        <v>153</v>
      </c>
      <c r="L164" s="295"/>
      <c r="M164" s="296" t="s">
        <v>19</v>
      </c>
      <c r="N164" s="297" t="s">
        <v>47</v>
      </c>
      <c r="O164" s="87"/>
      <c r="P164" s="224">
        <f>O164*H164</f>
        <v>0</v>
      </c>
      <c r="Q164" s="224">
        <v>0.00092</v>
      </c>
      <c r="R164" s="224">
        <f>Q164*H164</f>
        <v>0.01702</v>
      </c>
      <c r="S164" s="224">
        <v>0</v>
      </c>
      <c r="T164" s="225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26" t="s">
        <v>628</v>
      </c>
      <c r="AT164" s="226" t="s">
        <v>523</v>
      </c>
      <c r="AU164" s="226" t="s">
        <v>86</v>
      </c>
      <c r="AY164" s="20" t="s">
        <v>146</v>
      </c>
      <c r="BE164" s="227">
        <f>IF(N164="základní",J164,0)</f>
        <v>0</v>
      </c>
      <c r="BF164" s="227">
        <f>IF(N164="snížená",J164,0)</f>
        <v>0</v>
      </c>
      <c r="BG164" s="227">
        <f>IF(N164="zákl. přenesená",J164,0)</f>
        <v>0</v>
      </c>
      <c r="BH164" s="227">
        <f>IF(N164="sníž. přenesená",J164,0)</f>
        <v>0</v>
      </c>
      <c r="BI164" s="227">
        <f>IF(N164="nulová",J164,0)</f>
        <v>0</v>
      </c>
      <c r="BJ164" s="20" t="s">
        <v>84</v>
      </c>
      <c r="BK164" s="227">
        <f>ROUND(I164*H164,2)</f>
        <v>0</v>
      </c>
      <c r="BL164" s="20" t="s">
        <v>471</v>
      </c>
      <c r="BM164" s="226" t="s">
        <v>1813</v>
      </c>
    </row>
    <row r="165" spans="1:65" s="2" customFormat="1" ht="16.5" customHeight="1">
      <c r="A165" s="41"/>
      <c r="B165" s="42"/>
      <c r="C165" s="215" t="s">
        <v>682</v>
      </c>
      <c r="D165" s="215" t="s">
        <v>149</v>
      </c>
      <c r="E165" s="216" t="s">
        <v>1814</v>
      </c>
      <c r="F165" s="217" t="s">
        <v>1815</v>
      </c>
      <c r="G165" s="218" t="s">
        <v>442</v>
      </c>
      <c r="H165" s="219">
        <v>110</v>
      </c>
      <c r="I165" s="220"/>
      <c r="J165" s="221">
        <f>ROUND(I165*H165,2)</f>
        <v>0</v>
      </c>
      <c r="K165" s="217" t="s">
        <v>19</v>
      </c>
      <c r="L165" s="47"/>
      <c r="M165" s="222" t="s">
        <v>19</v>
      </c>
      <c r="N165" s="223" t="s">
        <v>47</v>
      </c>
      <c r="O165" s="87"/>
      <c r="P165" s="224">
        <f>O165*H165</f>
        <v>0</v>
      </c>
      <c r="Q165" s="224">
        <v>0</v>
      </c>
      <c r="R165" s="224">
        <f>Q165*H165</f>
        <v>0</v>
      </c>
      <c r="S165" s="224">
        <v>0</v>
      </c>
      <c r="T165" s="225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26" t="s">
        <v>471</v>
      </c>
      <c r="AT165" s="226" t="s">
        <v>149</v>
      </c>
      <c r="AU165" s="226" t="s">
        <v>86</v>
      </c>
      <c r="AY165" s="20" t="s">
        <v>146</v>
      </c>
      <c r="BE165" s="227">
        <f>IF(N165="základní",J165,0)</f>
        <v>0</v>
      </c>
      <c r="BF165" s="227">
        <f>IF(N165="snížená",J165,0)</f>
        <v>0</v>
      </c>
      <c r="BG165" s="227">
        <f>IF(N165="zákl. přenesená",J165,0)</f>
        <v>0</v>
      </c>
      <c r="BH165" s="227">
        <f>IF(N165="sníž. přenesená",J165,0)</f>
        <v>0</v>
      </c>
      <c r="BI165" s="227">
        <f>IF(N165="nulová",J165,0)</f>
        <v>0</v>
      </c>
      <c r="BJ165" s="20" t="s">
        <v>84</v>
      </c>
      <c r="BK165" s="227">
        <f>ROUND(I165*H165,2)</f>
        <v>0</v>
      </c>
      <c r="BL165" s="20" t="s">
        <v>471</v>
      </c>
      <c r="BM165" s="226" t="s">
        <v>1816</v>
      </c>
    </row>
    <row r="166" spans="1:65" s="2" customFormat="1" ht="16.5" customHeight="1">
      <c r="A166" s="41"/>
      <c r="B166" s="42"/>
      <c r="C166" s="215" t="s">
        <v>687</v>
      </c>
      <c r="D166" s="215" t="s">
        <v>149</v>
      </c>
      <c r="E166" s="216" t="s">
        <v>1817</v>
      </c>
      <c r="F166" s="217" t="s">
        <v>1818</v>
      </c>
      <c r="G166" s="218" t="s">
        <v>467</v>
      </c>
      <c r="H166" s="219">
        <v>11</v>
      </c>
      <c r="I166" s="220"/>
      <c r="J166" s="221">
        <f>ROUND(I166*H166,2)</f>
        <v>0</v>
      </c>
      <c r="K166" s="217" t="s">
        <v>19</v>
      </c>
      <c r="L166" s="47"/>
      <c r="M166" s="222" t="s">
        <v>19</v>
      </c>
      <c r="N166" s="223" t="s">
        <v>47</v>
      </c>
      <c r="O166" s="87"/>
      <c r="P166" s="224">
        <f>O166*H166</f>
        <v>0</v>
      </c>
      <c r="Q166" s="224">
        <v>0</v>
      </c>
      <c r="R166" s="224">
        <f>Q166*H166</f>
        <v>0</v>
      </c>
      <c r="S166" s="224">
        <v>0</v>
      </c>
      <c r="T166" s="225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26" t="s">
        <v>471</v>
      </c>
      <c r="AT166" s="226" t="s">
        <v>149</v>
      </c>
      <c r="AU166" s="226" t="s">
        <v>86</v>
      </c>
      <c r="AY166" s="20" t="s">
        <v>146</v>
      </c>
      <c r="BE166" s="227">
        <f>IF(N166="základní",J166,0)</f>
        <v>0</v>
      </c>
      <c r="BF166" s="227">
        <f>IF(N166="snížená",J166,0)</f>
        <v>0</v>
      </c>
      <c r="BG166" s="227">
        <f>IF(N166="zákl. přenesená",J166,0)</f>
        <v>0</v>
      </c>
      <c r="BH166" s="227">
        <f>IF(N166="sníž. přenesená",J166,0)</f>
        <v>0</v>
      </c>
      <c r="BI166" s="227">
        <f>IF(N166="nulová",J166,0)</f>
        <v>0</v>
      </c>
      <c r="BJ166" s="20" t="s">
        <v>84</v>
      </c>
      <c r="BK166" s="227">
        <f>ROUND(I166*H166,2)</f>
        <v>0</v>
      </c>
      <c r="BL166" s="20" t="s">
        <v>471</v>
      </c>
      <c r="BM166" s="226" t="s">
        <v>1819</v>
      </c>
    </row>
    <row r="167" spans="1:65" s="2" customFormat="1" ht="16.5" customHeight="1">
      <c r="A167" s="41"/>
      <c r="B167" s="42"/>
      <c r="C167" s="215" t="s">
        <v>692</v>
      </c>
      <c r="D167" s="215" t="s">
        <v>149</v>
      </c>
      <c r="E167" s="216" t="s">
        <v>1820</v>
      </c>
      <c r="F167" s="217" t="s">
        <v>1821</v>
      </c>
      <c r="G167" s="218" t="s">
        <v>377</v>
      </c>
      <c r="H167" s="219">
        <v>55</v>
      </c>
      <c r="I167" s="220"/>
      <c r="J167" s="221">
        <f>ROUND(I167*H167,2)</f>
        <v>0</v>
      </c>
      <c r="K167" s="217" t="s">
        <v>19</v>
      </c>
      <c r="L167" s="47"/>
      <c r="M167" s="222" t="s">
        <v>19</v>
      </c>
      <c r="N167" s="223" t="s">
        <v>47</v>
      </c>
      <c r="O167" s="87"/>
      <c r="P167" s="224">
        <f>O167*H167</f>
        <v>0</v>
      </c>
      <c r="Q167" s="224">
        <v>0</v>
      </c>
      <c r="R167" s="224">
        <f>Q167*H167</f>
        <v>0</v>
      </c>
      <c r="S167" s="224">
        <v>0</v>
      </c>
      <c r="T167" s="225">
        <f>S167*H167</f>
        <v>0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26" t="s">
        <v>471</v>
      </c>
      <c r="AT167" s="226" t="s">
        <v>149</v>
      </c>
      <c r="AU167" s="226" t="s">
        <v>86</v>
      </c>
      <c r="AY167" s="20" t="s">
        <v>146</v>
      </c>
      <c r="BE167" s="227">
        <f>IF(N167="základní",J167,0)</f>
        <v>0</v>
      </c>
      <c r="BF167" s="227">
        <f>IF(N167="snížená",J167,0)</f>
        <v>0</v>
      </c>
      <c r="BG167" s="227">
        <f>IF(N167="zákl. přenesená",J167,0)</f>
        <v>0</v>
      </c>
      <c r="BH167" s="227">
        <f>IF(N167="sníž. přenesená",J167,0)</f>
        <v>0</v>
      </c>
      <c r="BI167" s="227">
        <f>IF(N167="nulová",J167,0)</f>
        <v>0</v>
      </c>
      <c r="BJ167" s="20" t="s">
        <v>84</v>
      </c>
      <c r="BK167" s="227">
        <f>ROUND(I167*H167,2)</f>
        <v>0</v>
      </c>
      <c r="BL167" s="20" t="s">
        <v>471</v>
      </c>
      <c r="BM167" s="226" t="s">
        <v>1822</v>
      </c>
    </row>
    <row r="168" spans="1:63" s="12" customFormat="1" ht="25.9" customHeight="1">
      <c r="A168" s="12"/>
      <c r="B168" s="199"/>
      <c r="C168" s="200"/>
      <c r="D168" s="201" t="s">
        <v>75</v>
      </c>
      <c r="E168" s="202" t="s">
        <v>1823</v>
      </c>
      <c r="F168" s="202" t="s">
        <v>367</v>
      </c>
      <c r="G168" s="200"/>
      <c r="H168" s="200"/>
      <c r="I168" s="203"/>
      <c r="J168" s="204">
        <f>BK168</f>
        <v>0</v>
      </c>
      <c r="K168" s="200"/>
      <c r="L168" s="205"/>
      <c r="M168" s="206"/>
      <c r="N168" s="207"/>
      <c r="O168" s="207"/>
      <c r="P168" s="208">
        <f>P169</f>
        <v>0</v>
      </c>
      <c r="Q168" s="207"/>
      <c r="R168" s="208">
        <f>R169</f>
        <v>0.18097500000000002</v>
      </c>
      <c r="S168" s="207"/>
      <c r="T168" s="209">
        <f>T169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10" t="s">
        <v>86</v>
      </c>
      <c r="AT168" s="211" t="s">
        <v>75</v>
      </c>
      <c r="AU168" s="211" t="s">
        <v>76</v>
      </c>
      <c r="AY168" s="210" t="s">
        <v>146</v>
      </c>
      <c r="BK168" s="212">
        <f>BK169</f>
        <v>0</v>
      </c>
    </row>
    <row r="169" spans="1:63" s="12" customFormat="1" ht="22.8" customHeight="1">
      <c r="A169" s="12"/>
      <c r="B169" s="199"/>
      <c r="C169" s="200"/>
      <c r="D169" s="201" t="s">
        <v>75</v>
      </c>
      <c r="E169" s="213" t="s">
        <v>1824</v>
      </c>
      <c r="F169" s="213" t="s">
        <v>1825</v>
      </c>
      <c r="G169" s="200"/>
      <c r="H169" s="200"/>
      <c r="I169" s="203"/>
      <c r="J169" s="214">
        <f>BK169</f>
        <v>0</v>
      </c>
      <c r="K169" s="200"/>
      <c r="L169" s="205"/>
      <c r="M169" s="206"/>
      <c r="N169" s="207"/>
      <c r="O169" s="207"/>
      <c r="P169" s="208">
        <f>SUM(P170:P189)</f>
        <v>0</v>
      </c>
      <c r="Q169" s="207"/>
      <c r="R169" s="208">
        <f>SUM(R170:R189)</f>
        <v>0.18097500000000002</v>
      </c>
      <c r="S169" s="207"/>
      <c r="T169" s="209">
        <f>SUM(T170:T189)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10" t="s">
        <v>86</v>
      </c>
      <c r="AT169" s="211" t="s">
        <v>75</v>
      </c>
      <c r="AU169" s="211" t="s">
        <v>84</v>
      </c>
      <c r="AY169" s="210" t="s">
        <v>146</v>
      </c>
      <c r="BK169" s="212">
        <f>SUM(BK170:BK189)</f>
        <v>0</v>
      </c>
    </row>
    <row r="170" spans="1:65" s="2" customFormat="1" ht="24.15" customHeight="1">
      <c r="A170" s="41"/>
      <c r="B170" s="42"/>
      <c r="C170" s="215" t="s">
        <v>697</v>
      </c>
      <c r="D170" s="215" t="s">
        <v>149</v>
      </c>
      <c r="E170" s="216" t="s">
        <v>1826</v>
      </c>
      <c r="F170" s="217" t="s">
        <v>1827</v>
      </c>
      <c r="G170" s="218" t="s">
        <v>442</v>
      </c>
      <c r="H170" s="219">
        <v>125</v>
      </c>
      <c r="I170" s="220"/>
      <c r="J170" s="221">
        <f>ROUND(I170*H170,2)</f>
        <v>0</v>
      </c>
      <c r="K170" s="217" t="s">
        <v>153</v>
      </c>
      <c r="L170" s="47"/>
      <c r="M170" s="222" t="s">
        <v>19</v>
      </c>
      <c r="N170" s="223" t="s">
        <v>47</v>
      </c>
      <c r="O170" s="87"/>
      <c r="P170" s="224">
        <f>O170*H170</f>
        <v>0</v>
      </c>
      <c r="Q170" s="224">
        <v>0</v>
      </c>
      <c r="R170" s="224">
        <f>Q170*H170</f>
        <v>0</v>
      </c>
      <c r="S170" s="224">
        <v>0</v>
      </c>
      <c r="T170" s="225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26" t="s">
        <v>471</v>
      </c>
      <c r="AT170" s="226" t="s">
        <v>149</v>
      </c>
      <c r="AU170" s="226" t="s">
        <v>86</v>
      </c>
      <c r="AY170" s="20" t="s">
        <v>146</v>
      </c>
      <c r="BE170" s="227">
        <f>IF(N170="základní",J170,0)</f>
        <v>0</v>
      </c>
      <c r="BF170" s="227">
        <f>IF(N170="snížená",J170,0)</f>
        <v>0</v>
      </c>
      <c r="BG170" s="227">
        <f>IF(N170="zákl. přenesená",J170,0)</f>
        <v>0</v>
      </c>
      <c r="BH170" s="227">
        <f>IF(N170="sníž. přenesená",J170,0)</f>
        <v>0</v>
      </c>
      <c r="BI170" s="227">
        <f>IF(N170="nulová",J170,0)</f>
        <v>0</v>
      </c>
      <c r="BJ170" s="20" t="s">
        <v>84</v>
      </c>
      <c r="BK170" s="227">
        <f>ROUND(I170*H170,2)</f>
        <v>0</v>
      </c>
      <c r="BL170" s="20" t="s">
        <v>471</v>
      </c>
      <c r="BM170" s="226" t="s">
        <v>1828</v>
      </c>
    </row>
    <row r="171" spans="1:47" s="2" customFormat="1" ht="12">
      <c r="A171" s="41"/>
      <c r="B171" s="42"/>
      <c r="C171" s="43"/>
      <c r="D171" s="228" t="s">
        <v>156</v>
      </c>
      <c r="E171" s="43"/>
      <c r="F171" s="229" t="s">
        <v>1829</v>
      </c>
      <c r="G171" s="43"/>
      <c r="H171" s="43"/>
      <c r="I171" s="230"/>
      <c r="J171" s="43"/>
      <c r="K171" s="43"/>
      <c r="L171" s="47"/>
      <c r="M171" s="231"/>
      <c r="N171" s="232"/>
      <c r="O171" s="87"/>
      <c r="P171" s="87"/>
      <c r="Q171" s="87"/>
      <c r="R171" s="87"/>
      <c r="S171" s="87"/>
      <c r="T171" s="88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T171" s="20" t="s">
        <v>156</v>
      </c>
      <c r="AU171" s="20" t="s">
        <v>86</v>
      </c>
    </row>
    <row r="172" spans="1:65" s="2" customFormat="1" ht="16.5" customHeight="1">
      <c r="A172" s="41"/>
      <c r="B172" s="42"/>
      <c r="C172" s="288" t="s">
        <v>702</v>
      </c>
      <c r="D172" s="288" t="s">
        <v>523</v>
      </c>
      <c r="E172" s="289" t="s">
        <v>1830</v>
      </c>
      <c r="F172" s="290" t="s">
        <v>1831</v>
      </c>
      <c r="G172" s="291" t="s">
        <v>442</v>
      </c>
      <c r="H172" s="292">
        <v>137.5</v>
      </c>
      <c r="I172" s="293"/>
      <c r="J172" s="294">
        <f>ROUND(I172*H172,2)</f>
        <v>0</v>
      </c>
      <c r="K172" s="290" t="s">
        <v>153</v>
      </c>
      <c r="L172" s="295"/>
      <c r="M172" s="296" t="s">
        <v>19</v>
      </c>
      <c r="N172" s="297" t="s">
        <v>47</v>
      </c>
      <c r="O172" s="87"/>
      <c r="P172" s="224">
        <f>O172*H172</f>
        <v>0</v>
      </c>
      <c r="Q172" s="224">
        <v>0.00064</v>
      </c>
      <c r="R172" s="224">
        <f>Q172*H172</f>
        <v>0.08800000000000001</v>
      </c>
      <c r="S172" s="224">
        <v>0</v>
      </c>
      <c r="T172" s="225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26" t="s">
        <v>628</v>
      </c>
      <c r="AT172" s="226" t="s">
        <v>523</v>
      </c>
      <c r="AU172" s="226" t="s">
        <v>86</v>
      </c>
      <c r="AY172" s="20" t="s">
        <v>146</v>
      </c>
      <c r="BE172" s="227">
        <f>IF(N172="základní",J172,0)</f>
        <v>0</v>
      </c>
      <c r="BF172" s="227">
        <f>IF(N172="snížená",J172,0)</f>
        <v>0</v>
      </c>
      <c r="BG172" s="227">
        <f>IF(N172="zákl. přenesená",J172,0)</f>
        <v>0</v>
      </c>
      <c r="BH172" s="227">
        <f>IF(N172="sníž. přenesená",J172,0)</f>
        <v>0</v>
      </c>
      <c r="BI172" s="227">
        <f>IF(N172="nulová",J172,0)</f>
        <v>0</v>
      </c>
      <c r="BJ172" s="20" t="s">
        <v>84</v>
      </c>
      <c r="BK172" s="227">
        <f>ROUND(I172*H172,2)</f>
        <v>0</v>
      </c>
      <c r="BL172" s="20" t="s">
        <v>471</v>
      </c>
      <c r="BM172" s="226" t="s">
        <v>1832</v>
      </c>
    </row>
    <row r="173" spans="1:51" s="14" customFormat="1" ht="12">
      <c r="A173" s="14"/>
      <c r="B173" s="250"/>
      <c r="C173" s="251"/>
      <c r="D173" s="241" t="s">
        <v>380</v>
      </c>
      <c r="E173" s="251"/>
      <c r="F173" s="253" t="s">
        <v>1807</v>
      </c>
      <c r="G173" s="251"/>
      <c r="H173" s="254">
        <v>137.5</v>
      </c>
      <c r="I173" s="255"/>
      <c r="J173" s="251"/>
      <c r="K173" s="251"/>
      <c r="L173" s="256"/>
      <c r="M173" s="257"/>
      <c r="N173" s="258"/>
      <c r="O173" s="258"/>
      <c r="P173" s="258"/>
      <c r="Q173" s="258"/>
      <c r="R173" s="258"/>
      <c r="S173" s="258"/>
      <c r="T173" s="259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60" t="s">
        <v>380</v>
      </c>
      <c r="AU173" s="260" t="s">
        <v>86</v>
      </c>
      <c r="AV173" s="14" t="s">
        <v>86</v>
      </c>
      <c r="AW173" s="14" t="s">
        <v>4</v>
      </c>
      <c r="AX173" s="14" t="s">
        <v>84</v>
      </c>
      <c r="AY173" s="260" t="s">
        <v>146</v>
      </c>
    </row>
    <row r="174" spans="1:65" s="2" customFormat="1" ht="24.15" customHeight="1">
      <c r="A174" s="41"/>
      <c r="B174" s="42"/>
      <c r="C174" s="215" t="s">
        <v>707</v>
      </c>
      <c r="D174" s="215" t="s">
        <v>149</v>
      </c>
      <c r="E174" s="216" t="s">
        <v>1833</v>
      </c>
      <c r="F174" s="217" t="s">
        <v>1834</v>
      </c>
      <c r="G174" s="218" t="s">
        <v>442</v>
      </c>
      <c r="H174" s="219">
        <v>55</v>
      </c>
      <c r="I174" s="220"/>
      <c r="J174" s="221">
        <f>ROUND(I174*H174,2)</f>
        <v>0</v>
      </c>
      <c r="K174" s="217" t="s">
        <v>153</v>
      </c>
      <c r="L174" s="47"/>
      <c r="M174" s="222" t="s">
        <v>19</v>
      </c>
      <c r="N174" s="223" t="s">
        <v>47</v>
      </c>
      <c r="O174" s="87"/>
      <c r="P174" s="224">
        <f>O174*H174</f>
        <v>0</v>
      </c>
      <c r="Q174" s="224">
        <v>0</v>
      </c>
      <c r="R174" s="224">
        <f>Q174*H174</f>
        <v>0</v>
      </c>
      <c r="S174" s="224">
        <v>0</v>
      </c>
      <c r="T174" s="225">
        <f>S174*H174</f>
        <v>0</v>
      </c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R174" s="226" t="s">
        <v>471</v>
      </c>
      <c r="AT174" s="226" t="s">
        <v>149</v>
      </c>
      <c r="AU174" s="226" t="s">
        <v>86</v>
      </c>
      <c r="AY174" s="20" t="s">
        <v>146</v>
      </c>
      <c r="BE174" s="227">
        <f>IF(N174="základní",J174,0)</f>
        <v>0</v>
      </c>
      <c r="BF174" s="227">
        <f>IF(N174="snížená",J174,0)</f>
        <v>0</v>
      </c>
      <c r="BG174" s="227">
        <f>IF(N174="zákl. přenesená",J174,0)</f>
        <v>0</v>
      </c>
      <c r="BH174" s="227">
        <f>IF(N174="sníž. přenesená",J174,0)</f>
        <v>0</v>
      </c>
      <c r="BI174" s="227">
        <f>IF(N174="nulová",J174,0)</f>
        <v>0</v>
      </c>
      <c r="BJ174" s="20" t="s">
        <v>84</v>
      </c>
      <c r="BK174" s="227">
        <f>ROUND(I174*H174,2)</f>
        <v>0</v>
      </c>
      <c r="BL174" s="20" t="s">
        <v>471</v>
      </c>
      <c r="BM174" s="226" t="s">
        <v>1835</v>
      </c>
    </row>
    <row r="175" spans="1:47" s="2" customFormat="1" ht="12">
      <c r="A175" s="41"/>
      <c r="B175" s="42"/>
      <c r="C175" s="43"/>
      <c r="D175" s="228" t="s">
        <v>156</v>
      </c>
      <c r="E175" s="43"/>
      <c r="F175" s="229" t="s">
        <v>1836</v>
      </c>
      <c r="G175" s="43"/>
      <c r="H175" s="43"/>
      <c r="I175" s="230"/>
      <c r="J175" s="43"/>
      <c r="K175" s="43"/>
      <c r="L175" s="47"/>
      <c r="M175" s="231"/>
      <c r="N175" s="232"/>
      <c r="O175" s="87"/>
      <c r="P175" s="87"/>
      <c r="Q175" s="87"/>
      <c r="R175" s="87"/>
      <c r="S175" s="87"/>
      <c r="T175" s="88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T175" s="20" t="s">
        <v>156</v>
      </c>
      <c r="AU175" s="20" t="s">
        <v>86</v>
      </c>
    </row>
    <row r="176" spans="1:65" s="2" customFormat="1" ht="16.5" customHeight="1">
      <c r="A176" s="41"/>
      <c r="B176" s="42"/>
      <c r="C176" s="288" t="s">
        <v>716</v>
      </c>
      <c r="D176" s="288" t="s">
        <v>523</v>
      </c>
      <c r="E176" s="289" t="s">
        <v>1837</v>
      </c>
      <c r="F176" s="290" t="s">
        <v>1838</v>
      </c>
      <c r="G176" s="291" t="s">
        <v>442</v>
      </c>
      <c r="H176" s="292">
        <v>60.5</v>
      </c>
      <c r="I176" s="293"/>
      <c r="J176" s="294">
        <f>ROUND(I176*H176,2)</f>
        <v>0</v>
      </c>
      <c r="K176" s="290" t="s">
        <v>19</v>
      </c>
      <c r="L176" s="295"/>
      <c r="M176" s="296" t="s">
        <v>19</v>
      </c>
      <c r="N176" s="297" t="s">
        <v>47</v>
      </c>
      <c r="O176" s="87"/>
      <c r="P176" s="224">
        <f>O176*H176</f>
        <v>0</v>
      </c>
      <c r="Q176" s="224">
        <v>0</v>
      </c>
      <c r="R176" s="224">
        <f>Q176*H176</f>
        <v>0</v>
      </c>
      <c r="S176" s="224">
        <v>0</v>
      </c>
      <c r="T176" s="225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26" t="s">
        <v>628</v>
      </c>
      <c r="AT176" s="226" t="s">
        <v>523</v>
      </c>
      <c r="AU176" s="226" t="s">
        <v>86</v>
      </c>
      <c r="AY176" s="20" t="s">
        <v>146</v>
      </c>
      <c r="BE176" s="227">
        <f>IF(N176="základní",J176,0)</f>
        <v>0</v>
      </c>
      <c r="BF176" s="227">
        <f>IF(N176="snížená",J176,0)</f>
        <v>0</v>
      </c>
      <c r="BG176" s="227">
        <f>IF(N176="zákl. přenesená",J176,0)</f>
        <v>0</v>
      </c>
      <c r="BH176" s="227">
        <f>IF(N176="sníž. přenesená",J176,0)</f>
        <v>0</v>
      </c>
      <c r="BI176" s="227">
        <f>IF(N176="nulová",J176,0)</f>
        <v>0</v>
      </c>
      <c r="BJ176" s="20" t="s">
        <v>84</v>
      </c>
      <c r="BK176" s="227">
        <f>ROUND(I176*H176,2)</f>
        <v>0</v>
      </c>
      <c r="BL176" s="20" t="s">
        <v>471</v>
      </c>
      <c r="BM176" s="226" t="s">
        <v>1839</v>
      </c>
    </row>
    <row r="177" spans="1:51" s="14" customFormat="1" ht="12">
      <c r="A177" s="14"/>
      <c r="B177" s="250"/>
      <c r="C177" s="251"/>
      <c r="D177" s="241" t="s">
        <v>380</v>
      </c>
      <c r="E177" s="251"/>
      <c r="F177" s="253" t="s">
        <v>1840</v>
      </c>
      <c r="G177" s="251"/>
      <c r="H177" s="254">
        <v>60.5</v>
      </c>
      <c r="I177" s="255"/>
      <c r="J177" s="251"/>
      <c r="K177" s="251"/>
      <c r="L177" s="256"/>
      <c r="M177" s="257"/>
      <c r="N177" s="258"/>
      <c r="O177" s="258"/>
      <c r="P177" s="258"/>
      <c r="Q177" s="258"/>
      <c r="R177" s="258"/>
      <c r="S177" s="258"/>
      <c r="T177" s="259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60" t="s">
        <v>380</v>
      </c>
      <c r="AU177" s="260" t="s">
        <v>86</v>
      </c>
      <c r="AV177" s="14" t="s">
        <v>86</v>
      </c>
      <c r="AW177" s="14" t="s">
        <v>4</v>
      </c>
      <c r="AX177" s="14" t="s">
        <v>84</v>
      </c>
      <c r="AY177" s="260" t="s">
        <v>146</v>
      </c>
    </row>
    <row r="178" spans="1:65" s="2" customFormat="1" ht="16.5" customHeight="1">
      <c r="A178" s="41"/>
      <c r="B178" s="42"/>
      <c r="C178" s="215" t="s">
        <v>721</v>
      </c>
      <c r="D178" s="215" t="s">
        <v>149</v>
      </c>
      <c r="E178" s="216" t="s">
        <v>1841</v>
      </c>
      <c r="F178" s="217" t="s">
        <v>1842</v>
      </c>
      <c r="G178" s="218" t="s">
        <v>644</v>
      </c>
      <c r="H178" s="219">
        <v>6</v>
      </c>
      <c r="I178" s="220"/>
      <c r="J178" s="221">
        <f>ROUND(I178*H178,2)</f>
        <v>0</v>
      </c>
      <c r="K178" s="217" t="s">
        <v>19</v>
      </c>
      <c r="L178" s="47"/>
      <c r="M178" s="222" t="s">
        <v>19</v>
      </c>
      <c r="N178" s="223" t="s">
        <v>47</v>
      </c>
      <c r="O178" s="87"/>
      <c r="P178" s="224">
        <f>O178*H178</f>
        <v>0</v>
      </c>
      <c r="Q178" s="224">
        <v>0</v>
      </c>
      <c r="R178" s="224">
        <f>Q178*H178</f>
        <v>0</v>
      </c>
      <c r="S178" s="224">
        <v>0</v>
      </c>
      <c r="T178" s="225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26" t="s">
        <v>471</v>
      </c>
      <c r="AT178" s="226" t="s">
        <v>149</v>
      </c>
      <c r="AU178" s="226" t="s">
        <v>86</v>
      </c>
      <c r="AY178" s="20" t="s">
        <v>146</v>
      </c>
      <c r="BE178" s="227">
        <f>IF(N178="základní",J178,0)</f>
        <v>0</v>
      </c>
      <c r="BF178" s="227">
        <f>IF(N178="snížená",J178,0)</f>
        <v>0</v>
      </c>
      <c r="BG178" s="227">
        <f>IF(N178="zákl. přenesená",J178,0)</f>
        <v>0</v>
      </c>
      <c r="BH178" s="227">
        <f>IF(N178="sníž. přenesená",J178,0)</f>
        <v>0</v>
      </c>
      <c r="BI178" s="227">
        <f>IF(N178="nulová",J178,0)</f>
        <v>0</v>
      </c>
      <c r="BJ178" s="20" t="s">
        <v>84</v>
      </c>
      <c r="BK178" s="227">
        <f>ROUND(I178*H178,2)</f>
        <v>0</v>
      </c>
      <c r="BL178" s="20" t="s">
        <v>471</v>
      </c>
      <c r="BM178" s="226" t="s">
        <v>1843</v>
      </c>
    </row>
    <row r="179" spans="1:65" s="2" customFormat="1" ht="21.75" customHeight="1">
      <c r="A179" s="41"/>
      <c r="B179" s="42"/>
      <c r="C179" s="215" t="s">
        <v>726</v>
      </c>
      <c r="D179" s="215" t="s">
        <v>149</v>
      </c>
      <c r="E179" s="216" t="s">
        <v>1844</v>
      </c>
      <c r="F179" s="217" t="s">
        <v>1845</v>
      </c>
      <c r="G179" s="218" t="s">
        <v>644</v>
      </c>
      <c r="H179" s="219">
        <v>5</v>
      </c>
      <c r="I179" s="220"/>
      <c r="J179" s="221">
        <f>ROUND(I179*H179,2)</f>
        <v>0</v>
      </c>
      <c r="K179" s="217" t="s">
        <v>153</v>
      </c>
      <c r="L179" s="47"/>
      <c r="M179" s="222" t="s">
        <v>19</v>
      </c>
      <c r="N179" s="223" t="s">
        <v>47</v>
      </c>
      <c r="O179" s="87"/>
      <c r="P179" s="224">
        <f>O179*H179</f>
        <v>0</v>
      </c>
      <c r="Q179" s="224">
        <v>0</v>
      </c>
      <c r="R179" s="224">
        <f>Q179*H179</f>
        <v>0</v>
      </c>
      <c r="S179" s="224">
        <v>0</v>
      </c>
      <c r="T179" s="225">
        <f>S179*H179</f>
        <v>0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26" t="s">
        <v>471</v>
      </c>
      <c r="AT179" s="226" t="s">
        <v>149</v>
      </c>
      <c r="AU179" s="226" t="s">
        <v>86</v>
      </c>
      <c r="AY179" s="20" t="s">
        <v>146</v>
      </c>
      <c r="BE179" s="227">
        <f>IF(N179="základní",J179,0)</f>
        <v>0</v>
      </c>
      <c r="BF179" s="227">
        <f>IF(N179="snížená",J179,0)</f>
        <v>0</v>
      </c>
      <c r="BG179" s="227">
        <f>IF(N179="zákl. přenesená",J179,0)</f>
        <v>0</v>
      </c>
      <c r="BH179" s="227">
        <f>IF(N179="sníž. přenesená",J179,0)</f>
        <v>0</v>
      </c>
      <c r="BI179" s="227">
        <f>IF(N179="nulová",J179,0)</f>
        <v>0</v>
      </c>
      <c r="BJ179" s="20" t="s">
        <v>84</v>
      </c>
      <c r="BK179" s="227">
        <f>ROUND(I179*H179,2)</f>
        <v>0</v>
      </c>
      <c r="BL179" s="20" t="s">
        <v>471</v>
      </c>
      <c r="BM179" s="226" t="s">
        <v>1846</v>
      </c>
    </row>
    <row r="180" spans="1:47" s="2" customFormat="1" ht="12">
      <c r="A180" s="41"/>
      <c r="B180" s="42"/>
      <c r="C180" s="43"/>
      <c r="D180" s="228" t="s">
        <v>156</v>
      </c>
      <c r="E180" s="43"/>
      <c r="F180" s="229" t="s">
        <v>1847</v>
      </c>
      <c r="G180" s="43"/>
      <c r="H180" s="43"/>
      <c r="I180" s="230"/>
      <c r="J180" s="43"/>
      <c r="K180" s="43"/>
      <c r="L180" s="47"/>
      <c r="M180" s="231"/>
      <c r="N180" s="232"/>
      <c r="O180" s="87"/>
      <c r="P180" s="87"/>
      <c r="Q180" s="87"/>
      <c r="R180" s="87"/>
      <c r="S180" s="87"/>
      <c r="T180" s="88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T180" s="20" t="s">
        <v>156</v>
      </c>
      <c r="AU180" s="20" t="s">
        <v>86</v>
      </c>
    </row>
    <row r="181" spans="1:65" s="2" customFormat="1" ht="24.15" customHeight="1">
      <c r="A181" s="41"/>
      <c r="B181" s="42"/>
      <c r="C181" s="215" t="s">
        <v>731</v>
      </c>
      <c r="D181" s="215" t="s">
        <v>149</v>
      </c>
      <c r="E181" s="216" t="s">
        <v>1848</v>
      </c>
      <c r="F181" s="217" t="s">
        <v>1849</v>
      </c>
      <c r="G181" s="218" t="s">
        <v>442</v>
      </c>
      <c r="H181" s="219">
        <v>135</v>
      </c>
      <c r="I181" s="220"/>
      <c r="J181" s="221">
        <f>ROUND(I181*H181,2)</f>
        <v>0</v>
      </c>
      <c r="K181" s="217" t="s">
        <v>153</v>
      </c>
      <c r="L181" s="47"/>
      <c r="M181" s="222" t="s">
        <v>19</v>
      </c>
      <c r="N181" s="223" t="s">
        <v>47</v>
      </c>
      <c r="O181" s="87"/>
      <c r="P181" s="224">
        <f>O181*H181</f>
        <v>0</v>
      </c>
      <c r="Q181" s="224">
        <v>0</v>
      </c>
      <c r="R181" s="224">
        <f>Q181*H181</f>
        <v>0</v>
      </c>
      <c r="S181" s="224">
        <v>0</v>
      </c>
      <c r="T181" s="225">
        <f>S181*H181</f>
        <v>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26" t="s">
        <v>471</v>
      </c>
      <c r="AT181" s="226" t="s">
        <v>149</v>
      </c>
      <c r="AU181" s="226" t="s">
        <v>86</v>
      </c>
      <c r="AY181" s="20" t="s">
        <v>146</v>
      </c>
      <c r="BE181" s="227">
        <f>IF(N181="základní",J181,0)</f>
        <v>0</v>
      </c>
      <c r="BF181" s="227">
        <f>IF(N181="snížená",J181,0)</f>
        <v>0</v>
      </c>
      <c r="BG181" s="227">
        <f>IF(N181="zákl. přenesená",J181,0)</f>
        <v>0</v>
      </c>
      <c r="BH181" s="227">
        <f>IF(N181="sníž. přenesená",J181,0)</f>
        <v>0</v>
      </c>
      <c r="BI181" s="227">
        <f>IF(N181="nulová",J181,0)</f>
        <v>0</v>
      </c>
      <c r="BJ181" s="20" t="s">
        <v>84</v>
      </c>
      <c r="BK181" s="227">
        <f>ROUND(I181*H181,2)</f>
        <v>0</v>
      </c>
      <c r="BL181" s="20" t="s">
        <v>471</v>
      </c>
      <c r="BM181" s="226" t="s">
        <v>1850</v>
      </c>
    </row>
    <row r="182" spans="1:47" s="2" customFormat="1" ht="12">
      <c r="A182" s="41"/>
      <c r="B182" s="42"/>
      <c r="C182" s="43"/>
      <c r="D182" s="228" t="s">
        <v>156</v>
      </c>
      <c r="E182" s="43"/>
      <c r="F182" s="229" t="s">
        <v>1851</v>
      </c>
      <c r="G182" s="43"/>
      <c r="H182" s="43"/>
      <c r="I182" s="230"/>
      <c r="J182" s="43"/>
      <c r="K182" s="43"/>
      <c r="L182" s="47"/>
      <c r="M182" s="231"/>
      <c r="N182" s="232"/>
      <c r="O182" s="87"/>
      <c r="P182" s="87"/>
      <c r="Q182" s="87"/>
      <c r="R182" s="87"/>
      <c r="S182" s="87"/>
      <c r="T182" s="88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T182" s="20" t="s">
        <v>156</v>
      </c>
      <c r="AU182" s="20" t="s">
        <v>86</v>
      </c>
    </row>
    <row r="183" spans="1:65" s="2" customFormat="1" ht="16.5" customHeight="1">
      <c r="A183" s="41"/>
      <c r="B183" s="42"/>
      <c r="C183" s="288" t="s">
        <v>736</v>
      </c>
      <c r="D183" s="288" t="s">
        <v>523</v>
      </c>
      <c r="E183" s="289" t="s">
        <v>1852</v>
      </c>
      <c r="F183" s="290" t="s">
        <v>1853</v>
      </c>
      <c r="G183" s="291" t="s">
        <v>442</v>
      </c>
      <c r="H183" s="292">
        <v>10</v>
      </c>
      <c r="I183" s="293"/>
      <c r="J183" s="294">
        <f>ROUND(I183*H183,2)</f>
        <v>0</v>
      </c>
      <c r="K183" s="290" t="s">
        <v>19</v>
      </c>
      <c r="L183" s="295"/>
      <c r="M183" s="296" t="s">
        <v>19</v>
      </c>
      <c r="N183" s="297" t="s">
        <v>47</v>
      </c>
      <c r="O183" s="87"/>
      <c r="P183" s="224">
        <f>O183*H183</f>
        <v>0</v>
      </c>
      <c r="Q183" s="224">
        <v>0</v>
      </c>
      <c r="R183" s="224">
        <f>Q183*H183</f>
        <v>0</v>
      </c>
      <c r="S183" s="224">
        <v>0</v>
      </c>
      <c r="T183" s="225">
        <f>S183*H183</f>
        <v>0</v>
      </c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R183" s="226" t="s">
        <v>628</v>
      </c>
      <c r="AT183" s="226" t="s">
        <v>523</v>
      </c>
      <c r="AU183" s="226" t="s">
        <v>86</v>
      </c>
      <c r="AY183" s="20" t="s">
        <v>146</v>
      </c>
      <c r="BE183" s="227">
        <f>IF(N183="základní",J183,0)</f>
        <v>0</v>
      </c>
      <c r="BF183" s="227">
        <f>IF(N183="snížená",J183,0)</f>
        <v>0</v>
      </c>
      <c r="BG183" s="227">
        <f>IF(N183="zákl. přenesená",J183,0)</f>
        <v>0</v>
      </c>
      <c r="BH183" s="227">
        <f>IF(N183="sníž. přenesená",J183,0)</f>
        <v>0</v>
      </c>
      <c r="BI183" s="227">
        <f>IF(N183="nulová",J183,0)</f>
        <v>0</v>
      </c>
      <c r="BJ183" s="20" t="s">
        <v>84</v>
      </c>
      <c r="BK183" s="227">
        <f>ROUND(I183*H183,2)</f>
        <v>0</v>
      </c>
      <c r="BL183" s="20" t="s">
        <v>471</v>
      </c>
      <c r="BM183" s="226" t="s">
        <v>1854</v>
      </c>
    </row>
    <row r="184" spans="1:65" s="2" customFormat="1" ht="16.5" customHeight="1">
      <c r="A184" s="41"/>
      <c r="B184" s="42"/>
      <c r="C184" s="288" t="s">
        <v>742</v>
      </c>
      <c r="D184" s="288" t="s">
        <v>523</v>
      </c>
      <c r="E184" s="289" t="s">
        <v>1855</v>
      </c>
      <c r="F184" s="290" t="s">
        <v>1856</v>
      </c>
      <c r="G184" s="291" t="s">
        <v>1754</v>
      </c>
      <c r="H184" s="292">
        <v>78.125</v>
      </c>
      <c r="I184" s="293"/>
      <c r="J184" s="294">
        <f>ROUND(I184*H184,2)</f>
        <v>0</v>
      </c>
      <c r="K184" s="290" t="s">
        <v>153</v>
      </c>
      <c r="L184" s="295"/>
      <c r="M184" s="296" t="s">
        <v>19</v>
      </c>
      <c r="N184" s="297" t="s">
        <v>47</v>
      </c>
      <c r="O184" s="87"/>
      <c r="P184" s="224">
        <f>O184*H184</f>
        <v>0</v>
      </c>
      <c r="Q184" s="224">
        <v>0.001</v>
      </c>
      <c r="R184" s="224">
        <f>Q184*H184</f>
        <v>0.078125</v>
      </c>
      <c r="S184" s="224">
        <v>0</v>
      </c>
      <c r="T184" s="225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26" t="s">
        <v>628</v>
      </c>
      <c r="AT184" s="226" t="s">
        <v>523</v>
      </c>
      <c r="AU184" s="226" t="s">
        <v>86</v>
      </c>
      <c r="AY184" s="20" t="s">
        <v>146</v>
      </c>
      <c r="BE184" s="227">
        <f>IF(N184="základní",J184,0)</f>
        <v>0</v>
      </c>
      <c r="BF184" s="227">
        <f>IF(N184="snížená",J184,0)</f>
        <v>0</v>
      </c>
      <c r="BG184" s="227">
        <f>IF(N184="zákl. přenesená",J184,0)</f>
        <v>0</v>
      </c>
      <c r="BH184" s="227">
        <f>IF(N184="sníž. přenesená",J184,0)</f>
        <v>0</v>
      </c>
      <c r="BI184" s="227">
        <f>IF(N184="nulová",J184,0)</f>
        <v>0</v>
      </c>
      <c r="BJ184" s="20" t="s">
        <v>84</v>
      </c>
      <c r="BK184" s="227">
        <f>ROUND(I184*H184,2)</f>
        <v>0</v>
      </c>
      <c r="BL184" s="20" t="s">
        <v>471</v>
      </c>
      <c r="BM184" s="226" t="s">
        <v>1857</v>
      </c>
    </row>
    <row r="185" spans="1:51" s="14" customFormat="1" ht="12">
      <c r="A185" s="14"/>
      <c r="B185" s="250"/>
      <c r="C185" s="251"/>
      <c r="D185" s="241" t="s">
        <v>380</v>
      </c>
      <c r="E185" s="251"/>
      <c r="F185" s="253" t="s">
        <v>1858</v>
      </c>
      <c r="G185" s="251"/>
      <c r="H185" s="254">
        <v>78.125</v>
      </c>
      <c r="I185" s="255"/>
      <c r="J185" s="251"/>
      <c r="K185" s="251"/>
      <c r="L185" s="256"/>
      <c r="M185" s="257"/>
      <c r="N185" s="258"/>
      <c r="O185" s="258"/>
      <c r="P185" s="258"/>
      <c r="Q185" s="258"/>
      <c r="R185" s="258"/>
      <c r="S185" s="258"/>
      <c r="T185" s="259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60" t="s">
        <v>380</v>
      </c>
      <c r="AU185" s="260" t="s">
        <v>86</v>
      </c>
      <c r="AV185" s="14" t="s">
        <v>86</v>
      </c>
      <c r="AW185" s="14" t="s">
        <v>4</v>
      </c>
      <c r="AX185" s="14" t="s">
        <v>84</v>
      </c>
      <c r="AY185" s="260" t="s">
        <v>146</v>
      </c>
    </row>
    <row r="186" spans="1:65" s="2" customFormat="1" ht="24.15" customHeight="1">
      <c r="A186" s="41"/>
      <c r="B186" s="42"/>
      <c r="C186" s="215" t="s">
        <v>747</v>
      </c>
      <c r="D186" s="215" t="s">
        <v>149</v>
      </c>
      <c r="E186" s="216" t="s">
        <v>1859</v>
      </c>
      <c r="F186" s="217" t="s">
        <v>1860</v>
      </c>
      <c r="G186" s="218" t="s">
        <v>644</v>
      </c>
      <c r="H186" s="219">
        <v>5</v>
      </c>
      <c r="I186" s="220"/>
      <c r="J186" s="221">
        <f>ROUND(I186*H186,2)</f>
        <v>0</v>
      </c>
      <c r="K186" s="217" t="s">
        <v>153</v>
      </c>
      <c r="L186" s="47"/>
      <c r="M186" s="222" t="s">
        <v>19</v>
      </c>
      <c r="N186" s="223" t="s">
        <v>47</v>
      </c>
      <c r="O186" s="87"/>
      <c r="P186" s="224">
        <f>O186*H186</f>
        <v>0</v>
      </c>
      <c r="Q186" s="224">
        <v>0</v>
      </c>
      <c r="R186" s="224">
        <f>Q186*H186</f>
        <v>0</v>
      </c>
      <c r="S186" s="224">
        <v>0</v>
      </c>
      <c r="T186" s="225">
        <f>S186*H186</f>
        <v>0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26" t="s">
        <v>471</v>
      </c>
      <c r="AT186" s="226" t="s">
        <v>149</v>
      </c>
      <c r="AU186" s="226" t="s">
        <v>86</v>
      </c>
      <c r="AY186" s="20" t="s">
        <v>146</v>
      </c>
      <c r="BE186" s="227">
        <f>IF(N186="základní",J186,0)</f>
        <v>0</v>
      </c>
      <c r="BF186" s="227">
        <f>IF(N186="snížená",J186,0)</f>
        <v>0</v>
      </c>
      <c r="BG186" s="227">
        <f>IF(N186="zákl. přenesená",J186,0)</f>
        <v>0</v>
      </c>
      <c r="BH186" s="227">
        <f>IF(N186="sníž. přenesená",J186,0)</f>
        <v>0</v>
      </c>
      <c r="BI186" s="227">
        <f>IF(N186="nulová",J186,0)</f>
        <v>0</v>
      </c>
      <c r="BJ186" s="20" t="s">
        <v>84</v>
      </c>
      <c r="BK186" s="227">
        <f>ROUND(I186*H186,2)</f>
        <v>0</v>
      </c>
      <c r="BL186" s="20" t="s">
        <v>471</v>
      </c>
      <c r="BM186" s="226" t="s">
        <v>1861</v>
      </c>
    </row>
    <row r="187" spans="1:47" s="2" customFormat="1" ht="12">
      <c r="A187" s="41"/>
      <c r="B187" s="42"/>
      <c r="C187" s="43"/>
      <c r="D187" s="228" t="s">
        <v>156</v>
      </c>
      <c r="E187" s="43"/>
      <c r="F187" s="229" t="s">
        <v>1862</v>
      </c>
      <c r="G187" s="43"/>
      <c r="H187" s="43"/>
      <c r="I187" s="230"/>
      <c r="J187" s="43"/>
      <c r="K187" s="43"/>
      <c r="L187" s="47"/>
      <c r="M187" s="231"/>
      <c r="N187" s="232"/>
      <c r="O187" s="87"/>
      <c r="P187" s="87"/>
      <c r="Q187" s="87"/>
      <c r="R187" s="87"/>
      <c r="S187" s="87"/>
      <c r="T187" s="88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T187" s="20" t="s">
        <v>156</v>
      </c>
      <c r="AU187" s="20" t="s">
        <v>86</v>
      </c>
    </row>
    <row r="188" spans="1:65" s="2" customFormat="1" ht="16.5" customHeight="1">
      <c r="A188" s="41"/>
      <c r="B188" s="42"/>
      <c r="C188" s="288" t="s">
        <v>752</v>
      </c>
      <c r="D188" s="288" t="s">
        <v>523</v>
      </c>
      <c r="E188" s="289" t="s">
        <v>1863</v>
      </c>
      <c r="F188" s="290" t="s">
        <v>1864</v>
      </c>
      <c r="G188" s="291" t="s">
        <v>644</v>
      </c>
      <c r="H188" s="292">
        <v>5</v>
      </c>
      <c r="I188" s="293"/>
      <c r="J188" s="294">
        <f>ROUND(I188*H188,2)</f>
        <v>0</v>
      </c>
      <c r="K188" s="290" t="s">
        <v>153</v>
      </c>
      <c r="L188" s="295"/>
      <c r="M188" s="296" t="s">
        <v>19</v>
      </c>
      <c r="N188" s="297" t="s">
        <v>47</v>
      </c>
      <c r="O188" s="87"/>
      <c r="P188" s="224">
        <f>O188*H188</f>
        <v>0</v>
      </c>
      <c r="Q188" s="224">
        <v>0.00297</v>
      </c>
      <c r="R188" s="224">
        <f>Q188*H188</f>
        <v>0.01485</v>
      </c>
      <c r="S188" s="224">
        <v>0</v>
      </c>
      <c r="T188" s="225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26" t="s">
        <v>628</v>
      </c>
      <c r="AT188" s="226" t="s">
        <v>523</v>
      </c>
      <c r="AU188" s="226" t="s">
        <v>86</v>
      </c>
      <c r="AY188" s="20" t="s">
        <v>146</v>
      </c>
      <c r="BE188" s="227">
        <f>IF(N188="základní",J188,0)</f>
        <v>0</v>
      </c>
      <c r="BF188" s="227">
        <f>IF(N188="snížená",J188,0)</f>
        <v>0</v>
      </c>
      <c r="BG188" s="227">
        <f>IF(N188="zákl. přenesená",J188,0)</f>
        <v>0</v>
      </c>
      <c r="BH188" s="227">
        <f>IF(N188="sníž. přenesená",J188,0)</f>
        <v>0</v>
      </c>
      <c r="BI188" s="227">
        <f>IF(N188="nulová",J188,0)</f>
        <v>0</v>
      </c>
      <c r="BJ188" s="20" t="s">
        <v>84</v>
      </c>
      <c r="BK188" s="227">
        <f>ROUND(I188*H188,2)</f>
        <v>0</v>
      </c>
      <c r="BL188" s="20" t="s">
        <v>471</v>
      </c>
      <c r="BM188" s="226" t="s">
        <v>1865</v>
      </c>
    </row>
    <row r="189" spans="1:65" s="2" customFormat="1" ht="16.5" customHeight="1">
      <c r="A189" s="41"/>
      <c r="B189" s="42"/>
      <c r="C189" s="288" t="s">
        <v>757</v>
      </c>
      <c r="D189" s="288" t="s">
        <v>523</v>
      </c>
      <c r="E189" s="289" t="s">
        <v>1866</v>
      </c>
      <c r="F189" s="290" t="s">
        <v>1867</v>
      </c>
      <c r="G189" s="291" t="s">
        <v>644</v>
      </c>
      <c r="H189" s="292">
        <v>10</v>
      </c>
      <c r="I189" s="293"/>
      <c r="J189" s="294">
        <f>ROUND(I189*H189,2)</f>
        <v>0</v>
      </c>
      <c r="K189" s="290" t="s">
        <v>19</v>
      </c>
      <c r="L189" s="295"/>
      <c r="M189" s="296" t="s">
        <v>19</v>
      </c>
      <c r="N189" s="297" t="s">
        <v>47</v>
      </c>
      <c r="O189" s="87"/>
      <c r="P189" s="224">
        <f>O189*H189</f>
        <v>0</v>
      </c>
      <c r="Q189" s="224">
        <v>0</v>
      </c>
      <c r="R189" s="224">
        <f>Q189*H189</f>
        <v>0</v>
      </c>
      <c r="S189" s="224">
        <v>0</v>
      </c>
      <c r="T189" s="225">
        <f>S189*H189</f>
        <v>0</v>
      </c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R189" s="226" t="s">
        <v>628</v>
      </c>
      <c r="AT189" s="226" t="s">
        <v>523</v>
      </c>
      <c r="AU189" s="226" t="s">
        <v>86</v>
      </c>
      <c r="AY189" s="20" t="s">
        <v>146</v>
      </c>
      <c r="BE189" s="227">
        <f>IF(N189="základní",J189,0)</f>
        <v>0</v>
      </c>
      <c r="BF189" s="227">
        <f>IF(N189="snížená",J189,0)</f>
        <v>0</v>
      </c>
      <c r="BG189" s="227">
        <f>IF(N189="zákl. přenesená",J189,0)</f>
        <v>0</v>
      </c>
      <c r="BH189" s="227">
        <f>IF(N189="sníž. přenesená",J189,0)</f>
        <v>0</v>
      </c>
      <c r="BI189" s="227">
        <f>IF(N189="nulová",J189,0)</f>
        <v>0</v>
      </c>
      <c r="BJ189" s="20" t="s">
        <v>84</v>
      </c>
      <c r="BK189" s="227">
        <f>ROUND(I189*H189,2)</f>
        <v>0</v>
      </c>
      <c r="BL189" s="20" t="s">
        <v>471</v>
      </c>
      <c r="BM189" s="226" t="s">
        <v>1868</v>
      </c>
    </row>
    <row r="190" spans="1:63" s="12" customFormat="1" ht="25.9" customHeight="1">
      <c r="A190" s="12"/>
      <c r="B190" s="199"/>
      <c r="C190" s="200"/>
      <c r="D190" s="201" t="s">
        <v>75</v>
      </c>
      <c r="E190" s="202" t="s">
        <v>1869</v>
      </c>
      <c r="F190" s="202" t="s">
        <v>122</v>
      </c>
      <c r="G190" s="200"/>
      <c r="H190" s="200"/>
      <c r="I190" s="203"/>
      <c r="J190" s="204">
        <f>BK190</f>
        <v>0</v>
      </c>
      <c r="K190" s="200"/>
      <c r="L190" s="205"/>
      <c r="M190" s="206"/>
      <c r="N190" s="207"/>
      <c r="O190" s="207"/>
      <c r="P190" s="208">
        <f>P191</f>
        <v>0</v>
      </c>
      <c r="Q190" s="207"/>
      <c r="R190" s="208">
        <f>R191</f>
        <v>0</v>
      </c>
      <c r="S190" s="207"/>
      <c r="T190" s="209">
        <f>T191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10" t="s">
        <v>167</v>
      </c>
      <c r="AT190" s="211" t="s">
        <v>75</v>
      </c>
      <c r="AU190" s="211" t="s">
        <v>76</v>
      </c>
      <c r="AY190" s="210" t="s">
        <v>146</v>
      </c>
      <c r="BK190" s="212">
        <f>BK191</f>
        <v>0</v>
      </c>
    </row>
    <row r="191" spans="1:63" s="12" customFormat="1" ht="22.8" customHeight="1">
      <c r="A191" s="12"/>
      <c r="B191" s="199"/>
      <c r="C191" s="200"/>
      <c r="D191" s="201" t="s">
        <v>75</v>
      </c>
      <c r="E191" s="213" t="s">
        <v>1870</v>
      </c>
      <c r="F191" s="213" t="s">
        <v>1871</v>
      </c>
      <c r="G191" s="200"/>
      <c r="H191" s="200"/>
      <c r="I191" s="203"/>
      <c r="J191" s="214">
        <f>BK191</f>
        <v>0</v>
      </c>
      <c r="K191" s="200"/>
      <c r="L191" s="205"/>
      <c r="M191" s="206"/>
      <c r="N191" s="207"/>
      <c r="O191" s="207"/>
      <c r="P191" s="208">
        <f>SUM(P192:P195)</f>
        <v>0</v>
      </c>
      <c r="Q191" s="207"/>
      <c r="R191" s="208">
        <f>SUM(R192:R195)</f>
        <v>0</v>
      </c>
      <c r="S191" s="207"/>
      <c r="T191" s="209">
        <f>SUM(T192:T195)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10" t="s">
        <v>167</v>
      </c>
      <c r="AT191" s="211" t="s">
        <v>75</v>
      </c>
      <c r="AU191" s="211" t="s">
        <v>84</v>
      </c>
      <c r="AY191" s="210" t="s">
        <v>146</v>
      </c>
      <c r="BK191" s="212">
        <f>SUM(BK192:BK195)</f>
        <v>0</v>
      </c>
    </row>
    <row r="192" spans="1:65" s="2" customFormat="1" ht="16.5" customHeight="1">
      <c r="A192" s="41"/>
      <c r="B192" s="42"/>
      <c r="C192" s="215" t="s">
        <v>766</v>
      </c>
      <c r="D192" s="215" t="s">
        <v>149</v>
      </c>
      <c r="E192" s="216" t="s">
        <v>1872</v>
      </c>
      <c r="F192" s="217" t="s">
        <v>1873</v>
      </c>
      <c r="G192" s="218" t="s">
        <v>152</v>
      </c>
      <c r="H192" s="219">
        <v>1</v>
      </c>
      <c r="I192" s="220"/>
      <c r="J192" s="221">
        <f>ROUND(I192*H192,2)</f>
        <v>0</v>
      </c>
      <c r="K192" s="217" t="s">
        <v>153</v>
      </c>
      <c r="L192" s="47"/>
      <c r="M192" s="222" t="s">
        <v>19</v>
      </c>
      <c r="N192" s="223" t="s">
        <v>47</v>
      </c>
      <c r="O192" s="87"/>
      <c r="P192" s="224">
        <f>O192*H192</f>
        <v>0</v>
      </c>
      <c r="Q192" s="224">
        <v>0</v>
      </c>
      <c r="R192" s="224">
        <f>Q192*H192</f>
        <v>0</v>
      </c>
      <c r="S192" s="224">
        <v>0</v>
      </c>
      <c r="T192" s="225">
        <f>S192*H192</f>
        <v>0</v>
      </c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R192" s="226" t="s">
        <v>1874</v>
      </c>
      <c r="AT192" s="226" t="s">
        <v>149</v>
      </c>
      <c r="AU192" s="226" t="s">
        <v>86</v>
      </c>
      <c r="AY192" s="20" t="s">
        <v>146</v>
      </c>
      <c r="BE192" s="227">
        <f>IF(N192="základní",J192,0)</f>
        <v>0</v>
      </c>
      <c r="BF192" s="227">
        <f>IF(N192="snížená",J192,0)</f>
        <v>0</v>
      </c>
      <c r="BG192" s="227">
        <f>IF(N192="zákl. přenesená",J192,0)</f>
        <v>0</v>
      </c>
      <c r="BH192" s="227">
        <f>IF(N192="sníž. přenesená",J192,0)</f>
        <v>0</v>
      </c>
      <c r="BI192" s="227">
        <f>IF(N192="nulová",J192,0)</f>
        <v>0</v>
      </c>
      <c r="BJ192" s="20" t="s">
        <v>84</v>
      </c>
      <c r="BK192" s="227">
        <f>ROUND(I192*H192,2)</f>
        <v>0</v>
      </c>
      <c r="BL192" s="20" t="s">
        <v>1874</v>
      </c>
      <c r="BM192" s="226" t="s">
        <v>1875</v>
      </c>
    </row>
    <row r="193" spans="1:47" s="2" customFormat="1" ht="12">
      <c r="A193" s="41"/>
      <c r="B193" s="42"/>
      <c r="C193" s="43"/>
      <c r="D193" s="228" t="s">
        <v>156</v>
      </c>
      <c r="E193" s="43"/>
      <c r="F193" s="229" t="s">
        <v>1876</v>
      </c>
      <c r="G193" s="43"/>
      <c r="H193" s="43"/>
      <c r="I193" s="230"/>
      <c r="J193" s="43"/>
      <c r="K193" s="43"/>
      <c r="L193" s="47"/>
      <c r="M193" s="231"/>
      <c r="N193" s="232"/>
      <c r="O193" s="87"/>
      <c r="P193" s="87"/>
      <c r="Q193" s="87"/>
      <c r="R193" s="87"/>
      <c r="S193" s="87"/>
      <c r="T193" s="88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T193" s="20" t="s">
        <v>156</v>
      </c>
      <c r="AU193" s="20" t="s">
        <v>86</v>
      </c>
    </row>
    <row r="194" spans="1:65" s="2" customFormat="1" ht="16.5" customHeight="1">
      <c r="A194" s="41"/>
      <c r="B194" s="42"/>
      <c r="C194" s="215" t="s">
        <v>774</v>
      </c>
      <c r="D194" s="215" t="s">
        <v>149</v>
      </c>
      <c r="E194" s="216" t="s">
        <v>1877</v>
      </c>
      <c r="F194" s="217" t="s">
        <v>1878</v>
      </c>
      <c r="G194" s="218" t="s">
        <v>152</v>
      </c>
      <c r="H194" s="219">
        <v>1</v>
      </c>
      <c r="I194" s="220"/>
      <c r="J194" s="221">
        <f>ROUND(I194*H194,2)</f>
        <v>0</v>
      </c>
      <c r="K194" s="217" t="s">
        <v>153</v>
      </c>
      <c r="L194" s="47"/>
      <c r="M194" s="222" t="s">
        <v>19</v>
      </c>
      <c r="N194" s="223" t="s">
        <v>47</v>
      </c>
      <c r="O194" s="87"/>
      <c r="P194" s="224">
        <f>O194*H194</f>
        <v>0</v>
      </c>
      <c r="Q194" s="224">
        <v>0</v>
      </c>
      <c r="R194" s="224">
        <f>Q194*H194</f>
        <v>0</v>
      </c>
      <c r="S194" s="224">
        <v>0</v>
      </c>
      <c r="T194" s="225">
        <f>S194*H194</f>
        <v>0</v>
      </c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R194" s="226" t="s">
        <v>1874</v>
      </c>
      <c r="AT194" s="226" t="s">
        <v>149</v>
      </c>
      <c r="AU194" s="226" t="s">
        <v>86</v>
      </c>
      <c r="AY194" s="20" t="s">
        <v>146</v>
      </c>
      <c r="BE194" s="227">
        <f>IF(N194="základní",J194,0)</f>
        <v>0</v>
      </c>
      <c r="BF194" s="227">
        <f>IF(N194="snížená",J194,0)</f>
        <v>0</v>
      </c>
      <c r="BG194" s="227">
        <f>IF(N194="zákl. přenesená",J194,0)</f>
        <v>0</v>
      </c>
      <c r="BH194" s="227">
        <f>IF(N194="sníž. přenesená",J194,0)</f>
        <v>0</v>
      </c>
      <c r="BI194" s="227">
        <f>IF(N194="nulová",J194,0)</f>
        <v>0</v>
      </c>
      <c r="BJ194" s="20" t="s">
        <v>84</v>
      </c>
      <c r="BK194" s="227">
        <f>ROUND(I194*H194,2)</f>
        <v>0</v>
      </c>
      <c r="BL194" s="20" t="s">
        <v>1874</v>
      </c>
      <c r="BM194" s="226" t="s">
        <v>1879</v>
      </c>
    </row>
    <row r="195" spans="1:47" s="2" customFormat="1" ht="12">
      <c r="A195" s="41"/>
      <c r="B195" s="42"/>
      <c r="C195" s="43"/>
      <c r="D195" s="228" t="s">
        <v>156</v>
      </c>
      <c r="E195" s="43"/>
      <c r="F195" s="229" t="s">
        <v>1880</v>
      </c>
      <c r="G195" s="43"/>
      <c r="H195" s="43"/>
      <c r="I195" s="230"/>
      <c r="J195" s="43"/>
      <c r="K195" s="43"/>
      <c r="L195" s="47"/>
      <c r="M195" s="233"/>
      <c r="N195" s="234"/>
      <c r="O195" s="235"/>
      <c r="P195" s="235"/>
      <c r="Q195" s="235"/>
      <c r="R195" s="235"/>
      <c r="S195" s="235"/>
      <c r="T195" s="236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T195" s="20" t="s">
        <v>156</v>
      </c>
      <c r="AU195" s="20" t="s">
        <v>86</v>
      </c>
    </row>
    <row r="196" spans="1:31" s="2" customFormat="1" ht="6.95" customHeight="1">
      <c r="A196" s="41"/>
      <c r="B196" s="62"/>
      <c r="C196" s="63"/>
      <c r="D196" s="63"/>
      <c r="E196" s="63"/>
      <c r="F196" s="63"/>
      <c r="G196" s="63"/>
      <c r="H196" s="63"/>
      <c r="I196" s="63"/>
      <c r="J196" s="63"/>
      <c r="K196" s="63"/>
      <c r="L196" s="47"/>
      <c r="M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</row>
  </sheetData>
  <sheetProtection password="CC35" sheet="1" objects="1" scenarios="1" formatColumns="0" formatRows="0" autoFilter="0"/>
  <autoFilter ref="C94:K195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3:H83"/>
    <mergeCell ref="E85:H85"/>
    <mergeCell ref="E87:H87"/>
    <mergeCell ref="L2:V2"/>
  </mergeCells>
  <hyperlinks>
    <hyperlink ref="F99" r:id="rId1" display="https://podminky.urs.cz/item/CS_URS_2024_01/997006512"/>
    <hyperlink ref="F101" r:id="rId2" display="https://podminky.urs.cz/item/CS_URS_2024_01/997006512"/>
    <hyperlink ref="F103" r:id="rId3" display="https://podminky.urs.cz/item/CS_URS_2024_01/997006519"/>
    <hyperlink ref="F106" r:id="rId4" display="https://podminky.urs.cz/item/CS_URS_2024_01/997006519"/>
    <hyperlink ref="F112" r:id="rId5" display="https://podminky.urs.cz/item/CS_URS_2024_01/998225111"/>
    <hyperlink ref="F116" r:id="rId6" display="https://podminky.urs.cz/item/CS_URS_2024_01/210100001"/>
    <hyperlink ref="F118" r:id="rId7" display="https://podminky.urs.cz/item/CS_URS_2024_01/210100099"/>
    <hyperlink ref="F120" r:id="rId8" display="https://podminky.urs.cz/item/CS_URS_2024_01/210204002"/>
    <hyperlink ref="F124" r:id="rId9" display="https://podminky.urs.cz/item/CS_URS_2024_01/210204011"/>
    <hyperlink ref="F129" r:id="rId10" display="https://podminky.urs.cz/item/CS_URS_2024_01/210204103"/>
    <hyperlink ref="F131" r:id="rId11" display="https://podminky.urs.cz/item/CS_URS_2024_01/210204105"/>
    <hyperlink ref="F133" r:id="rId12" display="https://podminky.urs.cz/item/CS_URS_2024_01/210204202"/>
    <hyperlink ref="F136" r:id="rId13" display="https://podminky.urs.cz/item/CS_URS_2024_01/210204203"/>
    <hyperlink ref="F140" r:id="rId14" display="https://podminky.urs.cz/item/CS_URS_2024_01/210280002"/>
    <hyperlink ref="F142" r:id="rId15" display="https://podminky.urs.cz/item/CS_URS_2024_01/210280351"/>
    <hyperlink ref="F145" r:id="rId16" display="https://podminky.urs.cz/item/CS_URS_2024_01/460030011"/>
    <hyperlink ref="F171" r:id="rId17" display="https://podminky.urs.cz/item/CS_URS_2024_01/741122133"/>
    <hyperlink ref="F175" r:id="rId18" display="https://podminky.urs.cz/item/CS_URS_2024_01/741122211"/>
    <hyperlink ref="F180" r:id="rId19" display="https://podminky.urs.cz/item/CS_URS_2024_01/741375823"/>
    <hyperlink ref="F182" r:id="rId20" display="https://podminky.urs.cz/item/CS_URS_2024_01/741410041"/>
    <hyperlink ref="F187" r:id="rId21" display="https://podminky.urs.cz/item/CS_URS_2024_01/741440031"/>
    <hyperlink ref="F193" r:id="rId22" display="https://podminky.urs.cz/item/CS_URS_2024_01/042903000"/>
    <hyperlink ref="F195" r:id="rId23" display="https://podminky.urs.cz/item/CS_URS_2024_01/043002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111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3"/>
      <c r="AT3" s="20" t="s">
        <v>86</v>
      </c>
    </row>
    <row r="4" spans="2:46" s="1" customFormat="1" ht="24.95" customHeight="1">
      <c r="B4" s="23"/>
      <c r="D4" s="143" t="s">
        <v>115</v>
      </c>
      <c r="L4" s="23"/>
      <c r="M4" s="14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45" t="s">
        <v>16</v>
      </c>
      <c r="L6" s="23"/>
    </row>
    <row r="7" spans="2:12" s="1" customFormat="1" ht="16.5" customHeight="1">
      <c r="B7" s="23"/>
      <c r="E7" s="146" t="str">
        <f>'Rekapitulace zakázky'!K6</f>
        <v>Regenerace sídliště Husova - Jiráskova, Nový Bor - IV.etapa</v>
      </c>
      <c r="F7" s="145"/>
      <c r="G7" s="145"/>
      <c r="H7" s="145"/>
      <c r="L7" s="23"/>
    </row>
    <row r="8" spans="2:12" s="1" customFormat="1" ht="12" customHeight="1">
      <c r="B8" s="23"/>
      <c r="D8" s="145" t="s">
        <v>116</v>
      </c>
      <c r="L8" s="23"/>
    </row>
    <row r="9" spans="1:31" s="2" customFormat="1" ht="16.5" customHeight="1">
      <c r="A9" s="41"/>
      <c r="B9" s="47"/>
      <c r="C9" s="41"/>
      <c r="D9" s="41"/>
      <c r="E9" s="146" t="s">
        <v>1658</v>
      </c>
      <c r="F9" s="41"/>
      <c r="G9" s="41"/>
      <c r="H9" s="41"/>
      <c r="I9" s="41"/>
      <c r="J9" s="41"/>
      <c r="K9" s="41"/>
      <c r="L9" s="14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 customHeight="1">
      <c r="A10" s="41"/>
      <c r="B10" s="47"/>
      <c r="C10" s="41"/>
      <c r="D10" s="145" t="s">
        <v>237</v>
      </c>
      <c r="E10" s="41"/>
      <c r="F10" s="41"/>
      <c r="G10" s="41"/>
      <c r="H10" s="41"/>
      <c r="I10" s="41"/>
      <c r="J10" s="41"/>
      <c r="K10" s="41"/>
      <c r="L10" s="14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6.5" customHeight="1">
      <c r="A11" s="41"/>
      <c r="B11" s="47"/>
      <c r="C11" s="41"/>
      <c r="D11" s="41"/>
      <c r="E11" s="148" t="s">
        <v>1881</v>
      </c>
      <c r="F11" s="41"/>
      <c r="G11" s="41"/>
      <c r="H11" s="41"/>
      <c r="I11" s="41"/>
      <c r="J11" s="41"/>
      <c r="K11" s="41"/>
      <c r="L11" s="14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>
      <c r="A12" s="41"/>
      <c r="B12" s="47"/>
      <c r="C12" s="41"/>
      <c r="D12" s="41"/>
      <c r="E12" s="41"/>
      <c r="F12" s="41"/>
      <c r="G12" s="41"/>
      <c r="H12" s="41"/>
      <c r="I12" s="41"/>
      <c r="J12" s="41"/>
      <c r="K12" s="41"/>
      <c r="L12" s="14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2" customHeight="1">
      <c r="A13" s="41"/>
      <c r="B13" s="47"/>
      <c r="C13" s="41"/>
      <c r="D13" s="145" t="s">
        <v>18</v>
      </c>
      <c r="E13" s="41"/>
      <c r="F13" s="136" t="s">
        <v>19</v>
      </c>
      <c r="G13" s="41"/>
      <c r="H13" s="41"/>
      <c r="I13" s="145" t="s">
        <v>20</v>
      </c>
      <c r="J13" s="136" t="s">
        <v>19</v>
      </c>
      <c r="K13" s="41"/>
      <c r="L13" s="14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45" t="s">
        <v>21</v>
      </c>
      <c r="E14" s="41"/>
      <c r="F14" s="136" t="s">
        <v>22</v>
      </c>
      <c r="G14" s="41"/>
      <c r="H14" s="41"/>
      <c r="I14" s="145" t="s">
        <v>23</v>
      </c>
      <c r="J14" s="149" t="str">
        <f>'Rekapitulace zakázky'!AN8</f>
        <v>27. 2. 2024</v>
      </c>
      <c r="K14" s="41"/>
      <c r="L14" s="14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0.8" customHeight="1">
      <c r="A15" s="41"/>
      <c r="B15" s="47"/>
      <c r="C15" s="41"/>
      <c r="D15" s="41"/>
      <c r="E15" s="41"/>
      <c r="F15" s="41"/>
      <c r="G15" s="41"/>
      <c r="H15" s="41"/>
      <c r="I15" s="41"/>
      <c r="J15" s="41"/>
      <c r="K15" s="41"/>
      <c r="L15" s="14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7"/>
      <c r="C16" s="41"/>
      <c r="D16" s="145" t="s">
        <v>25</v>
      </c>
      <c r="E16" s="41"/>
      <c r="F16" s="41"/>
      <c r="G16" s="41"/>
      <c r="H16" s="41"/>
      <c r="I16" s="145" t="s">
        <v>26</v>
      </c>
      <c r="J16" s="136" t="s">
        <v>27</v>
      </c>
      <c r="K16" s="41"/>
      <c r="L16" s="14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8" customHeight="1">
      <c r="A17" s="41"/>
      <c r="B17" s="47"/>
      <c r="C17" s="41"/>
      <c r="D17" s="41"/>
      <c r="E17" s="136" t="s">
        <v>28</v>
      </c>
      <c r="F17" s="41"/>
      <c r="G17" s="41"/>
      <c r="H17" s="41"/>
      <c r="I17" s="145" t="s">
        <v>29</v>
      </c>
      <c r="J17" s="136" t="s">
        <v>30</v>
      </c>
      <c r="K17" s="41"/>
      <c r="L17" s="14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6.95" customHeight="1">
      <c r="A18" s="41"/>
      <c r="B18" s="47"/>
      <c r="C18" s="41"/>
      <c r="D18" s="41"/>
      <c r="E18" s="41"/>
      <c r="F18" s="41"/>
      <c r="G18" s="41"/>
      <c r="H18" s="41"/>
      <c r="I18" s="41"/>
      <c r="J18" s="41"/>
      <c r="K18" s="41"/>
      <c r="L18" s="14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2" customHeight="1">
      <c r="A19" s="41"/>
      <c r="B19" s="47"/>
      <c r="C19" s="41"/>
      <c r="D19" s="145" t="s">
        <v>31</v>
      </c>
      <c r="E19" s="41"/>
      <c r="F19" s="41"/>
      <c r="G19" s="41"/>
      <c r="H19" s="41"/>
      <c r="I19" s="145" t="s">
        <v>26</v>
      </c>
      <c r="J19" s="36" t="str">
        <f>'Rekapitulace zakázky'!AN13</f>
        <v>Vyplň údaj</v>
      </c>
      <c r="K19" s="41"/>
      <c r="L19" s="14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8" customHeight="1">
      <c r="A20" s="41"/>
      <c r="B20" s="47"/>
      <c r="C20" s="41"/>
      <c r="D20" s="41"/>
      <c r="E20" s="36" t="str">
        <f>'Rekapitulace zakázky'!E14</f>
        <v>Vyplň údaj</v>
      </c>
      <c r="F20" s="136"/>
      <c r="G20" s="136"/>
      <c r="H20" s="136"/>
      <c r="I20" s="145" t="s">
        <v>29</v>
      </c>
      <c r="J20" s="36" t="str">
        <f>'Rekapitulace zakázky'!AN14</f>
        <v>Vyplň údaj</v>
      </c>
      <c r="K20" s="41"/>
      <c r="L20" s="14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6.95" customHeight="1">
      <c r="A21" s="41"/>
      <c r="B21" s="47"/>
      <c r="C21" s="41"/>
      <c r="D21" s="41"/>
      <c r="E21" s="41"/>
      <c r="F21" s="41"/>
      <c r="G21" s="41"/>
      <c r="H21" s="41"/>
      <c r="I21" s="41"/>
      <c r="J21" s="41"/>
      <c r="K21" s="41"/>
      <c r="L21" s="14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2" customHeight="1">
      <c r="A22" s="41"/>
      <c r="B22" s="47"/>
      <c r="C22" s="41"/>
      <c r="D22" s="145" t="s">
        <v>33</v>
      </c>
      <c r="E22" s="41"/>
      <c r="F22" s="41"/>
      <c r="G22" s="41"/>
      <c r="H22" s="41"/>
      <c r="I22" s="145" t="s">
        <v>26</v>
      </c>
      <c r="J22" s="136" t="s">
        <v>34</v>
      </c>
      <c r="K22" s="41"/>
      <c r="L22" s="14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8" customHeight="1">
      <c r="A23" s="41"/>
      <c r="B23" s="47"/>
      <c r="C23" s="41"/>
      <c r="D23" s="41"/>
      <c r="E23" s="136" t="s">
        <v>35</v>
      </c>
      <c r="F23" s="41"/>
      <c r="G23" s="41"/>
      <c r="H23" s="41"/>
      <c r="I23" s="145" t="s">
        <v>29</v>
      </c>
      <c r="J23" s="136" t="s">
        <v>36</v>
      </c>
      <c r="K23" s="41"/>
      <c r="L23" s="14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6.95" customHeight="1">
      <c r="A24" s="41"/>
      <c r="B24" s="47"/>
      <c r="C24" s="41"/>
      <c r="D24" s="41"/>
      <c r="E24" s="41"/>
      <c r="F24" s="41"/>
      <c r="G24" s="41"/>
      <c r="H24" s="41"/>
      <c r="I24" s="41"/>
      <c r="J24" s="41"/>
      <c r="K24" s="41"/>
      <c r="L24" s="14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2" customHeight="1">
      <c r="A25" s="41"/>
      <c r="B25" s="47"/>
      <c r="C25" s="41"/>
      <c r="D25" s="145" t="s">
        <v>38</v>
      </c>
      <c r="E25" s="41"/>
      <c r="F25" s="41"/>
      <c r="G25" s="41"/>
      <c r="H25" s="41"/>
      <c r="I25" s="145" t="s">
        <v>26</v>
      </c>
      <c r="J25" s="136" t="s">
        <v>19</v>
      </c>
      <c r="K25" s="41"/>
      <c r="L25" s="14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8" customHeight="1">
      <c r="A26" s="41"/>
      <c r="B26" s="47"/>
      <c r="C26" s="41"/>
      <c r="D26" s="41"/>
      <c r="E26" s="136" t="s">
        <v>39</v>
      </c>
      <c r="F26" s="41"/>
      <c r="G26" s="41"/>
      <c r="H26" s="41"/>
      <c r="I26" s="145" t="s">
        <v>29</v>
      </c>
      <c r="J26" s="136" t="s">
        <v>19</v>
      </c>
      <c r="K26" s="41"/>
      <c r="L26" s="14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6.95" customHeight="1">
      <c r="A27" s="41"/>
      <c r="B27" s="47"/>
      <c r="C27" s="41"/>
      <c r="D27" s="41"/>
      <c r="E27" s="41"/>
      <c r="F27" s="41"/>
      <c r="G27" s="41"/>
      <c r="H27" s="41"/>
      <c r="I27" s="41"/>
      <c r="J27" s="41"/>
      <c r="K27" s="41"/>
      <c r="L27" s="147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2" customHeight="1">
      <c r="A28" s="41"/>
      <c r="B28" s="47"/>
      <c r="C28" s="41"/>
      <c r="D28" s="145" t="s">
        <v>40</v>
      </c>
      <c r="E28" s="41"/>
      <c r="F28" s="41"/>
      <c r="G28" s="41"/>
      <c r="H28" s="41"/>
      <c r="I28" s="41"/>
      <c r="J28" s="41"/>
      <c r="K28" s="41"/>
      <c r="L28" s="14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8" customFormat="1" ht="16.5" customHeight="1">
      <c r="A29" s="150"/>
      <c r="B29" s="151"/>
      <c r="C29" s="150"/>
      <c r="D29" s="150"/>
      <c r="E29" s="152" t="s">
        <v>19</v>
      </c>
      <c r="F29" s="152"/>
      <c r="G29" s="152"/>
      <c r="H29" s="152"/>
      <c r="I29" s="150"/>
      <c r="J29" s="150"/>
      <c r="K29" s="150"/>
      <c r="L29" s="153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</row>
    <row r="30" spans="1:31" s="2" customFormat="1" ht="6.95" customHeight="1">
      <c r="A30" s="41"/>
      <c r="B30" s="47"/>
      <c r="C30" s="41"/>
      <c r="D30" s="41"/>
      <c r="E30" s="41"/>
      <c r="F30" s="41"/>
      <c r="G30" s="41"/>
      <c r="H30" s="41"/>
      <c r="I30" s="41"/>
      <c r="J30" s="41"/>
      <c r="K30" s="41"/>
      <c r="L30" s="14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4"/>
      <c r="E31" s="154"/>
      <c r="F31" s="154"/>
      <c r="G31" s="154"/>
      <c r="H31" s="154"/>
      <c r="I31" s="154"/>
      <c r="J31" s="154"/>
      <c r="K31" s="154"/>
      <c r="L31" s="14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25.4" customHeight="1">
      <c r="A32" s="41"/>
      <c r="B32" s="47"/>
      <c r="C32" s="41"/>
      <c r="D32" s="155" t="s">
        <v>42</v>
      </c>
      <c r="E32" s="41"/>
      <c r="F32" s="41"/>
      <c r="G32" s="41"/>
      <c r="H32" s="41"/>
      <c r="I32" s="41"/>
      <c r="J32" s="156">
        <f>ROUND(J91,2)</f>
        <v>0</v>
      </c>
      <c r="K32" s="41"/>
      <c r="L32" s="14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7"/>
      <c r="C33" s="41"/>
      <c r="D33" s="154"/>
      <c r="E33" s="154"/>
      <c r="F33" s="154"/>
      <c r="G33" s="154"/>
      <c r="H33" s="154"/>
      <c r="I33" s="154"/>
      <c r="J33" s="154"/>
      <c r="K33" s="154"/>
      <c r="L33" s="14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41"/>
      <c r="F34" s="157" t="s">
        <v>44</v>
      </c>
      <c r="G34" s="41"/>
      <c r="H34" s="41"/>
      <c r="I34" s="157" t="s">
        <v>43</v>
      </c>
      <c r="J34" s="157" t="s">
        <v>45</v>
      </c>
      <c r="K34" s="41"/>
      <c r="L34" s="14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7"/>
      <c r="C35" s="41"/>
      <c r="D35" s="158" t="s">
        <v>46</v>
      </c>
      <c r="E35" s="145" t="s">
        <v>47</v>
      </c>
      <c r="F35" s="159">
        <f>ROUND((SUM(BE91:BE141)),2)</f>
        <v>0</v>
      </c>
      <c r="G35" s="41"/>
      <c r="H35" s="41"/>
      <c r="I35" s="160">
        <v>0.21</v>
      </c>
      <c r="J35" s="159">
        <f>ROUND(((SUM(BE91:BE141))*I35),2)</f>
        <v>0</v>
      </c>
      <c r="K35" s="41"/>
      <c r="L35" s="14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7"/>
      <c r="C36" s="41"/>
      <c r="D36" s="41"/>
      <c r="E36" s="145" t="s">
        <v>48</v>
      </c>
      <c r="F36" s="159">
        <f>ROUND((SUM(BF91:BF141)),2)</f>
        <v>0</v>
      </c>
      <c r="G36" s="41"/>
      <c r="H36" s="41"/>
      <c r="I36" s="160">
        <v>0.12</v>
      </c>
      <c r="J36" s="159">
        <f>ROUND(((SUM(BF91:BF141))*I36),2)</f>
        <v>0</v>
      </c>
      <c r="K36" s="41"/>
      <c r="L36" s="14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5" t="s">
        <v>49</v>
      </c>
      <c r="F37" s="159">
        <f>ROUND((SUM(BG91:BG141)),2)</f>
        <v>0</v>
      </c>
      <c r="G37" s="41"/>
      <c r="H37" s="41"/>
      <c r="I37" s="160">
        <v>0.21</v>
      </c>
      <c r="J37" s="159">
        <f>0</f>
        <v>0</v>
      </c>
      <c r="K37" s="41"/>
      <c r="L37" s="14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 hidden="1">
      <c r="A38" s="41"/>
      <c r="B38" s="47"/>
      <c r="C38" s="41"/>
      <c r="D38" s="41"/>
      <c r="E38" s="145" t="s">
        <v>50</v>
      </c>
      <c r="F38" s="159">
        <f>ROUND((SUM(BH91:BH141)),2)</f>
        <v>0</v>
      </c>
      <c r="G38" s="41"/>
      <c r="H38" s="41"/>
      <c r="I38" s="160">
        <v>0.12</v>
      </c>
      <c r="J38" s="159">
        <f>0</f>
        <v>0</v>
      </c>
      <c r="K38" s="41"/>
      <c r="L38" s="14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7"/>
      <c r="C39" s="41"/>
      <c r="D39" s="41"/>
      <c r="E39" s="145" t="s">
        <v>51</v>
      </c>
      <c r="F39" s="159">
        <f>ROUND((SUM(BI91:BI141)),2)</f>
        <v>0</v>
      </c>
      <c r="G39" s="41"/>
      <c r="H39" s="41"/>
      <c r="I39" s="160">
        <v>0</v>
      </c>
      <c r="J39" s="159">
        <f>0</f>
        <v>0</v>
      </c>
      <c r="K39" s="41"/>
      <c r="L39" s="14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6.95" customHeight="1">
      <c r="A40" s="41"/>
      <c r="B40" s="47"/>
      <c r="C40" s="41"/>
      <c r="D40" s="41"/>
      <c r="E40" s="41"/>
      <c r="F40" s="41"/>
      <c r="G40" s="41"/>
      <c r="H40" s="41"/>
      <c r="I40" s="41"/>
      <c r="J40" s="41"/>
      <c r="K40" s="41"/>
      <c r="L40" s="14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25.4" customHeight="1">
      <c r="A41" s="41"/>
      <c r="B41" s="47"/>
      <c r="C41" s="161"/>
      <c r="D41" s="162" t="s">
        <v>52</v>
      </c>
      <c r="E41" s="163"/>
      <c r="F41" s="163"/>
      <c r="G41" s="164" t="s">
        <v>53</v>
      </c>
      <c r="H41" s="165" t="s">
        <v>54</v>
      </c>
      <c r="I41" s="163"/>
      <c r="J41" s="166">
        <f>SUM(J32:J39)</f>
        <v>0</v>
      </c>
      <c r="K41" s="167"/>
      <c r="L41" s="147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>
      <c r="A42" s="41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47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6" spans="1:31" s="2" customFormat="1" ht="6.95" customHeight="1">
      <c r="A46" s="41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4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24.95" customHeight="1">
      <c r="A47" s="41"/>
      <c r="B47" s="42"/>
      <c r="C47" s="26" t="s">
        <v>118</v>
      </c>
      <c r="D47" s="43"/>
      <c r="E47" s="43"/>
      <c r="F47" s="43"/>
      <c r="G47" s="43"/>
      <c r="H47" s="43"/>
      <c r="I47" s="43"/>
      <c r="J47" s="43"/>
      <c r="K47" s="43"/>
      <c r="L47" s="14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6.95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14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16</v>
      </c>
      <c r="D49" s="43"/>
      <c r="E49" s="43"/>
      <c r="F49" s="43"/>
      <c r="G49" s="43"/>
      <c r="H49" s="43"/>
      <c r="I49" s="43"/>
      <c r="J49" s="43"/>
      <c r="K49" s="43"/>
      <c r="L49" s="14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172" t="str">
        <f>E7</f>
        <v>Regenerace sídliště Husova - Jiráskova, Nový Bor - IV.etapa</v>
      </c>
      <c r="F50" s="35"/>
      <c r="G50" s="35"/>
      <c r="H50" s="35"/>
      <c r="I50" s="43"/>
      <c r="J50" s="43"/>
      <c r="K50" s="43"/>
      <c r="L50" s="14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2:12" s="1" customFormat="1" ht="12" customHeight="1">
      <c r="B51" s="24"/>
      <c r="C51" s="35" t="s">
        <v>116</v>
      </c>
      <c r="D51" s="25"/>
      <c r="E51" s="25"/>
      <c r="F51" s="25"/>
      <c r="G51" s="25"/>
      <c r="H51" s="25"/>
      <c r="I51" s="25"/>
      <c r="J51" s="25"/>
      <c r="K51" s="25"/>
      <c r="L51" s="23"/>
    </row>
    <row r="52" spans="1:31" s="2" customFormat="1" ht="16.5" customHeight="1">
      <c r="A52" s="41"/>
      <c r="B52" s="42"/>
      <c r="C52" s="43"/>
      <c r="D52" s="43"/>
      <c r="E52" s="172" t="s">
        <v>1658</v>
      </c>
      <c r="F52" s="43"/>
      <c r="G52" s="43"/>
      <c r="H52" s="43"/>
      <c r="I52" s="43"/>
      <c r="J52" s="43"/>
      <c r="K52" s="43"/>
      <c r="L52" s="14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12" customHeight="1">
      <c r="A53" s="41"/>
      <c r="B53" s="42"/>
      <c r="C53" s="35" t="s">
        <v>237</v>
      </c>
      <c r="D53" s="43"/>
      <c r="E53" s="43"/>
      <c r="F53" s="43"/>
      <c r="G53" s="43"/>
      <c r="H53" s="43"/>
      <c r="I53" s="43"/>
      <c r="J53" s="43"/>
      <c r="K53" s="43"/>
      <c r="L53" s="14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6.5" customHeight="1">
      <c r="A54" s="41"/>
      <c r="B54" s="42"/>
      <c r="C54" s="43"/>
      <c r="D54" s="43"/>
      <c r="E54" s="72" t="str">
        <f>E11</f>
        <v>SO 401.2 - Stavební přípomoce při překopech</v>
      </c>
      <c r="F54" s="43"/>
      <c r="G54" s="43"/>
      <c r="H54" s="43"/>
      <c r="I54" s="43"/>
      <c r="J54" s="43"/>
      <c r="K54" s="43"/>
      <c r="L54" s="14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6.95" customHeight="1">
      <c r="A55" s="41"/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14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2" customHeight="1">
      <c r="A56" s="41"/>
      <c r="B56" s="42"/>
      <c r="C56" s="35" t="s">
        <v>21</v>
      </c>
      <c r="D56" s="43"/>
      <c r="E56" s="43"/>
      <c r="F56" s="30" t="str">
        <f>F14</f>
        <v>k.ú. Nový Bor</v>
      </c>
      <c r="G56" s="43"/>
      <c r="H56" s="43"/>
      <c r="I56" s="35" t="s">
        <v>23</v>
      </c>
      <c r="J56" s="75" t="str">
        <f>IF(J14="","",J14)</f>
        <v>27. 2. 2024</v>
      </c>
      <c r="K56" s="43"/>
      <c r="L56" s="14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6.95" customHeight="1">
      <c r="A57" s="41"/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14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5.15" customHeight="1">
      <c r="A58" s="41"/>
      <c r="B58" s="42"/>
      <c r="C58" s="35" t="s">
        <v>25</v>
      </c>
      <c r="D58" s="43"/>
      <c r="E58" s="43"/>
      <c r="F58" s="30" t="str">
        <f>E17</f>
        <v>Město Nový Bor</v>
      </c>
      <c r="G58" s="43"/>
      <c r="H58" s="43"/>
      <c r="I58" s="35" t="s">
        <v>33</v>
      </c>
      <c r="J58" s="39" t="str">
        <f>E23</f>
        <v xml:space="preserve">ProProjekt s.r.o. </v>
      </c>
      <c r="K58" s="43"/>
      <c r="L58" s="14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31" s="2" customFormat="1" ht="15.15" customHeight="1">
      <c r="A59" s="41"/>
      <c r="B59" s="42"/>
      <c r="C59" s="35" t="s">
        <v>31</v>
      </c>
      <c r="D59" s="43"/>
      <c r="E59" s="43"/>
      <c r="F59" s="30" t="str">
        <f>IF(E20="","",E20)</f>
        <v>Vyplň údaj</v>
      </c>
      <c r="G59" s="43"/>
      <c r="H59" s="43"/>
      <c r="I59" s="35" t="s">
        <v>38</v>
      </c>
      <c r="J59" s="39" t="str">
        <f>E26</f>
        <v>Martin Rousek</v>
      </c>
      <c r="K59" s="43"/>
      <c r="L59" s="14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pans="1:31" s="2" customFormat="1" ht="10.3" customHeight="1">
      <c r="A60" s="41"/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147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pans="1:31" s="2" customFormat="1" ht="29.25" customHeight="1">
      <c r="A61" s="41"/>
      <c r="B61" s="42"/>
      <c r="C61" s="173" t="s">
        <v>119</v>
      </c>
      <c r="D61" s="174"/>
      <c r="E61" s="174"/>
      <c r="F61" s="174"/>
      <c r="G61" s="174"/>
      <c r="H61" s="174"/>
      <c r="I61" s="174"/>
      <c r="J61" s="175" t="s">
        <v>120</v>
      </c>
      <c r="K61" s="174"/>
      <c r="L61" s="147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1:31" s="2" customFormat="1" ht="10.3" customHeight="1">
      <c r="A62" s="41"/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147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pans="1:47" s="2" customFormat="1" ht="22.8" customHeight="1">
      <c r="A63" s="41"/>
      <c r="B63" s="42"/>
      <c r="C63" s="176" t="s">
        <v>74</v>
      </c>
      <c r="D63" s="43"/>
      <c r="E63" s="43"/>
      <c r="F63" s="43"/>
      <c r="G63" s="43"/>
      <c r="H63" s="43"/>
      <c r="I63" s="43"/>
      <c r="J63" s="105">
        <f>J91</f>
        <v>0</v>
      </c>
      <c r="K63" s="43"/>
      <c r="L63" s="147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U63" s="20" t="s">
        <v>121</v>
      </c>
    </row>
    <row r="64" spans="1:31" s="9" customFormat="1" ht="24.95" customHeight="1">
      <c r="A64" s="9"/>
      <c r="B64" s="177"/>
      <c r="C64" s="178"/>
      <c r="D64" s="179" t="s">
        <v>358</v>
      </c>
      <c r="E64" s="180"/>
      <c r="F64" s="180"/>
      <c r="G64" s="180"/>
      <c r="H64" s="180"/>
      <c r="I64" s="180"/>
      <c r="J64" s="181">
        <f>J92</f>
        <v>0</v>
      </c>
      <c r="K64" s="178"/>
      <c r="L64" s="18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3"/>
      <c r="C65" s="128"/>
      <c r="D65" s="184" t="s">
        <v>359</v>
      </c>
      <c r="E65" s="185"/>
      <c r="F65" s="185"/>
      <c r="G65" s="185"/>
      <c r="H65" s="185"/>
      <c r="I65" s="185"/>
      <c r="J65" s="186">
        <f>J93</f>
        <v>0</v>
      </c>
      <c r="K65" s="128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3"/>
      <c r="C66" s="128"/>
      <c r="D66" s="184" t="s">
        <v>362</v>
      </c>
      <c r="E66" s="185"/>
      <c r="F66" s="185"/>
      <c r="G66" s="185"/>
      <c r="H66" s="185"/>
      <c r="I66" s="185"/>
      <c r="J66" s="186">
        <f>J106</f>
        <v>0</v>
      </c>
      <c r="K66" s="128"/>
      <c r="L66" s="18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3"/>
      <c r="C67" s="128"/>
      <c r="D67" s="184" t="s">
        <v>364</v>
      </c>
      <c r="E67" s="185"/>
      <c r="F67" s="185"/>
      <c r="G67" s="185"/>
      <c r="H67" s="185"/>
      <c r="I67" s="185"/>
      <c r="J67" s="186">
        <f>J113</f>
        <v>0</v>
      </c>
      <c r="K67" s="128"/>
      <c r="L67" s="18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3"/>
      <c r="C68" s="128"/>
      <c r="D68" s="184" t="s">
        <v>365</v>
      </c>
      <c r="E68" s="185"/>
      <c r="F68" s="185"/>
      <c r="G68" s="185"/>
      <c r="H68" s="185"/>
      <c r="I68" s="185"/>
      <c r="J68" s="186">
        <f>J120</f>
        <v>0</v>
      </c>
      <c r="K68" s="128"/>
      <c r="L68" s="18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3"/>
      <c r="C69" s="128"/>
      <c r="D69" s="184" t="s">
        <v>366</v>
      </c>
      <c r="E69" s="185"/>
      <c r="F69" s="185"/>
      <c r="G69" s="185"/>
      <c r="H69" s="185"/>
      <c r="I69" s="185"/>
      <c r="J69" s="186">
        <f>J139</f>
        <v>0</v>
      </c>
      <c r="K69" s="128"/>
      <c r="L69" s="18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41"/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147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1" spans="1:31" s="2" customFormat="1" ht="6.95" customHeight="1">
      <c r="A71" s="41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147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5" spans="1:31" s="2" customFormat="1" ht="6.95" customHeight="1">
      <c r="A75" s="41"/>
      <c r="B75" s="64"/>
      <c r="C75" s="65"/>
      <c r="D75" s="65"/>
      <c r="E75" s="65"/>
      <c r="F75" s="65"/>
      <c r="G75" s="65"/>
      <c r="H75" s="65"/>
      <c r="I75" s="65"/>
      <c r="J75" s="65"/>
      <c r="K75" s="65"/>
      <c r="L75" s="14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24.95" customHeight="1">
      <c r="A76" s="41"/>
      <c r="B76" s="42"/>
      <c r="C76" s="26" t="s">
        <v>130</v>
      </c>
      <c r="D76" s="43"/>
      <c r="E76" s="43"/>
      <c r="F76" s="43"/>
      <c r="G76" s="43"/>
      <c r="H76" s="43"/>
      <c r="I76" s="43"/>
      <c r="J76" s="43"/>
      <c r="K76" s="43"/>
      <c r="L76" s="14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6.95" customHeight="1">
      <c r="A77" s="41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14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2" customHeight="1">
      <c r="A78" s="41"/>
      <c r="B78" s="42"/>
      <c r="C78" s="35" t="s">
        <v>16</v>
      </c>
      <c r="D78" s="43"/>
      <c r="E78" s="43"/>
      <c r="F78" s="43"/>
      <c r="G78" s="43"/>
      <c r="H78" s="43"/>
      <c r="I78" s="43"/>
      <c r="J78" s="43"/>
      <c r="K78" s="43"/>
      <c r="L78" s="14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16.5" customHeight="1">
      <c r="A79" s="41"/>
      <c r="B79" s="42"/>
      <c r="C79" s="43"/>
      <c r="D79" s="43"/>
      <c r="E79" s="172" t="str">
        <f>E7</f>
        <v>Regenerace sídliště Husova - Jiráskova, Nový Bor - IV.etapa</v>
      </c>
      <c r="F79" s="35"/>
      <c r="G79" s="35"/>
      <c r="H79" s="35"/>
      <c r="I79" s="43"/>
      <c r="J79" s="43"/>
      <c r="K79" s="43"/>
      <c r="L79" s="14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2:12" s="1" customFormat="1" ht="12" customHeight="1">
      <c r="B80" s="24"/>
      <c r="C80" s="35" t="s">
        <v>116</v>
      </c>
      <c r="D80" s="25"/>
      <c r="E80" s="25"/>
      <c r="F80" s="25"/>
      <c r="G80" s="25"/>
      <c r="H80" s="25"/>
      <c r="I80" s="25"/>
      <c r="J80" s="25"/>
      <c r="K80" s="25"/>
      <c r="L80" s="23"/>
    </row>
    <row r="81" spans="1:31" s="2" customFormat="1" ht="16.5" customHeight="1">
      <c r="A81" s="41"/>
      <c r="B81" s="42"/>
      <c r="C81" s="43"/>
      <c r="D81" s="43"/>
      <c r="E81" s="172" t="s">
        <v>1658</v>
      </c>
      <c r="F81" s="43"/>
      <c r="G81" s="43"/>
      <c r="H81" s="43"/>
      <c r="I81" s="43"/>
      <c r="J81" s="43"/>
      <c r="K81" s="43"/>
      <c r="L81" s="14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12" customHeight="1">
      <c r="A82" s="41"/>
      <c r="B82" s="42"/>
      <c r="C82" s="35" t="s">
        <v>237</v>
      </c>
      <c r="D82" s="43"/>
      <c r="E82" s="43"/>
      <c r="F82" s="43"/>
      <c r="G82" s="43"/>
      <c r="H82" s="43"/>
      <c r="I82" s="43"/>
      <c r="J82" s="43"/>
      <c r="K82" s="43"/>
      <c r="L82" s="14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6.5" customHeight="1">
      <c r="A83" s="41"/>
      <c r="B83" s="42"/>
      <c r="C83" s="43"/>
      <c r="D83" s="43"/>
      <c r="E83" s="72" t="str">
        <f>E11</f>
        <v>SO 401.2 - Stavební přípomoce při překopech</v>
      </c>
      <c r="F83" s="43"/>
      <c r="G83" s="43"/>
      <c r="H83" s="43"/>
      <c r="I83" s="43"/>
      <c r="J83" s="43"/>
      <c r="K83" s="43"/>
      <c r="L83" s="14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6.95" customHeight="1">
      <c r="A84" s="41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14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2" customHeight="1">
      <c r="A85" s="41"/>
      <c r="B85" s="42"/>
      <c r="C85" s="35" t="s">
        <v>21</v>
      </c>
      <c r="D85" s="43"/>
      <c r="E85" s="43"/>
      <c r="F85" s="30" t="str">
        <f>F14</f>
        <v>k.ú. Nový Bor</v>
      </c>
      <c r="G85" s="43"/>
      <c r="H85" s="43"/>
      <c r="I85" s="35" t="s">
        <v>23</v>
      </c>
      <c r="J85" s="75" t="str">
        <f>IF(J14="","",J14)</f>
        <v>27. 2. 2024</v>
      </c>
      <c r="K85" s="43"/>
      <c r="L85" s="147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6.95" customHeight="1">
      <c r="A86" s="41"/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147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15.15" customHeight="1">
      <c r="A87" s="41"/>
      <c r="B87" s="42"/>
      <c r="C87" s="35" t="s">
        <v>25</v>
      </c>
      <c r="D87" s="43"/>
      <c r="E87" s="43"/>
      <c r="F87" s="30" t="str">
        <f>E17</f>
        <v>Město Nový Bor</v>
      </c>
      <c r="G87" s="43"/>
      <c r="H87" s="43"/>
      <c r="I87" s="35" t="s">
        <v>33</v>
      </c>
      <c r="J87" s="39" t="str">
        <f>E23</f>
        <v xml:space="preserve">ProProjekt s.r.o. </v>
      </c>
      <c r="K87" s="43"/>
      <c r="L87" s="147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15.15" customHeight="1">
      <c r="A88" s="41"/>
      <c r="B88" s="42"/>
      <c r="C88" s="35" t="s">
        <v>31</v>
      </c>
      <c r="D88" s="43"/>
      <c r="E88" s="43"/>
      <c r="F88" s="30" t="str">
        <f>IF(E20="","",E20)</f>
        <v>Vyplň údaj</v>
      </c>
      <c r="G88" s="43"/>
      <c r="H88" s="43"/>
      <c r="I88" s="35" t="s">
        <v>38</v>
      </c>
      <c r="J88" s="39" t="str">
        <f>E26</f>
        <v>Martin Rousek</v>
      </c>
      <c r="K88" s="43"/>
      <c r="L88" s="147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0.3" customHeight="1">
      <c r="A89" s="41"/>
      <c r="B89" s="42"/>
      <c r="C89" s="43"/>
      <c r="D89" s="43"/>
      <c r="E89" s="43"/>
      <c r="F89" s="43"/>
      <c r="G89" s="43"/>
      <c r="H89" s="43"/>
      <c r="I89" s="43"/>
      <c r="J89" s="43"/>
      <c r="K89" s="43"/>
      <c r="L89" s="147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11" customFormat="1" ht="29.25" customHeight="1">
      <c r="A90" s="188"/>
      <c r="B90" s="189"/>
      <c r="C90" s="190" t="s">
        <v>131</v>
      </c>
      <c r="D90" s="191" t="s">
        <v>61</v>
      </c>
      <c r="E90" s="191" t="s">
        <v>57</v>
      </c>
      <c r="F90" s="191" t="s">
        <v>58</v>
      </c>
      <c r="G90" s="191" t="s">
        <v>132</v>
      </c>
      <c r="H90" s="191" t="s">
        <v>133</v>
      </c>
      <c r="I90" s="191" t="s">
        <v>134</v>
      </c>
      <c r="J90" s="191" t="s">
        <v>120</v>
      </c>
      <c r="K90" s="192" t="s">
        <v>135</v>
      </c>
      <c r="L90" s="193"/>
      <c r="M90" s="95" t="s">
        <v>19</v>
      </c>
      <c r="N90" s="96" t="s">
        <v>46</v>
      </c>
      <c r="O90" s="96" t="s">
        <v>136</v>
      </c>
      <c r="P90" s="96" t="s">
        <v>137</v>
      </c>
      <c r="Q90" s="96" t="s">
        <v>138</v>
      </c>
      <c r="R90" s="96" t="s">
        <v>139</v>
      </c>
      <c r="S90" s="96" t="s">
        <v>140</v>
      </c>
      <c r="T90" s="97" t="s">
        <v>141</v>
      </c>
      <c r="U90" s="188"/>
      <c r="V90" s="188"/>
      <c r="W90" s="188"/>
      <c r="X90" s="188"/>
      <c r="Y90" s="188"/>
      <c r="Z90" s="188"/>
      <c r="AA90" s="188"/>
      <c r="AB90" s="188"/>
      <c r="AC90" s="188"/>
      <c r="AD90" s="188"/>
      <c r="AE90" s="188"/>
    </row>
    <row r="91" spans="1:63" s="2" customFormat="1" ht="22.8" customHeight="1">
      <c r="A91" s="41"/>
      <c r="B91" s="42"/>
      <c r="C91" s="102" t="s">
        <v>142</v>
      </c>
      <c r="D91" s="43"/>
      <c r="E91" s="43"/>
      <c r="F91" s="43"/>
      <c r="G91" s="43"/>
      <c r="H91" s="43"/>
      <c r="I91" s="43"/>
      <c r="J91" s="194">
        <f>BK91</f>
        <v>0</v>
      </c>
      <c r="K91" s="43"/>
      <c r="L91" s="47"/>
      <c r="M91" s="98"/>
      <c r="N91" s="195"/>
      <c r="O91" s="99"/>
      <c r="P91" s="196">
        <f>P92</f>
        <v>0</v>
      </c>
      <c r="Q91" s="99"/>
      <c r="R91" s="196">
        <f>R92</f>
        <v>4.8855424</v>
      </c>
      <c r="S91" s="99"/>
      <c r="T91" s="197">
        <f>T92</f>
        <v>4.04296</v>
      </c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T91" s="20" t="s">
        <v>75</v>
      </c>
      <c r="AU91" s="20" t="s">
        <v>121</v>
      </c>
      <c r="BK91" s="198">
        <f>BK92</f>
        <v>0</v>
      </c>
    </row>
    <row r="92" spans="1:63" s="12" customFormat="1" ht="25.9" customHeight="1">
      <c r="A92" s="12"/>
      <c r="B92" s="199"/>
      <c r="C92" s="200"/>
      <c r="D92" s="201" t="s">
        <v>75</v>
      </c>
      <c r="E92" s="202" t="s">
        <v>372</v>
      </c>
      <c r="F92" s="202" t="s">
        <v>373</v>
      </c>
      <c r="G92" s="200"/>
      <c r="H92" s="200"/>
      <c r="I92" s="203"/>
      <c r="J92" s="204">
        <f>BK92</f>
        <v>0</v>
      </c>
      <c r="K92" s="200"/>
      <c r="L92" s="205"/>
      <c r="M92" s="206"/>
      <c r="N92" s="207"/>
      <c r="O92" s="207"/>
      <c r="P92" s="208">
        <f>P93+P106+P113+P120+P139</f>
        <v>0</v>
      </c>
      <c r="Q92" s="207"/>
      <c r="R92" s="208">
        <f>R93+R106+R113+R120+R139</f>
        <v>4.8855424</v>
      </c>
      <c r="S92" s="207"/>
      <c r="T92" s="209">
        <f>T93+T106+T113+T120+T139</f>
        <v>4.04296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10" t="s">
        <v>84</v>
      </c>
      <c r="AT92" s="211" t="s">
        <v>75</v>
      </c>
      <c r="AU92" s="211" t="s">
        <v>76</v>
      </c>
      <c r="AY92" s="210" t="s">
        <v>146</v>
      </c>
      <c r="BK92" s="212">
        <f>BK93+BK106+BK113+BK120+BK139</f>
        <v>0</v>
      </c>
    </row>
    <row r="93" spans="1:63" s="12" customFormat="1" ht="22.8" customHeight="1">
      <c r="A93" s="12"/>
      <c r="B93" s="199"/>
      <c r="C93" s="200"/>
      <c r="D93" s="201" t="s">
        <v>75</v>
      </c>
      <c r="E93" s="213" t="s">
        <v>84</v>
      </c>
      <c r="F93" s="213" t="s">
        <v>374</v>
      </c>
      <c r="G93" s="200"/>
      <c r="H93" s="200"/>
      <c r="I93" s="203"/>
      <c r="J93" s="214">
        <f>BK93</f>
        <v>0</v>
      </c>
      <c r="K93" s="200"/>
      <c r="L93" s="205"/>
      <c r="M93" s="206"/>
      <c r="N93" s="207"/>
      <c r="O93" s="207"/>
      <c r="P93" s="208">
        <f>SUM(P94:P105)</f>
        <v>0</v>
      </c>
      <c r="Q93" s="207"/>
      <c r="R93" s="208">
        <f>SUM(R94:R105)</f>
        <v>0</v>
      </c>
      <c r="S93" s="207"/>
      <c r="T93" s="209">
        <f>SUM(T94:T105)</f>
        <v>4.04296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10" t="s">
        <v>84</v>
      </c>
      <c r="AT93" s="211" t="s">
        <v>75</v>
      </c>
      <c r="AU93" s="211" t="s">
        <v>84</v>
      </c>
      <c r="AY93" s="210" t="s">
        <v>146</v>
      </c>
      <c r="BK93" s="212">
        <f>SUM(BK94:BK105)</f>
        <v>0</v>
      </c>
    </row>
    <row r="94" spans="1:65" s="2" customFormat="1" ht="33" customHeight="1">
      <c r="A94" s="41"/>
      <c r="B94" s="42"/>
      <c r="C94" s="215" t="s">
        <v>84</v>
      </c>
      <c r="D94" s="215" t="s">
        <v>149</v>
      </c>
      <c r="E94" s="216" t="s">
        <v>1882</v>
      </c>
      <c r="F94" s="217" t="s">
        <v>1883</v>
      </c>
      <c r="G94" s="218" t="s">
        <v>377</v>
      </c>
      <c r="H94" s="219">
        <v>3.92</v>
      </c>
      <c r="I94" s="220"/>
      <c r="J94" s="221">
        <f>ROUND(I94*H94,2)</f>
        <v>0</v>
      </c>
      <c r="K94" s="217" t="s">
        <v>153</v>
      </c>
      <c r="L94" s="47"/>
      <c r="M94" s="222" t="s">
        <v>19</v>
      </c>
      <c r="N94" s="223" t="s">
        <v>47</v>
      </c>
      <c r="O94" s="87"/>
      <c r="P94" s="224">
        <f>O94*H94</f>
        <v>0</v>
      </c>
      <c r="Q94" s="224">
        <v>0</v>
      </c>
      <c r="R94" s="224">
        <f>Q94*H94</f>
        <v>0</v>
      </c>
      <c r="S94" s="224">
        <v>0.19</v>
      </c>
      <c r="T94" s="225">
        <f>S94*H94</f>
        <v>0.7448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26" t="s">
        <v>167</v>
      </c>
      <c r="AT94" s="226" t="s">
        <v>149</v>
      </c>
      <c r="AU94" s="226" t="s">
        <v>86</v>
      </c>
      <c r="AY94" s="20" t="s">
        <v>146</v>
      </c>
      <c r="BE94" s="227">
        <f>IF(N94="základní",J94,0)</f>
        <v>0</v>
      </c>
      <c r="BF94" s="227">
        <f>IF(N94="snížená",J94,0)</f>
        <v>0</v>
      </c>
      <c r="BG94" s="227">
        <f>IF(N94="zákl. přenesená",J94,0)</f>
        <v>0</v>
      </c>
      <c r="BH94" s="227">
        <f>IF(N94="sníž. přenesená",J94,0)</f>
        <v>0</v>
      </c>
      <c r="BI94" s="227">
        <f>IF(N94="nulová",J94,0)</f>
        <v>0</v>
      </c>
      <c r="BJ94" s="20" t="s">
        <v>84</v>
      </c>
      <c r="BK94" s="227">
        <f>ROUND(I94*H94,2)</f>
        <v>0</v>
      </c>
      <c r="BL94" s="20" t="s">
        <v>167</v>
      </c>
      <c r="BM94" s="226" t="s">
        <v>1884</v>
      </c>
    </row>
    <row r="95" spans="1:47" s="2" customFormat="1" ht="12">
      <c r="A95" s="41"/>
      <c r="B95" s="42"/>
      <c r="C95" s="43"/>
      <c r="D95" s="228" t="s">
        <v>156</v>
      </c>
      <c r="E95" s="43"/>
      <c r="F95" s="229" t="s">
        <v>1885</v>
      </c>
      <c r="G95" s="43"/>
      <c r="H95" s="43"/>
      <c r="I95" s="230"/>
      <c r="J95" s="43"/>
      <c r="K95" s="43"/>
      <c r="L95" s="47"/>
      <c r="M95" s="231"/>
      <c r="N95" s="232"/>
      <c r="O95" s="87"/>
      <c r="P95" s="87"/>
      <c r="Q95" s="87"/>
      <c r="R95" s="87"/>
      <c r="S95" s="87"/>
      <c r="T95" s="88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20" t="s">
        <v>156</v>
      </c>
      <c r="AU95" s="20" t="s">
        <v>86</v>
      </c>
    </row>
    <row r="96" spans="1:51" s="14" customFormat="1" ht="12">
      <c r="A96" s="14"/>
      <c r="B96" s="250"/>
      <c r="C96" s="251"/>
      <c r="D96" s="241" t="s">
        <v>380</v>
      </c>
      <c r="E96" s="252" t="s">
        <v>19</v>
      </c>
      <c r="F96" s="253" t="s">
        <v>1886</v>
      </c>
      <c r="G96" s="251"/>
      <c r="H96" s="254">
        <v>3.92</v>
      </c>
      <c r="I96" s="255"/>
      <c r="J96" s="251"/>
      <c r="K96" s="251"/>
      <c r="L96" s="256"/>
      <c r="M96" s="257"/>
      <c r="N96" s="258"/>
      <c r="O96" s="258"/>
      <c r="P96" s="258"/>
      <c r="Q96" s="258"/>
      <c r="R96" s="258"/>
      <c r="S96" s="258"/>
      <c r="T96" s="259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60" t="s">
        <v>380</v>
      </c>
      <c r="AU96" s="260" t="s">
        <v>86</v>
      </c>
      <c r="AV96" s="14" t="s">
        <v>86</v>
      </c>
      <c r="AW96" s="14" t="s">
        <v>37</v>
      </c>
      <c r="AX96" s="14" t="s">
        <v>84</v>
      </c>
      <c r="AY96" s="260" t="s">
        <v>146</v>
      </c>
    </row>
    <row r="97" spans="1:65" s="2" customFormat="1" ht="33" customHeight="1">
      <c r="A97" s="41"/>
      <c r="B97" s="42"/>
      <c r="C97" s="215" t="s">
        <v>86</v>
      </c>
      <c r="D97" s="215" t="s">
        <v>149</v>
      </c>
      <c r="E97" s="216" t="s">
        <v>1887</v>
      </c>
      <c r="F97" s="217" t="s">
        <v>1888</v>
      </c>
      <c r="G97" s="218" t="s">
        <v>377</v>
      </c>
      <c r="H97" s="219">
        <v>3.92</v>
      </c>
      <c r="I97" s="220"/>
      <c r="J97" s="221">
        <f>ROUND(I97*H97,2)</f>
        <v>0</v>
      </c>
      <c r="K97" s="217" t="s">
        <v>153</v>
      </c>
      <c r="L97" s="47"/>
      <c r="M97" s="222" t="s">
        <v>19</v>
      </c>
      <c r="N97" s="223" t="s">
        <v>47</v>
      </c>
      <c r="O97" s="87"/>
      <c r="P97" s="224">
        <f>O97*H97</f>
        <v>0</v>
      </c>
      <c r="Q97" s="224">
        <v>0</v>
      </c>
      <c r="R97" s="224">
        <f>Q97*H97</f>
        <v>0</v>
      </c>
      <c r="S97" s="224">
        <v>0.325</v>
      </c>
      <c r="T97" s="225">
        <f>S97*H97</f>
        <v>1.274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26" t="s">
        <v>167</v>
      </c>
      <c r="AT97" s="226" t="s">
        <v>149</v>
      </c>
      <c r="AU97" s="226" t="s">
        <v>86</v>
      </c>
      <c r="AY97" s="20" t="s">
        <v>146</v>
      </c>
      <c r="BE97" s="227">
        <f>IF(N97="základní",J97,0)</f>
        <v>0</v>
      </c>
      <c r="BF97" s="227">
        <f>IF(N97="snížená",J97,0)</f>
        <v>0</v>
      </c>
      <c r="BG97" s="227">
        <f>IF(N97="zákl. přenesená",J97,0)</f>
        <v>0</v>
      </c>
      <c r="BH97" s="227">
        <f>IF(N97="sníž. přenesená",J97,0)</f>
        <v>0</v>
      </c>
      <c r="BI97" s="227">
        <f>IF(N97="nulová",J97,0)</f>
        <v>0</v>
      </c>
      <c r="BJ97" s="20" t="s">
        <v>84</v>
      </c>
      <c r="BK97" s="227">
        <f>ROUND(I97*H97,2)</f>
        <v>0</v>
      </c>
      <c r="BL97" s="20" t="s">
        <v>167</v>
      </c>
      <c r="BM97" s="226" t="s">
        <v>1889</v>
      </c>
    </row>
    <row r="98" spans="1:47" s="2" customFormat="1" ht="12">
      <c r="A98" s="41"/>
      <c r="B98" s="42"/>
      <c r="C98" s="43"/>
      <c r="D98" s="228" t="s">
        <v>156</v>
      </c>
      <c r="E98" s="43"/>
      <c r="F98" s="229" t="s">
        <v>1890</v>
      </c>
      <c r="G98" s="43"/>
      <c r="H98" s="43"/>
      <c r="I98" s="230"/>
      <c r="J98" s="43"/>
      <c r="K98" s="43"/>
      <c r="L98" s="47"/>
      <c r="M98" s="231"/>
      <c r="N98" s="232"/>
      <c r="O98" s="87"/>
      <c r="P98" s="87"/>
      <c r="Q98" s="87"/>
      <c r="R98" s="87"/>
      <c r="S98" s="87"/>
      <c r="T98" s="88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T98" s="20" t="s">
        <v>156</v>
      </c>
      <c r="AU98" s="20" t="s">
        <v>86</v>
      </c>
    </row>
    <row r="99" spans="1:51" s="14" customFormat="1" ht="12">
      <c r="A99" s="14"/>
      <c r="B99" s="250"/>
      <c r="C99" s="251"/>
      <c r="D99" s="241" t="s">
        <v>380</v>
      </c>
      <c r="E99" s="252" t="s">
        <v>19</v>
      </c>
      <c r="F99" s="253" t="s">
        <v>1886</v>
      </c>
      <c r="G99" s="251"/>
      <c r="H99" s="254">
        <v>3.92</v>
      </c>
      <c r="I99" s="255"/>
      <c r="J99" s="251"/>
      <c r="K99" s="251"/>
      <c r="L99" s="256"/>
      <c r="M99" s="257"/>
      <c r="N99" s="258"/>
      <c r="O99" s="258"/>
      <c r="P99" s="258"/>
      <c r="Q99" s="258"/>
      <c r="R99" s="258"/>
      <c r="S99" s="258"/>
      <c r="T99" s="259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60" t="s">
        <v>380</v>
      </c>
      <c r="AU99" s="260" t="s">
        <v>86</v>
      </c>
      <c r="AV99" s="14" t="s">
        <v>86</v>
      </c>
      <c r="AW99" s="14" t="s">
        <v>37</v>
      </c>
      <c r="AX99" s="14" t="s">
        <v>84</v>
      </c>
      <c r="AY99" s="260" t="s">
        <v>146</v>
      </c>
    </row>
    <row r="100" spans="1:65" s="2" customFormat="1" ht="33" customHeight="1">
      <c r="A100" s="41"/>
      <c r="B100" s="42"/>
      <c r="C100" s="215" t="s">
        <v>162</v>
      </c>
      <c r="D100" s="215" t="s">
        <v>149</v>
      </c>
      <c r="E100" s="216" t="s">
        <v>1891</v>
      </c>
      <c r="F100" s="217" t="s">
        <v>1892</v>
      </c>
      <c r="G100" s="218" t="s">
        <v>377</v>
      </c>
      <c r="H100" s="219">
        <v>3.92</v>
      </c>
      <c r="I100" s="220"/>
      <c r="J100" s="221">
        <f>ROUND(I100*H100,2)</f>
        <v>0</v>
      </c>
      <c r="K100" s="217" t="s">
        <v>153</v>
      </c>
      <c r="L100" s="47"/>
      <c r="M100" s="222" t="s">
        <v>19</v>
      </c>
      <c r="N100" s="223" t="s">
        <v>47</v>
      </c>
      <c r="O100" s="87"/>
      <c r="P100" s="224">
        <f>O100*H100</f>
        <v>0</v>
      </c>
      <c r="Q100" s="224">
        <v>0</v>
      </c>
      <c r="R100" s="224">
        <f>Q100*H100</f>
        <v>0</v>
      </c>
      <c r="S100" s="224">
        <v>0.098</v>
      </c>
      <c r="T100" s="225">
        <f>S100*H100</f>
        <v>0.38416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26" t="s">
        <v>167</v>
      </c>
      <c r="AT100" s="226" t="s">
        <v>149</v>
      </c>
      <c r="AU100" s="226" t="s">
        <v>86</v>
      </c>
      <c r="AY100" s="20" t="s">
        <v>146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20" t="s">
        <v>84</v>
      </c>
      <c r="BK100" s="227">
        <f>ROUND(I100*H100,2)</f>
        <v>0</v>
      </c>
      <c r="BL100" s="20" t="s">
        <v>167</v>
      </c>
      <c r="BM100" s="226" t="s">
        <v>1893</v>
      </c>
    </row>
    <row r="101" spans="1:47" s="2" customFormat="1" ht="12">
      <c r="A101" s="41"/>
      <c r="B101" s="42"/>
      <c r="C101" s="43"/>
      <c r="D101" s="228" t="s">
        <v>156</v>
      </c>
      <c r="E101" s="43"/>
      <c r="F101" s="229" t="s">
        <v>1894</v>
      </c>
      <c r="G101" s="43"/>
      <c r="H101" s="43"/>
      <c r="I101" s="230"/>
      <c r="J101" s="43"/>
      <c r="K101" s="43"/>
      <c r="L101" s="47"/>
      <c r="M101" s="231"/>
      <c r="N101" s="232"/>
      <c r="O101" s="87"/>
      <c r="P101" s="87"/>
      <c r="Q101" s="87"/>
      <c r="R101" s="87"/>
      <c r="S101" s="87"/>
      <c r="T101" s="88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T101" s="20" t="s">
        <v>156</v>
      </c>
      <c r="AU101" s="20" t="s">
        <v>86</v>
      </c>
    </row>
    <row r="102" spans="1:51" s="14" customFormat="1" ht="12">
      <c r="A102" s="14"/>
      <c r="B102" s="250"/>
      <c r="C102" s="251"/>
      <c r="D102" s="241" t="s">
        <v>380</v>
      </c>
      <c r="E102" s="252" t="s">
        <v>19</v>
      </c>
      <c r="F102" s="253" t="s">
        <v>1886</v>
      </c>
      <c r="G102" s="251"/>
      <c r="H102" s="254">
        <v>3.92</v>
      </c>
      <c r="I102" s="255"/>
      <c r="J102" s="251"/>
      <c r="K102" s="251"/>
      <c r="L102" s="256"/>
      <c r="M102" s="257"/>
      <c r="N102" s="258"/>
      <c r="O102" s="258"/>
      <c r="P102" s="258"/>
      <c r="Q102" s="258"/>
      <c r="R102" s="258"/>
      <c r="S102" s="258"/>
      <c r="T102" s="259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60" t="s">
        <v>380</v>
      </c>
      <c r="AU102" s="260" t="s">
        <v>86</v>
      </c>
      <c r="AV102" s="14" t="s">
        <v>86</v>
      </c>
      <c r="AW102" s="14" t="s">
        <v>37</v>
      </c>
      <c r="AX102" s="14" t="s">
        <v>84</v>
      </c>
      <c r="AY102" s="260" t="s">
        <v>146</v>
      </c>
    </row>
    <row r="103" spans="1:65" s="2" customFormat="1" ht="24.15" customHeight="1">
      <c r="A103" s="41"/>
      <c r="B103" s="42"/>
      <c r="C103" s="215" t="s">
        <v>167</v>
      </c>
      <c r="D103" s="215" t="s">
        <v>149</v>
      </c>
      <c r="E103" s="216" t="s">
        <v>440</v>
      </c>
      <c r="F103" s="217" t="s">
        <v>441</v>
      </c>
      <c r="G103" s="218" t="s">
        <v>442</v>
      </c>
      <c r="H103" s="219">
        <v>8</v>
      </c>
      <c r="I103" s="220"/>
      <c r="J103" s="221">
        <f>ROUND(I103*H103,2)</f>
        <v>0</v>
      </c>
      <c r="K103" s="217" t="s">
        <v>153</v>
      </c>
      <c r="L103" s="47"/>
      <c r="M103" s="222" t="s">
        <v>19</v>
      </c>
      <c r="N103" s="223" t="s">
        <v>47</v>
      </c>
      <c r="O103" s="87"/>
      <c r="P103" s="224">
        <f>O103*H103</f>
        <v>0</v>
      </c>
      <c r="Q103" s="224">
        <v>0</v>
      </c>
      <c r="R103" s="224">
        <f>Q103*H103</f>
        <v>0</v>
      </c>
      <c r="S103" s="224">
        <v>0.205</v>
      </c>
      <c r="T103" s="225">
        <f>S103*H103</f>
        <v>1.64</v>
      </c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R103" s="226" t="s">
        <v>167</v>
      </c>
      <c r="AT103" s="226" t="s">
        <v>149</v>
      </c>
      <c r="AU103" s="226" t="s">
        <v>86</v>
      </c>
      <c r="AY103" s="20" t="s">
        <v>146</v>
      </c>
      <c r="BE103" s="227">
        <f>IF(N103="základní",J103,0)</f>
        <v>0</v>
      </c>
      <c r="BF103" s="227">
        <f>IF(N103="snížená",J103,0)</f>
        <v>0</v>
      </c>
      <c r="BG103" s="227">
        <f>IF(N103="zákl. přenesená",J103,0)</f>
        <v>0</v>
      </c>
      <c r="BH103" s="227">
        <f>IF(N103="sníž. přenesená",J103,0)</f>
        <v>0</v>
      </c>
      <c r="BI103" s="227">
        <f>IF(N103="nulová",J103,0)</f>
        <v>0</v>
      </c>
      <c r="BJ103" s="20" t="s">
        <v>84</v>
      </c>
      <c r="BK103" s="227">
        <f>ROUND(I103*H103,2)</f>
        <v>0</v>
      </c>
      <c r="BL103" s="20" t="s">
        <v>167</v>
      </c>
      <c r="BM103" s="226" t="s">
        <v>1895</v>
      </c>
    </row>
    <row r="104" spans="1:47" s="2" customFormat="1" ht="12">
      <c r="A104" s="41"/>
      <c r="B104" s="42"/>
      <c r="C104" s="43"/>
      <c r="D104" s="228" t="s">
        <v>156</v>
      </c>
      <c r="E104" s="43"/>
      <c r="F104" s="229" t="s">
        <v>444</v>
      </c>
      <c r="G104" s="43"/>
      <c r="H104" s="43"/>
      <c r="I104" s="230"/>
      <c r="J104" s="43"/>
      <c r="K104" s="43"/>
      <c r="L104" s="47"/>
      <c r="M104" s="231"/>
      <c r="N104" s="232"/>
      <c r="O104" s="87"/>
      <c r="P104" s="87"/>
      <c r="Q104" s="87"/>
      <c r="R104" s="87"/>
      <c r="S104" s="87"/>
      <c r="T104" s="88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T104" s="20" t="s">
        <v>156</v>
      </c>
      <c r="AU104" s="20" t="s">
        <v>86</v>
      </c>
    </row>
    <row r="105" spans="1:51" s="14" customFormat="1" ht="12">
      <c r="A105" s="14"/>
      <c r="B105" s="250"/>
      <c r="C105" s="251"/>
      <c r="D105" s="241" t="s">
        <v>380</v>
      </c>
      <c r="E105" s="252" t="s">
        <v>19</v>
      </c>
      <c r="F105" s="253" t="s">
        <v>1896</v>
      </c>
      <c r="G105" s="251"/>
      <c r="H105" s="254">
        <v>8</v>
      </c>
      <c r="I105" s="255"/>
      <c r="J105" s="251"/>
      <c r="K105" s="251"/>
      <c r="L105" s="256"/>
      <c r="M105" s="257"/>
      <c r="N105" s="258"/>
      <c r="O105" s="258"/>
      <c r="P105" s="258"/>
      <c r="Q105" s="258"/>
      <c r="R105" s="258"/>
      <c r="S105" s="258"/>
      <c r="T105" s="259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60" t="s">
        <v>380</v>
      </c>
      <c r="AU105" s="260" t="s">
        <v>86</v>
      </c>
      <c r="AV105" s="14" t="s">
        <v>86</v>
      </c>
      <c r="AW105" s="14" t="s">
        <v>37</v>
      </c>
      <c r="AX105" s="14" t="s">
        <v>84</v>
      </c>
      <c r="AY105" s="260" t="s">
        <v>146</v>
      </c>
    </row>
    <row r="106" spans="1:63" s="12" customFormat="1" ht="22.8" customHeight="1">
      <c r="A106" s="12"/>
      <c r="B106" s="199"/>
      <c r="C106" s="200"/>
      <c r="D106" s="201" t="s">
        <v>75</v>
      </c>
      <c r="E106" s="213" t="s">
        <v>145</v>
      </c>
      <c r="F106" s="213" t="s">
        <v>649</v>
      </c>
      <c r="G106" s="200"/>
      <c r="H106" s="200"/>
      <c r="I106" s="203"/>
      <c r="J106" s="214">
        <f>BK106</f>
        <v>0</v>
      </c>
      <c r="K106" s="200"/>
      <c r="L106" s="205"/>
      <c r="M106" s="206"/>
      <c r="N106" s="207"/>
      <c r="O106" s="207"/>
      <c r="P106" s="208">
        <f>SUM(P107:P112)</f>
        <v>0</v>
      </c>
      <c r="Q106" s="207"/>
      <c r="R106" s="208">
        <f>SUM(R107:R112)</f>
        <v>3.8530464</v>
      </c>
      <c r="S106" s="207"/>
      <c r="T106" s="209">
        <f>SUM(T107:T112)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10" t="s">
        <v>84</v>
      </c>
      <c r="AT106" s="211" t="s">
        <v>75</v>
      </c>
      <c r="AU106" s="211" t="s">
        <v>84</v>
      </c>
      <c r="AY106" s="210" t="s">
        <v>146</v>
      </c>
      <c r="BK106" s="212">
        <f>SUM(BK107:BK112)</f>
        <v>0</v>
      </c>
    </row>
    <row r="107" spans="1:65" s="2" customFormat="1" ht="24.15" customHeight="1">
      <c r="A107" s="41"/>
      <c r="B107" s="42"/>
      <c r="C107" s="215" t="s">
        <v>145</v>
      </c>
      <c r="D107" s="215" t="s">
        <v>149</v>
      </c>
      <c r="E107" s="216" t="s">
        <v>1897</v>
      </c>
      <c r="F107" s="217" t="s">
        <v>1898</v>
      </c>
      <c r="G107" s="218" t="s">
        <v>377</v>
      </c>
      <c r="H107" s="219">
        <v>3.92</v>
      </c>
      <c r="I107" s="220"/>
      <c r="J107" s="221">
        <f>ROUND(I107*H107,2)</f>
        <v>0</v>
      </c>
      <c r="K107" s="217" t="s">
        <v>153</v>
      </c>
      <c r="L107" s="47"/>
      <c r="M107" s="222" t="s">
        <v>19</v>
      </c>
      <c r="N107" s="223" t="s">
        <v>47</v>
      </c>
      <c r="O107" s="87"/>
      <c r="P107" s="224">
        <f>O107*H107</f>
        <v>0</v>
      </c>
      <c r="Q107" s="224">
        <v>0.575</v>
      </c>
      <c r="R107" s="224">
        <f>Q107*H107</f>
        <v>2.254</v>
      </c>
      <c r="S107" s="224">
        <v>0</v>
      </c>
      <c r="T107" s="225">
        <f>S107*H107</f>
        <v>0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R107" s="226" t="s">
        <v>167</v>
      </c>
      <c r="AT107" s="226" t="s">
        <v>149</v>
      </c>
      <c r="AU107" s="226" t="s">
        <v>86</v>
      </c>
      <c r="AY107" s="20" t="s">
        <v>146</v>
      </c>
      <c r="BE107" s="227">
        <f>IF(N107="základní",J107,0)</f>
        <v>0</v>
      </c>
      <c r="BF107" s="227">
        <f>IF(N107="snížená",J107,0)</f>
        <v>0</v>
      </c>
      <c r="BG107" s="227">
        <f>IF(N107="zákl. přenesená",J107,0)</f>
        <v>0</v>
      </c>
      <c r="BH107" s="227">
        <f>IF(N107="sníž. přenesená",J107,0)</f>
        <v>0</v>
      </c>
      <c r="BI107" s="227">
        <f>IF(N107="nulová",J107,0)</f>
        <v>0</v>
      </c>
      <c r="BJ107" s="20" t="s">
        <v>84</v>
      </c>
      <c r="BK107" s="227">
        <f>ROUND(I107*H107,2)</f>
        <v>0</v>
      </c>
      <c r="BL107" s="20" t="s">
        <v>167</v>
      </c>
      <c r="BM107" s="226" t="s">
        <v>1899</v>
      </c>
    </row>
    <row r="108" spans="1:47" s="2" customFormat="1" ht="12">
      <c r="A108" s="41"/>
      <c r="B108" s="42"/>
      <c r="C108" s="43"/>
      <c r="D108" s="228" t="s">
        <v>156</v>
      </c>
      <c r="E108" s="43"/>
      <c r="F108" s="229" t="s">
        <v>1900</v>
      </c>
      <c r="G108" s="43"/>
      <c r="H108" s="43"/>
      <c r="I108" s="230"/>
      <c r="J108" s="43"/>
      <c r="K108" s="43"/>
      <c r="L108" s="47"/>
      <c r="M108" s="231"/>
      <c r="N108" s="232"/>
      <c r="O108" s="87"/>
      <c r="P108" s="87"/>
      <c r="Q108" s="87"/>
      <c r="R108" s="87"/>
      <c r="S108" s="87"/>
      <c r="T108" s="88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T108" s="20" t="s">
        <v>156</v>
      </c>
      <c r="AU108" s="20" t="s">
        <v>86</v>
      </c>
    </row>
    <row r="109" spans="1:51" s="14" customFormat="1" ht="12">
      <c r="A109" s="14"/>
      <c r="B109" s="250"/>
      <c r="C109" s="251"/>
      <c r="D109" s="241" t="s">
        <v>380</v>
      </c>
      <c r="E109" s="252" t="s">
        <v>19</v>
      </c>
      <c r="F109" s="253" t="s">
        <v>1886</v>
      </c>
      <c r="G109" s="251"/>
      <c r="H109" s="254">
        <v>3.92</v>
      </c>
      <c r="I109" s="255"/>
      <c r="J109" s="251"/>
      <c r="K109" s="251"/>
      <c r="L109" s="256"/>
      <c r="M109" s="257"/>
      <c r="N109" s="258"/>
      <c r="O109" s="258"/>
      <c r="P109" s="258"/>
      <c r="Q109" s="258"/>
      <c r="R109" s="258"/>
      <c r="S109" s="258"/>
      <c r="T109" s="259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60" t="s">
        <v>380</v>
      </c>
      <c r="AU109" s="260" t="s">
        <v>86</v>
      </c>
      <c r="AV109" s="14" t="s">
        <v>86</v>
      </c>
      <c r="AW109" s="14" t="s">
        <v>37</v>
      </c>
      <c r="AX109" s="14" t="s">
        <v>84</v>
      </c>
      <c r="AY109" s="260" t="s">
        <v>146</v>
      </c>
    </row>
    <row r="110" spans="1:65" s="2" customFormat="1" ht="24.15" customHeight="1">
      <c r="A110" s="41"/>
      <c r="B110" s="42"/>
      <c r="C110" s="215" t="s">
        <v>180</v>
      </c>
      <c r="D110" s="215" t="s">
        <v>149</v>
      </c>
      <c r="E110" s="216" t="s">
        <v>1901</v>
      </c>
      <c r="F110" s="217" t="s">
        <v>1902</v>
      </c>
      <c r="G110" s="218" t="s">
        <v>377</v>
      </c>
      <c r="H110" s="219">
        <v>3.92</v>
      </c>
      <c r="I110" s="220"/>
      <c r="J110" s="221">
        <f>ROUND(I110*H110,2)</f>
        <v>0</v>
      </c>
      <c r="K110" s="217" t="s">
        <v>153</v>
      </c>
      <c r="L110" s="47"/>
      <c r="M110" s="222" t="s">
        <v>19</v>
      </c>
      <c r="N110" s="223" t="s">
        <v>47</v>
      </c>
      <c r="O110" s="87"/>
      <c r="P110" s="224">
        <f>O110*H110</f>
        <v>0</v>
      </c>
      <c r="Q110" s="224">
        <v>0.40792</v>
      </c>
      <c r="R110" s="224">
        <f>Q110*H110</f>
        <v>1.5990464</v>
      </c>
      <c r="S110" s="224">
        <v>0</v>
      </c>
      <c r="T110" s="225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26" t="s">
        <v>167</v>
      </c>
      <c r="AT110" s="226" t="s">
        <v>149</v>
      </c>
      <c r="AU110" s="226" t="s">
        <v>86</v>
      </c>
      <c r="AY110" s="20" t="s">
        <v>146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20" t="s">
        <v>84</v>
      </c>
      <c r="BK110" s="227">
        <f>ROUND(I110*H110,2)</f>
        <v>0</v>
      </c>
      <c r="BL110" s="20" t="s">
        <v>167</v>
      </c>
      <c r="BM110" s="226" t="s">
        <v>1903</v>
      </c>
    </row>
    <row r="111" spans="1:47" s="2" customFormat="1" ht="12">
      <c r="A111" s="41"/>
      <c r="B111" s="42"/>
      <c r="C111" s="43"/>
      <c r="D111" s="228" t="s">
        <v>156</v>
      </c>
      <c r="E111" s="43"/>
      <c r="F111" s="229" t="s">
        <v>1904</v>
      </c>
      <c r="G111" s="43"/>
      <c r="H111" s="43"/>
      <c r="I111" s="230"/>
      <c r="J111" s="43"/>
      <c r="K111" s="43"/>
      <c r="L111" s="47"/>
      <c r="M111" s="231"/>
      <c r="N111" s="232"/>
      <c r="O111" s="87"/>
      <c r="P111" s="87"/>
      <c r="Q111" s="87"/>
      <c r="R111" s="87"/>
      <c r="S111" s="87"/>
      <c r="T111" s="88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T111" s="20" t="s">
        <v>156</v>
      </c>
      <c r="AU111" s="20" t="s">
        <v>86</v>
      </c>
    </row>
    <row r="112" spans="1:51" s="14" customFormat="1" ht="12">
      <c r="A112" s="14"/>
      <c r="B112" s="250"/>
      <c r="C112" s="251"/>
      <c r="D112" s="241" t="s">
        <v>380</v>
      </c>
      <c r="E112" s="252" t="s">
        <v>19</v>
      </c>
      <c r="F112" s="253" t="s">
        <v>1886</v>
      </c>
      <c r="G112" s="251"/>
      <c r="H112" s="254">
        <v>3.92</v>
      </c>
      <c r="I112" s="255"/>
      <c r="J112" s="251"/>
      <c r="K112" s="251"/>
      <c r="L112" s="256"/>
      <c r="M112" s="257"/>
      <c r="N112" s="258"/>
      <c r="O112" s="258"/>
      <c r="P112" s="258"/>
      <c r="Q112" s="258"/>
      <c r="R112" s="258"/>
      <c r="S112" s="258"/>
      <c r="T112" s="259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60" t="s">
        <v>380</v>
      </c>
      <c r="AU112" s="260" t="s">
        <v>86</v>
      </c>
      <c r="AV112" s="14" t="s">
        <v>86</v>
      </c>
      <c r="AW112" s="14" t="s">
        <v>37</v>
      </c>
      <c r="AX112" s="14" t="s">
        <v>84</v>
      </c>
      <c r="AY112" s="260" t="s">
        <v>146</v>
      </c>
    </row>
    <row r="113" spans="1:63" s="12" customFormat="1" ht="22.8" customHeight="1">
      <c r="A113" s="12"/>
      <c r="B113" s="199"/>
      <c r="C113" s="200"/>
      <c r="D113" s="201" t="s">
        <v>75</v>
      </c>
      <c r="E113" s="213" t="s">
        <v>200</v>
      </c>
      <c r="F113" s="213" t="s">
        <v>781</v>
      </c>
      <c r="G113" s="200"/>
      <c r="H113" s="200"/>
      <c r="I113" s="203"/>
      <c r="J113" s="214">
        <f>BK113</f>
        <v>0</v>
      </c>
      <c r="K113" s="200"/>
      <c r="L113" s="205"/>
      <c r="M113" s="206"/>
      <c r="N113" s="207"/>
      <c r="O113" s="207"/>
      <c r="P113" s="208">
        <f>SUM(P114:P119)</f>
        <v>0</v>
      </c>
      <c r="Q113" s="207"/>
      <c r="R113" s="208">
        <f>SUM(R114:R119)</f>
        <v>1.032496</v>
      </c>
      <c r="S113" s="207"/>
      <c r="T113" s="209">
        <f>SUM(T114:T119)</f>
        <v>0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210" t="s">
        <v>84</v>
      </c>
      <c r="AT113" s="211" t="s">
        <v>75</v>
      </c>
      <c r="AU113" s="211" t="s">
        <v>84</v>
      </c>
      <c r="AY113" s="210" t="s">
        <v>146</v>
      </c>
      <c r="BK113" s="212">
        <f>SUM(BK114:BK119)</f>
        <v>0</v>
      </c>
    </row>
    <row r="114" spans="1:65" s="2" customFormat="1" ht="24.15" customHeight="1">
      <c r="A114" s="41"/>
      <c r="B114" s="42"/>
      <c r="C114" s="215" t="s">
        <v>186</v>
      </c>
      <c r="D114" s="215" t="s">
        <v>149</v>
      </c>
      <c r="E114" s="216" t="s">
        <v>859</v>
      </c>
      <c r="F114" s="217" t="s">
        <v>860</v>
      </c>
      <c r="G114" s="218" t="s">
        <v>442</v>
      </c>
      <c r="H114" s="219">
        <v>8</v>
      </c>
      <c r="I114" s="220"/>
      <c r="J114" s="221">
        <f>ROUND(I114*H114,2)</f>
        <v>0</v>
      </c>
      <c r="K114" s="217" t="s">
        <v>153</v>
      </c>
      <c r="L114" s="47"/>
      <c r="M114" s="222" t="s">
        <v>19</v>
      </c>
      <c r="N114" s="223" t="s">
        <v>47</v>
      </c>
      <c r="O114" s="87"/>
      <c r="P114" s="224">
        <f>O114*H114</f>
        <v>0</v>
      </c>
      <c r="Q114" s="224">
        <v>0.10095</v>
      </c>
      <c r="R114" s="224">
        <f>Q114*H114</f>
        <v>0.8076</v>
      </c>
      <c r="S114" s="224">
        <v>0</v>
      </c>
      <c r="T114" s="225">
        <f>S114*H114</f>
        <v>0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26" t="s">
        <v>167</v>
      </c>
      <c r="AT114" s="226" t="s">
        <v>149</v>
      </c>
      <c r="AU114" s="226" t="s">
        <v>86</v>
      </c>
      <c r="AY114" s="20" t="s">
        <v>146</v>
      </c>
      <c r="BE114" s="227">
        <f>IF(N114="základní",J114,0)</f>
        <v>0</v>
      </c>
      <c r="BF114" s="227">
        <f>IF(N114="snížená",J114,0)</f>
        <v>0</v>
      </c>
      <c r="BG114" s="227">
        <f>IF(N114="zákl. přenesená",J114,0)</f>
        <v>0</v>
      </c>
      <c r="BH114" s="227">
        <f>IF(N114="sníž. přenesená",J114,0)</f>
        <v>0</v>
      </c>
      <c r="BI114" s="227">
        <f>IF(N114="nulová",J114,0)</f>
        <v>0</v>
      </c>
      <c r="BJ114" s="20" t="s">
        <v>84</v>
      </c>
      <c r="BK114" s="227">
        <f>ROUND(I114*H114,2)</f>
        <v>0</v>
      </c>
      <c r="BL114" s="20" t="s">
        <v>167</v>
      </c>
      <c r="BM114" s="226" t="s">
        <v>1905</v>
      </c>
    </row>
    <row r="115" spans="1:47" s="2" customFormat="1" ht="12">
      <c r="A115" s="41"/>
      <c r="B115" s="42"/>
      <c r="C115" s="43"/>
      <c r="D115" s="228" t="s">
        <v>156</v>
      </c>
      <c r="E115" s="43"/>
      <c r="F115" s="229" t="s">
        <v>862</v>
      </c>
      <c r="G115" s="43"/>
      <c r="H115" s="43"/>
      <c r="I115" s="230"/>
      <c r="J115" s="43"/>
      <c r="K115" s="43"/>
      <c r="L115" s="47"/>
      <c r="M115" s="231"/>
      <c r="N115" s="232"/>
      <c r="O115" s="87"/>
      <c r="P115" s="87"/>
      <c r="Q115" s="87"/>
      <c r="R115" s="87"/>
      <c r="S115" s="87"/>
      <c r="T115" s="88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T115" s="20" t="s">
        <v>156</v>
      </c>
      <c r="AU115" s="20" t="s">
        <v>86</v>
      </c>
    </row>
    <row r="116" spans="1:65" s="2" customFormat="1" ht="16.5" customHeight="1">
      <c r="A116" s="41"/>
      <c r="B116" s="42"/>
      <c r="C116" s="288" t="s">
        <v>193</v>
      </c>
      <c r="D116" s="288" t="s">
        <v>523</v>
      </c>
      <c r="E116" s="289" t="s">
        <v>1906</v>
      </c>
      <c r="F116" s="290" t="s">
        <v>1907</v>
      </c>
      <c r="G116" s="291" t="s">
        <v>442</v>
      </c>
      <c r="H116" s="292">
        <v>8</v>
      </c>
      <c r="I116" s="293"/>
      <c r="J116" s="294">
        <f>ROUND(I116*H116,2)</f>
        <v>0</v>
      </c>
      <c r="K116" s="290" t="s">
        <v>153</v>
      </c>
      <c r="L116" s="295"/>
      <c r="M116" s="296" t="s">
        <v>19</v>
      </c>
      <c r="N116" s="297" t="s">
        <v>47</v>
      </c>
      <c r="O116" s="87"/>
      <c r="P116" s="224">
        <f>O116*H116</f>
        <v>0</v>
      </c>
      <c r="Q116" s="224">
        <v>0.028</v>
      </c>
      <c r="R116" s="224">
        <f>Q116*H116</f>
        <v>0.224</v>
      </c>
      <c r="S116" s="224">
        <v>0</v>
      </c>
      <c r="T116" s="225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26" t="s">
        <v>193</v>
      </c>
      <c r="AT116" s="226" t="s">
        <v>523</v>
      </c>
      <c r="AU116" s="226" t="s">
        <v>86</v>
      </c>
      <c r="AY116" s="20" t="s">
        <v>146</v>
      </c>
      <c r="BE116" s="227">
        <f>IF(N116="základní",J116,0)</f>
        <v>0</v>
      </c>
      <c r="BF116" s="227">
        <f>IF(N116="snížená",J116,0)</f>
        <v>0</v>
      </c>
      <c r="BG116" s="227">
        <f>IF(N116="zákl. přenesená",J116,0)</f>
        <v>0</v>
      </c>
      <c r="BH116" s="227">
        <f>IF(N116="sníž. přenesená",J116,0)</f>
        <v>0</v>
      </c>
      <c r="BI116" s="227">
        <f>IF(N116="nulová",J116,0)</f>
        <v>0</v>
      </c>
      <c r="BJ116" s="20" t="s">
        <v>84</v>
      </c>
      <c r="BK116" s="227">
        <f>ROUND(I116*H116,2)</f>
        <v>0</v>
      </c>
      <c r="BL116" s="20" t="s">
        <v>167</v>
      </c>
      <c r="BM116" s="226" t="s">
        <v>1908</v>
      </c>
    </row>
    <row r="117" spans="1:65" s="2" customFormat="1" ht="16.5" customHeight="1">
      <c r="A117" s="41"/>
      <c r="B117" s="42"/>
      <c r="C117" s="215" t="s">
        <v>200</v>
      </c>
      <c r="D117" s="215" t="s">
        <v>149</v>
      </c>
      <c r="E117" s="216" t="s">
        <v>1909</v>
      </c>
      <c r="F117" s="217" t="s">
        <v>1910</v>
      </c>
      <c r="G117" s="218" t="s">
        <v>442</v>
      </c>
      <c r="H117" s="219">
        <v>11.2</v>
      </c>
      <c r="I117" s="220"/>
      <c r="J117" s="221">
        <f>ROUND(I117*H117,2)</f>
        <v>0</v>
      </c>
      <c r="K117" s="217" t="s">
        <v>153</v>
      </c>
      <c r="L117" s="47"/>
      <c r="M117" s="222" t="s">
        <v>19</v>
      </c>
      <c r="N117" s="223" t="s">
        <v>47</v>
      </c>
      <c r="O117" s="87"/>
      <c r="P117" s="224">
        <f>O117*H117</f>
        <v>0</v>
      </c>
      <c r="Q117" s="224">
        <v>8E-05</v>
      </c>
      <c r="R117" s="224">
        <f>Q117*H117</f>
        <v>0.000896</v>
      </c>
      <c r="S117" s="224">
        <v>0</v>
      </c>
      <c r="T117" s="225">
        <f>S117*H117</f>
        <v>0</v>
      </c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R117" s="226" t="s">
        <v>167</v>
      </c>
      <c r="AT117" s="226" t="s">
        <v>149</v>
      </c>
      <c r="AU117" s="226" t="s">
        <v>86</v>
      </c>
      <c r="AY117" s="20" t="s">
        <v>146</v>
      </c>
      <c r="BE117" s="227">
        <f>IF(N117="základní",J117,0)</f>
        <v>0</v>
      </c>
      <c r="BF117" s="227">
        <f>IF(N117="snížená",J117,0)</f>
        <v>0</v>
      </c>
      <c r="BG117" s="227">
        <f>IF(N117="zákl. přenesená",J117,0)</f>
        <v>0</v>
      </c>
      <c r="BH117" s="227">
        <f>IF(N117="sníž. přenesená",J117,0)</f>
        <v>0</v>
      </c>
      <c r="BI117" s="227">
        <f>IF(N117="nulová",J117,0)</f>
        <v>0</v>
      </c>
      <c r="BJ117" s="20" t="s">
        <v>84</v>
      </c>
      <c r="BK117" s="227">
        <f>ROUND(I117*H117,2)</f>
        <v>0</v>
      </c>
      <c r="BL117" s="20" t="s">
        <v>167</v>
      </c>
      <c r="BM117" s="226" t="s">
        <v>1911</v>
      </c>
    </row>
    <row r="118" spans="1:47" s="2" customFormat="1" ht="12">
      <c r="A118" s="41"/>
      <c r="B118" s="42"/>
      <c r="C118" s="43"/>
      <c r="D118" s="228" t="s">
        <v>156</v>
      </c>
      <c r="E118" s="43"/>
      <c r="F118" s="229" t="s">
        <v>1912</v>
      </c>
      <c r="G118" s="43"/>
      <c r="H118" s="43"/>
      <c r="I118" s="230"/>
      <c r="J118" s="43"/>
      <c r="K118" s="43"/>
      <c r="L118" s="47"/>
      <c r="M118" s="231"/>
      <c r="N118" s="232"/>
      <c r="O118" s="87"/>
      <c r="P118" s="87"/>
      <c r="Q118" s="87"/>
      <c r="R118" s="87"/>
      <c r="S118" s="87"/>
      <c r="T118" s="88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T118" s="20" t="s">
        <v>156</v>
      </c>
      <c r="AU118" s="20" t="s">
        <v>86</v>
      </c>
    </row>
    <row r="119" spans="1:51" s="14" customFormat="1" ht="12">
      <c r="A119" s="14"/>
      <c r="B119" s="250"/>
      <c r="C119" s="251"/>
      <c r="D119" s="241" t="s">
        <v>380</v>
      </c>
      <c r="E119" s="252" t="s">
        <v>19</v>
      </c>
      <c r="F119" s="253" t="s">
        <v>1913</v>
      </c>
      <c r="G119" s="251"/>
      <c r="H119" s="254">
        <v>11.2</v>
      </c>
      <c r="I119" s="255"/>
      <c r="J119" s="251"/>
      <c r="K119" s="251"/>
      <c r="L119" s="256"/>
      <c r="M119" s="257"/>
      <c r="N119" s="258"/>
      <c r="O119" s="258"/>
      <c r="P119" s="258"/>
      <c r="Q119" s="258"/>
      <c r="R119" s="258"/>
      <c r="S119" s="258"/>
      <c r="T119" s="259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60" t="s">
        <v>380</v>
      </c>
      <c r="AU119" s="260" t="s">
        <v>86</v>
      </c>
      <c r="AV119" s="14" t="s">
        <v>86</v>
      </c>
      <c r="AW119" s="14" t="s">
        <v>37</v>
      </c>
      <c r="AX119" s="14" t="s">
        <v>84</v>
      </c>
      <c r="AY119" s="260" t="s">
        <v>146</v>
      </c>
    </row>
    <row r="120" spans="1:63" s="12" customFormat="1" ht="22.8" customHeight="1">
      <c r="A120" s="12"/>
      <c r="B120" s="199"/>
      <c r="C120" s="200"/>
      <c r="D120" s="201" t="s">
        <v>75</v>
      </c>
      <c r="E120" s="213" t="s">
        <v>1076</v>
      </c>
      <c r="F120" s="213" t="s">
        <v>1077</v>
      </c>
      <c r="G120" s="200"/>
      <c r="H120" s="200"/>
      <c r="I120" s="203"/>
      <c r="J120" s="214">
        <f>BK120</f>
        <v>0</v>
      </c>
      <c r="K120" s="200"/>
      <c r="L120" s="205"/>
      <c r="M120" s="206"/>
      <c r="N120" s="207"/>
      <c r="O120" s="207"/>
      <c r="P120" s="208">
        <f>SUM(P121:P138)</f>
        <v>0</v>
      </c>
      <c r="Q120" s="207"/>
      <c r="R120" s="208">
        <f>SUM(R121:R138)</f>
        <v>0</v>
      </c>
      <c r="S120" s="207"/>
      <c r="T120" s="209">
        <f>SUM(T121:T138)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0" t="s">
        <v>84</v>
      </c>
      <c r="AT120" s="211" t="s">
        <v>75</v>
      </c>
      <c r="AU120" s="211" t="s">
        <v>84</v>
      </c>
      <c r="AY120" s="210" t="s">
        <v>146</v>
      </c>
      <c r="BK120" s="212">
        <f>SUM(BK121:BK138)</f>
        <v>0</v>
      </c>
    </row>
    <row r="121" spans="1:65" s="2" customFormat="1" ht="24.15" customHeight="1">
      <c r="A121" s="41"/>
      <c r="B121" s="42"/>
      <c r="C121" s="215" t="s">
        <v>207</v>
      </c>
      <c r="D121" s="215" t="s">
        <v>149</v>
      </c>
      <c r="E121" s="216" t="s">
        <v>1079</v>
      </c>
      <c r="F121" s="217" t="s">
        <v>1080</v>
      </c>
      <c r="G121" s="218" t="s">
        <v>526</v>
      </c>
      <c r="H121" s="219">
        <v>0.745</v>
      </c>
      <c r="I121" s="220"/>
      <c r="J121" s="221">
        <f>ROUND(I121*H121,2)</f>
        <v>0</v>
      </c>
      <c r="K121" s="217" t="s">
        <v>153</v>
      </c>
      <c r="L121" s="47"/>
      <c r="M121" s="222" t="s">
        <v>19</v>
      </c>
      <c r="N121" s="223" t="s">
        <v>47</v>
      </c>
      <c r="O121" s="87"/>
      <c r="P121" s="224">
        <f>O121*H121</f>
        <v>0</v>
      </c>
      <c r="Q121" s="224">
        <v>0</v>
      </c>
      <c r="R121" s="224">
        <f>Q121*H121</f>
        <v>0</v>
      </c>
      <c r="S121" s="224">
        <v>0</v>
      </c>
      <c r="T121" s="225">
        <f>S121*H121</f>
        <v>0</v>
      </c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R121" s="226" t="s">
        <v>167</v>
      </c>
      <c r="AT121" s="226" t="s">
        <v>149</v>
      </c>
      <c r="AU121" s="226" t="s">
        <v>86</v>
      </c>
      <c r="AY121" s="20" t="s">
        <v>146</v>
      </c>
      <c r="BE121" s="227">
        <f>IF(N121="základní",J121,0)</f>
        <v>0</v>
      </c>
      <c r="BF121" s="227">
        <f>IF(N121="snížená",J121,0)</f>
        <v>0</v>
      </c>
      <c r="BG121" s="227">
        <f>IF(N121="zákl. přenesená",J121,0)</f>
        <v>0</v>
      </c>
      <c r="BH121" s="227">
        <f>IF(N121="sníž. přenesená",J121,0)</f>
        <v>0</v>
      </c>
      <c r="BI121" s="227">
        <f>IF(N121="nulová",J121,0)</f>
        <v>0</v>
      </c>
      <c r="BJ121" s="20" t="s">
        <v>84</v>
      </c>
      <c r="BK121" s="227">
        <f>ROUND(I121*H121,2)</f>
        <v>0</v>
      </c>
      <c r="BL121" s="20" t="s">
        <v>167</v>
      </c>
      <c r="BM121" s="226" t="s">
        <v>1914</v>
      </c>
    </row>
    <row r="122" spans="1:47" s="2" customFormat="1" ht="12">
      <c r="A122" s="41"/>
      <c r="B122" s="42"/>
      <c r="C122" s="43"/>
      <c r="D122" s="228" t="s">
        <v>156</v>
      </c>
      <c r="E122" s="43"/>
      <c r="F122" s="229" t="s">
        <v>1082</v>
      </c>
      <c r="G122" s="43"/>
      <c r="H122" s="43"/>
      <c r="I122" s="230"/>
      <c r="J122" s="43"/>
      <c r="K122" s="43"/>
      <c r="L122" s="47"/>
      <c r="M122" s="231"/>
      <c r="N122" s="232"/>
      <c r="O122" s="87"/>
      <c r="P122" s="87"/>
      <c r="Q122" s="87"/>
      <c r="R122" s="87"/>
      <c r="S122" s="87"/>
      <c r="T122" s="88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T122" s="20" t="s">
        <v>156</v>
      </c>
      <c r="AU122" s="20" t="s">
        <v>86</v>
      </c>
    </row>
    <row r="123" spans="1:65" s="2" customFormat="1" ht="24.15" customHeight="1">
      <c r="A123" s="41"/>
      <c r="B123" s="42"/>
      <c r="C123" s="215" t="s">
        <v>435</v>
      </c>
      <c r="D123" s="215" t="s">
        <v>149</v>
      </c>
      <c r="E123" s="216" t="s">
        <v>1086</v>
      </c>
      <c r="F123" s="217" t="s">
        <v>1087</v>
      </c>
      <c r="G123" s="218" t="s">
        <v>526</v>
      </c>
      <c r="H123" s="219">
        <v>2.98</v>
      </c>
      <c r="I123" s="220"/>
      <c r="J123" s="221">
        <f>ROUND(I123*H123,2)</f>
        <v>0</v>
      </c>
      <c r="K123" s="217" t="s">
        <v>153</v>
      </c>
      <c r="L123" s="47"/>
      <c r="M123" s="222" t="s">
        <v>19</v>
      </c>
      <c r="N123" s="223" t="s">
        <v>47</v>
      </c>
      <c r="O123" s="87"/>
      <c r="P123" s="224">
        <f>O123*H123</f>
        <v>0</v>
      </c>
      <c r="Q123" s="224">
        <v>0</v>
      </c>
      <c r="R123" s="224">
        <f>Q123*H123</f>
        <v>0</v>
      </c>
      <c r="S123" s="224">
        <v>0</v>
      </c>
      <c r="T123" s="225">
        <f>S123*H123</f>
        <v>0</v>
      </c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R123" s="226" t="s">
        <v>167</v>
      </c>
      <c r="AT123" s="226" t="s">
        <v>149</v>
      </c>
      <c r="AU123" s="226" t="s">
        <v>86</v>
      </c>
      <c r="AY123" s="20" t="s">
        <v>146</v>
      </c>
      <c r="BE123" s="227">
        <f>IF(N123="základní",J123,0)</f>
        <v>0</v>
      </c>
      <c r="BF123" s="227">
        <f>IF(N123="snížená",J123,0)</f>
        <v>0</v>
      </c>
      <c r="BG123" s="227">
        <f>IF(N123="zákl. přenesená",J123,0)</f>
        <v>0</v>
      </c>
      <c r="BH123" s="227">
        <f>IF(N123="sníž. přenesená",J123,0)</f>
        <v>0</v>
      </c>
      <c r="BI123" s="227">
        <f>IF(N123="nulová",J123,0)</f>
        <v>0</v>
      </c>
      <c r="BJ123" s="20" t="s">
        <v>84</v>
      </c>
      <c r="BK123" s="227">
        <f>ROUND(I123*H123,2)</f>
        <v>0</v>
      </c>
      <c r="BL123" s="20" t="s">
        <v>167</v>
      </c>
      <c r="BM123" s="226" t="s">
        <v>1915</v>
      </c>
    </row>
    <row r="124" spans="1:47" s="2" customFormat="1" ht="12">
      <c r="A124" s="41"/>
      <c r="B124" s="42"/>
      <c r="C124" s="43"/>
      <c r="D124" s="228" t="s">
        <v>156</v>
      </c>
      <c r="E124" s="43"/>
      <c r="F124" s="229" t="s">
        <v>1089</v>
      </c>
      <c r="G124" s="43"/>
      <c r="H124" s="43"/>
      <c r="I124" s="230"/>
      <c r="J124" s="43"/>
      <c r="K124" s="43"/>
      <c r="L124" s="47"/>
      <c r="M124" s="231"/>
      <c r="N124" s="232"/>
      <c r="O124" s="87"/>
      <c r="P124" s="87"/>
      <c r="Q124" s="87"/>
      <c r="R124" s="87"/>
      <c r="S124" s="87"/>
      <c r="T124" s="88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T124" s="20" t="s">
        <v>156</v>
      </c>
      <c r="AU124" s="20" t="s">
        <v>86</v>
      </c>
    </row>
    <row r="125" spans="1:51" s="14" customFormat="1" ht="12">
      <c r="A125" s="14"/>
      <c r="B125" s="250"/>
      <c r="C125" s="251"/>
      <c r="D125" s="241" t="s">
        <v>380</v>
      </c>
      <c r="E125" s="251"/>
      <c r="F125" s="253" t="s">
        <v>1916</v>
      </c>
      <c r="G125" s="251"/>
      <c r="H125" s="254">
        <v>2.98</v>
      </c>
      <c r="I125" s="255"/>
      <c r="J125" s="251"/>
      <c r="K125" s="251"/>
      <c r="L125" s="256"/>
      <c r="M125" s="257"/>
      <c r="N125" s="258"/>
      <c r="O125" s="258"/>
      <c r="P125" s="258"/>
      <c r="Q125" s="258"/>
      <c r="R125" s="258"/>
      <c r="S125" s="258"/>
      <c r="T125" s="259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60" t="s">
        <v>380</v>
      </c>
      <c r="AU125" s="260" t="s">
        <v>86</v>
      </c>
      <c r="AV125" s="14" t="s">
        <v>86</v>
      </c>
      <c r="AW125" s="14" t="s">
        <v>4</v>
      </c>
      <c r="AX125" s="14" t="s">
        <v>84</v>
      </c>
      <c r="AY125" s="260" t="s">
        <v>146</v>
      </c>
    </row>
    <row r="126" spans="1:65" s="2" customFormat="1" ht="24.15" customHeight="1">
      <c r="A126" s="41"/>
      <c r="B126" s="42"/>
      <c r="C126" s="215" t="s">
        <v>8</v>
      </c>
      <c r="D126" s="215" t="s">
        <v>149</v>
      </c>
      <c r="E126" s="216" t="s">
        <v>1092</v>
      </c>
      <c r="F126" s="217" t="s">
        <v>1093</v>
      </c>
      <c r="G126" s="218" t="s">
        <v>526</v>
      </c>
      <c r="H126" s="219">
        <v>3.298</v>
      </c>
      <c r="I126" s="220"/>
      <c r="J126" s="221">
        <f>ROUND(I126*H126,2)</f>
        <v>0</v>
      </c>
      <c r="K126" s="217" t="s">
        <v>153</v>
      </c>
      <c r="L126" s="47"/>
      <c r="M126" s="222" t="s">
        <v>19</v>
      </c>
      <c r="N126" s="223" t="s">
        <v>47</v>
      </c>
      <c r="O126" s="87"/>
      <c r="P126" s="224">
        <f>O126*H126</f>
        <v>0</v>
      </c>
      <c r="Q126" s="224">
        <v>0</v>
      </c>
      <c r="R126" s="224">
        <f>Q126*H126</f>
        <v>0</v>
      </c>
      <c r="S126" s="224">
        <v>0</v>
      </c>
      <c r="T126" s="225">
        <f>S126*H126</f>
        <v>0</v>
      </c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R126" s="226" t="s">
        <v>167</v>
      </c>
      <c r="AT126" s="226" t="s">
        <v>149</v>
      </c>
      <c r="AU126" s="226" t="s">
        <v>86</v>
      </c>
      <c r="AY126" s="20" t="s">
        <v>146</v>
      </c>
      <c r="BE126" s="227">
        <f>IF(N126="základní",J126,0)</f>
        <v>0</v>
      </c>
      <c r="BF126" s="227">
        <f>IF(N126="snížená",J126,0)</f>
        <v>0</v>
      </c>
      <c r="BG126" s="227">
        <f>IF(N126="zákl. přenesená",J126,0)</f>
        <v>0</v>
      </c>
      <c r="BH126" s="227">
        <f>IF(N126="sníž. přenesená",J126,0)</f>
        <v>0</v>
      </c>
      <c r="BI126" s="227">
        <f>IF(N126="nulová",J126,0)</f>
        <v>0</v>
      </c>
      <c r="BJ126" s="20" t="s">
        <v>84</v>
      </c>
      <c r="BK126" s="227">
        <f>ROUND(I126*H126,2)</f>
        <v>0</v>
      </c>
      <c r="BL126" s="20" t="s">
        <v>167</v>
      </c>
      <c r="BM126" s="226" t="s">
        <v>1917</v>
      </c>
    </row>
    <row r="127" spans="1:47" s="2" customFormat="1" ht="12">
      <c r="A127" s="41"/>
      <c r="B127" s="42"/>
      <c r="C127" s="43"/>
      <c r="D127" s="228" t="s">
        <v>156</v>
      </c>
      <c r="E127" s="43"/>
      <c r="F127" s="229" t="s">
        <v>1095</v>
      </c>
      <c r="G127" s="43"/>
      <c r="H127" s="43"/>
      <c r="I127" s="230"/>
      <c r="J127" s="43"/>
      <c r="K127" s="43"/>
      <c r="L127" s="47"/>
      <c r="M127" s="231"/>
      <c r="N127" s="232"/>
      <c r="O127" s="87"/>
      <c r="P127" s="87"/>
      <c r="Q127" s="87"/>
      <c r="R127" s="87"/>
      <c r="S127" s="87"/>
      <c r="T127" s="88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T127" s="20" t="s">
        <v>156</v>
      </c>
      <c r="AU127" s="20" t="s">
        <v>86</v>
      </c>
    </row>
    <row r="128" spans="1:51" s="14" customFormat="1" ht="12">
      <c r="A128" s="14"/>
      <c r="B128" s="250"/>
      <c r="C128" s="251"/>
      <c r="D128" s="241" t="s">
        <v>380</v>
      </c>
      <c r="E128" s="252" t="s">
        <v>19</v>
      </c>
      <c r="F128" s="253" t="s">
        <v>1918</v>
      </c>
      <c r="G128" s="251"/>
      <c r="H128" s="254">
        <v>3.298</v>
      </c>
      <c r="I128" s="255"/>
      <c r="J128" s="251"/>
      <c r="K128" s="251"/>
      <c r="L128" s="256"/>
      <c r="M128" s="257"/>
      <c r="N128" s="258"/>
      <c r="O128" s="258"/>
      <c r="P128" s="258"/>
      <c r="Q128" s="258"/>
      <c r="R128" s="258"/>
      <c r="S128" s="258"/>
      <c r="T128" s="259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60" t="s">
        <v>380</v>
      </c>
      <c r="AU128" s="260" t="s">
        <v>86</v>
      </c>
      <c r="AV128" s="14" t="s">
        <v>86</v>
      </c>
      <c r="AW128" s="14" t="s">
        <v>37</v>
      </c>
      <c r="AX128" s="14" t="s">
        <v>84</v>
      </c>
      <c r="AY128" s="260" t="s">
        <v>146</v>
      </c>
    </row>
    <row r="129" spans="1:65" s="2" customFormat="1" ht="24.15" customHeight="1">
      <c r="A129" s="41"/>
      <c r="B129" s="42"/>
      <c r="C129" s="215" t="s">
        <v>448</v>
      </c>
      <c r="D129" s="215" t="s">
        <v>149</v>
      </c>
      <c r="E129" s="216" t="s">
        <v>1101</v>
      </c>
      <c r="F129" s="217" t="s">
        <v>1087</v>
      </c>
      <c r="G129" s="218" t="s">
        <v>526</v>
      </c>
      <c r="H129" s="219">
        <v>13.192</v>
      </c>
      <c r="I129" s="220"/>
      <c r="J129" s="221">
        <f>ROUND(I129*H129,2)</f>
        <v>0</v>
      </c>
      <c r="K129" s="217" t="s">
        <v>153</v>
      </c>
      <c r="L129" s="47"/>
      <c r="M129" s="222" t="s">
        <v>19</v>
      </c>
      <c r="N129" s="223" t="s">
        <v>47</v>
      </c>
      <c r="O129" s="87"/>
      <c r="P129" s="224">
        <f>O129*H129</f>
        <v>0</v>
      </c>
      <c r="Q129" s="224">
        <v>0</v>
      </c>
      <c r="R129" s="224">
        <f>Q129*H129</f>
        <v>0</v>
      </c>
      <c r="S129" s="224">
        <v>0</v>
      </c>
      <c r="T129" s="225">
        <f>S129*H129</f>
        <v>0</v>
      </c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R129" s="226" t="s">
        <v>167</v>
      </c>
      <c r="AT129" s="226" t="s">
        <v>149</v>
      </c>
      <c r="AU129" s="226" t="s">
        <v>86</v>
      </c>
      <c r="AY129" s="20" t="s">
        <v>146</v>
      </c>
      <c r="BE129" s="227">
        <f>IF(N129="základní",J129,0)</f>
        <v>0</v>
      </c>
      <c r="BF129" s="227">
        <f>IF(N129="snížená",J129,0)</f>
        <v>0</v>
      </c>
      <c r="BG129" s="227">
        <f>IF(N129="zákl. přenesená",J129,0)</f>
        <v>0</v>
      </c>
      <c r="BH129" s="227">
        <f>IF(N129="sníž. přenesená",J129,0)</f>
        <v>0</v>
      </c>
      <c r="BI129" s="227">
        <f>IF(N129="nulová",J129,0)</f>
        <v>0</v>
      </c>
      <c r="BJ129" s="20" t="s">
        <v>84</v>
      </c>
      <c r="BK129" s="227">
        <f>ROUND(I129*H129,2)</f>
        <v>0</v>
      </c>
      <c r="BL129" s="20" t="s">
        <v>167</v>
      </c>
      <c r="BM129" s="226" t="s">
        <v>1919</v>
      </c>
    </row>
    <row r="130" spans="1:47" s="2" customFormat="1" ht="12">
      <c r="A130" s="41"/>
      <c r="B130" s="42"/>
      <c r="C130" s="43"/>
      <c r="D130" s="228" t="s">
        <v>156</v>
      </c>
      <c r="E130" s="43"/>
      <c r="F130" s="229" t="s">
        <v>1103</v>
      </c>
      <c r="G130" s="43"/>
      <c r="H130" s="43"/>
      <c r="I130" s="230"/>
      <c r="J130" s="43"/>
      <c r="K130" s="43"/>
      <c r="L130" s="47"/>
      <c r="M130" s="231"/>
      <c r="N130" s="232"/>
      <c r="O130" s="87"/>
      <c r="P130" s="87"/>
      <c r="Q130" s="87"/>
      <c r="R130" s="87"/>
      <c r="S130" s="87"/>
      <c r="T130" s="88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T130" s="20" t="s">
        <v>156</v>
      </c>
      <c r="AU130" s="20" t="s">
        <v>86</v>
      </c>
    </row>
    <row r="131" spans="1:51" s="14" customFormat="1" ht="12">
      <c r="A131" s="14"/>
      <c r="B131" s="250"/>
      <c r="C131" s="251"/>
      <c r="D131" s="241" t="s">
        <v>380</v>
      </c>
      <c r="E131" s="251"/>
      <c r="F131" s="253" t="s">
        <v>1920</v>
      </c>
      <c r="G131" s="251"/>
      <c r="H131" s="254">
        <v>13.192</v>
      </c>
      <c r="I131" s="255"/>
      <c r="J131" s="251"/>
      <c r="K131" s="251"/>
      <c r="L131" s="256"/>
      <c r="M131" s="257"/>
      <c r="N131" s="258"/>
      <c r="O131" s="258"/>
      <c r="P131" s="258"/>
      <c r="Q131" s="258"/>
      <c r="R131" s="258"/>
      <c r="S131" s="258"/>
      <c r="T131" s="259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60" t="s">
        <v>380</v>
      </c>
      <c r="AU131" s="260" t="s">
        <v>86</v>
      </c>
      <c r="AV131" s="14" t="s">
        <v>86</v>
      </c>
      <c r="AW131" s="14" t="s">
        <v>4</v>
      </c>
      <c r="AX131" s="14" t="s">
        <v>84</v>
      </c>
      <c r="AY131" s="260" t="s">
        <v>146</v>
      </c>
    </row>
    <row r="132" spans="1:65" s="2" customFormat="1" ht="24.15" customHeight="1">
      <c r="A132" s="41"/>
      <c r="B132" s="42"/>
      <c r="C132" s="215" t="s">
        <v>456</v>
      </c>
      <c r="D132" s="215" t="s">
        <v>149</v>
      </c>
      <c r="E132" s="216" t="s">
        <v>1106</v>
      </c>
      <c r="F132" s="217" t="s">
        <v>1107</v>
      </c>
      <c r="G132" s="218" t="s">
        <v>526</v>
      </c>
      <c r="H132" s="219">
        <v>2.914</v>
      </c>
      <c r="I132" s="220"/>
      <c r="J132" s="221">
        <f>ROUND(I132*H132,2)</f>
        <v>0</v>
      </c>
      <c r="K132" s="217" t="s">
        <v>153</v>
      </c>
      <c r="L132" s="47"/>
      <c r="M132" s="222" t="s">
        <v>19</v>
      </c>
      <c r="N132" s="223" t="s">
        <v>47</v>
      </c>
      <c r="O132" s="87"/>
      <c r="P132" s="224">
        <f>O132*H132</f>
        <v>0</v>
      </c>
      <c r="Q132" s="224">
        <v>0</v>
      </c>
      <c r="R132" s="224">
        <f>Q132*H132</f>
        <v>0</v>
      </c>
      <c r="S132" s="224">
        <v>0</v>
      </c>
      <c r="T132" s="225">
        <f>S132*H132</f>
        <v>0</v>
      </c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R132" s="226" t="s">
        <v>167</v>
      </c>
      <c r="AT132" s="226" t="s">
        <v>149</v>
      </c>
      <c r="AU132" s="226" t="s">
        <v>86</v>
      </c>
      <c r="AY132" s="20" t="s">
        <v>146</v>
      </c>
      <c r="BE132" s="227">
        <f>IF(N132="základní",J132,0)</f>
        <v>0</v>
      </c>
      <c r="BF132" s="227">
        <f>IF(N132="snížená",J132,0)</f>
        <v>0</v>
      </c>
      <c r="BG132" s="227">
        <f>IF(N132="zákl. přenesená",J132,0)</f>
        <v>0</v>
      </c>
      <c r="BH132" s="227">
        <f>IF(N132="sníž. přenesená",J132,0)</f>
        <v>0</v>
      </c>
      <c r="BI132" s="227">
        <f>IF(N132="nulová",J132,0)</f>
        <v>0</v>
      </c>
      <c r="BJ132" s="20" t="s">
        <v>84</v>
      </c>
      <c r="BK132" s="227">
        <f>ROUND(I132*H132,2)</f>
        <v>0</v>
      </c>
      <c r="BL132" s="20" t="s">
        <v>167</v>
      </c>
      <c r="BM132" s="226" t="s">
        <v>1921</v>
      </c>
    </row>
    <row r="133" spans="1:47" s="2" customFormat="1" ht="12">
      <c r="A133" s="41"/>
      <c r="B133" s="42"/>
      <c r="C133" s="43"/>
      <c r="D133" s="228" t="s">
        <v>156</v>
      </c>
      <c r="E133" s="43"/>
      <c r="F133" s="229" t="s">
        <v>1109</v>
      </c>
      <c r="G133" s="43"/>
      <c r="H133" s="43"/>
      <c r="I133" s="230"/>
      <c r="J133" s="43"/>
      <c r="K133" s="43"/>
      <c r="L133" s="47"/>
      <c r="M133" s="231"/>
      <c r="N133" s="232"/>
      <c r="O133" s="87"/>
      <c r="P133" s="87"/>
      <c r="Q133" s="87"/>
      <c r="R133" s="87"/>
      <c r="S133" s="87"/>
      <c r="T133" s="88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T133" s="20" t="s">
        <v>156</v>
      </c>
      <c r="AU133" s="20" t="s">
        <v>86</v>
      </c>
    </row>
    <row r="134" spans="1:51" s="14" customFormat="1" ht="12">
      <c r="A134" s="14"/>
      <c r="B134" s="250"/>
      <c r="C134" s="251"/>
      <c r="D134" s="241" t="s">
        <v>380</v>
      </c>
      <c r="E134" s="252" t="s">
        <v>19</v>
      </c>
      <c r="F134" s="253" t="s">
        <v>1922</v>
      </c>
      <c r="G134" s="251"/>
      <c r="H134" s="254">
        <v>2.914</v>
      </c>
      <c r="I134" s="255"/>
      <c r="J134" s="251"/>
      <c r="K134" s="251"/>
      <c r="L134" s="256"/>
      <c r="M134" s="257"/>
      <c r="N134" s="258"/>
      <c r="O134" s="258"/>
      <c r="P134" s="258"/>
      <c r="Q134" s="258"/>
      <c r="R134" s="258"/>
      <c r="S134" s="258"/>
      <c r="T134" s="259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60" t="s">
        <v>380</v>
      </c>
      <c r="AU134" s="260" t="s">
        <v>86</v>
      </c>
      <c r="AV134" s="14" t="s">
        <v>86</v>
      </c>
      <c r="AW134" s="14" t="s">
        <v>37</v>
      </c>
      <c r="AX134" s="14" t="s">
        <v>84</v>
      </c>
      <c r="AY134" s="260" t="s">
        <v>146</v>
      </c>
    </row>
    <row r="135" spans="1:65" s="2" customFormat="1" ht="24.15" customHeight="1">
      <c r="A135" s="41"/>
      <c r="B135" s="42"/>
      <c r="C135" s="215" t="s">
        <v>464</v>
      </c>
      <c r="D135" s="215" t="s">
        <v>149</v>
      </c>
      <c r="E135" s="216" t="s">
        <v>1111</v>
      </c>
      <c r="F135" s="217" t="s">
        <v>531</v>
      </c>
      <c r="G135" s="218" t="s">
        <v>526</v>
      </c>
      <c r="H135" s="219">
        <v>0.745</v>
      </c>
      <c r="I135" s="220"/>
      <c r="J135" s="221">
        <f>ROUND(I135*H135,2)</f>
        <v>0</v>
      </c>
      <c r="K135" s="217" t="s">
        <v>153</v>
      </c>
      <c r="L135" s="47"/>
      <c r="M135" s="222" t="s">
        <v>19</v>
      </c>
      <c r="N135" s="223" t="s">
        <v>47</v>
      </c>
      <c r="O135" s="87"/>
      <c r="P135" s="224">
        <f>O135*H135</f>
        <v>0</v>
      </c>
      <c r="Q135" s="224">
        <v>0</v>
      </c>
      <c r="R135" s="224">
        <f>Q135*H135</f>
        <v>0</v>
      </c>
      <c r="S135" s="224">
        <v>0</v>
      </c>
      <c r="T135" s="225">
        <f>S135*H135</f>
        <v>0</v>
      </c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R135" s="226" t="s">
        <v>167</v>
      </c>
      <c r="AT135" s="226" t="s">
        <v>149</v>
      </c>
      <c r="AU135" s="226" t="s">
        <v>86</v>
      </c>
      <c r="AY135" s="20" t="s">
        <v>146</v>
      </c>
      <c r="BE135" s="227">
        <f>IF(N135="základní",J135,0)</f>
        <v>0</v>
      </c>
      <c r="BF135" s="227">
        <f>IF(N135="snížená",J135,0)</f>
        <v>0</v>
      </c>
      <c r="BG135" s="227">
        <f>IF(N135="zákl. přenesená",J135,0)</f>
        <v>0</v>
      </c>
      <c r="BH135" s="227">
        <f>IF(N135="sníž. přenesená",J135,0)</f>
        <v>0</v>
      </c>
      <c r="BI135" s="227">
        <f>IF(N135="nulová",J135,0)</f>
        <v>0</v>
      </c>
      <c r="BJ135" s="20" t="s">
        <v>84</v>
      </c>
      <c r="BK135" s="227">
        <f>ROUND(I135*H135,2)</f>
        <v>0</v>
      </c>
      <c r="BL135" s="20" t="s">
        <v>167</v>
      </c>
      <c r="BM135" s="226" t="s">
        <v>1923</v>
      </c>
    </row>
    <row r="136" spans="1:47" s="2" customFormat="1" ht="12">
      <c r="A136" s="41"/>
      <c r="B136" s="42"/>
      <c r="C136" s="43"/>
      <c r="D136" s="228" t="s">
        <v>156</v>
      </c>
      <c r="E136" s="43"/>
      <c r="F136" s="229" t="s">
        <v>1113</v>
      </c>
      <c r="G136" s="43"/>
      <c r="H136" s="43"/>
      <c r="I136" s="230"/>
      <c r="J136" s="43"/>
      <c r="K136" s="43"/>
      <c r="L136" s="47"/>
      <c r="M136" s="231"/>
      <c r="N136" s="232"/>
      <c r="O136" s="87"/>
      <c r="P136" s="87"/>
      <c r="Q136" s="87"/>
      <c r="R136" s="87"/>
      <c r="S136" s="87"/>
      <c r="T136" s="88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T136" s="20" t="s">
        <v>156</v>
      </c>
      <c r="AU136" s="20" t="s">
        <v>86</v>
      </c>
    </row>
    <row r="137" spans="1:65" s="2" customFormat="1" ht="24.15" customHeight="1">
      <c r="A137" s="41"/>
      <c r="B137" s="42"/>
      <c r="C137" s="215" t="s">
        <v>471</v>
      </c>
      <c r="D137" s="215" t="s">
        <v>149</v>
      </c>
      <c r="E137" s="216" t="s">
        <v>1115</v>
      </c>
      <c r="F137" s="217" t="s">
        <v>1116</v>
      </c>
      <c r="G137" s="218" t="s">
        <v>526</v>
      </c>
      <c r="H137" s="219">
        <v>0.384</v>
      </c>
      <c r="I137" s="220"/>
      <c r="J137" s="221">
        <f>ROUND(I137*H137,2)</f>
        <v>0</v>
      </c>
      <c r="K137" s="217" t="s">
        <v>153</v>
      </c>
      <c r="L137" s="47"/>
      <c r="M137" s="222" t="s">
        <v>19</v>
      </c>
      <c r="N137" s="223" t="s">
        <v>47</v>
      </c>
      <c r="O137" s="87"/>
      <c r="P137" s="224">
        <f>O137*H137</f>
        <v>0</v>
      </c>
      <c r="Q137" s="224">
        <v>0</v>
      </c>
      <c r="R137" s="224">
        <f>Q137*H137</f>
        <v>0</v>
      </c>
      <c r="S137" s="224">
        <v>0</v>
      </c>
      <c r="T137" s="225">
        <f>S137*H137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R137" s="226" t="s">
        <v>167</v>
      </c>
      <c r="AT137" s="226" t="s">
        <v>149</v>
      </c>
      <c r="AU137" s="226" t="s">
        <v>86</v>
      </c>
      <c r="AY137" s="20" t="s">
        <v>146</v>
      </c>
      <c r="BE137" s="227">
        <f>IF(N137="základní",J137,0)</f>
        <v>0</v>
      </c>
      <c r="BF137" s="227">
        <f>IF(N137="snížená",J137,0)</f>
        <v>0</v>
      </c>
      <c r="BG137" s="227">
        <f>IF(N137="zákl. přenesená",J137,0)</f>
        <v>0</v>
      </c>
      <c r="BH137" s="227">
        <f>IF(N137="sníž. přenesená",J137,0)</f>
        <v>0</v>
      </c>
      <c r="BI137" s="227">
        <f>IF(N137="nulová",J137,0)</f>
        <v>0</v>
      </c>
      <c r="BJ137" s="20" t="s">
        <v>84</v>
      </c>
      <c r="BK137" s="227">
        <f>ROUND(I137*H137,2)</f>
        <v>0</v>
      </c>
      <c r="BL137" s="20" t="s">
        <v>167</v>
      </c>
      <c r="BM137" s="226" t="s">
        <v>1924</v>
      </c>
    </row>
    <row r="138" spans="1:47" s="2" customFormat="1" ht="12">
      <c r="A138" s="41"/>
      <c r="B138" s="42"/>
      <c r="C138" s="43"/>
      <c r="D138" s="228" t="s">
        <v>156</v>
      </c>
      <c r="E138" s="43"/>
      <c r="F138" s="229" t="s">
        <v>1118</v>
      </c>
      <c r="G138" s="43"/>
      <c r="H138" s="43"/>
      <c r="I138" s="230"/>
      <c r="J138" s="43"/>
      <c r="K138" s="43"/>
      <c r="L138" s="47"/>
      <c r="M138" s="231"/>
      <c r="N138" s="232"/>
      <c r="O138" s="87"/>
      <c r="P138" s="87"/>
      <c r="Q138" s="87"/>
      <c r="R138" s="87"/>
      <c r="S138" s="87"/>
      <c r="T138" s="88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T138" s="20" t="s">
        <v>156</v>
      </c>
      <c r="AU138" s="20" t="s">
        <v>86</v>
      </c>
    </row>
    <row r="139" spans="1:63" s="12" customFormat="1" ht="22.8" customHeight="1">
      <c r="A139" s="12"/>
      <c r="B139" s="199"/>
      <c r="C139" s="200"/>
      <c r="D139" s="201" t="s">
        <v>75</v>
      </c>
      <c r="E139" s="213" t="s">
        <v>1124</v>
      </c>
      <c r="F139" s="213" t="s">
        <v>1125</v>
      </c>
      <c r="G139" s="200"/>
      <c r="H139" s="200"/>
      <c r="I139" s="203"/>
      <c r="J139" s="214">
        <f>BK139</f>
        <v>0</v>
      </c>
      <c r="K139" s="200"/>
      <c r="L139" s="205"/>
      <c r="M139" s="206"/>
      <c r="N139" s="207"/>
      <c r="O139" s="207"/>
      <c r="P139" s="208">
        <f>SUM(P140:P141)</f>
        <v>0</v>
      </c>
      <c r="Q139" s="207"/>
      <c r="R139" s="208">
        <f>SUM(R140:R141)</f>
        <v>0</v>
      </c>
      <c r="S139" s="207"/>
      <c r="T139" s="209">
        <f>SUM(T140:T141)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0" t="s">
        <v>84</v>
      </c>
      <c r="AT139" s="211" t="s">
        <v>75</v>
      </c>
      <c r="AU139" s="211" t="s">
        <v>84</v>
      </c>
      <c r="AY139" s="210" t="s">
        <v>146</v>
      </c>
      <c r="BK139" s="212">
        <f>SUM(BK140:BK141)</f>
        <v>0</v>
      </c>
    </row>
    <row r="140" spans="1:65" s="2" customFormat="1" ht="24.15" customHeight="1">
      <c r="A140" s="41"/>
      <c r="B140" s="42"/>
      <c r="C140" s="215" t="s">
        <v>477</v>
      </c>
      <c r="D140" s="215" t="s">
        <v>149</v>
      </c>
      <c r="E140" s="216" t="s">
        <v>1127</v>
      </c>
      <c r="F140" s="217" t="s">
        <v>1128</v>
      </c>
      <c r="G140" s="218" t="s">
        <v>526</v>
      </c>
      <c r="H140" s="219">
        <v>4.886</v>
      </c>
      <c r="I140" s="220"/>
      <c r="J140" s="221">
        <f>ROUND(I140*H140,2)</f>
        <v>0</v>
      </c>
      <c r="K140" s="217" t="s">
        <v>153</v>
      </c>
      <c r="L140" s="47"/>
      <c r="M140" s="222" t="s">
        <v>19</v>
      </c>
      <c r="N140" s="223" t="s">
        <v>47</v>
      </c>
      <c r="O140" s="87"/>
      <c r="P140" s="224">
        <f>O140*H140</f>
        <v>0</v>
      </c>
      <c r="Q140" s="224">
        <v>0</v>
      </c>
      <c r="R140" s="224">
        <f>Q140*H140</f>
        <v>0</v>
      </c>
      <c r="S140" s="224">
        <v>0</v>
      </c>
      <c r="T140" s="225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26" t="s">
        <v>167</v>
      </c>
      <c r="AT140" s="226" t="s">
        <v>149</v>
      </c>
      <c r="AU140" s="226" t="s">
        <v>86</v>
      </c>
      <c r="AY140" s="20" t="s">
        <v>146</v>
      </c>
      <c r="BE140" s="227">
        <f>IF(N140="základní",J140,0)</f>
        <v>0</v>
      </c>
      <c r="BF140" s="227">
        <f>IF(N140="snížená",J140,0)</f>
        <v>0</v>
      </c>
      <c r="BG140" s="227">
        <f>IF(N140="zákl. přenesená",J140,0)</f>
        <v>0</v>
      </c>
      <c r="BH140" s="227">
        <f>IF(N140="sníž. přenesená",J140,0)</f>
        <v>0</v>
      </c>
      <c r="BI140" s="227">
        <f>IF(N140="nulová",J140,0)</f>
        <v>0</v>
      </c>
      <c r="BJ140" s="20" t="s">
        <v>84</v>
      </c>
      <c r="BK140" s="227">
        <f>ROUND(I140*H140,2)</f>
        <v>0</v>
      </c>
      <c r="BL140" s="20" t="s">
        <v>167</v>
      </c>
      <c r="BM140" s="226" t="s">
        <v>1925</v>
      </c>
    </row>
    <row r="141" spans="1:47" s="2" customFormat="1" ht="12">
      <c r="A141" s="41"/>
      <c r="B141" s="42"/>
      <c r="C141" s="43"/>
      <c r="D141" s="228" t="s">
        <v>156</v>
      </c>
      <c r="E141" s="43"/>
      <c r="F141" s="229" t="s">
        <v>1130</v>
      </c>
      <c r="G141" s="43"/>
      <c r="H141" s="43"/>
      <c r="I141" s="230"/>
      <c r="J141" s="43"/>
      <c r="K141" s="43"/>
      <c r="L141" s="47"/>
      <c r="M141" s="233"/>
      <c r="N141" s="234"/>
      <c r="O141" s="235"/>
      <c r="P141" s="235"/>
      <c r="Q141" s="235"/>
      <c r="R141" s="235"/>
      <c r="S141" s="235"/>
      <c r="T141" s="236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T141" s="20" t="s">
        <v>156</v>
      </c>
      <c r="AU141" s="20" t="s">
        <v>86</v>
      </c>
    </row>
    <row r="142" spans="1:31" s="2" customFormat="1" ht="6.95" customHeight="1">
      <c r="A142" s="41"/>
      <c r="B142" s="62"/>
      <c r="C142" s="63"/>
      <c r="D142" s="63"/>
      <c r="E142" s="63"/>
      <c r="F142" s="63"/>
      <c r="G142" s="63"/>
      <c r="H142" s="63"/>
      <c r="I142" s="63"/>
      <c r="J142" s="63"/>
      <c r="K142" s="63"/>
      <c r="L142" s="47"/>
      <c r="M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</row>
  </sheetData>
  <sheetProtection password="CC35" sheet="1" objects="1" scenarios="1" formatColumns="0" formatRows="0" autoFilter="0"/>
  <autoFilter ref="C90:K14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hyperlinks>
    <hyperlink ref="F95" r:id="rId1" display="https://podminky.urs.cz/item/CS_URS_2024_01/113107021"/>
    <hyperlink ref="F98" r:id="rId2" display="https://podminky.urs.cz/item/CS_URS_2024_01/113107031"/>
    <hyperlink ref="F101" r:id="rId3" display="https://podminky.urs.cz/item/CS_URS_2024_01/113107041"/>
    <hyperlink ref="F104" r:id="rId4" display="https://podminky.urs.cz/item/CS_URS_2024_01/113202111"/>
    <hyperlink ref="F108" r:id="rId5" display="https://podminky.urs.cz/item/CS_URS_2024_01/566901134"/>
    <hyperlink ref="F111" r:id="rId6" display="https://podminky.urs.cz/item/CS_URS_2024_01/572370112"/>
    <hyperlink ref="F115" r:id="rId7" display="https://podminky.urs.cz/item/CS_URS_2024_01/916331112"/>
    <hyperlink ref="F118" r:id="rId8" display="https://podminky.urs.cz/item/CS_URS_2024_01/919735124"/>
    <hyperlink ref="F122" r:id="rId9" display="https://podminky.urs.cz/item/CS_URS_2024_01/997221551"/>
    <hyperlink ref="F124" r:id="rId10" display="https://podminky.urs.cz/item/CS_URS_2024_01/997221559"/>
    <hyperlink ref="F127" r:id="rId11" display="https://podminky.urs.cz/item/CS_URS_2024_01/997221561"/>
    <hyperlink ref="F130" r:id="rId12" display="https://podminky.urs.cz/item/CS_URS_2024_01/997221569"/>
    <hyperlink ref="F133" r:id="rId13" display="https://podminky.urs.cz/item/CS_URS_2024_01/997221861"/>
    <hyperlink ref="F136" r:id="rId14" display="https://podminky.urs.cz/item/CS_URS_2024_01/997221873"/>
    <hyperlink ref="F138" r:id="rId15" display="https://podminky.urs.cz/item/CS_URS_2024_01/997221875"/>
    <hyperlink ref="F141" r:id="rId16" display="https://podminky.urs.cz/item/CS_URS_2024_01/998223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114</v>
      </c>
      <c r="AZ2" s="237" t="s">
        <v>1316</v>
      </c>
      <c r="BA2" s="237" t="s">
        <v>1926</v>
      </c>
      <c r="BB2" s="237" t="s">
        <v>19</v>
      </c>
      <c r="BC2" s="237" t="s">
        <v>1927</v>
      </c>
      <c r="BD2" s="237" t="s">
        <v>162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3"/>
      <c r="AT3" s="20" t="s">
        <v>86</v>
      </c>
    </row>
    <row r="4" spans="2:46" s="1" customFormat="1" ht="24.95" customHeight="1">
      <c r="B4" s="23"/>
      <c r="D4" s="143" t="s">
        <v>115</v>
      </c>
      <c r="L4" s="23"/>
      <c r="M4" s="14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45" t="s">
        <v>16</v>
      </c>
      <c r="L6" s="23"/>
    </row>
    <row r="7" spans="2:12" s="1" customFormat="1" ht="16.5" customHeight="1">
      <c r="B7" s="23"/>
      <c r="E7" s="146" t="str">
        <f>'Rekapitulace zakázky'!K6</f>
        <v>Regenerace sídliště Husova - Jiráskova, Nový Bor - IV.etapa</v>
      </c>
      <c r="F7" s="145"/>
      <c r="G7" s="145"/>
      <c r="H7" s="145"/>
      <c r="L7" s="23"/>
    </row>
    <row r="8" spans="1:31" s="2" customFormat="1" ht="12" customHeight="1">
      <c r="A8" s="41"/>
      <c r="B8" s="47"/>
      <c r="C8" s="41"/>
      <c r="D8" s="145" t="s">
        <v>116</v>
      </c>
      <c r="E8" s="41"/>
      <c r="F8" s="41"/>
      <c r="G8" s="41"/>
      <c r="H8" s="41"/>
      <c r="I8" s="41"/>
      <c r="J8" s="41"/>
      <c r="K8" s="41"/>
      <c r="L8" s="14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48" t="s">
        <v>1928</v>
      </c>
      <c r="F9" s="41"/>
      <c r="G9" s="41"/>
      <c r="H9" s="41"/>
      <c r="I9" s="41"/>
      <c r="J9" s="41"/>
      <c r="K9" s="41"/>
      <c r="L9" s="14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4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45" t="s">
        <v>18</v>
      </c>
      <c r="E11" s="41"/>
      <c r="F11" s="136" t="s">
        <v>19</v>
      </c>
      <c r="G11" s="41"/>
      <c r="H11" s="41"/>
      <c r="I11" s="145" t="s">
        <v>20</v>
      </c>
      <c r="J11" s="136" t="s">
        <v>19</v>
      </c>
      <c r="K11" s="41"/>
      <c r="L11" s="14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45" t="s">
        <v>21</v>
      </c>
      <c r="E12" s="41"/>
      <c r="F12" s="136" t="s">
        <v>22</v>
      </c>
      <c r="G12" s="41"/>
      <c r="H12" s="41"/>
      <c r="I12" s="145" t="s">
        <v>23</v>
      </c>
      <c r="J12" s="149" t="str">
        <f>'Rekapitulace zakázky'!AN8</f>
        <v>27. 2. 2024</v>
      </c>
      <c r="K12" s="41"/>
      <c r="L12" s="14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4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45" t="s">
        <v>25</v>
      </c>
      <c r="E14" s="41"/>
      <c r="F14" s="41"/>
      <c r="G14" s="41"/>
      <c r="H14" s="41"/>
      <c r="I14" s="145" t="s">
        <v>26</v>
      </c>
      <c r="J14" s="136" t="s">
        <v>27</v>
      </c>
      <c r="K14" s="41"/>
      <c r="L14" s="14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6" t="s">
        <v>28</v>
      </c>
      <c r="F15" s="41"/>
      <c r="G15" s="41"/>
      <c r="H15" s="41"/>
      <c r="I15" s="145" t="s">
        <v>29</v>
      </c>
      <c r="J15" s="136" t="s">
        <v>30</v>
      </c>
      <c r="K15" s="41"/>
      <c r="L15" s="14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4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45" t="s">
        <v>31</v>
      </c>
      <c r="E17" s="41"/>
      <c r="F17" s="41"/>
      <c r="G17" s="41"/>
      <c r="H17" s="41"/>
      <c r="I17" s="145" t="s">
        <v>26</v>
      </c>
      <c r="J17" s="36" t="str">
        <f>'Rekapitulace zakázky'!AN13</f>
        <v>Vyplň údaj</v>
      </c>
      <c r="K17" s="41"/>
      <c r="L17" s="14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zakázky'!E14</f>
        <v>Vyplň údaj</v>
      </c>
      <c r="F18" s="136"/>
      <c r="G18" s="136"/>
      <c r="H18" s="136"/>
      <c r="I18" s="145" t="s">
        <v>29</v>
      </c>
      <c r="J18" s="36" t="str">
        <f>'Rekapitulace zakázky'!AN14</f>
        <v>Vyplň údaj</v>
      </c>
      <c r="K18" s="41"/>
      <c r="L18" s="14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4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45" t="s">
        <v>33</v>
      </c>
      <c r="E20" s="41"/>
      <c r="F20" s="41"/>
      <c r="G20" s="41"/>
      <c r="H20" s="41"/>
      <c r="I20" s="145" t="s">
        <v>26</v>
      </c>
      <c r="J20" s="136" t="s">
        <v>34</v>
      </c>
      <c r="K20" s="41"/>
      <c r="L20" s="14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6" t="s">
        <v>35</v>
      </c>
      <c r="F21" s="41"/>
      <c r="G21" s="41"/>
      <c r="H21" s="41"/>
      <c r="I21" s="145" t="s">
        <v>29</v>
      </c>
      <c r="J21" s="136" t="s">
        <v>36</v>
      </c>
      <c r="K21" s="41"/>
      <c r="L21" s="14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4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45" t="s">
        <v>38</v>
      </c>
      <c r="E23" s="41"/>
      <c r="F23" s="41"/>
      <c r="G23" s="41"/>
      <c r="H23" s="41"/>
      <c r="I23" s="145" t="s">
        <v>26</v>
      </c>
      <c r="J23" s="136" t="s">
        <v>19</v>
      </c>
      <c r="K23" s="41"/>
      <c r="L23" s="14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6" t="s">
        <v>39</v>
      </c>
      <c r="F24" s="41"/>
      <c r="G24" s="41"/>
      <c r="H24" s="41"/>
      <c r="I24" s="145" t="s">
        <v>29</v>
      </c>
      <c r="J24" s="136" t="s">
        <v>19</v>
      </c>
      <c r="K24" s="41"/>
      <c r="L24" s="14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4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45" t="s">
        <v>40</v>
      </c>
      <c r="E26" s="41"/>
      <c r="F26" s="41"/>
      <c r="G26" s="41"/>
      <c r="H26" s="41"/>
      <c r="I26" s="41"/>
      <c r="J26" s="41"/>
      <c r="K26" s="41"/>
      <c r="L26" s="14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16.5" customHeight="1">
      <c r="A27" s="150"/>
      <c r="B27" s="151"/>
      <c r="C27" s="150"/>
      <c r="D27" s="150"/>
      <c r="E27" s="152" t="s">
        <v>19</v>
      </c>
      <c r="F27" s="152"/>
      <c r="G27" s="152"/>
      <c r="H27" s="152"/>
      <c r="I27" s="150"/>
      <c r="J27" s="150"/>
      <c r="K27" s="150"/>
      <c r="L27" s="153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4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54"/>
      <c r="E29" s="154"/>
      <c r="F29" s="154"/>
      <c r="G29" s="154"/>
      <c r="H29" s="154"/>
      <c r="I29" s="154"/>
      <c r="J29" s="154"/>
      <c r="K29" s="154"/>
      <c r="L29" s="14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55" t="s">
        <v>42</v>
      </c>
      <c r="E30" s="41"/>
      <c r="F30" s="41"/>
      <c r="G30" s="41"/>
      <c r="H30" s="41"/>
      <c r="I30" s="41"/>
      <c r="J30" s="156">
        <f>ROUND(J86,2)</f>
        <v>0</v>
      </c>
      <c r="K30" s="41"/>
      <c r="L30" s="14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4"/>
      <c r="E31" s="154"/>
      <c r="F31" s="154"/>
      <c r="G31" s="154"/>
      <c r="H31" s="154"/>
      <c r="I31" s="154"/>
      <c r="J31" s="154"/>
      <c r="K31" s="154"/>
      <c r="L31" s="14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57" t="s">
        <v>44</v>
      </c>
      <c r="G32" s="41"/>
      <c r="H32" s="41"/>
      <c r="I32" s="157" t="s">
        <v>43</v>
      </c>
      <c r="J32" s="157" t="s">
        <v>45</v>
      </c>
      <c r="K32" s="41"/>
      <c r="L32" s="14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58" t="s">
        <v>46</v>
      </c>
      <c r="E33" s="145" t="s">
        <v>47</v>
      </c>
      <c r="F33" s="159">
        <f>ROUND((SUM(BE86:BE258)),2)</f>
        <v>0</v>
      </c>
      <c r="G33" s="41"/>
      <c r="H33" s="41"/>
      <c r="I33" s="160">
        <v>0.21</v>
      </c>
      <c r="J33" s="159">
        <f>ROUND(((SUM(BE86:BE258))*I33),2)</f>
        <v>0</v>
      </c>
      <c r="K33" s="41"/>
      <c r="L33" s="14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45" t="s">
        <v>48</v>
      </c>
      <c r="F34" s="159">
        <f>ROUND((SUM(BF86:BF258)),2)</f>
        <v>0</v>
      </c>
      <c r="G34" s="41"/>
      <c r="H34" s="41"/>
      <c r="I34" s="160">
        <v>0.12</v>
      </c>
      <c r="J34" s="159">
        <f>ROUND(((SUM(BF86:BF258))*I34),2)</f>
        <v>0</v>
      </c>
      <c r="K34" s="41"/>
      <c r="L34" s="14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45" t="s">
        <v>49</v>
      </c>
      <c r="F35" s="159">
        <f>ROUND((SUM(BG86:BG258)),2)</f>
        <v>0</v>
      </c>
      <c r="G35" s="41"/>
      <c r="H35" s="41"/>
      <c r="I35" s="160">
        <v>0.21</v>
      </c>
      <c r="J35" s="159">
        <f>0</f>
        <v>0</v>
      </c>
      <c r="K35" s="41"/>
      <c r="L35" s="14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45" t="s">
        <v>50</v>
      </c>
      <c r="F36" s="159">
        <f>ROUND((SUM(BH86:BH258)),2)</f>
        <v>0</v>
      </c>
      <c r="G36" s="41"/>
      <c r="H36" s="41"/>
      <c r="I36" s="160">
        <v>0.12</v>
      </c>
      <c r="J36" s="159">
        <f>0</f>
        <v>0</v>
      </c>
      <c r="K36" s="41"/>
      <c r="L36" s="14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5" t="s">
        <v>51</v>
      </c>
      <c r="F37" s="159">
        <f>ROUND((SUM(BI86:BI258)),2)</f>
        <v>0</v>
      </c>
      <c r="G37" s="41"/>
      <c r="H37" s="41"/>
      <c r="I37" s="160">
        <v>0</v>
      </c>
      <c r="J37" s="159">
        <f>0</f>
        <v>0</v>
      </c>
      <c r="K37" s="41"/>
      <c r="L37" s="14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4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61"/>
      <c r="D39" s="162" t="s">
        <v>52</v>
      </c>
      <c r="E39" s="163"/>
      <c r="F39" s="163"/>
      <c r="G39" s="164" t="s">
        <v>53</v>
      </c>
      <c r="H39" s="165" t="s">
        <v>54</v>
      </c>
      <c r="I39" s="163"/>
      <c r="J39" s="166">
        <f>SUM(J30:J37)</f>
        <v>0</v>
      </c>
      <c r="K39" s="167"/>
      <c r="L39" s="14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68"/>
      <c r="C40" s="169"/>
      <c r="D40" s="169"/>
      <c r="E40" s="169"/>
      <c r="F40" s="169"/>
      <c r="G40" s="169"/>
      <c r="H40" s="169"/>
      <c r="I40" s="169"/>
      <c r="J40" s="169"/>
      <c r="K40" s="169"/>
      <c r="L40" s="14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118</v>
      </c>
      <c r="D45" s="43"/>
      <c r="E45" s="43"/>
      <c r="F45" s="43"/>
      <c r="G45" s="43"/>
      <c r="H45" s="43"/>
      <c r="I45" s="43"/>
      <c r="J45" s="43"/>
      <c r="K45" s="43"/>
      <c r="L45" s="14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4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4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72" t="str">
        <f>E7</f>
        <v>Regenerace sídliště Husova - Jiráskova, Nový Bor - IV.etapa</v>
      </c>
      <c r="F48" s="35"/>
      <c r="G48" s="35"/>
      <c r="H48" s="35"/>
      <c r="I48" s="43"/>
      <c r="J48" s="43"/>
      <c r="K48" s="43"/>
      <c r="L48" s="14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116</v>
      </c>
      <c r="D49" s="43"/>
      <c r="E49" s="43"/>
      <c r="F49" s="43"/>
      <c r="G49" s="43"/>
      <c r="H49" s="43"/>
      <c r="I49" s="43"/>
      <c r="J49" s="43"/>
      <c r="K49" s="43"/>
      <c r="L49" s="14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SO 801 - Vegetační úpravy</v>
      </c>
      <c r="F50" s="43"/>
      <c r="G50" s="43"/>
      <c r="H50" s="43"/>
      <c r="I50" s="43"/>
      <c r="J50" s="43"/>
      <c r="K50" s="43"/>
      <c r="L50" s="14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4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21</v>
      </c>
      <c r="D52" s="43"/>
      <c r="E52" s="43"/>
      <c r="F52" s="30" t="str">
        <f>F12</f>
        <v>k.ú. Nový Bor</v>
      </c>
      <c r="G52" s="43"/>
      <c r="H52" s="43"/>
      <c r="I52" s="35" t="s">
        <v>23</v>
      </c>
      <c r="J52" s="75" t="str">
        <f>IF(J12="","",J12)</f>
        <v>27. 2. 2024</v>
      </c>
      <c r="K52" s="43"/>
      <c r="L52" s="14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4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5.15" customHeight="1">
      <c r="A54" s="41"/>
      <c r="B54" s="42"/>
      <c r="C54" s="35" t="s">
        <v>25</v>
      </c>
      <c r="D54" s="43"/>
      <c r="E54" s="43"/>
      <c r="F54" s="30" t="str">
        <f>E15</f>
        <v>Město Nový Bor</v>
      </c>
      <c r="G54" s="43"/>
      <c r="H54" s="43"/>
      <c r="I54" s="35" t="s">
        <v>33</v>
      </c>
      <c r="J54" s="39" t="str">
        <f>E21</f>
        <v xml:space="preserve">ProProjekt s.r.o. </v>
      </c>
      <c r="K54" s="43"/>
      <c r="L54" s="14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5" t="s">
        <v>31</v>
      </c>
      <c r="D55" s="43"/>
      <c r="E55" s="43"/>
      <c r="F55" s="30" t="str">
        <f>IF(E18="","",E18)</f>
        <v>Vyplň údaj</v>
      </c>
      <c r="G55" s="43"/>
      <c r="H55" s="43"/>
      <c r="I55" s="35" t="s">
        <v>38</v>
      </c>
      <c r="J55" s="39" t="str">
        <f>E24</f>
        <v>Martin Rousek</v>
      </c>
      <c r="K55" s="43"/>
      <c r="L55" s="14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4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73" t="s">
        <v>119</v>
      </c>
      <c r="D57" s="174"/>
      <c r="E57" s="174"/>
      <c r="F57" s="174"/>
      <c r="G57" s="174"/>
      <c r="H57" s="174"/>
      <c r="I57" s="174"/>
      <c r="J57" s="175" t="s">
        <v>120</v>
      </c>
      <c r="K57" s="174"/>
      <c r="L57" s="14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4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76" t="s">
        <v>74</v>
      </c>
      <c r="D59" s="43"/>
      <c r="E59" s="43"/>
      <c r="F59" s="43"/>
      <c r="G59" s="43"/>
      <c r="H59" s="43"/>
      <c r="I59" s="43"/>
      <c r="J59" s="105">
        <f>J86</f>
        <v>0</v>
      </c>
      <c r="K59" s="43"/>
      <c r="L59" s="14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121</v>
      </c>
    </row>
    <row r="60" spans="1:31" s="9" customFormat="1" ht="24.95" customHeight="1">
      <c r="A60" s="9"/>
      <c r="B60" s="177"/>
      <c r="C60" s="178"/>
      <c r="D60" s="179" t="s">
        <v>1929</v>
      </c>
      <c r="E60" s="180"/>
      <c r="F60" s="180"/>
      <c r="G60" s="180"/>
      <c r="H60" s="180"/>
      <c r="I60" s="180"/>
      <c r="J60" s="181">
        <f>J87</f>
        <v>0</v>
      </c>
      <c r="K60" s="178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3"/>
      <c r="C61" s="128"/>
      <c r="D61" s="184" t="s">
        <v>1930</v>
      </c>
      <c r="E61" s="185"/>
      <c r="F61" s="185"/>
      <c r="G61" s="185"/>
      <c r="H61" s="185"/>
      <c r="I61" s="185"/>
      <c r="J61" s="186">
        <f>J88</f>
        <v>0</v>
      </c>
      <c r="K61" s="128"/>
      <c r="L61" s="18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3"/>
      <c r="C62" s="128"/>
      <c r="D62" s="184" t="s">
        <v>1931</v>
      </c>
      <c r="E62" s="185"/>
      <c r="F62" s="185"/>
      <c r="G62" s="185"/>
      <c r="H62" s="185"/>
      <c r="I62" s="185"/>
      <c r="J62" s="186">
        <f>J177</f>
        <v>0</v>
      </c>
      <c r="K62" s="128"/>
      <c r="L62" s="18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3"/>
      <c r="C63" s="128"/>
      <c r="D63" s="184" t="s">
        <v>1932</v>
      </c>
      <c r="E63" s="185"/>
      <c r="F63" s="185"/>
      <c r="G63" s="185"/>
      <c r="H63" s="185"/>
      <c r="I63" s="185"/>
      <c r="J63" s="186">
        <f>J184</f>
        <v>0</v>
      </c>
      <c r="K63" s="128"/>
      <c r="L63" s="18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3"/>
      <c r="C64" s="128"/>
      <c r="D64" s="184" t="s">
        <v>1933</v>
      </c>
      <c r="E64" s="185"/>
      <c r="F64" s="185"/>
      <c r="G64" s="185"/>
      <c r="H64" s="185"/>
      <c r="I64" s="185"/>
      <c r="J64" s="186">
        <f>J187</f>
        <v>0</v>
      </c>
      <c r="K64" s="128"/>
      <c r="L64" s="18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3"/>
      <c r="C65" s="128"/>
      <c r="D65" s="184" t="s">
        <v>1934</v>
      </c>
      <c r="E65" s="185"/>
      <c r="F65" s="185"/>
      <c r="G65" s="185"/>
      <c r="H65" s="185"/>
      <c r="I65" s="185"/>
      <c r="J65" s="186">
        <f>J194</f>
        <v>0</v>
      </c>
      <c r="K65" s="128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3"/>
      <c r="C66" s="128"/>
      <c r="D66" s="184" t="s">
        <v>1935</v>
      </c>
      <c r="E66" s="185"/>
      <c r="F66" s="185"/>
      <c r="G66" s="185"/>
      <c r="H66" s="185"/>
      <c r="I66" s="185"/>
      <c r="J66" s="186">
        <f>J245</f>
        <v>0</v>
      </c>
      <c r="K66" s="128"/>
      <c r="L66" s="18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41"/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147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</row>
    <row r="68" spans="1:31" s="2" customFormat="1" ht="6.95" customHeight="1">
      <c r="A68" s="41"/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147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72" spans="1:31" s="2" customFormat="1" ht="6.95" customHeight="1">
      <c r="A72" s="41"/>
      <c r="B72" s="64"/>
      <c r="C72" s="65"/>
      <c r="D72" s="65"/>
      <c r="E72" s="65"/>
      <c r="F72" s="65"/>
      <c r="G72" s="65"/>
      <c r="H72" s="65"/>
      <c r="I72" s="65"/>
      <c r="J72" s="65"/>
      <c r="K72" s="65"/>
      <c r="L72" s="14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24.95" customHeight="1">
      <c r="A73" s="41"/>
      <c r="B73" s="42"/>
      <c r="C73" s="26" t="s">
        <v>130</v>
      </c>
      <c r="D73" s="43"/>
      <c r="E73" s="43"/>
      <c r="F73" s="43"/>
      <c r="G73" s="43"/>
      <c r="H73" s="43"/>
      <c r="I73" s="43"/>
      <c r="J73" s="43"/>
      <c r="K73" s="43"/>
      <c r="L73" s="14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6.95" customHeight="1">
      <c r="A74" s="41"/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14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12" customHeight="1">
      <c r="A75" s="41"/>
      <c r="B75" s="42"/>
      <c r="C75" s="35" t="s">
        <v>16</v>
      </c>
      <c r="D75" s="43"/>
      <c r="E75" s="43"/>
      <c r="F75" s="43"/>
      <c r="G75" s="43"/>
      <c r="H75" s="43"/>
      <c r="I75" s="43"/>
      <c r="J75" s="43"/>
      <c r="K75" s="43"/>
      <c r="L75" s="14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16.5" customHeight="1">
      <c r="A76" s="41"/>
      <c r="B76" s="42"/>
      <c r="C76" s="43"/>
      <c r="D76" s="43"/>
      <c r="E76" s="172" t="str">
        <f>E7</f>
        <v>Regenerace sídliště Husova - Jiráskova, Nový Bor - IV.etapa</v>
      </c>
      <c r="F76" s="35"/>
      <c r="G76" s="35"/>
      <c r="H76" s="35"/>
      <c r="I76" s="43"/>
      <c r="J76" s="43"/>
      <c r="K76" s="43"/>
      <c r="L76" s="14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2" customHeight="1">
      <c r="A77" s="41"/>
      <c r="B77" s="42"/>
      <c r="C77" s="35" t="s">
        <v>116</v>
      </c>
      <c r="D77" s="43"/>
      <c r="E77" s="43"/>
      <c r="F77" s="43"/>
      <c r="G77" s="43"/>
      <c r="H77" s="43"/>
      <c r="I77" s="43"/>
      <c r="J77" s="43"/>
      <c r="K77" s="43"/>
      <c r="L77" s="14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6.5" customHeight="1">
      <c r="A78" s="41"/>
      <c r="B78" s="42"/>
      <c r="C78" s="43"/>
      <c r="D78" s="43"/>
      <c r="E78" s="72" t="str">
        <f>E9</f>
        <v>SO 801 - Vegetační úpravy</v>
      </c>
      <c r="F78" s="43"/>
      <c r="G78" s="43"/>
      <c r="H78" s="43"/>
      <c r="I78" s="43"/>
      <c r="J78" s="43"/>
      <c r="K78" s="43"/>
      <c r="L78" s="14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6.95" customHeight="1">
      <c r="A79" s="41"/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14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2" customHeight="1">
      <c r="A80" s="41"/>
      <c r="B80" s="42"/>
      <c r="C80" s="35" t="s">
        <v>21</v>
      </c>
      <c r="D80" s="43"/>
      <c r="E80" s="43"/>
      <c r="F80" s="30" t="str">
        <f>F12</f>
        <v>k.ú. Nový Bor</v>
      </c>
      <c r="G80" s="43"/>
      <c r="H80" s="43"/>
      <c r="I80" s="35" t="s">
        <v>23</v>
      </c>
      <c r="J80" s="75" t="str">
        <f>IF(J12="","",J12)</f>
        <v>27. 2. 2024</v>
      </c>
      <c r="K80" s="43"/>
      <c r="L80" s="14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6.95" customHeight="1">
      <c r="A81" s="41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14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15.15" customHeight="1">
      <c r="A82" s="41"/>
      <c r="B82" s="42"/>
      <c r="C82" s="35" t="s">
        <v>25</v>
      </c>
      <c r="D82" s="43"/>
      <c r="E82" s="43"/>
      <c r="F82" s="30" t="str">
        <f>E15</f>
        <v>Město Nový Bor</v>
      </c>
      <c r="G82" s="43"/>
      <c r="H82" s="43"/>
      <c r="I82" s="35" t="s">
        <v>33</v>
      </c>
      <c r="J82" s="39" t="str">
        <f>E21</f>
        <v xml:space="preserve">ProProjekt s.r.o. </v>
      </c>
      <c r="K82" s="43"/>
      <c r="L82" s="14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5.15" customHeight="1">
      <c r="A83" s="41"/>
      <c r="B83" s="42"/>
      <c r="C83" s="35" t="s">
        <v>31</v>
      </c>
      <c r="D83" s="43"/>
      <c r="E83" s="43"/>
      <c r="F83" s="30" t="str">
        <f>IF(E18="","",E18)</f>
        <v>Vyplň údaj</v>
      </c>
      <c r="G83" s="43"/>
      <c r="H83" s="43"/>
      <c r="I83" s="35" t="s">
        <v>38</v>
      </c>
      <c r="J83" s="39" t="str">
        <f>E24</f>
        <v>Martin Rousek</v>
      </c>
      <c r="K83" s="43"/>
      <c r="L83" s="14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0.3" customHeight="1">
      <c r="A84" s="41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14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11" customFormat="1" ht="29.25" customHeight="1">
      <c r="A85" s="188"/>
      <c r="B85" s="189"/>
      <c r="C85" s="190" t="s">
        <v>131</v>
      </c>
      <c r="D85" s="191" t="s">
        <v>61</v>
      </c>
      <c r="E85" s="191" t="s">
        <v>57</v>
      </c>
      <c r="F85" s="191" t="s">
        <v>58</v>
      </c>
      <c r="G85" s="191" t="s">
        <v>132</v>
      </c>
      <c r="H85" s="191" t="s">
        <v>133</v>
      </c>
      <c r="I85" s="191" t="s">
        <v>134</v>
      </c>
      <c r="J85" s="191" t="s">
        <v>120</v>
      </c>
      <c r="K85" s="192" t="s">
        <v>135</v>
      </c>
      <c r="L85" s="193"/>
      <c r="M85" s="95" t="s">
        <v>19</v>
      </c>
      <c r="N85" s="96" t="s">
        <v>46</v>
      </c>
      <c r="O85" s="96" t="s">
        <v>136</v>
      </c>
      <c r="P85" s="96" t="s">
        <v>137</v>
      </c>
      <c r="Q85" s="96" t="s">
        <v>138</v>
      </c>
      <c r="R85" s="96" t="s">
        <v>139</v>
      </c>
      <c r="S85" s="96" t="s">
        <v>140</v>
      </c>
      <c r="T85" s="97" t="s">
        <v>141</v>
      </c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</row>
    <row r="86" spans="1:63" s="2" customFormat="1" ht="22.8" customHeight="1">
      <c r="A86" s="41"/>
      <c r="B86" s="42"/>
      <c r="C86" s="102" t="s">
        <v>142</v>
      </c>
      <c r="D86" s="43"/>
      <c r="E86" s="43"/>
      <c r="F86" s="43"/>
      <c r="G86" s="43"/>
      <c r="H86" s="43"/>
      <c r="I86" s="43"/>
      <c r="J86" s="194">
        <f>BK86</f>
        <v>0</v>
      </c>
      <c r="K86" s="43"/>
      <c r="L86" s="47"/>
      <c r="M86" s="98"/>
      <c r="N86" s="195"/>
      <c r="O86" s="99"/>
      <c r="P86" s="196">
        <f>P87</f>
        <v>0</v>
      </c>
      <c r="Q86" s="99"/>
      <c r="R86" s="196">
        <f>R87</f>
        <v>0</v>
      </c>
      <c r="S86" s="99"/>
      <c r="T86" s="197">
        <f>T87</f>
        <v>0</v>
      </c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T86" s="20" t="s">
        <v>75</v>
      </c>
      <c r="AU86" s="20" t="s">
        <v>121</v>
      </c>
      <c r="BK86" s="198">
        <f>BK87</f>
        <v>0</v>
      </c>
    </row>
    <row r="87" spans="1:63" s="12" customFormat="1" ht="25.9" customHeight="1">
      <c r="A87" s="12"/>
      <c r="B87" s="199"/>
      <c r="C87" s="200"/>
      <c r="D87" s="201" t="s">
        <v>75</v>
      </c>
      <c r="E87" s="202" t="s">
        <v>1936</v>
      </c>
      <c r="F87" s="202" t="s">
        <v>1936</v>
      </c>
      <c r="G87" s="200"/>
      <c r="H87" s="200"/>
      <c r="I87" s="203"/>
      <c r="J87" s="204">
        <f>BK87</f>
        <v>0</v>
      </c>
      <c r="K87" s="200"/>
      <c r="L87" s="205"/>
      <c r="M87" s="206"/>
      <c r="N87" s="207"/>
      <c r="O87" s="207"/>
      <c r="P87" s="208">
        <f>P88+P177+P184+P187+P194+P245</f>
        <v>0</v>
      </c>
      <c r="Q87" s="207"/>
      <c r="R87" s="208">
        <f>R88+R177+R184+R187+R194+R245</f>
        <v>0</v>
      </c>
      <c r="S87" s="207"/>
      <c r="T87" s="209">
        <f>T88+T177+T184+T187+T194+T245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10" t="s">
        <v>84</v>
      </c>
      <c r="AT87" s="211" t="s">
        <v>75</v>
      </c>
      <c r="AU87" s="211" t="s">
        <v>76</v>
      </c>
      <c r="AY87" s="210" t="s">
        <v>146</v>
      </c>
      <c r="BK87" s="212">
        <f>BK88+BK177+BK184+BK187+BK194+BK245</f>
        <v>0</v>
      </c>
    </row>
    <row r="88" spans="1:63" s="12" customFormat="1" ht="22.8" customHeight="1">
      <c r="A88" s="12"/>
      <c r="B88" s="199"/>
      <c r="C88" s="200"/>
      <c r="D88" s="201" t="s">
        <v>75</v>
      </c>
      <c r="E88" s="213" t="s">
        <v>1937</v>
      </c>
      <c r="F88" s="213" t="s">
        <v>1937</v>
      </c>
      <c r="G88" s="200"/>
      <c r="H88" s="200"/>
      <c r="I88" s="203"/>
      <c r="J88" s="214">
        <f>BK88</f>
        <v>0</v>
      </c>
      <c r="K88" s="200"/>
      <c r="L88" s="205"/>
      <c r="M88" s="206"/>
      <c r="N88" s="207"/>
      <c r="O88" s="207"/>
      <c r="P88" s="208">
        <f>SUM(P89:P176)</f>
        <v>0</v>
      </c>
      <c r="Q88" s="207"/>
      <c r="R88" s="208">
        <f>SUM(R89:R176)</f>
        <v>0</v>
      </c>
      <c r="S88" s="207"/>
      <c r="T88" s="209">
        <f>SUM(T89:T176)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10" t="s">
        <v>84</v>
      </c>
      <c r="AT88" s="211" t="s">
        <v>75</v>
      </c>
      <c r="AU88" s="211" t="s">
        <v>84</v>
      </c>
      <c r="AY88" s="210" t="s">
        <v>146</v>
      </c>
      <c r="BK88" s="212">
        <f>SUM(BK89:BK176)</f>
        <v>0</v>
      </c>
    </row>
    <row r="89" spans="1:65" s="2" customFormat="1" ht="24.15" customHeight="1">
      <c r="A89" s="41"/>
      <c r="B89" s="42"/>
      <c r="C89" s="215" t="s">
        <v>84</v>
      </c>
      <c r="D89" s="215" t="s">
        <v>149</v>
      </c>
      <c r="E89" s="216" t="s">
        <v>1938</v>
      </c>
      <c r="F89" s="217" t="s">
        <v>1939</v>
      </c>
      <c r="G89" s="218" t="s">
        <v>377</v>
      </c>
      <c r="H89" s="219">
        <v>195</v>
      </c>
      <c r="I89" s="220"/>
      <c r="J89" s="221">
        <f>ROUND(I89*H89,2)</f>
        <v>0</v>
      </c>
      <c r="K89" s="217" t="s">
        <v>153</v>
      </c>
      <c r="L89" s="47"/>
      <c r="M89" s="222" t="s">
        <v>19</v>
      </c>
      <c r="N89" s="223" t="s">
        <v>47</v>
      </c>
      <c r="O89" s="87"/>
      <c r="P89" s="224">
        <f>O89*H89</f>
        <v>0</v>
      </c>
      <c r="Q89" s="224">
        <v>0</v>
      </c>
      <c r="R89" s="224">
        <f>Q89*H89</f>
        <v>0</v>
      </c>
      <c r="S89" s="224">
        <v>0</v>
      </c>
      <c r="T89" s="225">
        <f>S89*H89</f>
        <v>0</v>
      </c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R89" s="226" t="s">
        <v>167</v>
      </c>
      <c r="AT89" s="226" t="s">
        <v>149</v>
      </c>
      <c r="AU89" s="226" t="s">
        <v>86</v>
      </c>
      <c r="AY89" s="20" t="s">
        <v>146</v>
      </c>
      <c r="BE89" s="227">
        <f>IF(N89="základní",J89,0)</f>
        <v>0</v>
      </c>
      <c r="BF89" s="227">
        <f>IF(N89="snížená",J89,0)</f>
        <v>0</v>
      </c>
      <c r="BG89" s="227">
        <f>IF(N89="zákl. přenesená",J89,0)</f>
        <v>0</v>
      </c>
      <c r="BH89" s="227">
        <f>IF(N89="sníž. přenesená",J89,0)</f>
        <v>0</v>
      </c>
      <c r="BI89" s="227">
        <f>IF(N89="nulová",J89,0)</f>
        <v>0</v>
      </c>
      <c r="BJ89" s="20" t="s">
        <v>84</v>
      </c>
      <c r="BK89" s="227">
        <f>ROUND(I89*H89,2)</f>
        <v>0</v>
      </c>
      <c r="BL89" s="20" t="s">
        <v>167</v>
      </c>
      <c r="BM89" s="226" t="s">
        <v>1940</v>
      </c>
    </row>
    <row r="90" spans="1:47" s="2" customFormat="1" ht="12">
      <c r="A90" s="41"/>
      <c r="B90" s="42"/>
      <c r="C90" s="43"/>
      <c r="D90" s="228" t="s">
        <v>156</v>
      </c>
      <c r="E90" s="43"/>
      <c r="F90" s="229" t="s">
        <v>1941</v>
      </c>
      <c r="G90" s="43"/>
      <c r="H90" s="43"/>
      <c r="I90" s="230"/>
      <c r="J90" s="43"/>
      <c r="K90" s="43"/>
      <c r="L90" s="47"/>
      <c r="M90" s="231"/>
      <c r="N90" s="232"/>
      <c r="O90" s="87"/>
      <c r="P90" s="87"/>
      <c r="Q90" s="87"/>
      <c r="R90" s="87"/>
      <c r="S90" s="87"/>
      <c r="T90" s="88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T90" s="20" t="s">
        <v>156</v>
      </c>
      <c r="AU90" s="20" t="s">
        <v>86</v>
      </c>
    </row>
    <row r="91" spans="1:51" s="14" customFormat="1" ht="12">
      <c r="A91" s="14"/>
      <c r="B91" s="250"/>
      <c r="C91" s="251"/>
      <c r="D91" s="241" t="s">
        <v>380</v>
      </c>
      <c r="E91" s="252" t="s">
        <v>19</v>
      </c>
      <c r="F91" s="253" t="s">
        <v>1942</v>
      </c>
      <c r="G91" s="251"/>
      <c r="H91" s="254">
        <v>195</v>
      </c>
      <c r="I91" s="255"/>
      <c r="J91" s="251"/>
      <c r="K91" s="251"/>
      <c r="L91" s="256"/>
      <c r="M91" s="257"/>
      <c r="N91" s="258"/>
      <c r="O91" s="258"/>
      <c r="P91" s="258"/>
      <c r="Q91" s="258"/>
      <c r="R91" s="258"/>
      <c r="S91" s="258"/>
      <c r="T91" s="259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60" t="s">
        <v>380</v>
      </c>
      <c r="AU91" s="260" t="s">
        <v>86</v>
      </c>
      <c r="AV91" s="14" t="s">
        <v>86</v>
      </c>
      <c r="AW91" s="14" t="s">
        <v>37</v>
      </c>
      <c r="AX91" s="14" t="s">
        <v>84</v>
      </c>
      <c r="AY91" s="260" t="s">
        <v>146</v>
      </c>
    </row>
    <row r="92" spans="1:65" s="2" customFormat="1" ht="21.75" customHeight="1">
      <c r="A92" s="41"/>
      <c r="B92" s="42"/>
      <c r="C92" s="215" t="s">
        <v>86</v>
      </c>
      <c r="D92" s="215" t="s">
        <v>149</v>
      </c>
      <c r="E92" s="216" t="s">
        <v>1943</v>
      </c>
      <c r="F92" s="217" t="s">
        <v>1944</v>
      </c>
      <c r="G92" s="218" t="s">
        <v>377</v>
      </c>
      <c r="H92" s="219">
        <v>195</v>
      </c>
      <c r="I92" s="220"/>
      <c r="J92" s="221">
        <f>ROUND(I92*H92,2)</f>
        <v>0</v>
      </c>
      <c r="K92" s="217" t="s">
        <v>153</v>
      </c>
      <c r="L92" s="47"/>
      <c r="M92" s="222" t="s">
        <v>19</v>
      </c>
      <c r="N92" s="223" t="s">
        <v>47</v>
      </c>
      <c r="O92" s="87"/>
      <c r="P92" s="224">
        <f>O92*H92</f>
        <v>0</v>
      </c>
      <c r="Q92" s="224">
        <v>0</v>
      </c>
      <c r="R92" s="224">
        <f>Q92*H92</f>
        <v>0</v>
      </c>
      <c r="S92" s="224">
        <v>0</v>
      </c>
      <c r="T92" s="225">
        <f>S92*H92</f>
        <v>0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R92" s="226" t="s">
        <v>167</v>
      </c>
      <c r="AT92" s="226" t="s">
        <v>149</v>
      </c>
      <c r="AU92" s="226" t="s">
        <v>86</v>
      </c>
      <c r="AY92" s="20" t="s">
        <v>146</v>
      </c>
      <c r="BE92" s="227">
        <f>IF(N92="základní",J92,0)</f>
        <v>0</v>
      </c>
      <c r="BF92" s="227">
        <f>IF(N92="snížená",J92,0)</f>
        <v>0</v>
      </c>
      <c r="BG92" s="227">
        <f>IF(N92="zákl. přenesená",J92,0)</f>
        <v>0</v>
      </c>
      <c r="BH92" s="227">
        <f>IF(N92="sníž. přenesená",J92,0)</f>
        <v>0</v>
      </c>
      <c r="BI92" s="227">
        <f>IF(N92="nulová",J92,0)</f>
        <v>0</v>
      </c>
      <c r="BJ92" s="20" t="s">
        <v>84</v>
      </c>
      <c r="BK92" s="227">
        <f>ROUND(I92*H92,2)</f>
        <v>0</v>
      </c>
      <c r="BL92" s="20" t="s">
        <v>167</v>
      </c>
      <c r="BM92" s="226" t="s">
        <v>1945</v>
      </c>
    </row>
    <row r="93" spans="1:47" s="2" customFormat="1" ht="12">
      <c r="A93" s="41"/>
      <c r="B93" s="42"/>
      <c r="C93" s="43"/>
      <c r="D93" s="228" t="s">
        <v>156</v>
      </c>
      <c r="E93" s="43"/>
      <c r="F93" s="229" t="s">
        <v>1946</v>
      </c>
      <c r="G93" s="43"/>
      <c r="H93" s="43"/>
      <c r="I93" s="230"/>
      <c r="J93" s="43"/>
      <c r="K93" s="43"/>
      <c r="L93" s="47"/>
      <c r="M93" s="231"/>
      <c r="N93" s="232"/>
      <c r="O93" s="87"/>
      <c r="P93" s="87"/>
      <c r="Q93" s="87"/>
      <c r="R93" s="87"/>
      <c r="S93" s="87"/>
      <c r="T93" s="88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T93" s="20" t="s">
        <v>156</v>
      </c>
      <c r="AU93" s="20" t="s">
        <v>86</v>
      </c>
    </row>
    <row r="94" spans="1:65" s="2" customFormat="1" ht="21.75" customHeight="1">
      <c r="A94" s="41"/>
      <c r="B94" s="42"/>
      <c r="C94" s="215" t="s">
        <v>162</v>
      </c>
      <c r="D94" s="215" t="s">
        <v>149</v>
      </c>
      <c r="E94" s="216" t="s">
        <v>1947</v>
      </c>
      <c r="F94" s="217" t="s">
        <v>1948</v>
      </c>
      <c r="G94" s="218" t="s">
        <v>1949</v>
      </c>
      <c r="H94" s="219">
        <v>1</v>
      </c>
      <c r="I94" s="220"/>
      <c r="J94" s="221">
        <f>ROUND(I94*H94,2)</f>
        <v>0</v>
      </c>
      <c r="K94" s="217" t="s">
        <v>153</v>
      </c>
      <c r="L94" s="47"/>
      <c r="M94" s="222" t="s">
        <v>19</v>
      </c>
      <c r="N94" s="223" t="s">
        <v>47</v>
      </c>
      <c r="O94" s="87"/>
      <c r="P94" s="224">
        <f>O94*H94</f>
        <v>0</v>
      </c>
      <c r="Q94" s="224">
        <v>0</v>
      </c>
      <c r="R94" s="224">
        <f>Q94*H94</f>
        <v>0</v>
      </c>
      <c r="S94" s="224">
        <v>0</v>
      </c>
      <c r="T94" s="225">
        <f>S94*H94</f>
        <v>0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26" t="s">
        <v>167</v>
      </c>
      <c r="AT94" s="226" t="s">
        <v>149</v>
      </c>
      <c r="AU94" s="226" t="s">
        <v>86</v>
      </c>
      <c r="AY94" s="20" t="s">
        <v>146</v>
      </c>
      <c r="BE94" s="227">
        <f>IF(N94="základní",J94,0)</f>
        <v>0</v>
      </c>
      <c r="BF94" s="227">
        <f>IF(N94="snížená",J94,0)</f>
        <v>0</v>
      </c>
      <c r="BG94" s="227">
        <f>IF(N94="zákl. přenesená",J94,0)</f>
        <v>0</v>
      </c>
      <c r="BH94" s="227">
        <f>IF(N94="sníž. přenesená",J94,0)</f>
        <v>0</v>
      </c>
      <c r="BI94" s="227">
        <f>IF(N94="nulová",J94,0)</f>
        <v>0</v>
      </c>
      <c r="BJ94" s="20" t="s">
        <v>84</v>
      </c>
      <c r="BK94" s="227">
        <f>ROUND(I94*H94,2)</f>
        <v>0</v>
      </c>
      <c r="BL94" s="20" t="s">
        <v>167</v>
      </c>
      <c r="BM94" s="226" t="s">
        <v>1950</v>
      </c>
    </row>
    <row r="95" spans="1:47" s="2" customFormat="1" ht="12">
      <c r="A95" s="41"/>
      <c r="B95" s="42"/>
      <c r="C95" s="43"/>
      <c r="D95" s="228" t="s">
        <v>156</v>
      </c>
      <c r="E95" s="43"/>
      <c r="F95" s="229" t="s">
        <v>1951</v>
      </c>
      <c r="G95" s="43"/>
      <c r="H95" s="43"/>
      <c r="I95" s="230"/>
      <c r="J95" s="43"/>
      <c r="K95" s="43"/>
      <c r="L95" s="47"/>
      <c r="M95" s="231"/>
      <c r="N95" s="232"/>
      <c r="O95" s="87"/>
      <c r="P95" s="87"/>
      <c r="Q95" s="87"/>
      <c r="R95" s="87"/>
      <c r="S95" s="87"/>
      <c r="T95" s="88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20" t="s">
        <v>156</v>
      </c>
      <c r="AU95" s="20" t="s">
        <v>86</v>
      </c>
    </row>
    <row r="96" spans="1:51" s="14" customFormat="1" ht="12">
      <c r="A96" s="14"/>
      <c r="B96" s="250"/>
      <c r="C96" s="251"/>
      <c r="D96" s="241" t="s">
        <v>380</v>
      </c>
      <c r="E96" s="252" t="s">
        <v>19</v>
      </c>
      <c r="F96" s="253" t="s">
        <v>1952</v>
      </c>
      <c r="G96" s="251"/>
      <c r="H96" s="254">
        <v>1</v>
      </c>
      <c r="I96" s="255"/>
      <c r="J96" s="251"/>
      <c r="K96" s="251"/>
      <c r="L96" s="256"/>
      <c r="M96" s="257"/>
      <c r="N96" s="258"/>
      <c r="O96" s="258"/>
      <c r="P96" s="258"/>
      <c r="Q96" s="258"/>
      <c r="R96" s="258"/>
      <c r="S96" s="258"/>
      <c r="T96" s="259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60" t="s">
        <v>380</v>
      </c>
      <c r="AU96" s="260" t="s">
        <v>86</v>
      </c>
      <c r="AV96" s="14" t="s">
        <v>86</v>
      </c>
      <c r="AW96" s="14" t="s">
        <v>37</v>
      </c>
      <c r="AX96" s="14" t="s">
        <v>84</v>
      </c>
      <c r="AY96" s="260" t="s">
        <v>146</v>
      </c>
    </row>
    <row r="97" spans="1:65" s="2" customFormat="1" ht="24.15" customHeight="1">
      <c r="A97" s="41"/>
      <c r="B97" s="42"/>
      <c r="C97" s="215" t="s">
        <v>167</v>
      </c>
      <c r="D97" s="215" t="s">
        <v>149</v>
      </c>
      <c r="E97" s="216" t="s">
        <v>1953</v>
      </c>
      <c r="F97" s="217" t="s">
        <v>1954</v>
      </c>
      <c r="G97" s="218" t="s">
        <v>1949</v>
      </c>
      <c r="H97" s="219">
        <v>6</v>
      </c>
      <c r="I97" s="220"/>
      <c r="J97" s="221">
        <f>ROUND(I97*H97,2)</f>
        <v>0</v>
      </c>
      <c r="K97" s="217" t="s">
        <v>153</v>
      </c>
      <c r="L97" s="47"/>
      <c r="M97" s="222" t="s">
        <v>19</v>
      </c>
      <c r="N97" s="223" t="s">
        <v>47</v>
      </c>
      <c r="O97" s="87"/>
      <c r="P97" s="224">
        <f>O97*H97</f>
        <v>0</v>
      </c>
      <c r="Q97" s="224">
        <v>0</v>
      </c>
      <c r="R97" s="224">
        <f>Q97*H97</f>
        <v>0</v>
      </c>
      <c r="S97" s="224">
        <v>0</v>
      </c>
      <c r="T97" s="225">
        <f>S97*H97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26" t="s">
        <v>167</v>
      </c>
      <c r="AT97" s="226" t="s">
        <v>149</v>
      </c>
      <c r="AU97" s="226" t="s">
        <v>86</v>
      </c>
      <c r="AY97" s="20" t="s">
        <v>146</v>
      </c>
      <c r="BE97" s="227">
        <f>IF(N97="základní",J97,0)</f>
        <v>0</v>
      </c>
      <c r="BF97" s="227">
        <f>IF(N97="snížená",J97,0)</f>
        <v>0</v>
      </c>
      <c r="BG97" s="227">
        <f>IF(N97="zákl. přenesená",J97,0)</f>
        <v>0</v>
      </c>
      <c r="BH97" s="227">
        <f>IF(N97="sníž. přenesená",J97,0)</f>
        <v>0</v>
      </c>
      <c r="BI97" s="227">
        <f>IF(N97="nulová",J97,0)</f>
        <v>0</v>
      </c>
      <c r="BJ97" s="20" t="s">
        <v>84</v>
      </c>
      <c r="BK97" s="227">
        <f>ROUND(I97*H97,2)</f>
        <v>0</v>
      </c>
      <c r="BL97" s="20" t="s">
        <v>167</v>
      </c>
      <c r="BM97" s="226" t="s">
        <v>1955</v>
      </c>
    </row>
    <row r="98" spans="1:47" s="2" customFormat="1" ht="12">
      <c r="A98" s="41"/>
      <c r="B98" s="42"/>
      <c r="C98" s="43"/>
      <c r="D98" s="228" t="s">
        <v>156</v>
      </c>
      <c r="E98" s="43"/>
      <c r="F98" s="229" t="s">
        <v>1956</v>
      </c>
      <c r="G98" s="43"/>
      <c r="H98" s="43"/>
      <c r="I98" s="230"/>
      <c r="J98" s="43"/>
      <c r="K98" s="43"/>
      <c r="L98" s="47"/>
      <c r="M98" s="231"/>
      <c r="N98" s="232"/>
      <c r="O98" s="87"/>
      <c r="P98" s="87"/>
      <c r="Q98" s="87"/>
      <c r="R98" s="87"/>
      <c r="S98" s="87"/>
      <c r="T98" s="88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T98" s="20" t="s">
        <v>156</v>
      </c>
      <c r="AU98" s="20" t="s">
        <v>86</v>
      </c>
    </row>
    <row r="99" spans="1:51" s="14" customFormat="1" ht="12">
      <c r="A99" s="14"/>
      <c r="B99" s="250"/>
      <c r="C99" s="251"/>
      <c r="D99" s="241" t="s">
        <v>380</v>
      </c>
      <c r="E99" s="252" t="s">
        <v>19</v>
      </c>
      <c r="F99" s="253" t="s">
        <v>1957</v>
      </c>
      <c r="G99" s="251"/>
      <c r="H99" s="254">
        <v>6</v>
      </c>
      <c r="I99" s="255"/>
      <c r="J99" s="251"/>
      <c r="K99" s="251"/>
      <c r="L99" s="256"/>
      <c r="M99" s="257"/>
      <c r="N99" s="258"/>
      <c r="O99" s="258"/>
      <c r="P99" s="258"/>
      <c r="Q99" s="258"/>
      <c r="R99" s="258"/>
      <c r="S99" s="258"/>
      <c r="T99" s="259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60" t="s">
        <v>380</v>
      </c>
      <c r="AU99" s="260" t="s">
        <v>86</v>
      </c>
      <c r="AV99" s="14" t="s">
        <v>86</v>
      </c>
      <c r="AW99" s="14" t="s">
        <v>37</v>
      </c>
      <c r="AX99" s="14" t="s">
        <v>84</v>
      </c>
      <c r="AY99" s="260" t="s">
        <v>146</v>
      </c>
    </row>
    <row r="100" spans="1:65" s="2" customFormat="1" ht="24.15" customHeight="1">
      <c r="A100" s="41"/>
      <c r="B100" s="42"/>
      <c r="C100" s="215" t="s">
        <v>145</v>
      </c>
      <c r="D100" s="215" t="s">
        <v>149</v>
      </c>
      <c r="E100" s="216" t="s">
        <v>1958</v>
      </c>
      <c r="F100" s="217" t="s">
        <v>1959</v>
      </c>
      <c r="G100" s="218" t="s">
        <v>1949</v>
      </c>
      <c r="H100" s="219">
        <v>2</v>
      </c>
      <c r="I100" s="220"/>
      <c r="J100" s="221">
        <f>ROUND(I100*H100,2)</f>
        <v>0</v>
      </c>
      <c r="K100" s="217" t="s">
        <v>153</v>
      </c>
      <c r="L100" s="47"/>
      <c r="M100" s="222" t="s">
        <v>19</v>
      </c>
      <c r="N100" s="223" t="s">
        <v>47</v>
      </c>
      <c r="O100" s="87"/>
      <c r="P100" s="224">
        <f>O100*H100</f>
        <v>0</v>
      </c>
      <c r="Q100" s="224">
        <v>0</v>
      </c>
      <c r="R100" s="224">
        <f>Q100*H100</f>
        <v>0</v>
      </c>
      <c r="S100" s="224">
        <v>0</v>
      </c>
      <c r="T100" s="225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26" t="s">
        <v>167</v>
      </c>
      <c r="AT100" s="226" t="s">
        <v>149</v>
      </c>
      <c r="AU100" s="226" t="s">
        <v>86</v>
      </c>
      <c r="AY100" s="20" t="s">
        <v>146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20" t="s">
        <v>84</v>
      </c>
      <c r="BK100" s="227">
        <f>ROUND(I100*H100,2)</f>
        <v>0</v>
      </c>
      <c r="BL100" s="20" t="s">
        <v>167</v>
      </c>
      <c r="BM100" s="226" t="s">
        <v>1960</v>
      </c>
    </row>
    <row r="101" spans="1:47" s="2" customFormat="1" ht="12">
      <c r="A101" s="41"/>
      <c r="B101" s="42"/>
      <c r="C101" s="43"/>
      <c r="D101" s="228" t="s">
        <v>156</v>
      </c>
      <c r="E101" s="43"/>
      <c r="F101" s="229" t="s">
        <v>1961</v>
      </c>
      <c r="G101" s="43"/>
      <c r="H101" s="43"/>
      <c r="I101" s="230"/>
      <c r="J101" s="43"/>
      <c r="K101" s="43"/>
      <c r="L101" s="47"/>
      <c r="M101" s="231"/>
      <c r="N101" s="232"/>
      <c r="O101" s="87"/>
      <c r="P101" s="87"/>
      <c r="Q101" s="87"/>
      <c r="R101" s="87"/>
      <c r="S101" s="87"/>
      <c r="T101" s="88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T101" s="20" t="s">
        <v>156</v>
      </c>
      <c r="AU101" s="20" t="s">
        <v>86</v>
      </c>
    </row>
    <row r="102" spans="1:51" s="14" customFormat="1" ht="12">
      <c r="A102" s="14"/>
      <c r="B102" s="250"/>
      <c r="C102" s="251"/>
      <c r="D102" s="241" t="s">
        <v>380</v>
      </c>
      <c r="E102" s="252" t="s">
        <v>19</v>
      </c>
      <c r="F102" s="253" t="s">
        <v>1962</v>
      </c>
      <c r="G102" s="251"/>
      <c r="H102" s="254">
        <v>1</v>
      </c>
      <c r="I102" s="255"/>
      <c r="J102" s="251"/>
      <c r="K102" s="251"/>
      <c r="L102" s="256"/>
      <c r="M102" s="257"/>
      <c r="N102" s="258"/>
      <c r="O102" s="258"/>
      <c r="P102" s="258"/>
      <c r="Q102" s="258"/>
      <c r="R102" s="258"/>
      <c r="S102" s="258"/>
      <c r="T102" s="259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60" t="s">
        <v>380</v>
      </c>
      <c r="AU102" s="260" t="s">
        <v>86</v>
      </c>
      <c r="AV102" s="14" t="s">
        <v>86</v>
      </c>
      <c r="AW102" s="14" t="s">
        <v>37</v>
      </c>
      <c r="AX102" s="14" t="s">
        <v>76</v>
      </c>
      <c r="AY102" s="260" t="s">
        <v>146</v>
      </c>
    </row>
    <row r="103" spans="1:51" s="14" customFormat="1" ht="12">
      <c r="A103" s="14"/>
      <c r="B103" s="250"/>
      <c r="C103" s="251"/>
      <c r="D103" s="241" t="s">
        <v>380</v>
      </c>
      <c r="E103" s="252" t="s">
        <v>19</v>
      </c>
      <c r="F103" s="253" t="s">
        <v>1963</v>
      </c>
      <c r="G103" s="251"/>
      <c r="H103" s="254">
        <v>1</v>
      </c>
      <c r="I103" s="255"/>
      <c r="J103" s="251"/>
      <c r="K103" s="251"/>
      <c r="L103" s="256"/>
      <c r="M103" s="257"/>
      <c r="N103" s="258"/>
      <c r="O103" s="258"/>
      <c r="P103" s="258"/>
      <c r="Q103" s="258"/>
      <c r="R103" s="258"/>
      <c r="S103" s="258"/>
      <c r="T103" s="259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60" t="s">
        <v>380</v>
      </c>
      <c r="AU103" s="260" t="s">
        <v>86</v>
      </c>
      <c r="AV103" s="14" t="s">
        <v>86</v>
      </c>
      <c r="AW103" s="14" t="s">
        <v>37</v>
      </c>
      <c r="AX103" s="14" t="s">
        <v>76</v>
      </c>
      <c r="AY103" s="260" t="s">
        <v>146</v>
      </c>
    </row>
    <row r="104" spans="1:51" s="16" customFormat="1" ht="12">
      <c r="A104" s="16"/>
      <c r="B104" s="277"/>
      <c r="C104" s="278"/>
      <c r="D104" s="241" t="s">
        <v>380</v>
      </c>
      <c r="E104" s="279" t="s">
        <v>19</v>
      </c>
      <c r="F104" s="280" t="s">
        <v>501</v>
      </c>
      <c r="G104" s="278"/>
      <c r="H104" s="281">
        <v>2</v>
      </c>
      <c r="I104" s="282"/>
      <c r="J104" s="278"/>
      <c r="K104" s="278"/>
      <c r="L104" s="283"/>
      <c r="M104" s="284"/>
      <c r="N104" s="285"/>
      <c r="O104" s="285"/>
      <c r="P104" s="285"/>
      <c r="Q104" s="285"/>
      <c r="R104" s="285"/>
      <c r="S104" s="285"/>
      <c r="T104" s="28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T104" s="287" t="s">
        <v>380</v>
      </c>
      <c r="AU104" s="287" t="s">
        <v>86</v>
      </c>
      <c r="AV104" s="16" t="s">
        <v>167</v>
      </c>
      <c r="AW104" s="16" t="s">
        <v>37</v>
      </c>
      <c r="AX104" s="16" t="s">
        <v>84</v>
      </c>
      <c r="AY104" s="287" t="s">
        <v>146</v>
      </c>
    </row>
    <row r="105" spans="1:65" s="2" customFormat="1" ht="21.75" customHeight="1">
      <c r="A105" s="41"/>
      <c r="B105" s="42"/>
      <c r="C105" s="215" t="s">
        <v>180</v>
      </c>
      <c r="D105" s="215" t="s">
        <v>149</v>
      </c>
      <c r="E105" s="216" t="s">
        <v>1964</v>
      </c>
      <c r="F105" s="217" t="s">
        <v>1965</v>
      </c>
      <c r="G105" s="218" t="s">
        <v>1949</v>
      </c>
      <c r="H105" s="219">
        <v>1</v>
      </c>
      <c r="I105" s="220"/>
      <c r="J105" s="221">
        <f>ROUND(I105*H105,2)</f>
        <v>0</v>
      </c>
      <c r="K105" s="217" t="s">
        <v>153</v>
      </c>
      <c r="L105" s="47"/>
      <c r="M105" s="222" t="s">
        <v>19</v>
      </c>
      <c r="N105" s="223" t="s">
        <v>47</v>
      </c>
      <c r="O105" s="87"/>
      <c r="P105" s="224">
        <f>O105*H105</f>
        <v>0</v>
      </c>
      <c r="Q105" s="224">
        <v>0</v>
      </c>
      <c r="R105" s="224">
        <f>Q105*H105</f>
        <v>0</v>
      </c>
      <c r="S105" s="224">
        <v>0</v>
      </c>
      <c r="T105" s="225">
        <f>S105*H105</f>
        <v>0</v>
      </c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R105" s="226" t="s">
        <v>167</v>
      </c>
      <c r="AT105" s="226" t="s">
        <v>149</v>
      </c>
      <c r="AU105" s="226" t="s">
        <v>86</v>
      </c>
      <c r="AY105" s="20" t="s">
        <v>146</v>
      </c>
      <c r="BE105" s="227">
        <f>IF(N105="základní",J105,0)</f>
        <v>0</v>
      </c>
      <c r="BF105" s="227">
        <f>IF(N105="snížená",J105,0)</f>
        <v>0</v>
      </c>
      <c r="BG105" s="227">
        <f>IF(N105="zákl. přenesená",J105,0)</f>
        <v>0</v>
      </c>
      <c r="BH105" s="227">
        <f>IF(N105="sníž. přenesená",J105,0)</f>
        <v>0</v>
      </c>
      <c r="BI105" s="227">
        <f>IF(N105="nulová",J105,0)</f>
        <v>0</v>
      </c>
      <c r="BJ105" s="20" t="s">
        <v>84</v>
      </c>
      <c r="BK105" s="227">
        <f>ROUND(I105*H105,2)</f>
        <v>0</v>
      </c>
      <c r="BL105" s="20" t="s">
        <v>167</v>
      </c>
      <c r="BM105" s="226" t="s">
        <v>1966</v>
      </c>
    </row>
    <row r="106" spans="1:47" s="2" customFormat="1" ht="12">
      <c r="A106" s="41"/>
      <c r="B106" s="42"/>
      <c r="C106" s="43"/>
      <c r="D106" s="228" t="s">
        <v>156</v>
      </c>
      <c r="E106" s="43"/>
      <c r="F106" s="229" t="s">
        <v>1967</v>
      </c>
      <c r="G106" s="43"/>
      <c r="H106" s="43"/>
      <c r="I106" s="230"/>
      <c r="J106" s="43"/>
      <c r="K106" s="43"/>
      <c r="L106" s="47"/>
      <c r="M106" s="231"/>
      <c r="N106" s="232"/>
      <c r="O106" s="87"/>
      <c r="P106" s="87"/>
      <c r="Q106" s="87"/>
      <c r="R106" s="87"/>
      <c r="S106" s="87"/>
      <c r="T106" s="88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T106" s="20" t="s">
        <v>156</v>
      </c>
      <c r="AU106" s="20" t="s">
        <v>86</v>
      </c>
    </row>
    <row r="107" spans="1:51" s="14" customFormat="1" ht="12">
      <c r="A107" s="14"/>
      <c r="B107" s="250"/>
      <c r="C107" s="251"/>
      <c r="D107" s="241" t="s">
        <v>380</v>
      </c>
      <c r="E107" s="252" t="s">
        <v>19</v>
      </c>
      <c r="F107" s="253" t="s">
        <v>1952</v>
      </c>
      <c r="G107" s="251"/>
      <c r="H107" s="254">
        <v>1</v>
      </c>
      <c r="I107" s="255"/>
      <c r="J107" s="251"/>
      <c r="K107" s="251"/>
      <c r="L107" s="256"/>
      <c r="M107" s="257"/>
      <c r="N107" s="258"/>
      <c r="O107" s="258"/>
      <c r="P107" s="258"/>
      <c r="Q107" s="258"/>
      <c r="R107" s="258"/>
      <c r="S107" s="258"/>
      <c r="T107" s="259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60" t="s">
        <v>380</v>
      </c>
      <c r="AU107" s="260" t="s">
        <v>86</v>
      </c>
      <c r="AV107" s="14" t="s">
        <v>86</v>
      </c>
      <c r="AW107" s="14" t="s">
        <v>37</v>
      </c>
      <c r="AX107" s="14" t="s">
        <v>84</v>
      </c>
      <c r="AY107" s="260" t="s">
        <v>146</v>
      </c>
    </row>
    <row r="108" spans="1:65" s="2" customFormat="1" ht="21.75" customHeight="1">
      <c r="A108" s="41"/>
      <c r="B108" s="42"/>
      <c r="C108" s="215" t="s">
        <v>186</v>
      </c>
      <c r="D108" s="215" t="s">
        <v>149</v>
      </c>
      <c r="E108" s="216" t="s">
        <v>1968</v>
      </c>
      <c r="F108" s="217" t="s">
        <v>1969</v>
      </c>
      <c r="G108" s="218" t="s">
        <v>1949</v>
      </c>
      <c r="H108" s="219">
        <v>6</v>
      </c>
      <c r="I108" s="220"/>
      <c r="J108" s="221">
        <f>ROUND(I108*H108,2)</f>
        <v>0</v>
      </c>
      <c r="K108" s="217" t="s">
        <v>153</v>
      </c>
      <c r="L108" s="47"/>
      <c r="M108" s="222" t="s">
        <v>19</v>
      </c>
      <c r="N108" s="223" t="s">
        <v>47</v>
      </c>
      <c r="O108" s="87"/>
      <c r="P108" s="224">
        <f>O108*H108</f>
        <v>0</v>
      </c>
      <c r="Q108" s="224">
        <v>0</v>
      </c>
      <c r="R108" s="224">
        <f>Q108*H108</f>
        <v>0</v>
      </c>
      <c r="S108" s="224">
        <v>0</v>
      </c>
      <c r="T108" s="225">
        <f>S108*H108</f>
        <v>0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R108" s="226" t="s">
        <v>167</v>
      </c>
      <c r="AT108" s="226" t="s">
        <v>149</v>
      </c>
      <c r="AU108" s="226" t="s">
        <v>86</v>
      </c>
      <c r="AY108" s="20" t="s">
        <v>146</v>
      </c>
      <c r="BE108" s="227">
        <f>IF(N108="základní",J108,0)</f>
        <v>0</v>
      </c>
      <c r="BF108" s="227">
        <f>IF(N108="snížená",J108,0)</f>
        <v>0</v>
      </c>
      <c r="BG108" s="227">
        <f>IF(N108="zákl. přenesená",J108,0)</f>
        <v>0</v>
      </c>
      <c r="BH108" s="227">
        <f>IF(N108="sníž. přenesená",J108,0)</f>
        <v>0</v>
      </c>
      <c r="BI108" s="227">
        <f>IF(N108="nulová",J108,0)</f>
        <v>0</v>
      </c>
      <c r="BJ108" s="20" t="s">
        <v>84</v>
      </c>
      <c r="BK108" s="227">
        <f>ROUND(I108*H108,2)</f>
        <v>0</v>
      </c>
      <c r="BL108" s="20" t="s">
        <v>167</v>
      </c>
      <c r="BM108" s="226" t="s">
        <v>1970</v>
      </c>
    </row>
    <row r="109" spans="1:47" s="2" customFormat="1" ht="12">
      <c r="A109" s="41"/>
      <c r="B109" s="42"/>
      <c r="C109" s="43"/>
      <c r="D109" s="228" t="s">
        <v>156</v>
      </c>
      <c r="E109" s="43"/>
      <c r="F109" s="229" t="s">
        <v>1971</v>
      </c>
      <c r="G109" s="43"/>
      <c r="H109" s="43"/>
      <c r="I109" s="230"/>
      <c r="J109" s="43"/>
      <c r="K109" s="43"/>
      <c r="L109" s="47"/>
      <c r="M109" s="231"/>
      <c r="N109" s="232"/>
      <c r="O109" s="87"/>
      <c r="P109" s="87"/>
      <c r="Q109" s="87"/>
      <c r="R109" s="87"/>
      <c r="S109" s="87"/>
      <c r="T109" s="88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T109" s="20" t="s">
        <v>156</v>
      </c>
      <c r="AU109" s="20" t="s">
        <v>86</v>
      </c>
    </row>
    <row r="110" spans="1:51" s="14" customFormat="1" ht="12">
      <c r="A110" s="14"/>
      <c r="B110" s="250"/>
      <c r="C110" s="251"/>
      <c r="D110" s="241" t="s">
        <v>380</v>
      </c>
      <c r="E110" s="252" t="s">
        <v>19</v>
      </c>
      <c r="F110" s="253" t="s">
        <v>1957</v>
      </c>
      <c r="G110" s="251"/>
      <c r="H110" s="254">
        <v>6</v>
      </c>
      <c r="I110" s="255"/>
      <c r="J110" s="251"/>
      <c r="K110" s="251"/>
      <c r="L110" s="256"/>
      <c r="M110" s="257"/>
      <c r="N110" s="258"/>
      <c r="O110" s="258"/>
      <c r="P110" s="258"/>
      <c r="Q110" s="258"/>
      <c r="R110" s="258"/>
      <c r="S110" s="258"/>
      <c r="T110" s="259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60" t="s">
        <v>380</v>
      </c>
      <c r="AU110" s="260" t="s">
        <v>86</v>
      </c>
      <c r="AV110" s="14" t="s">
        <v>86</v>
      </c>
      <c r="AW110" s="14" t="s">
        <v>37</v>
      </c>
      <c r="AX110" s="14" t="s">
        <v>84</v>
      </c>
      <c r="AY110" s="260" t="s">
        <v>146</v>
      </c>
    </row>
    <row r="111" spans="1:65" s="2" customFormat="1" ht="21.75" customHeight="1">
      <c r="A111" s="41"/>
      <c r="B111" s="42"/>
      <c r="C111" s="215" t="s">
        <v>193</v>
      </c>
      <c r="D111" s="215" t="s">
        <v>149</v>
      </c>
      <c r="E111" s="216" t="s">
        <v>1972</v>
      </c>
      <c r="F111" s="217" t="s">
        <v>1973</v>
      </c>
      <c r="G111" s="218" t="s">
        <v>1949</v>
      </c>
      <c r="H111" s="219">
        <v>2</v>
      </c>
      <c r="I111" s="220"/>
      <c r="J111" s="221">
        <f>ROUND(I111*H111,2)</f>
        <v>0</v>
      </c>
      <c r="K111" s="217" t="s">
        <v>153</v>
      </c>
      <c r="L111" s="47"/>
      <c r="M111" s="222" t="s">
        <v>19</v>
      </c>
      <c r="N111" s="223" t="s">
        <v>47</v>
      </c>
      <c r="O111" s="87"/>
      <c r="P111" s="224">
        <f>O111*H111</f>
        <v>0</v>
      </c>
      <c r="Q111" s="224">
        <v>0</v>
      </c>
      <c r="R111" s="224">
        <f>Q111*H111</f>
        <v>0</v>
      </c>
      <c r="S111" s="224">
        <v>0</v>
      </c>
      <c r="T111" s="225">
        <f>S111*H111</f>
        <v>0</v>
      </c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R111" s="226" t="s">
        <v>167</v>
      </c>
      <c r="AT111" s="226" t="s">
        <v>149</v>
      </c>
      <c r="AU111" s="226" t="s">
        <v>86</v>
      </c>
      <c r="AY111" s="20" t="s">
        <v>146</v>
      </c>
      <c r="BE111" s="227">
        <f>IF(N111="základní",J111,0)</f>
        <v>0</v>
      </c>
      <c r="BF111" s="227">
        <f>IF(N111="snížená",J111,0)</f>
        <v>0</v>
      </c>
      <c r="BG111" s="227">
        <f>IF(N111="zákl. přenesená",J111,0)</f>
        <v>0</v>
      </c>
      <c r="BH111" s="227">
        <f>IF(N111="sníž. přenesená",J111,0)</f>
        <v>0</v>
      </c>
      <c r="BI111" s="227">
        <f>IF(N111="nulová",J111,0)</f>
        <v>0</v>
      </c>
      <c r="BJ111" s="20" t="s">
        <v>84</v>
      </c>
      <c r="BK111" s="227">
        <f>ROUND(I111*H111,2)</f>
        <v>0</v>
      </c>
      <c r="BL111" s="20" t="s">
        <v>167</v>
      </c>
      <c r="BM111" s="226" t="s">
        <v>1974</v>
      </c>
    </row>
    <row r="112" spans="1:47" s="2" customFormat="1" ht="12">
      <c r="A112" s="41"/>
      <c r="B112" s="42"/>
      <c r="C112" s="43"/>
      <c r="D112" s="228" t="s">
        <v>156</v>
      </c>
      <c r="E112" s="43"/>
      <c r="F112" s="229" t="s">
        <v>1975</v>
      </c>
      <c r="G112" s="43"/>
      <c r="H112" s="43"/>
      <c r="I112" s="230"/>
      <c r="J112" s="43"/>
      <c r="K112" s="43"/>
      <c r="L112" s="47"/>
      <c r="M112" s="231"/>
      <c r="N112" s="232"/>
      <c r="O112" s="87"/>
      <c r="P112" s="87"/>
      <c r="Q112" s="87"/>
      <c r="R112" s="87"/>
      <c r="S112" s="87"/>
      <c r="T112" s="88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T112" s="20" t="s">
        <v>156</v>
      </c>
      <c r="AU112" s="20" t="s">
        <v>86</v>
      </c>
    </row>
    <row r="113" spans="1:51" s="14" customFormat="1" ht="12">
      <c r="A113" s="14"/>
      <c r="B113" s="250"/>
      <c r="C113" s="251"/>
      <c r="D113" s="241" t="s">
        <v>380</v>
      </c>
      <c r="E113" s="252" t="s">
        <v>19</v>
      </c>
      <c r="F113" s="253" t="s">
        <v>1962</v>
      </c>
      <c r="G113" s="251"/>
      <c r="H113" s="254">
        <v>1</v>
      </c>
      <c r="I113" s="255"/>
      <c r="J113" s="251"/>
      <c r="K113" s="251"/>
      <c r="L113" s="256"/>
      <c r="M113" s="257"/>
      <c r="N113" s="258"/>
      <c r="O113" s="258"/>
      <c r="P113" s="258"/>
      <c r="Q113" s="258"/>
      <c r="R113" s="258"/>
      <c r="S113" s="258"/>
      <c r="T113" s="259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60" t="s">
        <v>380</v>
      </c>
      <c r="AU113" s="260" t="s">
        <v>86</v>
      </c>
      <c r="AV113" s="14" t="s">
        <v>86</v>
      </c>
      <c r="AW113" s="14" t="s">
        <v>37</v>
      </c>
      <c r="AX113" s="14" t="s">
        <v>76</v>
      </c>
      <c r="AY113" s="260" t="s">
        <v>146</v>
      </c>
    </row>
    <row r="114" spans="1:51" s="14" customFormat="1" ht="12">
      <c r="A114" s="14"/>
      <c r="B114" s="250"/>
      <c r="C114" s="251"/>
      <c r="D114" s="241" t="s">
        <v>380</v>
      </c>
      <c r="E114" s="252" t="s">
        <v>19</v>
      </c>
      <c r="F114" s="253" t="s">
        <v>1963</v>
      </c>
      <c r="G114" s="251"/>
      <c r="H114" s="254">
        <v>1</v>
      </c>
      <c r="I114" s="255"/>
      <c r="J114" s="251"/>
      <c r="K114" s="251"/>
      <c r="L114" s="256"/>
      <c r="M114" s="257"/>
      <c r="N114" s="258"/>
      <c r="O114" s="258"/>
      <c r="P114" s="258"/>
      <c r="Q114" s="258"/>
      <c r="R114" s="258"/>
      <c r="S114" s="258"/>
      <c r="T114" s="259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60" t="s">
        <v>380</v>
      </c>
      <c r="AU114" s="260" t="s">
        <v>86</v>
      </c>
      <c r="AV114" s="14" t="s">
        <v>86</v>
      </c>
      <c r="AW114" s="14" t="s">
        <v>37</v>
      </c>
      <c r="AX114" s="14" t="s">
        <v>76</v>
      </c>
      <c r="AY114" s="260" t="s">
        <v>146</v>
      </c>
    </row>
    <row r="115" spans="1:51" s="16" customFormat="1" ht="12">
      <c r="A115" s="16"/>
      <c r="B115" s="277"/>
      <c r="C115" s="278"/>
      <c r="D115" s="241" t="s">
        <v>380</v>
      </c>
      <c r="E115" s="279" t="s">
        <v>19</v>
      </c>
      <c r="F115" s="280" t="s">
        <v>501</v>
      </c>
      <c r="G115" s="278"/>
      <c r="H115" s="281">
        <v>2</v>
      </c>
      <c r="I115" s="282"/>
      <c r="J115" s="278"/>
      <c r="K115" s="278"/>
      <c r="L115" s="283"/>
      <c r="M115" s="284"/>
      <c r="N115" s="285"/>
      <c r="O115" s="285"/>
      <c r="P115" s="285"/>
      <c r="Q115" s="285"/>
      <c r="R115" s="285"/>
      <c r="S115" s="285"/>
      <c r="T115" s="28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T115" s="287" t="s">
        <v>380</v>
      </c>
      <c r="AU115" s="287" t="s">
        <v>86</v>
      </c>
      <c r="AV115" s="16" t="s">
        <v>167</v>
      </c>
      <c r="AW115" s="16" t="s">
        <v>37</v>
      </c>
      <c r="AX115" s="16" t="s">
        <v>84</v>
      </c>
      <c r="AY115" s="287" t="s">
        <v>146</v>
      </c>
    </row>
    <row r="116" spans="1:65" s="2" customFormat="1" ht="24.15" customHeight="1">
      <c r="A116" s="41"/>
      <c r="B116" s="42"/>
      <c r="C116" s="215" t="s">
        <v>200</v>
      </c>
      <c r="D116" s="215" t="s">
        <v>149</v>
      </c>
      <c r="E116" s="216" t="s">
        <v>1976</v>
      </c>
      <c r="F116" s="217" t="s">
        <v>1977</v>
      </c>
      <c r="G116" s="218" t="s">
        <v>644</v>
      </c>
      <c r="H116" s="219">
        <v>1</v>
      </c>
      <c r="I116" s="220"/>
      <c r="J116" s="221">
        <f>ROUND(I116*H116,2)</f>
        <v>0</v>
      </c>
      <c r="K116" s="217" t="s">
        <v>153</v>
      </c>
      <c r="L116" s="47"/>
      <c r="M116" s="222" t="s">
        <v>19</v>
      </c>
      <c r="N116" s="223" t="s">
        <v>47</v>
      </c>
      <c r="O116" s="87"/>
      <c r="P116" s="224">
        <f>O116*H116</f>
        <v>0</v>
      </c>
      <c r="Q116" s="224">
        <v>0</v>
      </c>
      <c r="R116" s="224">
        <f>Q116*H116</f>
        <v>0</v>
      </c>
      <c r="S116" s="224">
        <v>0</v>
      </c>
      <c r="T116" s="225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26" t="s">
        <v>167</v>
      </c>
      <c r="AT116" s="226" t="s">
        <v>149</v>
      </c>
      <c r="AU116" s="226" t="s">
        <v>86</v>
      </c>
      <c r="AY116" s="20" t="s">
        <v>146</v>
      </c>
      <c r="BE116" s="227">
        <f>IF(N116="základní",J116,0)</f>
        <v>0</v>
      </c>
      <c r="BF116" s="227">
        <f>IF(N116="snížená",J116,0)</f>
        <v>0</v>
      </c>
      <c r="BG116" s="227">
        <f>IF(N116="zákl. přenesená",J116,0)</f>
        <v>0</v>
      </c>
      <c r="BH116" s="227">
        <f>IF(N116="sníž. přenesená",J116,0)</f>
        <v>0</v>
      </c>
      <c r="BI116" s="227">
        <f>IF(N116="nulová",J116,0)</f>
        <v>0</v>
      </c>
      <c r="BJ116" s="20" t="s">
        <v>84</v>
      </c>
      <c r="BK116" s="227">
        <f>ROUND(I116*H116,2)</f>
        <v>0</v>
      </c>
      <c r="BL116" s="20" t="s">
        <v>167</v>
      </c>
      <c r="BM116" s="226" t="s">
        <v>1978</v>
      </c>
    </row>
    <row r="117" spans="1:47" s="2" customFormat="1" ht="12">
      <c r="A117" s="41"/>
      <c r="B117" s="42"/>
      <c r="C117" s="43"/>
      <c r="D117" s="228" t="s">
        <v>156</v>
      </c>
      <c r="E117" s="43"/>
      <c r="F117" s="229" t="s">
        <v>1979</v>
      </c>
      <c r="G117" s="43"/>
      <c r="H117" s="43"/>
      <c r="I117" s="230"/>
      <c r="J117" s="43"/>
      <c r="K117" s="43"/>
      <c r="L117" s="47"/>
      <c r="M117" s="231"/>
      <c r="N117" s="232"/>
      <c r="O117" s="87"/>
      <c r="P117" s="87"/>
      <c r="Q117" s="87"/>
      <c r="R117" s="87"/>
      <c r="S117" s="87"/>
      <c r="T117" s="88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T117" s="20" t="s">
        <v>156</v>
      </c>
      <c r="AU117" s="20" t="s">
        <v>86</v>
      </c>
    </row>
    <row r="118" spans="1:65" s="2" customFormat="1" ht="24.15" customHeight="1">
      <c r="A118" s="41"/>
      <c r="B118" s="42"/>
      <c r="C118" s="215" t="s">
        <v>207</v>
      </c>
      <c r="D118" s="215" t="s">
        <v>149</v>
      </c>
      <c r="E118" s="216" t="s">
        <v>1980</v>
      </c>
      <c r="F118" s="217" t="s">
        <v>1981</v>
      </c>
      <c r="G118" s="218" t="s">
        <v>644</v>
      </c>
      <c r="H118" s="219">
        <v>1</v>
      </c>
      <c r="I118" s="220"/>
      <c r="J118" s="221">
        <f>ROUND(I118*H118,2)</f>
        <v>0</v>
      </c>
      <c r="K118" s="217" t="s">
        <v>153</v>
      </c>
      <c r="L118" s="47"/>
      <c r="M118" s="222" t="s">
        <v>19</v>
      </c>
      <c r="N118" s="223" t="s">
        <v>47</v>
      </c>
      <c r="O118" s="87"/>
      <c r="P118" s="224">
        <f>O118*H118</f>
        <v>0</v>
      </c>
      <c r="Q118" s="224">
        <v>0</v>
      </c>
      <c r="R118" s="224">
        <f>Q118*H118</f>
        <v>0</v>
      </c>
      <c r="S118" s="224">
        <v>0</v>
      </c>
      <c r="T118" s="225">
        <f>S118*H118</f>
        <v>0</v>
      </c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R118" s="226" t="s">
        <v>167</v>
      </c>
      <c r="AT118" s="226" t="s">
        <v>149</v>
      </c>
      <c r="AU118" s="226" t="s">
        <v>86</v>
      </c>
      <c r="AY118" s="20" t="s">
        <v>146</v>
      </c>
      <c r="BE118" s="227">
        <f>IF(N118="základní",J118,0)</f>
        <v>0</v>
      </c>
      <c r="BF118" s="227">
        <f>IF(N118="snížená",J118,0)</f>
        <v>0</v>
      </c>
      <c r="BG118" s="227">
        <f>IF(N118="zákl. přenesená",J118,0)</f>
        <v>0</v>
      </c>
      <c r="BH118" s="227">
        <f>IF(N118="sníž. přenesená",J118,0)</f>
        <v>0</v>
      </c>
      <c r="BI118" s="227">
        <f>IF(N118="nulová",J118,0)</f>
        <v>0</v>
      </c>
      <c r="BJ118" s="20" t="s">
        <v>84</v>
      </c>
      <c r="BK118" s="227">
        <f>ROUND(I118*H118,2)</f>
        <v>0</v>
      </c>
      <c r="BL118" s="20" t="s">
        <v>167</v>
      </c>
      <c r="BM118" s="226" t="s">
        <v>1982</v>
      </c>
    </row>
    <row r="119" spans="1:47" s="2" customFormat="1" ht="12">
      <c r="A119" s="41"/>
      <c r="B119" s="42"/>
      <c r="C119" s="43"/>
      <c r="D119" s="228" t="s">
        <v>156</v>
      </c>
      <c r="E119" s="43"/>
      <c r="F119" s="229" t="s">
        <v>1983</v>
      </c>
      <c r="G119" s="43"/>
      <c r="H119" s="43"/>
      <c r="I119" s="230"/>
      <c r="J119" s="43"/>
      <c r="K119" s="43"/>
      <c r="L119" s="47"/>
      <c r="M119" s="231"/>
      <c r="N119" s="232"/>
      <c r="O119" s="87"/>
      <c r="P119" s="87"/>
      <c r="Q119" s="87"/>
      <c r="R119" s="87"/>
      <c r="S119" s="87"/>
      <c r="T119" s="88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T119" s="20" t="s">
        <v>156</v>
      </c>
      <c r="AU119" s="20" t="s">
        <v>86</v>
      </c>
    </row>
    <row r="120" spans="1:65" s="2" customFormat="1" ht="24.15" customHeight="1">
      <c r="A120" s="41"/>
      <c r="B120" s="42"/>
      <c r="C120" s="215" t="s">
        <v>435</v>
      </c>
      <c r="D120" s="215" t="s">
        <v>149</v>
      </c>
      <c r="E120" s="216" t="s">
        <v>1984</v>
      </c>
      <c r="F120" s="217" t="s">
        <v>1985</v>
      </c>
      <c r="G120" s="218" t="s">
        <v>644</v>
      </c>
      <c r="H120" s="219">
        <v>6</v>
      </c>
      <c r="I120" s="220"/>
      <c r="J120" s="221">
        <f>ROUND(I120*H120,2)</f>
        <v>0</v>
      </c>
      <c r="K120" s="217" t="s">
        <v>153</v>
      </c>
      <c r="L120" s="47"/>
      <c r="M120" s="222" t="s">
        <v>19</v>
      </c>
      <c r="N120" s="223" t="s">
        <v>47</v>
      </c>
      <c r="O120" s="87"/>
      <c r="P120" s="224">
        <f>O120*H120</f>
        <v>0</v>
      </c>
      <c r="Q120" s="224">
        <v>0</v>
      </c>
      <c r="R120" s="224">
        <f>Q120*H120</f>
        <v>0</v>
      </c>
      <c r="S120" s="224">
        <v>0</v>
      </c>
      <c r="T120" s="225">
        <f>S120*H120</f>
        <v>0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26" t="s">
        <v>167</v>
      </c>
      <c r="AT120" s="226" t="s">
        <v>149</v>
      </c>
      <c r="AU120" s="226" t="s">
        <v>86</v>
      </c>
      <c r="AY120" s="20" t="s">
        <v>146</v>
      </c>
      <c r="BE120" s="227">
        <f>IF(N120="základní",J120,0)</f>
        <v>0</v>
      </c>
      <c r="BF120" s="227">
        <f>IF(N120="snížená",J120,0)</f>
        <v>0</v>
      </c>
      <c r="BG120" s="227">
        <f>IF(N120="zákl. přenesená",J120,0)</f>
        <v>0</v>
      </c>
      <c r="BH120" s="227">
        <f>IF(N120="sníž. přenesená",J120,0)</f>
        <v>0</v>
      </c>
      <c r="BI120" s="227">
        <f>IF(N120="nulová",J120,0)</f>
        <v>0</v>
      </c>
      <c r="BJ120" s="20" t="s">
        <v>84</v>
      </c>
      <c r="BK120" s="227">
        <f>ROUND(I120*H120,2)</f>
        <v>0</v>
      </c>
      <c r="BL120" s="20" t="s">
        <v>167</v>
      </c>
      <c r="BM120" s="226" t="s">
        <v>1986</v>
      </c>
    </row>
    <row r="121" spans="1:47" s="2" customFormat="1" ht="12">
      <c r="A121" s="41"/>
      <c r="B121" s="42"/>
      <c r="C121" s="43"/>
      <c r="D121" s="228" t="s">
        <v>156</v>
      </c>
      <c r="E121" s="43"/>
      <c r="F121" s="229" t="s">
        <v>1987</v>
      </c>
      <c r="G121" s="43"/>
      <c r="H121" s="43"/>
      <c r="I121" s="230"/>
      <c r="J121" s="43"/>
      <c r="K121" s="43"/>
      <c r="L121" s="47"/>
      <c r="M121" s="231"/>
      <c r="N121" s="232"/>
      <c r="O121" s="87"/>
      <c r="P121" s="87"/>
      <c r="Q121" s="87"/>
      <c r="R121" s="87"/>
      <c r="S121" s="87"/>
      <c r="T121" s="88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T121" s="20" t="s">
        <v>156</v>
      </c>
      <c r="AU121" s="20" t="s">
        <v>86</v>
      </c>
    </row>
    <row r="122" spans="1:65" s="2" customFormat="1" ht="24.15" customHeight="1">
      <c r="A122" s="41"/>
      <c r="B122" s="42"/>
      <c r="C122" s="215" t="s">
        <v>8</v>
      </c>
      <c r="D122" s="215" t="s">
        <v>149</v>
      </c>
      <c r="E122" s="216" t="s">
        <v>1988</v>
      </c>
      <c r="F122" s="217" t="s">
        <v>1989</v>
      </c>
      <c r="G122" s="218" t="s">
        <v>644</v>
      </c>
      <c r="H122" s="219">
        <v>1</v>
      </c>
      <c r="I122" s="220"/>
      <c r="J122" s="221">
        <f>ROUND(I122*H122,2)</f>
        <v>0</v>
      </c>
      <c r="K122" s="217" t="s">
        <v>153</v>
      </c>
      <c r="L122" s="47"/>
      <c r="M122" s="222" t="s">
        <v>19</v>
      </c>
      <c r="N122" s="223" t="s">
        <v>47</v>
      </c>
      <c r="O122" s="87"/>
      <c r="P122" s="224">
        <f>O122*H122</f>
        <v>0</v>
      </c>
      <c r="Q122" s="224">
        <v>0</v>
      </c>
      <c r="R122" s="224">
        <f>Q122*H122</f>
        <v>0</v>
      </c>
      <c r="S122" s="224">
        <v>0</v>
      </c>
      <c r="T122" s="225">
        <f>S122*H122</f>
        <v>0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R122" s="226" t="s">
        <v>167</v>
      </c>
      <c r="AT122" s="226" t="s">
        <v>149</v>
      </c>
      <c r="AU122" s="226" t="s">
        <v>86</v>
      </c>
      <c r="AY122" s="20" t="s">
        <v>146</v>
      </c>
      <c r="BE122" s="227">
        <f>IF(N122="základní",J122,0)</f>
        <v>0</v>
      </c>
      <c r="BF122" s="227">
        <f>IF(N122="snížená",J122,0)</f>
        <v>0</v>
      </c>
      <c r="BG122" s="227">
        <f>IF(N122="zákl. přenesená",J122,0)</f>
        <v>0</v>
      </c>
      <c r="BH122" s="227">
        <f>IF(N122="sníž. přenesená",J122,0)</f>
        <v>0</v>
      </c>
      <c r="BI122" s="227">
        <f>IF(N122="nulová",J122,0)</f>
        <v>0</v>
      </c>
      <c r="BJ122" s="20" t="s">
        <v>84</v>
      </c>
      <c r="BK122" s="227">
        <f>ROUND(I122*H122,2)</f>
        <v>0</v>
      </c>
      <c r="BL122" s="20" t="s">
        <v>167</v>
      </c>
      <c r="BM122" s="226" t="s">
        <v>1990</v>
      </c>
    </row>
    <row r="123" spans="1:47" s="2" customFormat="1" ht="12">
      <c r="A123" s="41"/>
      <c r="B123" s="42"/>
      <c r="C123" s="43"/>
      <c r="D123" s="228" t="s">
        <v>156</v>
      </c>
      <c r="E123" s="43"/>
      <c r="F123" s="229" t="s">
        <v>1991</v>
      </c>
      <c r="G123" s="43"/>
      <c r="H123" s="43"/>
      <c r="I123" s="230"/>
      <c r="J123" s="43"/>
      <c r="K123" s="43"/>
      <c r="L123" s="47"/>
      <c r="M123" s="231"/>
      <c r="N123" s="232"/>
      <c r="O123" s="87"/>
      <c r="P123" s="87"/>
      <c r="Q123" s="87"/>
      <c r="R123" s="87"/>
      <c r="S123" s="87"/>
      <c r="T123" s="88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T123" s="20" t="s">
        <v>156</v>
      </c>
      <c r="AU123" s="20" t="s">
        <v>86</v>
      </c>
    </row>
    <row r="124" spans="1:65" s="2" customFormat="1" ht="24.15" customHeight="1">
      <c r="A124" s="41"/>
      <c r="B124" s="42"/>
      <c r="C124" s="215" t="s">
        <v>448</v>
      </c>
      <c r="D124" s="215" t="s">
        <v>149</v>
      </c>
      <c r="E124" s="216" t="s">
        <v>1992</v>
      </c>
      <c r="F124" s="217" t="s">
        <v>1993</v>
      </c>
      <c r="G124" s="218" t="s">
        <v>644</v>
      </c>
      <c r="H124" s="219">
        <v>1</v>
      </c>
      <c r="I124" s="220"/>
      <c r="J124" s="221">
        <f>ROUND(I124*H124,2)</f>
        <v>0</v>
      </c>
      <c r="K124" s="217" t="s">
        <v>153</v>
      </c>
      <c r="L124" s="47"/>
      <c r="M124" s="222" t="s">
        <v>19</v>
      </c>
      <c r="N124" s="223" t="s">
        <v>47</v>
      </c>
      <c r="O124" s="87"/>
      <c r="P124" s="224">
        <f>O124*H124</f>
        <v>0</v>
      </c>
      <c r="Q124" s="224">
        <v>0</v>
      </c>
      <c r="R124" s="224">
        <f>Q124*H124</f>
        <v>0</v>
      </c>
      <c r="S124" s="224">
        <v>0</v>
      </c>
      <c r="T124" s="225">
        <f>S124*H124</f>
        <v>0</v>
      </c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R124" s="226" t="s">
        <v>167</v>
      </c>
      <c r="AT124" s="226" t="s">
        <v>149</v>
      </c>
      <c r="AU124" s="226" t="s">
        <v>86</v>
      </c>
      <c r="AY124" s="20" t="s">
        <v>146</v>
      </c>
      <c r="BE124" s="227">
        <f>IF(N124="základní",J124,0)</f>
        <v>0</v>
      </c>
      <c r="BF124" s="227">
        <f>IF(N124="snížená",J124,0)</f>
        <v>0</v>
      </c>
      <c r="BG124" s="227">
        <f>IF(N124="zákl. přenesená",J124,0)</f>
        <v>0</v>
      </c>
      <c r="BH124" s="227">
        <f>IF(N124="sníž. přenesená",J124,0)</f>
        <v>0</v>
      </c>
      <c r="BI124" s="227">
        <f>IF(N124="nulová",J124,0)</f>
        <v>0</v>
      </c>
      <c r="BJ124" s="20" t="s">
        <v>84</v>
      </c>
      <c r="BK124" s="227">
        <f>ROUND(I124*H124,2)</f>
        <v>0</v>
      </c>
      <c r="BL124" s="20" t="s">
        <v>167</v>
      </c>
      <c r="BM124" s="226" t="s">
        <v>1994</v>
      </c>
    </row>
    <row r="125" spans="1:47" s="2" customFormat="1" ht="12">
      <c r="A125" s="41"/>
      <c r="B125" s="42"/>
      <c r="C125" s="43"/>
      <c r="D125" s="228" t="s">
        <v>156</v>
      </c>
      <c r="E125" s="43"/>
      <c r="F125" s="229" t="s">
        <v>1995</v>
      </c>
      <c r="G125" s="43"/>
      <c r="H125" s="43"/>
      <c r="I125" s="230"/>
      <c r="J125" s="43"/>
      <c r="K125" s="43"/>
      <c r="L125" s="47"/>
      <c r="M125" s="231"/>
      <c r="N125" s="232"/>
      <c r="O125" s="87"/>
      <c r="P125" s="87"/>
      <c r="Q125" s="87"/>
      <c r="R125" s="87"/>
      <c r="S125" s="87"/>
      <c r="T125" s="88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T125" s="20" t="s">
        <v>156</v>
      </c>
      <c r="AU125" s="20" t="s">
        <v>86</v>
      </c>
    </row>
    <row r="126" spans="1:65" s="2" customFormat="1" ht="24.15" customHeight="1">
      <c r="A126" s="41"/>
      <c r="B126" s="42"/>
      <c r="C126" s="215" t="s">
        <v>456</v>
      </c>
      <c r="D126" s="215" t="s">
        <v>149</v>
      </c>
      <c r="E126" s="216" t="s">
        <v>1996</v>
      </c>
      <c r="F126" s="217" t="s">
        <v>1997</v>
      </c>
      <c r="G126" s="218" t="s">
        <v>644</v>
      </c>
      <c r="H126" s="219">
        <v>1</v>
      </c>
      <c r="I126" s="220"/>
      <c r="J126" s="221">
        <f>ROUND(I126*H126,2)</f>
        <v>0</v>
      </c>
      <c r="K126" s="217" t="s">
        <v>153</v>
      </c>
      <c r="L126" s="47"/>
      <c r="M126" s="222" t="s">
        <v>19</v>
      </c>
      <c r="N126" s="223" t="s">
        <v>47</v>
      </c>
      <c r="O126" s="87"/>
      <c r="P126" s="224">
        <f>O126*H126</f>
        <v>0</v>
      </c>
      <c r="Q126" s="224">
        <v>0</v>
      </c>
      <c r="R126" s="224">
        <f>Q126*H126</f>
        <v>0</v>
      </c>
      <c r="S126" s="224">
        <v>0</v>
      </c>
      <c r="T126" s="225">
        <f>S126*H126</f>
        <v>0</v>
      </c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R126" s="226" t="s">
        <v>167</v>
      </c>
      <c r="AT126" s="226" t="s">
        <v>149</v>
      </c>
      <c r="AU126" s="226" t="s">
        <v>86</v>
      </c>
      <c r="AY126" s="20" t="s">
        <v>146</v>
      </c>
      <c r="BE126" s="227">
        <f>IF(N126="základní",J126,0)</f>
        <v>0</v>
      </c>
      <c r="BF126" s="227">
        <f>IF(N126="snížená",J126,0)</f>
        <v>0</v>
      </c>
      <c r="BG126" s="227">
        <f>IF(N126="zákl. přenesená",J126,0)</f>
        <v>0</v>
      </c>
      <c r="BH126" s="227">
        <f>IF(N126="sníž. přenesená",J126,0)</f>
        <v>0</v>
      </c>
      <c r="BI126" s="227">
        <f>IF(N126="nulová",J126,0)</f>
        <v>0</v>
      </c>
      <c r="BJ126" s="20" t="s">
        <v>84</v>
      </c>
      <c r="BK126" s="227">
        <f>ROUND(I126*H126,2)</f>
        <v>0</v>
      </c>
      <c r="BL126" s="20" t="s">
        <v>167</v>
      </c>
      <c r="BM126" s="226" t="s">
        <v>1998</v>
      </c>
    </row>
    <row r="127" spans="1:47" s="2" customFormat="1" ht="12">
      <c r="A127" s="41"/>
      <c r="B127" s="42"/>
      <c r="C127" s="43"/>
      <c r="D127" s="228" t="s">
        <v>156</v>
      </c>
      <c r="E127" s="43"/>
      <c r="F127" s="229" t="s">
        <v>1999</v>
      </c>
      <c r="G127" s="43"/>
      <c r="H127" s="43"/>
      <c r="I127" s="230"/>
      <c r="J127" s="43"/>
      <c r="K127" s="43"/>
      <c r="L127" s="47"/>
      <c r="M127" s="231"/>
      <c r="N127" s="232"/>
      <c r="O127" s="87"/>
      <c r="P127" s="87"/>
      <c r="Q127" s="87"/>
      <c r="R127" s="87"/>
      <c r="S127" s="87"/>
      <c r="T127" s="88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T127" s="20" t="s">
        <v>156</v>
      </c>
      <c r="AU127" s="20" t="s">
        <v>86</v>
      </c>
    </row>
    <row r="128" spans="1:65" s="2" customFormat="1" ht="24.15" customHeight="1">
      <c r="A128" s="41"/>
      <c r="B128" s="42"/>
      <c r="C128" s="215" t="s">
        <v>464</v>
      </c>
      <c r="D128" s="215" t="s">
        <v>149</v>
      </c>
      <c r="E128" s="216" t="s">
        <v>2000</v>
      </c>
      <c r="F128" s="217" t="s">
        <v>2001</v>
      </c>
      <c r="G128" s="218" t="s">
        <v>644</v>
      </c>
      <c r="H128" s="219">
        <v>6</v>
      </c>
      <c r="I128" s="220"/>
      <c r="J128" s="221">
        <f>ROUND(I128*H128,2)</f>
        <v>0</v>
      </c>
      <c r="K128" s="217" t="s">
        <v>153</v>
      </c>
      <c r="L128" s="47"/>
      <c r="M128" s="222" t="s">
        <v>19</v>
      </c>
      <c r="N128" s="223" t="s">
        <v>47</v>
      </c>
      <c r="O128" s="87"/>
      <c r="P128" s="224">
        <f>O128*H128</f>
        <v>0</v>
      </c>
      <c r="Q128" s="224">
        <v>0</v>
      </c>
      <c r="R128" s="224">
        <f>Q128*H128</f>
        <v>0</v>
      </c>
      <c r="S128" s="224">
        <v>0</v>
      </c>
      <c r="T128" s="225">
        <f>S128*H128</f>
        <v>0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R128" s="226" t="s">
        <v>167</v>
      </c>
      <c r="AT128" s="226" t="s">
        <v>149</v>
      </c>
      <c r="AU128" s="226" t="s">
        <v>86</v>
      </c>
      <c r="AY128" s="20" t="s">
        <v>146</v>
      </c>
      <c r="BE128" s="227">
        <f>IF(N128="základní",J128,0)</f>
        <v>0</v>
      </c>
      <c r="BF128" s="227">
        <f>IF(N128="snížená",J128,0)</f>
        <v>0</v>
      </c>
      <c r="BG128" s="227">
        <f>IF(N128="zákl. přenesená",J128,0)</f>
        <v>0</v>
      </c>
      <c r="BH128" s="227">
        <f>IF(N128="sníž. přenesená",J128,0)</f>
        <v>0</v>
      </c>
      <c r="BI128" s="227">
        <f>IF(N128="nulová",J128,0)</f>
        <v>0</v>
      </c>
      <c r="BJ128" s="20" t="s">
        <v>84</v>
      </c>
      <c r="BK128" s="227">
        <f>ROUND(I128*H128,2)</f>
        <v>0</v>
      </c>
      <c r="BL128" s="20" t="s">
        <v>167</v>
      </c>
      <c r="BM128" s="226" t="s">
        <v>2002</v>
      </c>
    </row>
    <row r="129" spans="1:47" s="2" customFormat="1" ht="12">
      <c r="A129" s="41"/>
      <c r="B129" s="42"/>
      <c r="C129" s="43"/>
      <c r="D129" s="228" t="s">
        <v>156</v>
      </c>
      <c r="E129" s="43"/>
      <c r="F129" s="229" t="s">
        <v>2003</v>
      </c>
      <c r="G129" s="43"/>
      <c r="H129" s="43"/>
      <c r="I129" s="230"/>
      <c r="J129" s="43"/>
      <c r="K129" s="43"/>
      <c r="L129" s="47"/>
      <c r="M129" s="231"/>
      <c r="N129" s="232"/>
      <c r="O129" s="87"/>
      <c r="P129" s="87"/>
      <c r="Q129" s="87"/>
      <c r="R129" s="87"/>
      <c r="S129" s="87"/>
      <c r="T129" s="88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T129" s="20" t="s">
        <v>156</v>
      </c>
      <c r="AU129" s="20" t="s">
        <v>86</v>
      </c>
    </row>
    <row r="130" spans="1:65" s="2" customFormat="1" ht="24.15" customHeight="1">
      <c r="A130" s="41"/>
      <c r="B130" s="42"/>
      <c r="C130" s="215" t="s">
        <v>471</v>
      </c>
      <c r="D130" s="215" t="s">
        <v>149</v>
      </c>
      <c r="E130" s="216" t="s">
        <v>2004</v>
      </c>
      <c r="F130" s="217" t="s">
        <v>2005</v>
      </c>
      <c r="G130" s="218" t="s">
        <v>644</v>
      </c>
      <c r="H130" s="219">
        <v>1</v>
      </c>
      <c r="I130" s="220"/>
      <c r="J130" s="221">
        <f>ROUND(I130*H130,2)</f>
        <v>0</v>
      </c>
      <c r="K130" s="217" t="s">
        <v>153</v>
      </c>
      <c r="L130" s="47"/>
      <c r="M130" s="222" t="s">
        <v>19</v>
      </c>
      <c r="N130" s="223" t="s">
        <v>47</v>
      </c>
      <c r="O130" s="87"/>
      <c r="P130" s="224">
        <f>O130*H130</f>
        <v>0</v>
      </c>
      <c r="Q130" s="224">
        <v>0</v>
      </c>
      <c r="R130" s="224">
        <f>Q130*H130</f>
        <v>0</v>
      </c>
      <c r="S130" s="224">
        <v>0</v>
      </c>
      <c r="T130" s="225">
        <f>S130*H130</f>
        <v>0</v>
      </c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R130" s="226" t="s">
        <v>167</v>
      </c>
      <c r="AT130" s="226" t="s">
        <v>149</v>
      </c>
      <c r="AU130" s="226" t="s">
        <v>86</v>
      </c>
      <c r="AY130" s="20" t="s">
        <v>146</v>
      </c>
      <c r="BE130" s="227">
        <f>IF(N130="základní",J130,0)</f>
        <v>0</v>
      </c>
      <c r="BF130" s="227">
        <f>IF(N130="snížená",J130,0)</f>
        <v>0</v>
      </c>
      <c r="BG130" s="227">
        <f>IF(N130="zákl. přenesená",J130,0)</f>
        <v>0</v>
      </c>
      <c r="BH130" s="227">
        <f>IF(N130="sníž. přenesená",J130,0)</f>
        <v>0</v>
      </c>
      <c r="BI130" s="227">
        <f>IF(N130="nulová",J130,0)</f>
        <v>0</v>
      </c>
      <c r="BJ130" s="20" t="s">
        <v>84</v>
      </c>
      <c r="BK130" s="227">
        <f>ROUND(I130*H130,2)</f>
        <v>0</v>
      </c>
      <c r="BL130" s="20" t="s">
        <v>167</v>
      </c>
      <c r="BM130" s="226" t="s">
        <v>2006</v>
      </c>
    </row>
    <row r="131" spans="1:47" s="2" customFormat="1" ht="12">
      <c r="A131" s="41"/>
      <c r="B131" s="42"/>
      <c r="C131" s="43"/>
      <c r="D131" s="228" t="s">
        <v>156</v>
      </c>
      <c r="E131" s="43"/>
      <c r="F131" s="229" t="s">
        <v>2007</v>
      </c>
      <c r="G131" s="43"/>
      <c r="H131" s="43"/>
      <c r="I131" s="230"/>
      <c r="J131" s="43"/>
      <c r="K131" s="43"/>
      <c r="L131" s="47"/>
      <c r="M131" s="231"/>
      <c r="N131" s="232"/>
      <c r="O131" s="87"/>
      <c r="P131" s="87"/>
      <c r="Q131" s="87"/>
      <c r="R131" s="87"/>
      <c r="S131" s="87"/>
      <c r="T131" s="88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T131" s="20" t="s">
        <v>156</v>
      </c>
      <c r="AU131" s="20" t="s">
        <v>86</v>
      </c>
    </row>
    <row r="132" spans="1:65" s="2" customFormat="1" ht="24.15" customHeight="1">
      <c r="A132" s="41"/>
      <c r="B132" s="42"/>
      <c r="C132" s="215" t="s">
        <v>477</v>
      </c>
      <c r="D132" s="215" t="s">
        <v>149</v>
      </c>
      <c r="E132" s="216" t="s">
        <v>2008</v>
      </c>
      <c r="F132" s="217" t="s">
        <v>2009</v>
      </c>
      <c r="G132" s="218" t="s">
        <v>644</v>
      </c>
      <c r="H132" s="219">
        <v>1</v>
      </c>
      <c r="I132" s="220"/>
      <c r="J132" s="221">
        <f>ROUND(I132*H132,2)</f>
        <v>0</v>
      </c>
      <c r="K132" s="217" t="s">
        <v>153</v>
      </c>
      <c r="L132" s="47"/>
      <c r="M132" s="222" t="s">
        <v>19</v>
      </c>
      <c r="N132" s="223" t="s">
        <v>47</v>
      </c>
      <c r="O132" s="87"/>
      <c r="P132" s="224">
        <f>O132*H132</f>
        <v>0</v>
      </c>
      <c r="Q132" s="224">
        <v>0</v>
      </c>
      <c r="R132" s="224">
        <f>Q132*H132</f>
        <v>0</v>
      </c>
      <c r="S132" s="224">
        <v>0</v>
      </c>
      <c r="T132" s="225">
        <f>S132*H132</f>
        <v>0</v>
      </c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R132" s="226" t="s">
        <v>167</v>
      </c>
      <c r="AT132" s="226" t="s">
        <v>149</v>
      </c>
      <c r="AU132" s="226" t="s">
        <v>86</v>
      </c>
      <c r="AY132" s="20" t="s">
        <v>146</v>
      </c>
      <c r="BE132" s="227">
        <f>IF(N132="základní",J132,0)</f>
        <v>0</v>
      </c>
      <c r="BF132" s="227">
        <f>IF(N132="snížená",J132,0)</f>
        <v>0</v>
      </c>
      <c r="BG132" s="227">
        <f>IF(N132="zákl. přenesená",J132,0)</f>
        <v>0</v>
      </c>
      <c r="BH132" s="227">
        <f>IF(N132="sníž. přenesená",J132,0)</f>
        <v>0</v>
      </c>
      <c r="BI132" s="227">
        <f>IF(N132="nulová",J132,0)</f>
        <v>0</v>
      </c>
      <c r="BJ132" s="20" t="s">
        <v>84</v>
      </c>
      <c r="BK132" s="227">
        <f>ROUND(I132*H132,2)</f>
        <v>0</v>
      </c>
      <c r="BL132" s="20" t="s">
        <v>167</v>
      </c>
      <c r="BM132" s="226" t="s">
        <v>2010</v>
      </c>
    </row>
    <row r="133" spans="1:47" s="2" customFormat="1" ht="12">
      <c r="A133" s="41"/>
      <c r="B133" s="42"/>
      <c r="C133" s="43"/>
      <c r="D133" s="228" t="s">
        <v>156</v>
      </c>
      <c r="E133" s="43"/>
      <c r="F133" s="229" t="s">
        <v>2011</v>
      </c>
      <c r="G133" s="43"/>
      <c r="H133" s="43"/>
      <c r="I133" s="230"/>
      <c r="J133" s="43"/>
      <c r="K133" s="43"/>
      <c r="L133" s="47"/>
      <c r="M133" s="231"/>
      <c r="N133" s="232"/>
      <c r="O133" s="87"/>
      <c r="P133" s="87"/>
      <c r="Q133" s="87"/>
      <c r="R133" s="87"/>
      <c r="S133" s="87"/>
      <c r="T133" s="88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T133" s="20" t="s">
        <v>156</v>
      </c>
      <c r="AU133" s="20" t="s">
        <v>86</v>
      </c>
    </row>
    <row r="134" spans="1:65" s="2" customFormat="1" ht="24.15" customHeight="1">
      <c r="A134" s="41"/>
      <c r="B134" s="42"/>
      <c r="C134" s="215" t="s">
        <v>491</v>
      </c>
      <c r="D134" s="215" t="s">
        <v>149</v>
      </c>
      <c r="E134" s="216" t="s">
        <v>2012</v>
      </c>
      <c r="F134" s="217" t="s">
        <v>2013</v>
      </c>
      <c r="G134" s="218" t="s">
        <v>644</v>
      </c>
      <c r="H134" s="219">
        <v>6</v>
      </c>
      <c r="I134" s="220"/>
      <c r="J134" s="221">
        <f>ROUND(I134*H134,2)</f>
        <v>0</v>
      </c>
      <c r="K134" s="217" t="s">
        <v>153</v>
      </c>
      <c r="L134" s="47"/>
      <c r="M134" s="222" t="s">
        <v>19</v>
      </c>
      <c r="N134" s="223" t="s">
        <v>47</v>
      </c>
      <c r="O134" s="87"/>
      <c r="P134" s="224">
        <f>O134*H134</f>
        <v>0</v>
      </c>
      <c r="Q134" s="224">
        <v>0</v>
      </c>
      <c r="R134" s="224">
        <f>Q134*H134</f>
        <v>0</v>
      </c>
      <c r="S134" s="224">
        <v>0</v>
      </c>
      <c r="T134" s="225">
        <f>S134*H134</f>
        <v>0</v>
      </c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R134" s="226" t="s">
        <v>167</v>
      </c>
      <c r="AT134" s="226" t="s">
        <v>149</v>
      </c>
      <c r="AU134" s="226" t="s">
        <v>86</v>
      </c>
      <c r="AY134" s="20" t="s">
        <v>146</v>
      </c>
      <c r="BE134" s="227">
        <f>IF(N134="základní",J134,0)</f>
        <v>0</v>
      </c>
      <c r="BF134" s="227">
        <f>IF(N134="snížená",J134,0)</f>
        <v>0</v>
      </c>
      <c r="BG134" s="227">
        <f>IF(N134="zákl. přenesená",J134,0)</f>
        <v>0</v>
      </c>
      <c r="BH134" s="227">
        <f>IF(N134="sníž. přenesená",J134,0)</f>
        <v>0</v>
      </c>
      <c r="BI134" s="227">
        <f>IF(N134="nulová",J134,0)</f>
        <v>0</v>
      </c>
      <c r="BJ134" s="20" t="s">
        <v>84</v>
      </c>
      <c r="BK134" s="227">
        <f>ROUND(I134*H134,2)</f>
        <v>0</v>
      </c>
      <c r="BL134" s="20" t="s">
        <v>167</v>
      </c>
      <c r="BM134" s="226" t="s">
        <v>2014</v>
      </c>
    </row>
    <row r="135" spans="1:47" s="2" customFormat="1" ht="12">
      <c r="A135" s="41"/>
      <c r="B135" s="42"/>
      <c r="C135" s="43"/>
      <c r="D135" s="228" t="s">
        <v>156</v>
      </c>
      <c r="E135" s="43"/>
      <c r="F135" s="229" t="s">
        <v>2015</v>
      </c>
      <c r="G135" s="43"/>
      <c r="H135" s="43"/>
      <c r="I135" s="230"/>
      <c r="J135" s="43"/>
      <c r="K135" s="43"/>
      <c r="L135" s="47"/>
      <c r="M135" s="231"/>
      <c r="N135" s="232"/>
      <c r="O135" s="87"/>
      <c r="P135" s="87"/>
      <c r="Q135" s="87"/>
      <c r="R135" s="87"/>
      <c r="S135" s="87"/>
      <c r="T135" s="88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T135" s="20" t="s">
        <v>156</v>
      </c>
      <c r="AU135" s="20" t="s">
        <v>86</v>
      </c>
    </row>
    <row r="136" spans="1:65" s="2" customFormat="1" ht="24.15" customHeight="1">
      <c r="A136" s="41"/>
      <c r="B136" s="42"/>
      <c r="C136" s="215" t="s">
        <v>502</v>
      </c>
      <c r="D136" s="215" t="s">
        <v>149</v>
      </c>
      <c r="E136" s="216" t="s">
        <v>2016</v>
      </c>
      <c r="F136" s="217" t="s">
        <v>2017</v>
      </c>
      <c r="G136" s="218" t="s">
        <v>644</v>
      </c>
      <c r="H136" s="219">
        <v>2</v>
      </c>
      <c r="I136" s="220"/>
      <c r="J136" s="221">
        <f>ROUND(I136*H136,2)</f>
        <v>0</v>
      </c>
      <c r="K136" s="217" t="s">
        <v>153</v>
      </c>
      <c r="L136" s="47"/>
      <c r="M136" s="222" t="s">
        <v>19</v>
      </c>
      <c r="N136" s="223" t="s">
        <v>47</v>
      </c>
      <c r="O136" s="87"/>
      <c r="P136" s="224">
        <f>O136*H136</f>
        <v>0</v>
      </c>
      <c r="Q136" s="224">
        <v>0</v>
      </c>
      <c r="R136" s="224">
        <f>Q136*H136</f>
        <v>0</v>
      </c>
      <c r="S136" s="224">
        <v>0</v>
      </c>
      <c r="T136" s="225">
        <f>S136*H136</f>
        <v>0</v>
      </c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R136" s="226" t="s">
        <v>167</v>
      </c>
      <c r="AT136" s="226" t="s">
        <v>149</v>
      </c>
      <c r="AU136" s="226" t="s">
        <v>86</v>
      </c>
      <c r="AY136" s="20" t="s">
        <v>146</v>
      </c>
      <c r="BE136" s="227">
        <f>IF(N136="základní",J136,0)</f>
        <v>0</v>
      </c>
      <c r="BF136" s="227">
        <f>IF(N136="snížená",J136,0)</f>
        <v>0</v>
      </c>
      <c r="BG136" s="227">
        <f>IF(N136="zákl. přenesená",J136,0)</f>
        <v>0</v>
      </c>
      <c r="BH136" s="227">
        <f>IF(N136="sníž. přenesená",J136,0)</f>
        <v>0</v>
      </c>
      <c r="BI136" s="227">
        <f>IF(N136="nulová",J136,0)</f>
        <v>0</v>
      </c>
      <c r="BJ136" s="20" t="s">
        <v>84</v>
      </c>
      <c r="BK136" s="227">
        <f>ROUND(I136*H136,2)</f>
        <v>0</v>
      </c>
      <c r="BL136" s="20" t="s">
        <v>167</v>
      </c>
      <c r="BM136" s="226" t="s">
        <v>2018</v>
      </c>
    </row>
    <row r="137" spans="1:47" s="2" customFormat="1" ht="12">
      <c r="A137" s="41"/>
      <c r="B137" s="42"/>
      <c r="C137" s="43"/>
      <c r="D137" s="228" t="s">
        <v>156</v>
      </c>
      <c r="E137" s="43"/>
      <c r="F137" s="229" t="s">
        <v>2019</v>
      </c>
      <c r="G137" s="43"/>
      <c r="H137" s="43"/>
      <c r="I137" s="230"/>
      <c r="J137" s="43"/>
      <c r="K137" s="43"/>
      <c r="L137" s="47"/>
      <c r="M137" s="231"/>
      <c r="N137" s="232"/>
      <c r="O137" s="87"/>
      <c r="P137" s="87"/>
      <c r="Q137" s="87"/>
      <c r="R137" s="87"/>
      <c r="S137" s="87"/>
      <c r="T137" s="88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T137" s="20" t="s">
        <v>156</v>
      </c>
      <c r="AU137" s="20" t="s">
        <v>86</v>
      </c>
    </row>
    <row r="138" spans="1:65" s="2" customFormat="1" ht="37.8" customHeight="1">
      <c r="A138" s="41"/>
      <c r="B138" s="42"/>
      <c r="C138" s="215" t="s">
        <v>510</v>
      </c>
      <c r="D138" s="215" t="s">
        <v>149</v>
      </c>
      <c r="E138" s="216" t="s">
        <v>2020</v>
      </c>
      <c r="F138" s="217" t="s">
        <v>2021</v>
      </c>
      <c r="G138" s="218" t="s">
        <v>644</v>
      </c>
      <c r="H138" s="219">
        <v>4</v>
      </c>
      <c r="I138" s="220"/>
      <c r="J138" s="221">
        <f>ROUND(I138*H138,2)</f>
        <v>0</v>
      </c>
      <c r="K138" s="217" t="s">
        <v>153</v>
      </c>
      <c r="L138" s="47"/>
      <c r="M138" s="222" t="s">
        <v>19</v>
      </c>
      <c r="N138" s="223" t="s">
        <v>47</v>
      </c>
      <c r="O138" s="87"/>
      <c r="P138" s="224">
        <f>O138*H138</f>
        <v>0</v>
      </c>
      <c r="Q138" s="224">
        <v>0</v>
      </c>
      <c r="R138" s="224">
        <f>Q138*H138</f>
        <v>0</v>
      </c>
      <c r="S138" s="224">
        <v>0</v>
      </c>
      <c r="T138" s="225">
        <f>S138*H138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R138" s="226" t="s">
        <v>167</v>
      </c>
      <c r="AT138" s="226" t="s">
        <v>149</v>
      </c>
      <c r="AU138" s="226" t="s">
        <v>86</v>
      </c>
      <c r="AY138" s="20" t="s">
        <v>146</v>
      </c>
      <c r="BE138" s="227">
        <f>IF(N138="základní",J138,0)</f>
        <v>0</v>
      </c>
      <c r="BF138" s="227">
        <f>IF(N138="snížená",J138,0)</f>
        <v>0</v>
      </c>
      <c r="BG138" s="227">
        <f>IF(N138="zákl. přenesená",J138,0)</f>
        <v>0</v>
      </c>
      <c r="BH138" s="227">
        <f>IF(N138="sníž. přenesená",J138,0)</f>
        <v>0</v>
      </c>
      <c r="BI138" s="227">
        <f>IF(N138="nulová",J138,0)</f>
        <v>0</v>
      </c>
      <c r="BJ138" s="20" t="s">
        <v>84</v>
      </c>
      <c r="BK138" s="227">
        <f>ROUND(I138*H138,2)</f>
        <v>0</v>
      </c>
      <c r="BL138" s="20" t="s">
        <v>167</v>
      </c>
      <c r="BM138" s="226" t="s">
        <v>2022</v>
      </c>
    </row>
    <row r="139" spans="1:47" s="2" customFormat="1" ht="12">
      <c r="A139" s="41"/>
      <c r="B139" s="42"/>
      <c r="C139" s="43"/>
      <c r="D139" s="228" t="s">
        <v>156</v>
      </c>
      <c r="E139" s="43"/>
      <c r="F139" s="229" t="s">
        <v>2023</v>
      </c>
      <c r="G139" s="43"/>
      <c r="H139" s="43"/>
      <c r="I139" s="230"/>
      <c r="J139" s="43"/>
      <c r="K139" s="43"/>
      <c r="L139" s="47"/>
      <c r="M139" s="231"/>
      <c r="N139" s="232"/>
      <c r="O139" s="87"/>
      <c r="P139" s="87"/>
      <c r="Q139" s="87"/>
      <c r="R139" s="87"/>
      <c r="S139" s="87"/>
      <c r="T139" s="88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T139" s="20" t="s">
        <v>156</v>
      </c>
      <c r="AU139" s="20" t="s">
        <v>86</v>
      </c>
    </row>
    <row r="140" spans="1:51" s="14" customFormat="1" ht="12">
      <c r="A140" s="14"/>
      <c r="B140" s="250"/>
      <c r="C140" s="251"/>
      <c r="D140" s="241" t="s">
        <v>380</v>
      </c>
      <c r="E140" s="251"/>
      <c r="F140" s="253" t="s">
        <v>2024</v>
      </c>
      <c r="G140" s="251"/>
      <c r="H140" s="254">
        <v>4</v>
      </c>
      <c r="I140" s="255"/>
      <c r="J140" s="251"/>
      <c r="K140" s="251"/>
      <c r="L140" s="256"/>
      <c r="M140" s="257"/>
      <c r="N140" s="258"/>
      <c r="O140" s="258"/>
      <c r="P140" s="258"/>
      <c r="Q140" s="258"/>
      <c r="R140" s="258"/>
      <c r="S140" s="258"/>
      <c r="T140" s="259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60" t="s">
        <v>380</v>
      </c>
      <c r="AU140" s="260" t="s">
        <v>86</v>
      </c>
      <c r="AV140" s="14" t="s">
        <v>86</v>
      </c>
      <c r="AW140" s="14" t="s">
        <v>4</v>
      </c>
      <c r="AX140" s="14" t="s">
        <v>84</v>
      </c>
      <c r="AY140" s="260" t="s">
        <v>146</v>
      </c>
    </row>
    <row r="141" spans="1:65" s="2" customFormat="1" ht="37.8" customHeight="1">
      <c r="A141" s="41"/>
      <c r="B141" s="42"/>
      <c r="C141" s="215" t="s">
        <v>7</v>
      </c>
      <c r="D141" s="215" t="s">
        <v>149</v>
      </c>
      <c r="E141" s="216" t="s">
        <v>2025</v>
      </c>
      <c r="F141" s="217" t="s">
        <v>2026</v>
      </c>
      <c r="G141" s="218" t="s">
        <v>644</v>
      </c>
      <c r="H141" s="219">
        <v>4</v>
      </c>
      <c r="I141" s="220"/>
      <c r="J141" s="221">
        <f>ROUND(I141*H141,2)</f>
        <v>0</v>
      </c>
      <c r="K141" s="217" t="s">
        <v>153</v>
      </c>
      <c r="L141" s="47"/>
      <c r="M141" s="222" t="s">
        <v>19</v>
      </c>
      <c r="N141" s="223" t="s">
        <v>47</v>
      </c>
      <c r="O141" s="87"/>
      <c r="P141" s="224">
        <f>O141*H141</f>
        <v>0</v>
      </c>
      <c r="Q141" s="224">
        <v>0</v>
      </c>
      <c r="R141" s="224">
        <f>Q141*H141</f>
        <v>0</v>
      </c>
      <c r="S141" s="224">
        <v>0</v>
      </c>
      <c r="T141" s="225">
        <f>S141*H141</f>
        <v>0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26" t="s">
        <v>167</v>
      </c>
      <c r="AT141" s="226" t="s">
        <v>149</v>
      </c>
      <c r="AU141" s="226" t="s">
        <v>86</v>
      </c>
      <c r="AY141" s="20" t="s">
        <v>146</v>
      </c>
      <c r="BE141" s="227">
        <f>IF(N141="základní",J141,0)</f>
        <v>0</v>
      </c>
      <c r="BF141" s="227">
        <f>IF(N141="snížená",J141,0)</f>
        <v>0</v>
      </c>
      <c r="BG141" s="227">
        <f>IF(N141="zákl. přenesená",J141,0)</f>
        <v>0</v>
      </c>
      <c r="BH141" s="227">
        <f>IF(N141="sníž. přenesená",J141,0)</f>
        <v>0</v>
      </c>
      <c r="BI141" s="227">
        <f>IF(N141="nulová",J141,0)</f>
        <v>0</v>
      </c>
      <c r="BJ141" s="20" t="s">
        <v>84</v>
      </c>
      <c r="BK141" s="227">
        <f>ROUND(I141*H141,2)</f>
        <v>0</v>
      </c>
      <c r="BL141" s="20" t="s">
        <v>167</v>
      </c>
      <c r="BM141" s="226" t="s">
        <v>2027</v>
      </c>
    </row>
    <row r="142" spans="1:47" s="2" customFormat="1" ht="12">
      <c r="A142" s="41"/>
      <c r="B142" s="42"/>
      <c r="C142" s="43"/>
      <c r="D142" s="228" t="s">
        <v>156</v>
      </c>
      <c r="E142" s="43"/>
      <c r="F142" s="229" t="s">
        <v>2028</v>
      </c>
      <c r="G142" s="43"/>
      <c r="H142" s="43"/>
      <c r="I142" s="230"/>
      <c r="J142" s="43"/>
      <c r="K142" s="43"/>
      <c r="L142" s="47"/>
      <c r="M142" s="231"/>
      <c r="N142" s="232"/>
      <c r="O142" s="87"/>
      <c r="P142" s="87"/>
      <c r="Q142" s="87"/>
      <c r="R142" s="87"/>
      <c r="S142" s="87"/>
      <c r="T142" s="88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T142" s="20" t="s">
        <v>156</v>
      </c>
      <c r="AU142" s="20" t="s">
        <v>86</v>
      </c>
    </row>
    <row r="143" spans="1:51" s="14" customFormat="1" ht="12">
      <c r="A143" s="14"/>
      <c r="B143" s="250"/>
      <c r="C143" s="251"/>
      <c r="D143" s="241" t="s">
        <v>380</v>
      </c>
      <c r="E143" s="251"/>
      <c r="F143" s="253" t="s">
        <v>2024</v>
      </c>
      <c r="G143" s="251"/>
      <c r="H143" s="254">
        <v>4</v>
      </c>
      <c r="I143" s="255"/>
      <c r="J143" s="251"/>
      <c r="K143" s="251"/>
      <c r="L143" s="256"/>
      <c r="M143" s="257"/>
      <c r="N143" s="258"/>
      <c r="O143" s="258"/>
      <c r="P143" s="258"/>
      <c r="Q143" s="258"/>
      <c r="R143" s="258"/>
      <c r="S143" s="258"/>
      <c r="T143" s="259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60" t="s">
        <v>380</v>
      </c>
      <c r="AU143" s="260" t="s">
        <v>86</v>
      </c>
      <c r="AV143" s="14" t="s">
        <v>86</v>
      </c>
      <c r="AW143" s="14" t="s">
        <v>4</v>
      </c>
      <c r="AX143" s="14" t="s">
        <v>84</v>
      </c>
      <c r="AY143" s="260" t="s">
        <v>146</v>
      </c>
    </row>
    <row r="144" spans="1:65" s="2" customFormat="1" ht="37.8" customHeight="1">
      <c r="A144" s="41"/>
      <c r="B144" s="42"/>
      <c r="C144" s="215" t="s">
        <v>522</v>
      </c>
      <c r="D144" s="215" t="s">
        <v>149</v>
      </c>
      <c r="E144" s="216" t="s">
        <v>2029</v>
      </c>
      <c r="F144" s="217" t="s">
        <v>2030</v>
      </c>
      <c r="G144" s="218" t="s">
        <v>644</v>
      </c>
      <c r="H144" s="219">
        <v>24</v>
      </c>
      <c r="I144" s="220"/>
      <c r="J144" s="221">
        <f>ROUND(I144*H144,2)</f>
        <v>0</v>
      </c>
      <c r="K144" s="217" t="s">
        <v>153</v>
      </c>
      <c r="L144" s="47"/>
      <c r="M144" s="222" t="s">
        <v>19</v>
      </c>
      <c r="N144" s="223" t="s">
        <v>47</v>
      </c>
      <c r="O144" s="87"/>
      <c r="P144" s="224">
        <f>O144*H144</f>
        <v>0</v>
      </c>
      <c r="Q144" s="224">
        <v>0</v>
      </c>
      <c r="R144" s="224">
        <f>Q144*H144</f>
        <v>0</v>
      </c>
      <c r="S144" s="224">
        <v>0</v>
      </c>
      <c r="T144" s="225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26" t="s">
        <v>167</v>
      </c>
      <c r="AT144" s="226" t="s">
        <v>149</v>
      </c>
      <c r="AU144" s="226" t="s">
        <v>86</v>
      </c>
      <c r="AY144" s="20" t="s">
        <v>146</v>
      </c>
      <c r="BE144" s="227">
        <f>IF(N144="základní",J144,0)</f>
        <v>0</v>
      </c>
      <c r="BF144" s="227">
        <f>IF(N144="snížená",J144,0)</f>
        <v>0</v>
      </c>
      <c r="BG144" s="227">
        <f>IF(N144="zákl. přenesená",J144,0)</f>
        <v>0</v>
      </c>
      <c r="BH144" s="227">
        <f>IF(N144="sníž. přenesená",J144,0)</f>
        <v>0</v>
      </c>
      <c r="BI144" s="227">
        <f>IF(N144="nulová",J144,0)</f>
        <v>0</v>
      </c>
      <c r="BJ144" s="20" t="s">
        <v>84</v>
      </c>
      <c r="BK144" s="227">
        <f>ROUND(I144*H144,2)</f>
        <v>0</v>
      </c>
      <c r="BL144" s="20" t="s">
        <v>167</v>
      </c>
      <c r="BM144" s="226" t="s">
        <v>2031</v>
      </c>
    </row>
    <row r="145" spans="1:47" s="2" customFormat="1" ht="12">
      <c r="A145" s="41"/>
      <c r="B145" s="42"/>
      <c r="C145" s="43"/>
      <c r="D145" s="228" t="s">
        <v>156</v>
      </c>
      <c r="E145" s="43"/>
      <c r="F145" s="229" t="s">
        <v>2032</v>
      </c>
      <c r="G145" s="43"/>
      <c r="H145" s="43"/>
      <c r="I145" s="230"/>
      <c r="J145" s="43"/>
      <c r="K145" s="43"/>
      <c r="L145" s="47"/>
      <c r="M145" s="231"/>
      <c r="N145" s="232"/>
      <c r="O145" s="87"/>
      <c r="P145" s="87"/>
      <c r="Q145" s="87"/>
      <c r="R145" s="87"/>
      <c r="S145" s="87"/>
      <c r="T145" s="88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T145" s="20" t="s">
        <v>156</v>
      </c>
      <c r="AU145" s="20" t="s">
        <v>86</v>
      </c>
    </row>
    <row r="146" spans="1:51" s="14" customFormat="1" ht="12">
      <c r="A146" s="14"/>
      <c r="B146" s="250"/>
      <c r="C146" s="251"/>
      <c r="D146" s="241" t="s">
        <v>380</v>
      </c>
      <c r="E146" s="251"/>
      <c r="F146" s="253" t="s">
        <v>2033</v>
      </c>
      <c r="G146" s="251"/>
      <c r="H146" s="254">
        <v>24</v>
      </c>
      <c r="I146" s="255"/>
      <c r="J146" s="251"/>
      <c r="K146" s="251"/>
      <c r="L146" s="256"/>
      <c r="M146" s="257"/>
      <c r="N146" s="258"/>
      <c r="O146" s="258"/>
      <c r="P146" s="258"/>
      <c r="Q146" s="258"/>
      <c r="R146" s="258"/>
      <c r="S146" s="258"/>
      <c r="T146" s="259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60" t="s">
        <v>380</v>
      </c>
      <c r="AU146" s="260" t="s">
        <v>86</v>
      </c>
      <c r="AV146" s="14" t="s">
        <v>86</v>
      </c>
      <c r="AW146" s="14" t="s">
        <v>4</v>
      </c>
      <c r="AX146" s="14" t="s">
        <v>84</v>
      </c>
      <c r="AY146" s="260" t="s">
        <v>146</v>
      </c>
    </row>
    <row r="147" spans="1:65" s="2" customFormat="1" ht="37.8" customHeight="1">
      <c r="A147" s="41"/>
      <c r="B147" s="42"/>
      <c r="C147" s="215" t="s">
        <v>529</v>
      </c>
      <c r="D147" s="215" t="s">
        <v>149</v>
      </c>
      <c r="E147" s="216" t="s">
        <v>2034</v>
      </c>
      <c r="F147" s="217" t="s">
        <v>2035</v>
      </c>
      <c r="G147" s="218" t="s">
        <v>644</v>
      </c>
      <c r="H147" s="219">
        <v>4</v>
      </c>
      <c r="I147" s="220"/>
      <c r="J147" s="221">
        <f>ROUND(I147*H147,2)</f>
        <v>0</v>
      </c>
      <c r="K147" s="217" t="s">
        <v>153</v>
      </c>
      <c r="L147" s="47"/>
      <c r="M147" s="222" t="s">
        <v>19</v>
      </c>
      <c r="N147" s="223" t="s">
        <v>47</v>
      </c>
      <c r="O147" s="87"/>
      <c r="P147" s="224">
        <f>O147*H147</f>
        <v>0</v>
      </c>
      <c r="Q147" s="224">
        <v>0</v>
      </c>
      <c r="R147" s="224">
        <f>Q147*H147</f>
        <v>0</v>
      </c>
      <c r="S147" s="224">
        <v>0</v>
      </c>
      <c r="T147" s="225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26" t="s">
        <v>167</v>
      </c>
      <c r="AT147" s="226" t="s">
        <v>149</v>
      </c>
      <c r="AU147" s="226" t="s">
        <v>86</v>
      </c>
      <c r="AY147" s="20" t="s">
        <v>146</v>
      </c>
      <c r="BE147" s="227">
        <f>IF(N147="základní",J147,0)</f>
        <v>0</v>
      </c>
      <c r="BF147" s="227">
        <f>IF(N147="snížená",J147,0)</f>
        <v>0</v>
      </c>
      <c r="BG147" s="227">
        <f>IF(N147="zákl. přenesená",J147,0)</f>
        <v>0</v>
      </c>
      <c r="BH147" s="227">
        <f>IF(N147="sníž. přenesená",J147,0)</f>
        <v>0</v>
      </c>
      <c r="BI147" s="227">
        <f>IF(N147="nulová",J147,0)</f>
        <v>0</v>
      </c>
      <c r="BJ147" s="20" t="s">
        <v>84</v>
      </c>
      <c r="BK147" s="227">
        <f>ROUND(I147*H147,2)</f>
        <v>0</v>
      </c>
      <c r="BL147" s="20" t="s">
        <v>167</v>
      </c>
      <c r="BM147" s="226" t="s">
        <v>2036</v>
      </c>
    </row>
    <row r="148" spans="1:47" s="2" customFormat="1" ht="12">
      <c r="A148" s="41"/>
      <c r="B148" s="42"/>
      <c r="C148" s="43"/>
      <c r="D148" s="228" t="s">
        <v>156</v>
      </c>
      <c r="E148" s="43"/>
      <c r="F148" s="229" t="s">
        <v>2037</v>
      </c>
      <c r="G148" s="43"/>
      <c r="H148" s="43"/>
      <c r="I148" s="230"/>
      <c r="J148" s="43"/>
      <c r="K148" s="43"/>
      <c r="L148" s="47"/>
      <c r="M148" s="231"/>
      <c r="N148" s="232"/>
      <c r="O148" s="87"/>
      <c r="P148" s="87"/>
      <c r="Q148" s="87"/>
      <c r="R148" s="87"/>
      <c r="S148" s="87"/>
      <c r="T148" s="88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T148" s="20" t="s">
        <v>156</v>
      </c>
      <c r="AU148" s="20" t="s">
        <v>86</v>
      </c>
    </row>
    <row r="149" spans="1:51" s="14" customFormat="1" ht="12">
      <c r="A149" s="14"/>
      <c r="B149" s="250"/>
      <c r="C149" s="251"/>
      <c r="D149" s="241" t="s">
        <v>380</v>
      </c>
      <c r="E149" s="251"/>
      <c r="F149" s="253" t="s">
        <v>2024</v>
      </c>
      <c r="G149" s="251"/>
      <c r="H149" s="254">
        <v>4</v>
      </c>
      <c r="I149" s="255"/>
      <c r="J149" s="251"/>
      <c r="K149" s="251"/>
      <c r="L149" s="256"/>
      <c r="M149" s="257"/>
      <c r="N149" s="258"/>
      <c r="O149" s="258"/>
      <c r="P149" s="258"/>
      <c r="Q149" s="258"/>
      <c r="R149" s="258"/>
      <c r="S149" s="258"/>
      <c r="T149" s="259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60" t="s">
        <v>380</v>
      </c>
      <c r="AU149" s="260" t="s">
        <v>86</v>
      </c>
      <c r="AV149" s="14" t="s">
        <v>86</v>
      </c>
      <c r="AW149" s="14" t="s">
        <v>4</v>
      </c>
      <c r="AX149" s="14" t="s">
        <v>84</v>
      </c>
      <c r="AY149" s="260" t="s">
        <v>146</v>
      </c>
    </row>
    <row r="150" spans="1:65" s="2" customFormat="1" ht="33" customHeight="1">
      <c r="A150" s="41"/>
      <c r="B150" s="42"/>
      <c r="C150" s="215" t="s">
        <v>535</v>
      </c>
      <c r="D150" s="215" t="s">
        <v>149</v>
      </c>
      <c r="E150" s="216" t="s">
        <v>2038</v>
      </c>
      <c r="F150" s="217" t="s">
        <v>2039</v>
      </c>
      <c r="G150" s="218" t="s">
        <v>644</v>
      </c>
      <c r="H150" s="219">
        <v>4</v>
      </c>
      <c r="I150" s="220"/>
      <c r="J150" s="221">
        <f>ROUND(I150*H150,2)</f>
        <v>0</v>
      </c>
      <c r="K150" s="217" t="s">
        <v>153</v>
      </c>
      <c r="L150" s="47"/>
      <c r="M150" s="222" t="s">
        <v>19</v>
      </c>
      <c r="N150" s="223" t="s">
        <v>47</v>
      </c>
      <c r="O150" s="87"/>
      <c r="P150" s="224">
        <f>O150*H150</f>
        <v>0</v>
      </c>
      <c r="Q150" s="224">
        <v>0</v>
      </c>
      <c r="R150" s="224">
        <f>Q150*H150</f>
        <v>0</v>
      </c>
      <c r="S150" s="224">
        <v>0</v>
      </c>
      <c r="T150" s="225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26" t="s">
        <v>167</v>
      </c>
      <c r="AT150" s="226" t="s">
        <v>149</v>
      </c>
      <c r="AU150" s="226" t="s">
        <v>86</v>
      </c>
      <c r="AY150" s="20" t="s">
        <v>146</v>
      </c>
      <c r="BE150" s="227">
        <f>IF(N150="základní",J150,0)</f>
        <v>0</v>
      </c>
      <c r="BF150" s="227">
        <f>IF(N150="snížená",J150,0)</f>
        <v>0</v>
      </c>
      <c r="BG150" s="227">
        <f>IF(N150="zákl. přenesená",J150,0)</f>
        <v>0</v>
      </c>
      <c r="BH150" s="227">
        <f>IF(N150="sníž. přenesená",J150,0)</f>
        <v>0</v>
      </c>
      <c r="BI150" s="227">
        <f>IF(N150="nulová",J150,0)</f>
        <v>0</v>
      </c>
      <c r="BJ150" s="20" t="s">
        <v>84</v>
      </c>
      <c r="BK150" s="227">
        <f>ROUND(I150*H150,2)</f>
        <v>0</v>
      </c>
      <c r="BL150" s="20" t="s">
        <v>167</v>
      </c>
      <c r="BM150" s="226" t="s">
        <v>2040</v>
      </c>
    </row>
    <row r="151" spans="1:47" s="2" customFormat="1" ht="12">
      <c r="A151" s="41"/>
      <c r="B151" s="42"/>
      <c r="C151" s="43"/>
      <c r="D151" s="228" t="s">
        <v>156</v>
      </c>
      <c r="E151" s="43"/>
      <c r="F151" s="229" t="s">
        <v>2041</v>
      </c>
      <c r="G151" s="43"/>
      <c r="H151" s="43"/>
      <c r="I151" s="230"/>
      <c r="J151" s="43"/>
      <c r="K151" s="43"/>
      <c r="L151" s="47"/>
      <c r="M151" s="231"/>
      <c r="N151" s="232"/>
      <c r="O151" s="87"/>
      <c r="P151" s="87"/>
      <c r="Q151" s="87"/>
      <c r="R151" s="87"/>
      <c r="S151" s="87"/>
      <c r="T151" s="88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T151" s="20" t="s">
        <v>156</v>
      </c>
      <c r="AU151" s="20" t="s">
        <v>86</v>
      </c>
    </row>
    <row r="152" spans="1:51" s="14" customFormat="1" ht="12">
      <c r="A152" s="14"/>
      <c r="B152" s="250"/>
      <c r="C152" s="251"/>
      <c r="D152" s="241" t="s">
        <v>380</v>
      </c>
      <c r="E152" s="251"/>
      <c r="F152" s="253" t="s">
        <v>2024</v>
      </c>
      <c r="G152" s="251"/>
      <c r="H152" s="254">
        <v>4</v>
      </c>
      <c r="I152" s="255"/>
      <c r="J152" s="251"/>
      <c r="K152" s="251"/>
      <c r="L152" s="256"/>
      <c r="M152" s="257"/>
      <c r="N152" s="258"/>
      <c r="O152" s="258"/>
      <c r="P152" s="258"/>
      <c r="Q152" s="258"/>
      <c r="R152" s="258"/>
      <c r="S152" s="258"/>
      <c r="T152" s="259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60" t="s">
        <v>380</v>
      </c>
      <c r="AU152" s="260" t="s">
        <v>86</v>
      </c>
      <c r="AV152" s="14" t="s">
        <v>86</v>
      </c>
      <c r="AW152" s="14" t="s">
        <v>4</v>
      </c>
      <c r="AX152" s="14" t="s">
        <v>84</v>
      </c>
      <c r="AY152" s="260" t="s">
        <v>146</v>
      </c>
    </row>
    <row r="153" spans="1:65" s="2" customFormat="1" ht="33" customHeight="1">
      <c r="A153" s="41"/>
      <c r="B153" s="42"/>
      <c r="C153" s="215" t="s">
        <v>543</v>
      </c>
      <c r="D153" s="215" t="s">
        <v>149</v>
      </c>
      <c r="E153" s="216" t="s">
        <v>2042</v>
      </c>
      <c r="F153" s="217" t="s">
        <v>2043</v>
      </c>
      <c r="G153" s="218" t="s">
        <v>644</v>
      </c>
      <c r="H153" s="219">
        <v>4</v>
      </c>
      <c r="I153" s="220"/>
      <c r="J153" s="221">
        <f>ROUND(I153*H153,2)</f>
        <v>0</v>
      </c>
      <c r="K153" s="217" t="s">
        <v>153</v>
      </c>
      <c r="L153" s="47"/>
      <c r="M153" s="222" t="s">
        <v>19</v>
      </c>
      <c r="N153" s="223" t="s">
        <v>47</v>
      </c>
      <c r="O153" s="87"/>
      <c r="P153" s="224">
        <f>O153*H153</f>
        <v>0</v>
      </c>
      <c r="Q153" s="224">
        <v>0</v>
      </c>
      <c r="R153" s="224">
        <f>Q153*H153</f>
        <v>0</v>
      </c>
      <c r="S153" s="224">
        <v>0</v>
      </c>
      <c r="T153" s="225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26" t="s">
        <v>167</v>
      </c>
      <c r="AT153" s="226" t="s">
        <v>149</v>
      </c>
      <c r="AU153" s="226" t="s">
        <v>86</v>
      </c>
      <c r="AY153" s="20" t="s">
        <v>146</v>
      </c>
      <c r="BE153" s="227">
        <f>IF(N153="základní",J153,0)</f>
        <v>0</v>
      </c>
      <c r="BF153" s="227">
        <f>IF(N153="snížená",J153,0)</f>
        <v>0</v>
      </c>
      <c r="BG153" s="227">
        <f>IF(N153="zákl. přenesená",J153,0)</f>
        <v>0</v>
      </c>
      <c r="BH153" s="227">
        <f>IF(N153="sníž. přenesená",J153,0)</f>
        <v>0</v>
      </c>
      <c r="BI153" s="227">
        <f>IF(N153="nulová",J153,0)</f>
        <v>0</v>
      </c>
      <c r="BJ153" s="20" t="s">
        <v>84</v>
      </c>
      <c r="BK153" s="227">
        <f>ROUND(I153*H153,2)</f>
        <v>0</v>
      </c>
      <c r="BL153" s="20" t="s">
        <v>167</v>
      </c>
      <c r="BM153" s="226" t="s">
        <v>2044</v>
      </c>
    </row>
    <row r="154" spans="1:47" s="2" customFormat="1" ht="12">
      <c r="A154" s="41"/>
      <c r="B154" s="42"/>
      <c r="C154" s="43"/>
      <c r="D154" s="228" t="s">
        <v>156</v>
      </c>
      <c r="E154" s="43"/>
      <c r="F154" s="229" t="s">
        <v>2045</v>
      </c>
      <c r="G154" s="43"/>
      <c r="H154" s="43"/>
      <c r="I154" s="230"/>
      <c r="J154" s="43"/>
      <c r="K154" s="43"/>
      <c r="L154" s="47"/>
      <c r="M154" s="231"/>
      <c r="N154" s="232"/>
      <c r="O154" s="87"/>
      <c r="P154" s="87"/>
      <c r="Q154" s="87"/>
      <c r="R154" s="87"/>
      <c r="S154" s="87"/>
      <c r="T154" s="88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T154" s="20" t="s">
        <v>156</v>
      </c>
      <c r="AU154" s="20" t="s">
        <v>86</v>
      </c>
    </row>
    <row r="155" spans="1:51" s="14" customFormat="1" ht="12">
      <c r="A155" s="14"/>
      <c r="B155" s="250"/>
      <c r="C155" s="251"/>
      <c r="D155" s="241" t="s">
        <v>380</v>
      </c>
      <c r="E155" s="251"/>
      <c r="F155" s="253" t="s">
        <v>2024</v>
      </c>
      <c r="G155" s="251"/>
      <c r="H155" s="254">
        <v>4</v>
      </c>
      <c r="I155" s="255"/>
      <c r="J155" s="251"/>
      <c r="K155" s="251"/>
      <c r="L155" s="256"/>
      <c r="M155" s="257"/>
      <c r="N155" s="258"/>
      <c r="O155" s="258"/>
      <c r="P155" s="258"/>
      <c r="Q155" s="258"/>
      <c r="R155" s="258"/>
      <c r="S155" s="258"/>
      <c r="T155" s="259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60" t="s">
        <v>380</v>
      </c>
      <c r="AU155" s="260" t="s">
        <v>86</v>
      </c>
      <c r="AV155" s="14" t="s">
        <v>86</v>
      </c>
      <c r="AW155" s="14" t="s">
        <v>4</v>
      </c>
      <c r="AX155" s="14" t="s">
        <v>84</v>
      </c>
      <c r="AY155" s="260" t="s">
        <v>146</v>
      </c>
    </row>
    <row r="156" spans="1:65" s="2" customFormat="1" ht="33" customHeight="1">
      <c r="A156" s="41"/>
      <c r="B156" s="42"/>
      <c r="C156" s="215" t="s">
        <v>549</v>
      </c>
      <c r="D156" s="215" t="s">
        <v>149</v>
      </c>
      <c r="E156" s="216" t="s">
        <v>2046</v>
      </c>
      <c r="F156" s="217" t="s">
        <v>2047</v>
      </c>
      <c r="G156" s="218" t="s">
        <v>644</v>
      </c>
      <c r="H156" s="219">
        <v>24</v>
      </c>
      <c r="I156" s="220"/>
      <c r="J156" s="221">
        <f>ROUND(I156*H156,2)</f>
        <v>0</v>
      </c>
      <c r="K156" s="217" t="s">
        <v>153</v>
      </c>
      <c r="L156" s="47"/>
      <c r="M156" s="222" t="s">
        <v>19</v>
      </c>
      <c r="N156" s="223" t="s">
        <v>47</v>
      </c>
      <c r="O156" s="87"/>
      <c r="P156" s="224">
        <f>O156*H156</f>
        <v>0</v>
      </c>
      <c r="Q156" s="224">
        <v>0</v>
      </c>
      <c r="R156" s="224">
        <f>Q156*H156</f>
        <v>0</v>
      </c>
      <c r="S156" s="224">
        <v>0</v>
      </c>
      <c r="T156" s="225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26" t="s">
        <v>167</v>
      </c>
      <c r="AT156" s="226" t="s">
        <v>149</v>
      </c>
      <c r="AU156" s="226" t="s">
        <v>86</v>
      </c>
      <c r="AY156" s="20" t="s">
        <v>146</v>
      </c>
      <c r="BE156" s="227">
        <f>IF(N156="základní",J156,0)</f>
        <v>0</v>
      </c>
      <c r="BF156" s="227">
        <f>IF(N156="snížená",J156,0)</f>
        <v>0</v>
      </c>
      <c r="BG156" s="227">
        <f>IF(N156="zákl. přenesená",J156,0)</f>
        <v>0</v>
      </c>
      <c r="BH156" s="227">
        <f>IF(N156="sníž. přenesená",J156,0)</f>
        <v>0</v>
      </c>
      <c r="BI156" s="227">
        <f>IF(N156="nulová",J156,0)</f>
        <v>0</v>
      </c>
      <c r="BJ156" s="20" t="s">
        <v>84</v>
      </c>
      <c r="BK156" s="227">
        <f>ROUND(I156*H156,2)</f>
        <v>0</v>
      </c>
      <c r="BL156" s="20" t="s">
        <v>167</v>
      </c>
      <c r="BM156" s="226" t="s">
        <v>2048</v>
      </c>
    </row>
    <row r="157" spans="1:47" s="2" customFormat="1" ht="12">
      <c r="A157" s="41"/>
      <c r="B157" s="42"/>
      <c r="C157" s="43"/>
      <c r="D157" s="228" t="s">
        <v>156</v>
      </c>
      <c r="E157" s="43"/>
      <c r="F157" s="229" t="s">
        <v>2049</v>
      </c>
      <c r="G157" s="43"/>
      <c r="H157" s="43"/>
      <c r="I157" s="230"/>
      <c r="J157" s="43"/>
      <c r="K157" s="43"/>
      <c r="L157" s="47"/>
      <c r="M157" s="231"/>
      <c r="N157" s="232"/>
      <c r="O157" s="87"/>
      <c r="P157" s="87"/>
      <c r="Q157" s="87"/>
      <c r="R157" s="87"/>
      <c r="S157" s="87"/>
      <c r="T157" s="88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T157" s="20" t="s">
        <v>156</v>
      </c>
      <c r="AU157" s="20" t="s">
        <v>86</v>
      </c>
    </row>
    <row r="158" spans="1:51" s="14" customFormat="1" ht="12">
      <c r="A158" s="14"/>
      <c r="B158" s="250"/>
      <c r="C158" s="251"/>
      <c r="D158" s="241" t="s">
        <v>380</v>
      </c>
      <c r="E158" s="251"/>
      <c r="F158" s="253" t="s">
        <v>2033</v>
      </c>
      <c r="G158" s="251"/>
      <c r="H158" s="254">
        <v>24</v>
      </c>
      <c r="I158" s="255"/>
      <c r="J158" s="251"/>
      <c r="K158" s="251"/>
      <c r="L158" s="256"/>
      <c r="M158" s="257"/>
      <c r="N158" s="258"/>
      <c r="O158" s="258"/>
      <c r="P158" s="258"/>
      <c r="Q158" s="258"/>
      <c r="R158" s="258"/>
      <c r="S158" s="258"/>
      <c r="T158" s="259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60" t="s">
        <v>380</v>
      </c>
      <c r="AU158" s="260" t="s">
        <v>86</v>
      </c>
      <c r="AV158" s="14" t="s">
        <v>86</v>
      </c>
      <c r="AW158" s="14" t="s">
        <v>4</v>
      </c>
      <c r="AX158" s="14" t="s">
        <v>84</v>
      </c>
      <c r="AY158" s="260" t="s">
        <v>146</v>
      </c>
    </row>
    <row r="159" spans="1:65" s="2" customFormat="1" ht="33" customHeight="1">
      <c r="A159" s="41"/>
      <c r="B159" s="42"/>
      <c r="C159" s="215" t="s">
        <v>594</v>
      </c>
      <c r="D159" s="215" t="s">
        <v>149</v>
      </c>
      <c r="E159" s="216" t="s">
        <v>2050</v>
      </c>
      <c r="F159" s="217" t="s">
        <v>2051</v>
      </c>
      <c r="G159" s="218" t="s">
        <v>644</v>
      </c>
      <c r="H159" s="219">
        <v>4</v>
      </c>
      <c r="I159" s="220"/>
      <c r="J159" s="221">
        <f>ROUND(I159*H159,2)</f>
        <v>0</v>
      </c>
      <c r="K159" s="217" t="s">
        <v>153</v>
      </c>
      <c r="L159" s="47"/>
      <c r="M159" s="222" t="s">
        <v>19</v>
      </c>
      <c r="N159" s="223" t="s">
        <v>47</v>
      </c>
      <c r="O159" s="87"/>
      <c r="P159" s="224">
        <f>O159*H159</f>
        <v>0</v>
      </c>
      <c r="Q159" s="224">
        <v>0</v>
      </c>
      <c r="R159" s="224">
        <f>Q159*H159</f>
        <v>0</v>
      </c>
      <c r="S159" s="224">
        <v>0</v>
      </c>
      <c r="T159" s="225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26" t="s">
        <v>167</v>
      </c>
      <c r="AT159" s="226" t="s">
        <v>149</v>
      </c>
      <c r="AU159" s="226" t="s">
        <v>86</v>
      </c>
      <c r="AY159" s="20" t="s">
        <v>146</v>
      </c>
      <c r="BE159" s="227">
        <f>IF(N159="základní",J159,0)</f>
        <v>0</v>
      </c>
      <c r="BF159" s="227">
        <f>IF(N159="snížená",J159,0)</f>
        <v>0</v>
      </c>
      <c r="BG159" s="227">
        <f>IF(N159="zákl. přenesená",J159,0)</f>
        <v>0</v>
      </c>
      <c r="BH159" s="227">
        <f>IF(N159="sníž. přenesená",J159,0)</f>
        <v>0</v>
      </c>
      <c r="BI159" s="227">
        <f>IF(N159="nulová",J159,0)</f>
        <v>0</v>
      </c>
      <c r="BJ159" s="20" t="s">
        <v>84</v>
      </c>
      <c r="BK159" s="227">
        <f>ROUND(I159*H159,2)</f>
        <v>0</v>
      </c>
      <c r="BL159" s="20" t="s">
        <v>167</v>
      </c>
      <c r="BM159" s="226" t="s">
        <v>2052</v>
      </c>
    </row>
    <row r="160" spans="1:47" s="2" customFormat="1" ht="12">
      <c r="A160" s="41"/>
      <c r="B160" s="42"/>
      <c r="C160" s="43"/>
      <c r="D160" s="228" t="s">
        <v>156</v>
      </c>
      <c r="E160" s="43"/>
      <c r="F160" s="229" t="s">
        <v>2053</v>
      </c>
      <c r="G160" s="43"/>
      <c r="H160" s="43"/>
      <c r="I160" s="230"/>
      <c r="J160" s="43"/>
      <c r="K160" s="43"/>
      <c r="L160" s="47"/>
      <c r="M160" s="231"/>
      <c r="N160" s="232"/>
      <c r="O160" s="87"/>
      <c r="P160" s="87"/>
      <c r="Q160" s="87"/>
      <c r="R160" s="87"/>
      <c r="S160" s="87"/>
      <c r="T160" s="88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T160" s="20" t="s">
        <v>156</v>
      </c>
      <c r="AU160" s="20" t="s">
        <v>86</v>
      </c>
    </row>
    <row r="161" spans="1:51" s="14" customFormat="1" ht="12">
      <c r="A161" s="14"/>
      <c r="B161" s="250"/>
      <c r="C161" s="251"/>
      <c r="D161" s="241" t="s">
        <v>380</v>
      </c>
      <c r="E161" s="251"/>
      <c r="F161" s="253" t="s">
        <v>2024</v>
      </c>
      <c r="G161" s="251"/>
      <c r="H161" s="254">
        <v>4</v>
      </c>
      <c r="I161" s="255"/>
      <c r="J161" s="251"/>
      <c r="K161" s="251"/>
      <c r="L161" s="256"/>
      <c r="M161" s="257"/>
      <c r="N161" s="258"/>
      <c r="O161" s="258"/>
      <c r="P161" s="258"/>
      <c r="Q161" s="258"/>
      <c r="R161" s="258"/>
      <c r="S161" s="258"/>
      <c r="T161" s="259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60" t="s">
        <v>380</v>
      </c>
      <c r="AU161" s="260" t="s">
        <v>86</v>
      </c>
      <c r="AV161" s="14" t="s">
        <v>86</v>
      </c>
      <c r="AW161" s="14" t="s">
        <v>4</v>
      </c>
      <c r="AX161" s="14" t="s">
        <v>84</v>
      </c>
      <c r="AY161" s="260" t="s">
        <v>146</v>
      </c>
    </row>
    <row r="162" spans="1:65" s="2" customFormat="1" ht="33" customHeight="1">
      <c r="A162" s="41"/>
      <c r="B162" s="42"/>
      <c r="C162" s="215" t="s">
        <v>599</v>
      </c>
      <c r="D162" s="215" t="s">
        <v>149</v>
      </c>
      <c r="E162" s="216" t="s">
        <v>2054</v>
      </c>
      <c r="F162" s="217" t="s">
        <v>2055</v>
      </c>
      <c r="G162" s="218" t="s">
        <v>644</v>
      </c>
      <c r="H162" s="219">
        <v>4</v>
      </c>
      <c r="I162" s="220"/>
      <c r="J162" s="221">
        <f>ROUND(I162*H162,2)</f>
        <v>0</v>
      </c>
      <c r="K162" s="217" t="s">
        <v>153</v>
      </c>
      <c r="L162" s="47"/>
      <c r="M162" s="222" t="s">
        <v>19</v>
      </c>
      <c r="N162" s="223" t="s">
        <v>47</v>
      </c>
      <c r="O162" s="87"/>
      <c r="P162" s="224">
        <f>O162*H162</f>
        <v>0</v>
      </c>
      <c r="Q162" s="224">
        <v>0</v>
      </c>
      <c r="R162" s="224">
        <f>Q162*H162</f>
        <v>0</v>
      </c>
      <c r="S162" s="224">
        <v>0</v>
      </c>
      <c r="T162" s="225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26" t="s">
        <v>167</v>
      </c>
      <c r="AT162" s="226" t="s">
        <v>149</v>
      </c>
      <c r="AU162" s="226" t="s">
        <v>86</v>
      </c>
      <c r="AY162" s="20" t="s">
        <v>146</v>
      </c>
      <c r="BE162" s="227">
        <f>IF(N162="základní",J162,0)</f>
        <v>0</v>
      </c>
      <c r="BF162" s="227">
        <f>IF(N162="snížená",J162,0)</f>
        <v>0</v>
      </c>
      <c r="BG162" s="227">
        <f>IF(N162="zákl. přenesená",J162,0)</f>
        <v>0</v>
      </c>
      <c r="BH162" s="227">
        <f>IF(N162="sníž. přenesená",J162,0)</f>
        <v>0</v>
      </c>
      <c r="BI162" s="227">
        <f>IF(N162="nulová",J162,0)</f>
        <v>0</v>
      </c>
      <c r="BJ162" s="20" t="s">
        <v>84</v>
      </c>
      <c r="BK162" s="227">
        <f>ROUND(I162*H162,2)</f>
        <v>0</v>
      </c>
      <c r="BL162" s="20" t="s">
        <v>167</v>
      </c>
      <c r="BM162" s="226" t="s">
        <v>2056</v>
      </c>
    </row>
    <row r="163" spans="1:47" s="2" customFormat="1" ht="12">
      <c r="A163" s="41"/>
      <c r="B163" s="42"/>
      <c r="C163" s="43"/>
      <c r="D163" s="228" t="s">
        <v>156</v>
      </c>
      <c r="E163" s="43"/>
      <c r="F163" s="229" t="s">
        <v>2057</v>
      </c>
      <c r="G163" s="43"/>
      <c r="H163" s="43"/>
      <c r="I163" s="230"/>
      <c r="J163" s="43"/>
      <c r="K163" s="43"/>
      <c r="L163" s="47"/>
      <c r="M163" s="231"/>
      <c r="N163" s="232"/>
      <c r="O163" s="87"/>
      <c r="P163" s="87"/>
      <c r="Q163" s="87"/>
      <c r="R163" s="87"/>
      <c r="S163" s="87"/>
      <c r="T163" s="88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T163" s="20" t="s">
        <v>156</v>
      </c>
      <c r="AU163" s="20" t="s">
        <v>86</v>
      </c>
    </row>
    <row r="164" spans="1:51" s="14" customFormat="1" ht="12">
      <c r="A164" s="14"/>
      <c r="B164" s="250"/>
      <c r="C164" s="251"/>
      <c r="D164" s="241" t="s">
        <v>380</v>
      </c>
      <c r="E164" s="251"/>
      <c r="F164" s="253" t="s">
        <v>2024</v>
      </c>
      <c r="G164" s="251"/>
      <c r="H164" s="254">
        <v>4</v>
      </c>
      <c r="I164" s="255"/>
      <c r="J164" s="251"/>
      <c r="K164" s="251"/>
      <c r="L164" s="256"/>
      <c r="M164" s="257"/>
      <c r="N164" s="258"/>
      <c r="O164" s="258"/>
      <c r="P164" s="258"/>
      <c r="Q164" s="258"/>
      <c r="R164" s="258"/>
      <c r="S164" s="258"/>
      <c r="T164" s="259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60" t="s">
        <v>380</v>
      </c>
      <c r="AU164" s="260" t="s">
        <v>86</v>
      </c>
      <c r="AV164" s="14" t="s">
        <v>86</v>
      </c>
      <c r="AW164" s="14" t="s">
        <v>4</v>
      </c>
      <c r="AX164" s="14" t="s">
        <v>84</v>
      </c>
      <c r="AY164" s="260" t="s">
        <v>146</v>
      </c>
    </row>
    <row r="165" spans="1:65" s="2" customFormat="1" ht="33" customHeight="1">
      <c r="A165" s="41"/>
      <c r="B165" s="42"/>
      <c r="C165" s="215" t="s">
        <v>607</v>
      </c>
      <c r="D165" s="215" t="s">
        <v>149</v>
      </c>
      <c r="E165" s="216" t="s">
        <v>2058</v>
      </c>
      <c r="F165" s="217" t="s">
        <v>2059</v>
      </c>
      <c r="G165" s="218" t="s">
        <v>644</v>
      </c>
      <c r="H165" s="219">
        <v>24</v>
      </c>
      <c r="I165" s="220"/>
      <c r="J165" s="221">
        <f>ROUND(I165*H165,2)</f>
        <v>0</v>
      </c>
      <c r="K165" s="217" t="s">
        <v>153</v>
      </c>
      <c r="L165" s="47"/>
      <c r="M165" s="222" t="s">
        <v>19</v>
      </c>
      <c r="N165" s="223" t="s">
        <v>47</v>
      </c>
      <c r="O165" s="87"/>
      <c r="P165" s="224">
        <f>O165*H165</f>
        <v>0</v>
      </c>
      <c r="Q165" s="224">
        <v>0</v>
      </c>
      <c r="R165" s="224">
        <f>Q165*H165</f>
        <v>0</v>
      </c>
      <c r="S165" s="224">
        <v>0</v>
      </c>
      <c r="T165" s="225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26" t="s">
        <v>167</v>
      </c>
      <c r="AT165" s="226" t="s">
        <v>149</v>
      </c>
      <c r="AU165" s="226" t="s">
        <v>86</v>
      </c>
      <c r="AY165" s="20" t="s">
        <v>146</v>
      </c>
      <c r="BE165" s="227">
        <f>IF(N165="základní",J165,0)</f>
        <v>0</v>
      </c>
      <c r="BF165" s="227">
        <f>IF(N165="snížená",J165,0)</f>
        <v>0</v>
      </c>
      <c r="BG165" s="227">
        <f>IF(N165="zákl. přenesená",J165,0)</f>
        <v>0</v>
      </c>
      <c r="BH165" s="227">
        <f>IF(N165="sníž. přenesená",J165,0)</f>
        <v>0</v>
      </c>
      <c r="BI165" s="227">
        <f>IF(N165="nulová",J165,0)</f>
        <v>0</v>
      </c>
      <c r="BJ165" s="20" t="s">
        <v>84</v>
      </c>
      <c r="BK165" s="227">
        <f>ROUND(I165*H165,2)</f>
        <v>0</v>
      </c>
      <c r="BL165" s="20" t="s">
        <v>167</v>
      </c>
      <c r="BM165" s="226" t="s">
        <v>2060</v>
      </c>
    </row>
    <row r="166" spans="1:47" s="2" customFormat="1" ht="12">
      <c r="A166" s="41"/>
      <c r="B166" s="42"/>
      <c r="C166" s="43"/>
      <c r="D166" s="228" t="s">
        <v>156</v>
      </c>
      <c r="E166" s="43"/>
      <c r="F166" s="229" t="s">
        <v>2061</v>
      </c>
      <c r="G166" s="43"/>
      <c r="H166" s="43"/>
      <c r="I166" s="230"/>
      <c r="J166" s="43"/>
      <c r="K166" s="43"/>
      <c r="L166" s="47"/>
      <c r="M166" s="231"/>
      <c r="N166" s="232"/>
      <c r="O166" s="87"/>
      <c r="P166" s="87"/>
      <c r="Q166" s="87"/>
      <c r="R166" s="87"/>
      <c r="S166" s="87"/>
      <c r="T166" s="88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T166" s="20" t="s">
        <v>156</v>
      </c>
      <c r="AU166" s="20" t="s">
        <v>86</v>
      </c>
    </row>
    <row r="167" spans="1:51" s="14" customFormat="1" ht="12">
      <c r="A167" s="14"/>
      <c r="B167" s="250"/>
      <c r="C167" s="251"/>
      <c r="D167" s="241" t="s">
        <v>380</v>
      </c>
      <c r="E167" s="251"/>
      <c r="F167" s="253" t="s">
        <v>2033</v>
      </c>
      <c r="G167" s="251"/>
      <c r="H167" s="254">
        <v>24</v>
      </c>
      <c r="I167" s="255"/>
      <c r="J167" s="251"/>
      <c r="K167" s="251"/>
      <c r="L167" s="256"/>
      <c r="M167" s="257"/>
      <c r="N167" s="258"/>
      <c r="O167" s="258"/>
      <c r="P167" s="258"/>
      <c r="Q167" s="258"/>
      <c r="R167" s="258"/>
      <c r="S167" s="258"/>
      <c r="T167" s="259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60" t="s">
        <v>380</v>
      </c>
      <c r="AU167" s="260" t="s">
        <v>86</v>
      </c>
      <c r="AV167" s="14" t="s">
        <v>86</v>
      </c>
      <c r="AW167" s="14" t="s">
        <v>4</v>
      </c>
      <c r="AX167" s="14" t="s">
        <v>84</v>
      </c>
      <c r="AY167" s="260" t="s">
        <v>146</v>
      </c>
    </row>
    <row r="168" spans="1:65" s="2" customFormat="1" ht="33" customHeight="1">
      <c r="A168" s="41"/>
      <c r="B168" s="42"/>
      <c r="C168" s="215" t="s">
        <v>615</v>
      </c>
      <c r="D168" s="215" t="s">
        <v>149</v>
      </c>
      <c r="E168" s="216" t="s">
        <v>2062</v>
      </c>
      <c r="F168" s="217" t="s">
        <v>2063</v>
      </c>
      <c r="G168" s="218" t="s">
        <v>644</v>
      </c>
      <c r="H168" s="219">
        <v>8</v>
      </c>
      <c r="I168" s="220"/>
      <c r="J168" s="221">
        <f>ROUND(I168*H168,2)</f>
        <v>0</v>
      </c>
      <c r="K168" s="217" t="s">
        <v>153</v>
      </c>
      <c r="L168" s="47"/>
      <c r="M168" s="222" t="s">
        <v>19</v>
      </c>
      <c r="N168" s="223" t="s">
        <v>47</v>
      </c>
      <c r="O168" s="87"/>
      <c r="P168" s="224">
        <f>O168*H168</f>
        <v>0</v>
      </c>
      <c r="Q168" s="224">
        <v>0</v>
      </c>
      <c r="R168" s="224">
        <f>Q168*H168</f>
        <v>0</v>
      </c>
      <c r="S168" s="224">
        <v>0</v>
      </c>
      <c r="T168" s="225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26" t="s">
        <v>167</v>
      </c>
      <c r="AT168" s="226" t="s">
        <v>149</v>
      </c>
      <c r="AU168" s="226" t="s">
        <v>86</v>
      </c>
      <c r="AY168" s="20" t="s">
        <v>146</v>
      </c>
      <c r="BE168" s="227">
        <f>IF(N168="základní",J168,0)</f>
        <v>0</v>
      </c>
      <c r="BF168" s="227">
        <f>IF(N168="snížená",J168,0)</f>
        <v>0</v>
      </c>
      <c r="BG168" s="227">
        <f>IF(N168="zákl. přenesená",J168,0)</f>
        <v>0</v>
      </c>
      <c r="BH168" s="227">
        <f>IF(N168="sníž. přenesená",J168,0)</f>
        <v>0</v>
      </c>
      <c r="BI168" s="227">
        <f>IF(N168="nulová",J168,0)</f>
        <v>0</v>
      </c>
      <c r="BJ168" s="20" t="s">
        <v>84</v>
      </c>
      <c r="BK168" s="227">
        <f>ROUND(I168*H168,2)</f>
        <v>0</v>
      </c>
      <c r="BL168" s="20" t="s">
        <v>167</v>
      </c>
      <c r="BM168" s="226" t="s">
        <v>2064</v>
      </c>
    </row>
    <row r="169" spans="1:47" s="2" customFormat="1" ht="12">
      <c r="A169" s="41"/>
      <c r="B169" s="42"/>
      <c r="C169" s="43"/>
      <c r="D169" s="228" t="s">
        <v>156</v>
      </c>
      <c r="E169" s="43"/>
      <c r="F169" s="229" t="s">
        <v>2065</v>
      </c>
      <c r="G169" s="43"/>
      <c r="H169" s="43"/>
      <c r="I169" s="230"/>
      <c r="J169" s="43"/>
      <c r="K169" s="43"/>
      <c r="L169" s="47"/>
      <c r="M169" s="231"/>
      <c r="N169" s="232"/>
      <c r="O169" s="87"/>
      <c r="P169" s="87"/>
      <c r="Q169" s="87"/>
      <c r="R169" s="87"/>
      <c r="S169" s="87"/>
      <c r="T169" s="88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T169" s="20" t="s">
        <v>156</v>
      </c>
      <c r="AU169" s="20" t="s">
        <v>86</v>
      </c>
    </row>
    <row r="170" spans="1:51" s="14" customFormat="1" ht="12">
      <c r="A170" s="14"/>
      <c r="B170" s="250"/>
      <c r="C170" s="251"/>
      <c r="D170" s="241" t="s">
        <v>380</v>
      </c>
      <c r="E170" s="251"/>
      <c r="F170" s="253" t="s">
        <v>2066</v>
      </c>
      <c r="G170" s="251"/>
      <c r="H170" s="254">
        <v>8</v>
      </c>
      <c r="I170" s="255"/>
      <c r="J170" s="251"/>
      <c r="K170" s="251"/>
      <c r="L170" s="256"/>
      <c r="M170" s="257"/>
      <c r="N170" s="258"/>
      <c r="O170" s="258"/>
      <c r="P170" s="258"/>
      <c r="Q170" s="258"/>
      <c r="R170" s="258"/>
      <c r="S170" s="258"/>
      <c r="T170" s="259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60" t="s">
        <v>380</v>
      </c>
      <c r="AU170" s="260" t="s">
        <v>86</v>
      </c>
      <c r="AV170" s="14" t="s">
        <v>86</v>
      </c>
      <c r="AW170" s="14" t="s">
        <v>4</v>
      </c>
      <c r="AX170" s="14" t="s">
        <v>84</v>
      </c>
      <c r="AY170" s="260" t="s">
        <v>146</v>
      </c>
    </row>
    <row r="171" spans="1:65" s="2" customFormat="1" ht="16.5" customHeight="1">
      <c r="A171" s="41"/>
      <c r="B171" s="42"/>
      <c r="C171" s="215" t="s">
        <v>621</v>
      </c>
      <c r="D171" s="215" t="s">
        <v>149</v>
      </c>
      <c r="E171" s="216" t="s">
        <v>2067</v>
      </c>
      <c r="F171" s="217" t="s">
        <v>2068</v>
      </c>
      <c r="G171" s="218" t="s">
        <v>377</v>
      </c>
      <c r="H171" s="219">
        <v>78.5</v>
      </c>
      <c r="I171" s="220"/>
      <c r="J171" s="221">
        <f>ROUND(I171*H171,2)</f>
        <v>0</v>
      </c>
      <c r="K171" s="217" t="s">
        <v>153</v>
      </c>
      <c r="L171" s="47"/>
      <c r="M171" s="222" t="s">
        <v>19</v>
      </c>
      <c r="N171" s="223" t="s">
        <v>47</v>
      </c>
      <c r="O171" s="87"/>
      <c r="P171" s="224">
        <f>O171*H171</f>
        <v>0</v>
      </c>
      <c r="Q171" s="224">
        <v>0</v>
      </c>
      <c r="R171" s="224">
        <f>Q171*H171</f>
        <v>0</v>
      </c>
      <c r="S171" s="224">
        <v>0</v>
      </c>
      <c r="T171" s="225">
        <f>S171*H171</f>
        <v>0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26" t="s">
        <v>167</v>
      </c>
      <c r="AT171" s="226" t="s">
        <v>149</v>
      </c>
      <c r="AU171" s="226" t="s">
        <v>86</v>
      </c>
      <c r="AY171" s="20" t="s">
        <v>146</v>
      </c>
      <c r="BE171" s="227">
        <f>IF(N171="základní",J171,0)</f>
        <v>0</v>
      </c>
      <c r="BF171" s="227">
        <f>IF(N171="snížená",J171,0)</f>
        <v>0</v>
      </c>
      <c r="BG171" s="227">
        <f>IF(N171="zákl. přenesená",J171,0)</f>
        <v>0</v>
      </c>
      <c r="BH171" s="227">
        <f>IF(N171="sníž. přenesená",J171,0)</f>
        <v>0</v>
      </c>
      <c r="BI171" s="227">
        <f>IF(N171="nulová",J171,0)</f>
        <v>0</v>
      </c>
      <c r="BJ171" s="20" t="s">
        <v>84</v>
      </c>
      <c r="BK171" s="227">
        <f>ROUND(I171*H171,2)</f>
        <v>0</v>
      </c>
      <c r="BL171" s="20" t="s">
        <v>167</v>
      </c>
      <c r="BM171" s="226" t="s">
        <v>2069</v>
      </c>
    </row>
    <row r="172" spans="1:47" s="2" customFormat="1" ht="12">
      <c r="A172" s="41"/>
      <c r="B172" s="42"/>
      <c r="C172" s="43"/>
      <c r="D172" s="228" t="s">
        <v>156</v>
      </c>
      <c r="E172" s="43"/>
      <c r="F172" s="229" t="s">
        <v>2070</v>
      </c>
      <c r="G172" s="43"/>
      <c r="H172" s="43"/>
      <c r="I172" s="230"/>
      <c r="J172" s="43"/>
      <c r="K172" s="43"/>
      <c r="L172" s="47"/>
      <c r="M172" s="231"/>
      <c r="N172" s="232"/>
      <c r="O172" s="87"/>
      <c r="P172" s="87"/>
      <c r="Q172" s="87"/>
      <c r="R172" s="87"/>
      <c r="S172" s="87"/>
      <c r="T172" s="88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T172" s="20" t="s">
        <v>156</v>
      </c>
      <c r="AU172" s="20" t="s">
        <v>86</v>
      </c>
    </row>
    <row r="173" spans="1:51" s="14" customFormat="1" ht="12">
      <c r="A173" s="14"/>
      <c r="B173" s="250"/>
      <c r="C173" s="251"/>
      <c r="D173" s="241" t="s">
        <v>380</v>
      </c>
      <c r="E173" s="252" t="s">
        <v>19</v>
      </c>
      <c r="F173" s="253" t="s">
        <v>2071</v>
      </c>
      <c r="G173" s="251"/>
      <c r="H173" s="254">
        <v>67.5</v>
      </c>
      <c r="I173" s="255"/>
      <c r="J173" s="251"/>
      <c r="K173" s="251"/>
      <c r="L173" s="256"/>
      <c r="M173" s="257"/>
      <c r="N173" s="258"/>
      <c r="O173" s="258"/>
      <c r="P173" s="258"/>
      <c r="Q173" s="258"/>
      <c r="R173" s="258"/>
      <c r="S173" s="258"/>
      <c r="T173" s="259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60" t="s">
        <v>380</v>
      </c>
      <c r="AU173" s="260" t="s">
        <v>86</v>
      </c>
      <c r="AV173" s="14" t="s">
        <v>86</v>
      </c>
      <c r="AW173" s="14" t="s">
        <v>37</v>
      </c>
      <c r="AX173" s="14" t="s">
        <v>76</v>
      </c>
      <c r="AY173" s="260" t="s">
        <v>146</v>
      </c>
    </row>
    <row r="174" spans="1:51" s="14" customFormat="1" ht="12">
      <c r="A174" s="14"/>
      <c r="B174" s="250"/>
      <c r="C174" s="251"/>
      <c r="D174" s="241" t="s">
        <v>380</v>
      </c>
      <c r="E174" s="252" t="s">
        <v>19</v>
      </c>
      <c r="F174" s="253" t="s">
        <v>2072</v>
      </c>
      <c r="G174" s="251"/>
      <c r="H174" s="254">
        <v>11</v>
      </c>
      <c r="I174" s="255"/>
      <c r="J174" s="251"/>
      <c r="K174" s="251"/>
      <c r="L174" s="256"/>
      <c r="M174" s="257"/>
      <c r="N174" s="258"/>
      <c r="O174" s="258"/>
      <c r="P174" s="258"/>
      <c r="Q174" s="258"/>
      <c r="R174" s="258"/>
      <c r="S174" s="258"/>
      <c r="T174" s="259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60" t="s">
        <v>380</v>
      </c>
      <c r="AU174" s="260" t="s">
        <v>86</v>
      </c>
      <c r="AV174" s="14" t="s">
        <v>86</v>
      </c>
      <c r="AW174" s="14" t="s">
        <v>37</v>
      </c>
      <c r="AX174" s="14" t="s">
        <v>76</v>
      </c>
      <c r="AY174" s="260" t="s">
        <v>146</v>
      </c>
    </row>
    <row r="175" spans="1:51" s="16" customFormat="1" ht="12">
      <c r="A175" s="16"/>
      <c r="B175" s="277"/>
      <c r="C175" s="278"/>
      <c r="D175" s="241" t="s">
        <v>380</v>
      </c>
      <c r="E175" s="279" t="s">
        <v>19</v>
      </c>
      <c r="F175" s="280" t="s">
        <v>2073</v>
      </c>
      <c r="G175" s="278"/>
      <c r="H175" s="281">
        <v>78.5</v>
      </c>
      <c r="I175" s="282"/>
      <c r="J175" s="278"/>
      <c r="K175" s="278"/>
      <c r="L175" s="283"/>
      <c r="M175" s="284"/>
      <c r="N175" s="285"/>
      <c r="O175" s="285"/>
      <c r="P175" s="285"/>
      <c r="Q175" s="285"/>
      <c r="R175" s="285"/>
      <c r="S175" s="285"/>
      <c r="T175" s="28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T175" s="287" t="s">
        <v>380</v>
      </c>
      <c r="AU175" s="287" t="s">
        <v>86</v>
      </c>
      <c r="AV175" s="16" t="s">
        <v>167</v>
      </c>
      <c r="AW175" s="16" t="s">
        <v>37</v>
      </c>
      <c r="AX175" s="16" t="s">
        <v>84</v>
      </c>
      <c r="AY175" s="287" t="s">
        <v>146</v>
      </c>
    </row>
    <row r="176" spans="1:65" s="2" customFormat="1" ht="16.5" customHeight="1">
      <c r="A176" s="41"/>
      <c r="B176" s="42"/>
      <c r="C176" s="215" t="s">
        <v>628</v>
      </c>
      <c r="D176" s="215" t="s">
        <v>149</v>
      </c>
      <c r="E176" s="216" t="s">
        <v>2074</v>
      </c>
      <c r="F176" s="217" t="s">
        <v>2075</v>
      </c>
      <c r="G176" s="218" t="s">
        <v>526</v>
      </c>
      <c r="H176" s="219">
        <v>3</v>
      </c>
      <c r="I176" s="220"/>
      <c r="J176" s="221">
        <f>ROUND(I176*H176,2)</f>
        <v>0</v>
      </c>
      <c r="K176" s="217" t="s">
        <v>19</v>
      </c>
      <c r="L176" s="47"/>
      <c r="M176" s="222" t="s">
        <v>19</v>
      </c>
      <c r="N176" s="223" t="s">
        <v>47</v>
      </c>
      <c r="O176" s="87"/>
      <c r="P176" s="224">
        <f>O176*H176</f>
        <v>0</v>
      </c>
      <c r="Q176" s="224">
        <v>0</v>
      </c>
      <c r="R176" s="224">
        <f>Q176*H176</f>
        <v>0</v>
      </c>
      <c r="S176" s="224">
        <v>0</v>
      </c>
      <c r="T176" s="225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26" t="s">
        <v>167</v>
      </c>
      <c r="AT176" s="226" t="s">
        <v>149</v>
      </c>
      <c r="AU176" s="226" t="s">
        <v>86</v>
      </c>
      <c r="AY176" s="20" t="s">
        <v>146</v>
      </c>
      <c r="BE176" s="227">
        <f>IF(N176="základní",J176,0)</f>
        <v>0</v>
      </c>
      <c r="BF176" s="227">
        <f>IF(N176="snížená",J176,0)</f>
        <v>0</v>
      </c>
      <c r="BG176" s="227">
        <f>IF(N176="zákl. přenesená",J176,0)</f>
        <v>0</v>
      </c>
      <c r="BH176" s="227">
        <f>IF(N176="sníž. přenesená",J176,0)</f>
        <v>0</v>
      </c>
      <c r="BI176" s="227">
        <f>IF(N176="nulová",J176,0)</f>
        <v>0</v>
      </c>
      <c r="BJ176" s="20" t="s">
        <v>84</v>
      </c>
      <c r="BK176" s="227">
        <f>ROUND(I176*H176,2)</f>
        <v>0</v>
      </c>
      <c r="BL176" s="20" t="s">
        <v>167</v>
      </c>
      <c r="BM176" s="226" t="s">
        <v>2076</v>
      </c>
    </row>
    <row r="177" spans="1:63" s="12" customFormat="1" ht="22.8" customHeight="1">
      <c r="A177" s="12"/>
      <c r="B177" s="199"/>
      <c r="C177" s="200"/>
      <c r="D177" s="201" t="s">
        <v>75</v>
      </c>
      <c r="E177" s="213" t="s">
        <v>2077</v>
      </c>
      <c r="F177" s="213" t="s">
        <v>2078</v>
      </c>
      <c r="G177" s="200"/>
      <c r="H177" s="200"/>
      <c r="I177" s="203"/>
      <c r="J177" s="214">
        <f>BK177</f>
        <v>0</v>
      </c>
      <c r="K177" s="200"/>
      <c r="L177" s="205"/>
      <c r="M177" s="206"/>
      <c r="N177" s="207"/>
      <c r="O177" s="207"/>
      <c r="P177" s="208">
        <f>SUM(P178:P183)</f>
        <v>0</v>
      </c>
      <c r="Q177" s="207"/>
      <c r="R177" s="208">
        <f>SUM(R178:R183)</f>
        <v>0</v>
      </c>
      <c r="S177" s="207"/>
      <c r="T177" s="209">
        <f>SUM(T178:T183)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10" t="s">
        <v>84</v>
      </c>
      <c r="AT177" s="211" t="s">
        <v>75</v>
      </c>
      <c r="AU177" s="211" t="s">
        <v>84</v>
      </c>
      <c r="AY177" s="210" t="s">
        <v>146</v>
      </c>
      <c r="BK177" s="212">
        <f>SUM(BK178:BK183)</f>
        <v>0</v>
      </c>
    </row>
    <row r="178" spans="1:65" s="2" customFormat="1" ht="21.75" customHeight="1">
      <c r="A178" s="41"/>
      <c r="B178" s="42"/>
      <c r="C178" s="215" t="s">
        <v>634</v>
      </c>
      <c r="D178" s="215" t="s">
        <v>149</v>
      </c>
      <c r="E178" s="216" t="s">
        <v>2079</v>
      </c>
      <c r="F178" s="217" t="s">
        <v>2080</v>
      </c>
      <c r="G178" s="218" t="s">
        <v>1949</v>
      </c>
      <c r="H178" s="219">
        <v>7</v>
      </c>
      <c r="I178" s="220"/>
      <c r="J178" s="221">
        <f>ROUND(I178*H178,2)</f>
        <v>0</v>
      </c>
      <c r="K178" s="217" t="s">
        <v>153</v>
      </c>
      <c r="L178" s="47"/>
      <c r="M178" s="222" t="s">
        <v>19</v>
      </c>
      <c r="N178" s="223" t="s">
        <v>47</v>
      </c>
      <c r="O178" s="87"/>
      <c r="P178" s="224">
        <f>O178*H178</f>
        <v>0</v>
      </c>
      <c r="Q178" s="224">
        <v>0</v>
      </c>
      <c r="R178" s="224">
        <f>Q178*H178</f>
        <v>0</v>
      </c>
      <c r="S178" s="224">
        <v>0</v>
      </c>
      <c r="T178" s="225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26" t="s">
        <v>167</v>
      </c>
      <c r="AT178" s="226" t="s">
        <v>149</v>
      </c>
      <c r="AU178" s="226" t="s">
        <v>86</v>
      </c>
      <c r="AY178" s="20" t="s">
        <v>146</v>
      </c>
      <c r="BE178" s="227">
        <f>IF(N178="základní",J178,0)</f>
        <v>0</v>
      </c>
      <c r="BF178" s="227">
        <f>IF(N178="snížená",J178,0)</f>
        <v>0</v>
      </c>
      <c r="BG178" s="227">
        <f>IF(N178="zákl. přenesená",J178,0)</f>
        <v>0</v>
      </c>
      <c r="BH178" s="227">
        <f>IF(N178="sníž. přenesená",J178,0)</f>
        <v>0</v>
      </c>
      <c r="BI178" s="227">
        <f>IF(N178="nulová",J178,0)</f>
        <v>0</v>
      </c>
      <c r="BJ178" s="20" t="s">
        <v>84</v>
      </c>
      <c r="BK178" s="227">
        <f>ROUND(I178*H178,2)</f>
        <v>0</v>
      </c>
      <c r="BL178" s="20" t="s">
        <v>167</v>
      </c>
      <c r="BM178" s="226" t="s">
        <v>2081</v>
      </c>
    </row>
    <row r="179" spans="1:47" s="2" customFormat="1" ht="12">
      <c r="A179" s="41"/>
      <c r="B179" s="42"/>
      <c r="C179" s="43"/>
      <c r="D179" s="228" t="s">
        <v>156</v>
      </c>
      <c r="E179" s="43"/>
      <c r="F179" s="229" t="s">
        <v>2082</v>
      </c>
      <c r="G179" s="43"/>
      <c r="H179" s="43"/>
      <c r="I179" s="230"/>
      <c r="J179" s="43"/>
      <c r="K179" s="43"/>
      <c r="L179" s="47"/>
      <c r="M179" s="231"/>
      <c r="N179" s="232"/>
      <c r="O179" s="87"/>
      <c r="P179" s="87"/>
      <c r="Q179" s="87"/>
      <c r="R179" s="87"/>
      <c r="S179" s="87"/>
      <c r="T179" s="88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T179" s="20" t="s">
        <v>156</v>
      </c>
      <c r="AU179" s="20" t="s">
        <v>86</v>
      </c>
    </row>
    <row r="180" spans="1:65" s="2" customFormat="1" ht="16.5" customHeight="1">
      <c r="A180" s="41"/>
      <c r="B180" s="42"/>
      <c r="C180" s="215" t="s">
        <v>641</v>
      </c>
      <c r="D180" s="215" t="s">
        <v>149</v>
      </c>
      <c r="E180" s="216" t="s">
        <v>2083</v>
      </c>
      <c r="F180" s="217" t="s">
        <v>2084</v>
      </c>
      <c r="G180" s="218" t="s">
        <v>377</v>
      </c>
      <c r="H180" s="219">
        <v>70</v>
      </c>
      <c r="I180" s="220"/>
      <c r="J180" s="221">
        <f>ROUND(I180*H180,2)</f>
        <v>0</v>
      </c>
      <c r="K180" s="217" t="s">
        <v>153</v>
      </c>
      <c r="L180" s="47"/>
      <c r="M180" s="222" t="s">
        <v>19</v>
      </c>
      <c r="N180" s="223" t="s">
        <v>47</v>
      </c>
      <c r="O180" s="87"/>
      <c r="P180" s="224">
        <f>O180*H180</f>
        <v>0</v>
      </c>
      <c r="Q180" s="224">
        <v>0</v>
      </c>
      <c r="R180" s="224">
        <f>Q180*H180</f>
        <v>0</v>
      </c>
      <c r="S180" s="224">
        <v>0</v>
      </c>
      <c r="T180" s="225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26" t="s">
        <v>167</v>
      </c>
      <c r="AT180" s="226" t="s">
        <v>149</v>
      </c>
      <c r="AU180" s="226" t="s">
        <v>86</v>
      </c>
      <c r="AY180" s="20" t="s">
        <v>146</v>
      </c>
      <c r="BE180" s="227">
        <f>IF(N180="základní",J180,0)</f>
        <v>0</v>
      </c>
      <c r="BF180" s="227">
        <f>IF(N180="snížená",J180,0)</f>
        <v>0</v>
      </c>
      <c r="BG180" s="227">
        <f>IF(N180="zákl. přenesená",J180,0)</f>
        <v>0</v>
      </c>
      <c r="BH180" s="227">
        <f>IF(N180="sníž. přenesená",J180,0)</f>
        <v>0</v>
      </c>
      <c r="BI180" s="227">
        <f>IF(N180="nulová",J180,0)</f>
        <v>0</v>
      </c>
      <c r="BJ180" s="20" t="s">
        <v>84</v>
      </c>
      <c r="BK180" s="227">
        <f>ROUND(I180*H180,2)</f>
        <v>0</v>
      </c>
      <c r="BL180" s="20" t="s">
        <v>167</v>
      </c>
      <c r="BM180" s="226" t="s">
        <v>2085</v>
      </c>
    </row>
    <row r="181" spans="1:47" s="2" customFormat="1" ht="12">
      <c r="A181" s="41"/>
      <c r="B181" s="42"/>
      <c r="C181" s="43"/>
      <c r="D181" s="228" t="s">
        <v>156</v>
      </c>
      <c r="E181" s="43"/>
      <c r="F181" s="229" t="s">
        <v>2086</v>
      </c>
      <c r="G181" s="43"/>
      <c r="H181" s="43"/>
      <c r="I181" s="230"/>
      <c r="J181" s="43"/>
      <c r="K181" s="43"/>
      <c r="L181" s="47"/>
      <c r="M181" s="231"/>
      <c r="N181" s="232"/>
      <c r="O181" s="87"/>
      <c r="P181" s="87"/>
      <c r="Q181" s="87"/>
      <c r="R181" s="87"/>
      <c r="S181" s="87"/>
      <c r="T181" s="88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T181" s="20" t="s">
        <v>156</v>
      </c>
      <c r="AU181" s="20" t="s">
        <v>86</v>
      </c>
    </row>
    <row r="182" spans="1:65" s="2" customFormat="1" ht="16.5" customHeight="1">
      <c r="A182" s="41"/>
      <c r="B182" s="42"/>
      <c r="C182" s="288" t="s">
        <v>650</v>
      </c>
      <c r="D182" s="288" t="s">
        <v>523</v>
      </c>
      <c r="E182" s="289" t="s">
        <v>2087</v>
      </c>
      <c r="F182" s="290" t="s">
        <v>2088</v>
      </c>
      <c r="G182" s="291" t="s">
        <v>467</v>
      </c>
      <c r="H182" s="292">
        <v>7</v>
      </c>
      <c r="I182" s="293"/>
      <c r="J182" s="294">
        <f>ROUND(I182*H182,2)</f>
        <v>0</v>
      </c>
      <c r="K182" s="290" t="s">
        <v>19</v>
      </c>
      <c r="L182" s="295"/>
      <c r="M182" s="296" t="s">
        <v>19</v>
      </c>
      <c r="N182" s="297" t="s">
        <v>47</v>
      </c>
      <c r="O182" s="87"/>
      <c r="P182" s="224">
        <f>O182*H182</f>
        <v>0</v>
      </c>
      <c r="Q182" s="224">
        <v>0</v>
      </c>
      <c r="R182" s="224">
        <f>Q182*H182</f>
        <v>0</v>
      </c>
      <c r="S182" s="224">
        <v>0</v>
      </c>
      <c r="T182" s="225">
        <f>S182*H182</f>
        <v>0</v>
      </c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R182" s="226" t="s">
        <v>193</v>
      </c>
      <c r="AT182" s="226" t="s">
        <v>523</v>
      </c>
      <c r="AU182" s="226" t="s">
        <v>86</v>
      </c>
      <c r="AY182" s="20" t="s">
        <v>146</v>
      </c>
      <c r="BE182" s="227">
        <f>IF(N182="základní",J182,0)</f>
        <v>0</v>
      </c>
      <c r="BF182" s="227">
        <f>IF(N182="snížená",J182,0)</f>
        <v>0</v>
      </c>
      <c r="BG182" s="227">
        <f>IF(N182="zákl. přenesená",J182,0)</f>
        <v>0</v>
      </c>
      <c r="BH182" s="227">
        <f>IF(N182="sníž. přenesená",J182,0)</f>
        <v>0</v>
      </c>
      <c r="BI182" s="227">
        <f>IF(N182="nulová",J182,0)</f>
        <v>0</v>
      </c>
      <c r="BJ182" s="20" t="s">
        <v>84</v>
      </c>
      <c r="BK182" s="227">
        <f>ROUND(I182*H182,2)</f>
        <v>0</v>
      </c>
      <c r="BL182" s="20" t="s">
        <v>167</v>
      </c>
      <c r="BM182" s="226" t="s">
        <v>2089</v>
      </c>
    </row>
    <row r="183" spans="1:47" s="2" customFormat="1" ht="12">
      <c r="A183" s="41"/>
      <c r="B183" s="42"/>
      <c r="C183" s="43"/>
      <c r="D183" s="241" t="s">
        <v>646</v>
      </c>
      <c r="E183" s="43"/>
      <c r="F183" s="298" t="s">
        <v>647</v>
      </c>
      <c r="G183" s="43"/>
      <c r="H183" s="43"/>
      <c r="I183" s="230"/>
      <c r="J183" s="43"/>
      <c r="K183" s="43"/>
      <c r="L183" s="47"/>
      <c r="M183" s="231"/>
      <c r="N183" s="232"/>
      <c r="O183" s="87"/>
      <c r="P183" s="87"/>
      <c r="Q183" s="87"/>
      <c r="R183" s="87"/>
      <c r="S183" s="87"/>
      <c r="T183" s="88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T183" s="20" t="s">
        <v>646</v>
      </c>
      <c r="AU183" s="20" t="s">
        <v>86</v>
      </c>
    </row>
    <row r="184" spans="1:63" s="12" customFormat="1" ht="22.8" customHeight="1">
      <c r="A184" s="12"/>
      <c r="B184" s="199"/>
      <c r="C184" s="200"/>
      <c r="D184" s="201" t="s">
        <v>75</v>
      </c>
      <c r="E184" s="213" t="s">
        <v>2090</v>
      </c>
      <c r="F184" s="213" t="s">
        <v>2090</v>
      </c>
      <c r="G184" s="200"/>
      <c r="H184" s="200"/>
      <c r="I184" s="203"/>
      <c r="J184" s="214">
        <f>BK184</f>
        <v>0</v>
      </c>
      <c r="K184" s="200"/>
      <c r="L184" s="205"/>
      <c r="M184" s="206"/>
      <c r="N184" s="207"/>
      <c r="O184" s="207"/>
      <c r="P184" s="208">
        <f>SUM(P185:P186)</f>
        <v>0</v>
      </c>
      <c r="Q184" s="207"/>
      <c r="R184" s="208">
        <f>SUM(R185:R186)</f>
        <v>0</v>
      </c>
      <c r="S184" s="207"/>
      <c r="T184" s="209">
        <f>SUM(T185:T186)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10" t="s">
        <v>84</v>
      </c>
      <c r="AT184" s="211" t="s">
        <v>75</v>
      </c>
      <c r="AU184" s="211" t="s">
        <v>84</v>
      </c>
      <c r="AY184" s="210" t="s">
        <v>146</v>
      </c>
      <c r="BK184" s="212">
        <f>SUM(BK185:BK186)</f>
        <v>0</v>
      </c>
    </row>
    <row r="185" spans="1:65" s="2" customFormat="1" ht="16.5" customHeight="1">
      <c r="A185" s="41"/>
      <c r="B185" s="42"/>
      <c r="C185" s="215" t="s">
        <v>656</v>
      </c>
      <c r="D185" s="215" t="s">
        <v>149</v>
      </c>
      <c r="E185" s="216" t="s">
        <v>2091</v>
      </c>
      <c r="F185" s="217" t="s">
        <v>2092</v>
      </c>
      <c r="G185" s="218" t="s">
        <v>526</v>
      </c>
      <c r="H185" s="219">
        <v>21</v>
      </c>
      <c r="I185" s="220"/>
      <c r="J185" s="221">
        <f>ROUND(I185*H185,2)</f>
        <v>0</v>
      </c>
      <c r="K185" s="217" t="s">
        <v>153</v>
      </c>
      <c r="L185" s="47"/>
      <c r="M185" s="222" t="s">
        <v>19</v>
      </c>
      <c r="N185" s="223" t="s">
        <v>47</v>
      </c>
      <c r="O185" s="87"/>
      <c r="P185" s="224">
        <f>O185*H185</f>
        <v>0</v>
      </c>
      <c r="Q185" s="224">
        <v>0</v>
      </c>
      <c r="R185" s="224">
        <f>Q185*H185</f>
        <v>0</v>
      </c>
      <c r="S185" s="224">
        <v>0</v>
      </c>
      <c r="T185" s="225">
        <f>S185*H185</f>
        <v>0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26" t="s">
        <v>167</v>
      </c>
      <c r="AT185" s="226" t="s">
        <v>149</v>
      </c>
      <c r="AU185" s="226" t="s">
        <v>86</v>
      </c>
      <c r="AY185" s="20" t="s">
        <v>146</v>
      </c>
      <c r="BE185" s="227">
        <f>IF(N185="základní",J185,0)</f>
        <v>0</v>
      </c>
      <c r="BF185" s="227">
        <f>IF(N185="snížená",J185,0)</f>
        <v>0</v>
      </c>
      <c r="BG185" s="227">
        <f>IF(N185="zákl. přenesená",J185,0)</f>
        <v>0</v>
      </c>
      <c r="BH185" s="227">
        <f>IF(N185="sníž. přenesená",J185,0)</f>
        <v>0</v>
      </c>
      <c r="BI185" s="227">
        <f>IF(N185="nulová",J185,0)</f>
        <v>0</v>
      </c>
      <c r="BJ185" s="20" t="s">
        <v>84</v>
      </c>
      <c r="BK185" s="227">
        <f>ROUND(I185*H185,2)</f>
        <v>0</v>
      </c>
      <c r="BL185" s="20" t="s">
        <v>167</v>
      </c>
      <c r="BM185" s="226" t="s">
        <v>2093</v>
      </c>
    </row>
    <row r="186" spans="1:47" s="2" customFormat="1" ht="12">
      <c r="A186" s="41"/>
      <c r="B186" s="42"/>
      <c r="C186" s="43"/>
      <c r="D186" s="228" t="s">
        <v>156</v>
      </c>
      <c r="E186" s="43"/>
      <c r="F186" s="229" t="s">
        <v>2094</v>
      </c>
      <c r="G186" s="43"/>
      <c r="H186" s="43"/>
      <c r="I186" s="230"/>
      <c r="J186" s="43"/>
      <c r="K186" s="43"/>
      <c r="L186" s="47"/>
      <c r="M186" s="231"/>
      <c r="N186" s="232"/>
      <c r="O186" s="87"/>
      <c r="P186" s="87"/>
      <c r="Q186" s="87"/>
      <c r="R186" s="87"/>
      <c r="S186" s="87"/>
      <c r="T186" s="88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T186" s="20" t="s">
        <v>156</v>
      </c>
      <c r="AU186" s="20" t="s">
        <v>86</v>
      </c>
    </row>
    <row r="187" spans="1:63" s="12" customFormat="1" ht="22.8" customHeight="1">
      <c r="A187" s="12"/>
      <c r="B187" s="199"/>
      <c r="C187" s="200"/>
      <c r="D187" s="201" t="s">
        <v>75</v>
      </c>
      <c r="E187" s="213" t="s">
        <v>2095</v>
      </c>
      <c r="F187" s="213" t="s">
        <v>2096</v>
      </c>
      <c r="G187" s="200"/>
      <c r="H187" s="200"/>
      <c r="I187" s="203"/>
      <c r="J187" s="214">
        <f>BK187</f>
        <v>0</v>
      </c>
      <c r="K187" s="200"/>
      <c r="L187" s="205"/>
      <c r="M187" s="206"/>
      <c r="N187" s="207"/>
      <c r="O187" s="207"/>
      <c r="P187" s="208">
        <f>SUM(P188:P193)</f>
        <v>0</v>
      </c>
      <c r="Q187" s="207"/>
      <c r="R187" s="208">
        <f>SUM(R188:R193)</f>
        <v>0</v>
      </c>
      <c r="S187" s="207"/>
      <c r="T187" s="209">
        <f>SUM(T188:T193)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10" t="s">
        <v>84</v>
      </c>
      <c r="AT187" s="211" t="s">
        <v>75</v>
      </c>
      <c r="AU187" s="211" t="s">
        <v>84</v>
      </c>
      <c r="AY187" s="210" t="s">
        <v>146</v>
      </c>
      <c r="BK187" s="212">
        <f>SUM(BK188:BK193)</f>
        <v>0</v>
      </c>
    </row>
    <row r="188" spans="1:65" s="2" customFormat="1" ht="33" customHeight="1">
      <c r="A188" s="41"/>
      <c r="B188" s="42"/>
      <c r="C188" s="215" t="s">
        <v>665</v>
      </c>
      <c r="D188" s="215" t="s">
        <v>149</v>
      </c>
      <c r="E188" s="216" t="s">
        <v>2097</v>
      </c>
      <c r="F188" s="217" t="s">
        <v>2098</v>
      </c>
      <c r="G188" s="218" t="s">
        <v>377</v>
      </c>
      <c r="H188" s="219">
        <v>70</v>
      </c>
      <c r="I188" s="220"/>
      <c r="J188" s="221">
        <f>ROUND(I188*H188,2)</f>
        <v>0</v>
      </c>
      <c r="K188" s="217" t="s">
        <v>153</v>
      </c>
      <c r="L188" s="47"/>
      <c r="M188" s="222" t="s">
        <v>19</v>
      </c>
      <c r="N188" s="223" t="s">
        <v>47</v>
      </c>
      <c r="O188" s="87"/>
      <c r="P188" s="224">
        <f>O188*H188</f>
        <v>0</v>
      </c>
      <c r="Q188" s="224">
        <v>0</v>
      </c>
      <c r="R188" s="224">
        <f>Q188*H188</f>
        <v>0</v>
      </c>
      <c r="S188" s="224">
        <v>0</v>
      </c>
      <c r="T188" s="225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26" t="s">
        <v>167</v>
      </c>
      <c r="AT188" s="226" t="s">
        <v>149</v>
      </c>
      <c r="AU188" s="226" t="s">
        <v>86</v>
      </c>
      <c r="AY188" s="20" t="s">
        <v>146</v>
      </c>
      <c r="BE188" s="227">
        <f>IF(N188="základní",J188,0)</f>
        <v>0</v>
      </c>
      <c r="BF188" s="227">
        <f>IF(N188="snížená",J188,0)</f>
        <v>0</v>
      </c>
      <c r="BG188" s="227">
        <f>IF(N188="zákl. přenesená",J188,0)</f>
        <v>0</v>
      </c>
      <c r="BH188" s="227">
        <f>IF(N188="sníž. přenesená",J188,0)</f>
        <v>0</v>
      </c>
      <c r="BI188" s="227">
        <f>IF(N188="nulová",J188,0)</f>
        <v>0</v>
      </c>
      <c r="BJ188" s="20" t="s">
        <v>84</v>
      </c>
      <c r="BK188" s="227">
        <f>ROUND(I188*H188,2)</f>
        <v>0</v>
      </c>
      <c r="BL188" s="20" t="s">
        <v>167</v>
      </c>
      <c r="BM188" s="226" t="s">
        <v>2099</v>
      </c>
    </row>
    <row r="189" spans="1:47" s="2" customFormat="1" ht="12">
      <c r="A189" s="41"/>
      <c r="B189" s="42"/>
      <c r="C189" s="43"/>
      <c r="D189" s="228" t="s">
        <v>156</v>
      </c>
      <c r="E189" s="43"/>
      <c r="F189" s="229" t="s">
        <v>2100</v>
      </c>
      <c r="G189" s="43"/>
      <c r="H189" s="43"/>
      <c r="I189" s="230"/>
      <c r="J189" s="43"/>
      <c r="K189" s="43"/>
      <c r="L189" s="47"/>
      <c r="M189" s="231"/>
      <c r="N189" s="232"/>
      <c r="O189" s="87"/>
      <c r="P189" s="87"/>
      <c r="Q189" s="87"/>
      <c r="R189" s="87"/>
      <c r="S189" s="87"/>
      <c r="T189" s="88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T189" s="20" t="s">
        <v>156</v>
      </c>
      <c r="AU189" s="20" t="s">
        <v>86</v>
      </c>
    </row>
    <row r="190" spans="1:65" s="2" customFormat="1" ht="16.5" customHeight="1">
      <c r="A190" s="41"/>
      <c r="B190" s="42"/>
      <c r="C190" s="215" t="s">
        <v>671</v>
      </c>
      <c r="D190" s="215" t="s">
        <v>149</v>
      </c>
      <c r="E190" s="216" t="s">
        <v>2101</v>
      </c>
      <c r="F190" s="217" t="s">
        <v>2102</v>
      </c>
      <c r="G190" s="218" t="s">
        <v>377</v>
      </c>
      <c r="H190" s="219">
        <v>70</v>
      </c>
      <c r="I190" s="220"/>
      <c r="J190" s="221">
        <f>ROUND(I190*H190,2)</f>
        <v>0</v>
      </c>
      <c r="K190" s="217" t="s">
        <v>153</v>
      </c>
      <c r="L190" s="47"/>
      <c r="M190" s="222" t="s">
        <v>19</v>
      </c>
      <c r="N190" s="223" t="s">
        <v>47</v>
      </c>
      <c r="O190" s="87"/>
      <c r="P190" s="224">
        <f>O190*H190</f>
        <v>0</v>
      </c>
      <c r="Q190" s="224">
        <v>0</v>
      </c>
      <c r="R190" s="224">
        <f>Q190*H190</f>
        <v>0</v>
      </c>
      <c r="S190" s="224">
        <v>0</v>
      </c>
      <c r="T190" s="225">
        <f>S190*H190</f>
        <v>0</v>
      </c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R190" s="226" t="s">
        <v>167</v>
      </c>
      <c r="AT190" s="226" t="s">
        <v>149</v>
      </c>
      <c r="AU190" s="226" t="s">
        <v>86</v>
      </c>
      <c r="AY190" s="20" t="s">
        <v>146</v>
      </c>
      <c r="BE190" s="227">
        <f>IF(N190="základní",J190,0)</f>
        <v>0</v>
      </c>
      <c r="BF190" s="227">
        <f>IF(N190="snížená",J190,0)</f>
        <v>0</v>
      </c>
      <c r="BG190" s="227">
        <f>IF(N190="zákl. přenesená",J190,0)</f>
        <v>0</v>
      </c>
      <c r="BH190" s="227">
        <f>IF(N190="sníž. přenesená",J190,0)</f>
        <v>0</v>
      </c>
      <c r="BI190" s="227">
        <f>IF(N190="nulová",J190,0)</f>
        <v>0</v>
      </c>
      <c r="BJ190" s="20" t="s">
        <v>84</v>
      </c>
      <c r="BK190" s="227">
        <f>ROUND(I190*H190,2)</f>
        <v>0</v>
      </c>
      <c r="BL190" s="20" t="s">
        <v>167</v>
      </c>
      <c r="BM190" s="226" t="s">
        <v>2103</v>
      </c>
    </row>
    <row r="191" spans="1:47" s="2" customFormat="1" ht="12">
      <c r="A191" s="41"/>
      <c r="B191" s="42"/>
      <c r="C191" s="43"/>
      <c r="D191" s="228" t="s">
        <v>156</v>
      </c>
      <c r="E191" s="43"/>
      <c r="F191" s="229" t="s">
        <v>2104</v>
      </c>
      <c r="G191" s="43"/>
      <c r="H191" s="43"/>
      <c r="I191" s="230"/>
      <c r="J191" s="43"/>
      <c r="K191" s="43"/>
      <c r="L191" s="47"/>
      <c r="M191" s="231"/>
      <c r="N191" s="232"/>
      <c r="O191" s="87"/>
      <c r="P191" s="87"/>
      <c r="Q191" s="87"/>
      <c r="R191" s="87"/>
      <c r="S191" s="87"/>
      <c r="T191" s="88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T191" s="20" t="s">
        <v>156</v>
      </c>
      <c r="AU191" s="20" t="s">
        <v>86</v>
      </c>
    </row>
    <row r="192" spans="1:65" s="2" customFormat="1" ht="16.5" customHeight="1">
      <c r="A192" s="41"/>
      <c r="B192" s="42"/>
      <c r="C192" s="215" t="s">
        <v>676</v>
      </c>
      <c r="D192" s="215" t="s">
        <v>149</v>
      </c>
      <c r="E192" s="216" t="s">
        <v>2105</v>
      </c>
      <c r="F192" s="217" t="s">
        <v>2106</v>
      </c>
      <c r="G192" s="218" t="s">
        <v>377</v>
      </c>
      <c r="H192" s="219">
        <v>70</v>
      </c>
      <c r="I192" s="220"/>
      <c r="J192" s="221">
        <f>ROUND(I192*H192,2)</f>
        <v>0</v>
      </c>
      <c r="K192" s="217" t="s">
        <v>153</v>
      </c>
      <c r="L192" s="47"/>
      <c r="M192" s="222" t="s">
        <v>19</v>
      </c>
      <c r="N192" s="223" t="s">
        <v>47</v>
      </c>
      <c r="O192" s="87"/>
      <c r="P192" s="224">
        <f>O192*H192</f>
        <v>0</v>
      </c>
      <c r="Q192" s="224">
        <v>0</v>
      </c>
      <c r="R192" s="224">
        <f>Q192*H192</f>
        <v>0</v>
      </c>
      <c r="S192" s="224">
        <v>0</v>
      </c>
      <c r="T192" s="225">
        <f>S192*H192</f>
        <v>0</v>
      </c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R192" s="226" t="s">
        <v>167</v>
      </c>
      <c r="AT192" s="226" t="s">
        <v>149</v>
      </c>
      <c r="AU192" s="226" t="s">
        <v>86</v>
      </c>
      <c r="AY192" s="20" t="s">
        <v>146</v>
      </c>
      <c r="BE192" s="227">
        <f>IF(N192="základní",J192,0)</f>
        <v>0</v>
      </c>
      <c r="BF192" s="227">
        <f>IF(N192="snížená",J192,0)</f>
        <v>0</v>
      </c>
      <c r="BG192" s="227">
        <f>IF(N192="zákl. přenesená",J192,0)</f>
        <v>0</v>
      </c>
      <c r="BH192" s="227">
        <f>IF(N192="sníž. přenesená",J192,0)</f>
        <v>0</v>
      </c>
      <c r="BI192" s="227">
        <f>IF(N192="nulová",J192,0)</f>
        <v>0</v>
      </c>
      <c r="BJ192" s="20" t="s">
        <v>84</v>
      </c>
      <c r="BK192" s="227">
        <f>ROUND(I192*H192,2)</f>
        <v>0</v>
      </c>
      <c r="BL192" s="20" t="s">
        <v>167</v>
      </c>
      <c r="BM192" s="226" t="s">
        <v>2107</v>
      </c>
    </row>
    <row r="193" spans="1:47" s="2" customFormat="1" ht="12">
      <c r="A193" s="41"/>
      <c r="B193" s="42"/>
      <c r="C193" s="43"/>
      <c r="D193" s="228" t="s">
        <v>156</v>
      </c>
      <c r="E193" s="43"/>
      <c r="F193" s="229" t="s">
        <v>2108</v>
      </c>
      <c r="G193" s="43"/>
      <c r="H193" s="43"/>
      <c r="I193" s="230"/>
      <c r="J193" s="43"/>
      <c r="K193" s="43"/>
      <c r="L193" s="47"/>
      <c r="M193" s="231"/>
      <c r="N193" s="232"/>
      <c r="O193" s="87"/>
      <c r="P193" s="87"/>
      <c r="Q193" s="87"/>
      <c r="R193" s="87"/>
      <c r="S193" s="87"/>
      <c r="T193" s="88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T193" s="20" t="s">
        <v>156</v>
      </c>
      <c r="AU193" s="20" t="s">
        <v>86</v>
      </c>
    </row>
    <row r="194" spans="1:63" s="12" customFormat="1" ht="22.8" customHeight="1">
      <c r="A194" s="12"/>
      <c r="B194" s="199"/>
      <c r="C194" s="200"/>
      <c r="D194" s="201" t="s">
        <v>75</v>
      </c>
      <c r="E194" s="213" t="s">
        <v>2109</v>
      </c>
      <c r="F194" s="213" t="s">
        <v>2110</v>
      </c>
      <c r="G194" s="200"/>
      <c r="H194" s="200"/>
      <c r="I194" s="203"/>
      <c r="J194" s="214">
        <f>BK194</f>
        <v>0</v>
      </c>
      <c r="K194" s="200"/>
      <c r="L194" s="205"/>
      <c r="M194" s="206"/>
      <c r="N194" s="207"/>
      <c r="O194" s="207"/>
      <c r="P194" s="208">
        <f>SUM(P195:P244)</f>
        <v>0</v>
      </c>
      <c r="Q194" s="207"/>
      <c r="R194" s="208">
        <f>SUM(R195:R244)</f>
        <v>0</v>
      </c>
      <c r="S194" s="207"/>
      <c r="T194" s="209">
        <f>SUM(T195:T244)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10" t="s">
        <v>84</v>
      </c>
      <c r="AT194" s="211" t="s">
        <v>75</v>
      </c>
      <c r="AU194" s="211" t="s">
        <v>84</v>
      </c>
      <c r="AY194" s="210" t="s">
        <v>146</v>
      </c>
      <c r="BK194" s="212">
        <f>SUM(BK195:BK244)</f>
        <v>0</v>
      </c>
    </row>
    <row r="195" spans="1:65" s="2" customFormat="1" ht="24.15" customHeight="1">
      <c r="A195" s="41"/>
      <c r="B195" s="42"/>
      <c r="C195" s="215" t="s">
        <v>682</v>
      </c>
      <c r="D195" s="215" t="s">
        <v>149</v>
      </c>
      <c r="E195" s="216" t="s">
        <v>2111</v>
      </c>
      <c r="F195" s="217" t="s">
        <v>2112</v>
      </c>
      <c r="G195" s="218" t="s">
        <v>644</v>
      </c>
      <c r="H195" s="219">
        <v>93</v>
      </c>
      <c r="I195" s="220"/>
      <c r="J195" s="221">
        <f>ROUND(I195*H195,2)</f>
        <v>0</v>
      </c>
      <c r="K195" s="217" t="s">
        <v>153</v>
      </c>
      <c r="L195" s="47"/>
      <c r="M195" s="222" t="s">
        <v>19</v>
      </c>
      <c r="N195" s="223" t="s">
        <v>47</v>
      </c>
      <c r="O195" s="87"/>
      <c r="P195" s="224">
        <f>O195*H195</f>
        <v>0</v>
      </c>
      <c r="Q195" s="224">
        <v>0</v>
      </c>
      <c r="R195" s="224">
        <f>Q195*H195</f>
        <v>0</v>
      </c>
      <c r="S195" s="224">
        <v>0</v>
      </c>
      <c r="T195" s="225">
        <f>S195*H195</f>
        <v>0</v>
      </c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R195" s="226" t="s">
        <v>167</v>
      </c>
      <c r="AT195" s="226" t="s">
        <v>149</v>
      </c>
      <c r="AU195" s="226" t="s">
        <v>86</v>
      </c>
      <c r="AY195" s="20" t="s">
        <v>146</v>
      </c>
      <c r="BE195" s="227">
        <f>IF(N195="základní",J195,0)</f>
        <v>0</v>
      </c>
      <c r="BF195" s="227">
        <f>IF(N195="snížená",J195,0)</f>
        <v>0</v>
      </c>
      <c r="BG195" s="227">
        <f>IF(N195="zákl. přenesená",J195,0)</f>
        <v>0</v>
      </c>
      <c r="BH195" s="227">
        <f>IF(N195="sníž. přenesená",J195,0)</f>
        <v>0</v>
      </c>
      <c r="BI195" s="227">
        <f>IF(N195="nulová",J195,0)</f>
        <v>0</v>
      </c>
      <c r="BJ195" s="20" t="s">
        <v>84</v>
      </c>
      <c r="BK195" s="227">
        <f>ROUND(I195*H195,2)</f>
        <v>0</v>
      </c>
      <c r="BL195" s="20" t="s">
        <v>167</v>
      </c>
      <c r="BM195" s="226" t="s">
        <v>2113</v>
      </c>
    </row>
    <row r="196" spans="1:47" s="2" customFormat="1" ht="12">
      <c r="A196" s="41"/>
      <c r="B196" s="42"/>
      <c r="C196" s="43"/>
      <c r="D196" s="228" t="s">
        <v>156</v>
      </c>
      <c r="E196" s="43"/>
      <c r="F196" s="229" t="s">
        <v>2114</v>
      </c>
      <c r="G196" s="43"/>
      <c r="H196" s="43"/>
      <c r="I196" s="230"/>
      <c r="J196" s="43"/>
      <c r="K196" s="43"/>
      <c r="L196" s="47"/>
      <c r="M196" s="231"/>
      <c r="N196" s="232"/>
      <c r="O196" s="87"/>
      <c r="P196" s="87"/>
      <c r="Q196" s="87"/>
      <c r="R196" s="87"/>
      <c r="S196" s="87"/>
      <c r="T196" s="88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T196" s="20" t="s">
        <v>156</v>
      </c>
      <c r="AU196" s="20" t="s">
        <v>86</v>
      </c>
    </row>
    <row r="197" spans="1:65" s="2" customFormat="1" ht="24.15" customHeight="1">
      <c r="A197" s="41"/>
      <c r="B197" s="42"/>
      <c r="C197" s="215" t="s">
        <v>687</v>
      </c>
      <c r="D197" s="215" t="s">
        <v>149</v>
      </c>
      <c r="E197" s="216" t="s">
        <v>2115</v>
      </c>
      <c r="F197" s="217" t="s">
        <v>2116</v>
      </c>
      <c r="G197" s="218" t="s">
        <v>644</v>
      </c>
      <c r="H197" s="219">
        <v>71</v>
      </c>
      <c r="I197" s="220"/>
      <c r="J197" s="221">
        <f>ROUND(I197*H197,2)</f>
        <v>0</v>
      </c>
      <c r="K197" s="217" t="s">
        <v>153</v>
      </c>
      <c r="L197" s="47"/>
      <c r="M197" s="222" t="s">
        <v>19</v>
      </c>
      <c r="N197" s="223" t="s">
        <v>47</v>
      </c>
      <c r="O197" s="87"/>
      <c r="P197" s="224">
        <f>O197*H197</f>
        <v>0</v>
      </c>
      <c r="Q197" s="224">
        <v>0</v>
      </c>
      <c r="R197" s="224">
        <f>Q197*H197</f>
        <v>0</v>
      </c>
      <c r="S197" s="224">
        <v>0</v>
      </c>
      <c r="T197" s="225">
        <f>S197*H197</f>
        <v>0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26" t="s">
        <v>167</v>
      </c>
      <c r="AT197" s="226" t="s">
        <v>149</v>
      </c>
      <c r="AU197" s="226" t="s">
        <v>86</v>
      </c>
      <c r="AY197" s="20" t="s">
        <v>146</v>
      </c>
      <c r="BE197" s="227">
        <f>IF(N197="základní",J197,0)</f>
        <v>0</v>
      </c>
      <c r="BF197" s="227">
        <f>IF(N197="snížená",J197,0)</f>
        <v>0</v>
      </c>
      <c r="BG197" s="227">
        <f>IF(N197="zákl. přenesená",J197,0)</f>
        <v>0</v>
      </c>
      <c r="BH197" s="227">
        <f>IF(N197="sníž. přenesená",J197,0)</f>
        <v>0</v>
      </c>
      <c r="BI197" s="227">
        <f>IF(N197="nulová",J197,0)</f>
        <v>0</v>
      </c>
      <c r="BJ197" s="20" t="s">
        <v>84</v>
      </c>
      <c r="BK197" s="227">
        <f>ROUND(I197*H197,2)</f>
        <v>0</v>
      </c>
      <c r="BL197" s="20" t="s">
        <v>167</v>
      </c>
      <c r="BM197" s="226" t="s">
        <v>2117</v>
      </c>
    </row>
    <row r="198" spans="1:47" s="2" customFormat="1" ht="12">
      <c r="A198" s="41"/>
      <c r="B198" s="42"/>
      <c r="C198" s="43"/>
      <c r="D198" s="228" t="s">
        <v>156</v>
      </c>
      <c r="E198" s="43"/>
      <c r="F198" s="229" t="s">
        <v>2118</v>
      </c>
      <c r="G198" s="43"/>
      <c r="H198" s="43"/>
      <c r="I198" s="230"/>
      <c r="J198" s="43"/>
      <c r="K198" s="43"/>
      <c r="L198" s="47"/>
      <c r="M198" s="231"/>
      <c r="N198" s="232"/>
      <c r="O198" s="87"/>
      <c r="P198" s="87"/>
      <c r="Q198" s="87"/>
      <c r="R198" s="87"/>
      <c r="S198" s="87"/>
      <c r="T198" s="88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T198" s="20" t="s">
        <v>156</v>
      </c>
      <c r="AU198" s="20" t="s">
        <v>86</v>
      </c>
    </row>
    <row r="199" spans="1:65" s="2" customFormat="1" ht="24.15" customHeight="1">
      <c r="A199" s="41"/>
      <c r="B199" s="42"/>
      <c r="C199" s="215" t="s">
        <v>692</v>
      </c>
      <c r="D199" s="215" t="s">
        <v>149</v>
      </c>
      <c r="E199" s="216" t="s">
        <v>2119</v>
      </c>
      <c r="F199" s="217" t="s">
        <v>2120</v>
      </c>
      <c r="G199" s="218" t="s">
        <v>644</v>
      </c>
      <c r="H199" s="219">
        <v>7</v>
      </c>
      <c r="I199" s="220"/>
      <c r="J199" s="221">
        <f>ROUND(I199*H199,2)</f>
        <v>0</v>
      </c>
      <c r="K199" s="217" t="s">
        <v>153</v>
      </c>
      <c r="L199" s="47"/>
      <c r="M199" s="222" t="s">
        <v>19</v>
      </c>
      <c r="N199" s="223" t="s">
        <v>47</v>
      </c>
      <c r="O199" s="87"/>
      <c r="P199" s="224">
        <f>O199*H199</f>
        <v>0</v>
      </c>
      <c r="Q199" s="224">
        <v>0</v>
      </c>
      <c r="R199" s="224">
        <f>Q199*H199</f>
        <v>0</v>
      </c>
      <c r="S199" s="224">
        <v>0</v>
      </c>
      <c r="T199" s="225">
        <f>S199*H199</f>
        <v>0</v>
      </c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R199" s="226" t="s">
        <v>167</v>
      </c>
      <c r="AT199" s="226" t="s">
        <v>149</v>
      </c>
      <c r="AU199" s="226" t="s">
        <v>86</v>
      </c>
      <c r="AY199" s="20" t="s">
        <v>146</v>
      </c>
      <c r="BE199" s="227">
        <f>IF(N199="základní",J199,0)</f>
        <v>0</v>
      </c>
      <c r="BF199" s="227">
        <f>IF(N199="snížená",J199,0)</f>
        <v>0</v>
      </c>
      <c r="BG199" s="227">
        <f>IF(N199="zákl. přenesená",J199,0)</f>
        <v>0</v>
      </c>
      <c r="BH199" s="227">
        <f>IF(N199="sníž. přenesená",J199,0)</f>
        <v>0</v>
      </c>
      <c r="BI199" s="227">
        <f>IF(N199="nulová",J199,0)</f>
        <v>0</v>
      </c>
      <c r="BJ199" s="20" t="s">
        <v>84</v>
      </c>
      <c r="BK199" s="227">
        <f>ROUND(I199*H199,2)</f>
        <v>0</v>
      </c>
      <c r="BL199" s="20" t="s">
        <v>167</v>
      </c>
      <c r="BM199" s="226" t="s">
        <v>2121</v>
      </c>
    </row>
    <row r="200" spans="1:47" s="2" customFormat="1" ht="12">
      <c r="A200" s="41"/>
      <c r="B200" s="42"/>
      <c r="C200" s="43"/>
      <c r="D200" s="228" t="s">
        <v>156</v>
      </c>
      <c r="E200" s="43"/>
      <c r="F200" s="229" t="s">
        <v>2122</v>
      </c>
      <c r="G200" s="43"/>
      <c r="H200" s="43"/>
      <c r="I200" s="230"/>
      <c r="J200" s="43"/>
      <c r="K200" s="43"/>
      <c r="L200" s="47"/>
      <c r="M200" s="231"/>
      <c r="N200" s="232"/>
      <c r="O200" s="87"/>
      <c r="P200" s="87"/>
      <c r="Q200" s="87"/>
      <c r="R200" s="87"/>
      <c r="S200" s="87"/>
      <c r="T200" s="88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T200" s="20" t="s">
        <v>156</v>
      </c>
      <c r="AU200" s="20" t="s">
        <v>86</v>
      </c>
    </row>
    <row r="201" spans="1:65" s="2" customFormat="1" ht="16.5" customHeight="1">
      <c r="A201" s="41"/>
      <c r="B201" s="42"/>
      <c r="C201" s="288" t="s">
        <v>697</v>
      </c>
      <c r="D201" s="288" t="s">
        <v>523</v>
      </c>
      <c r="E201" s="289" t="s">
        <v>2123</v>
      </c>
      <c r="F201" s="290" t="s">
        <v>2124</v>
      </c>
      <c r="G201" s="291" t="s">
        <v>467</v>
      </c>
      <c r="H201" s="292">
        <v>1.4</v>
      </c>
      <c r="I201" s="293"/>
      <c r="J201" s="294">
        <f>ROUND(I201*H201,2)</f>
        <v>0</v>
      </c>
      <c r="K201" s="290" t="s">
        <v>19</v>
      </c>
      <c r="L201" s="295"/>
      <c r="M201" s="296" t="s">
        <v>19</v>
      </c>
      <c r="N201" s="297" t="s">
        <v>47</v>
      </c>
      <c r="O201" s="87"/>
      <c r="P201" s="224">
        <f>O201*H201</f>
        <v>0</v>
      </c>
      <c r="Q201" s="224">
        <v>0</v>
      </c>
      <c r="R201" s="224">
        <f>Q201*H201</f>
        <v>0</v>
      </c>
      <c r="S201" s="224">
        <v>0</v>
      </c>
      <c r="T201" s="225">
        <f>S201*H201</f>
        <v>0</v>
      </c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R201" s="226" t="s">
        <v>193</v>
      </c>
      <c r="AT201" s="226" t="s">
        <v>523</v>
      </c>
      <c r="AU201" s="226" t="s">
        <v>86</v>
      </c>
      <c r="AY201" s="20" t="s">
        <v>146</v>
      </c>
      <c r="BE201" s="227">
        <f>IF(N201="základní",J201,0)</f>
        <v>0</v>
      </c>
      <c r="BF201" s="227">
        <f>IF(N201="snížená",J201,0)</f>
        <v>0</v>
      </c>
      <c r="BG201" s="227">
        <f>IF(N201="zákl. přenesená",J201,0)</f>
        <v>0</v>
      </c>
      <c r="BH201" s="227">
        <f>IF(N201="sníž. přenesená",J201,0)</f>
        <v>0</v>
      </c>
      <c r="BI201" s="227">
        <f>IF(N201="nulová",J201,0)</f>
        <v>0</v>
      </c>
      <c r="BJ201" s="20" t="s">
        <v>84</v>
      </c>
      <c r="BK201" s="227">
        <f>ROUND(I201*H201,2)</f>
        <v>0</v>
      </c>
      <c r="BL201" s="20" t="s">
        <v>167</v>
      </c>
      <c r="BM201" s="226" t="s">
        <v>2125</v>
      </c>
    </row>
    <row r="202" spans="1:47" s="2" customFormat="1" ht="12">
      <c r="A202" s="41"/>
      <c r="B202" s="42"/>
      <c r="C202" s="43"/>
      <c r="D202" s="241" t="s">
        <v>646</v>
      </c>
      <c r="E202" s="43"/>
      <c r="F202" s="298" t="s">
        <v>647</v>
      </c>
      <c r="G202" s="43"/>
      <c r="H202" s="43"/>
      <c r="I202" s="230"/>
      <c r="J202" s="43"/>
      <c r="K202" s="43"/>
      <c r="L202" s="47"/>
      <c r="M202" s="231"/>
      <c r="N202" s="232"/>
      <c r="O202" s="87"/>
      <c r="P202" s="87"/>
      <c r="Q202" s="87"/>
      <c r="R202" s="87"/>
      <c r="S202" s="87"/>
      <c r="T202" s="88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T202" s="20" t="s">
        <v>646</v>
      </c>
      <c r="AU202" s="20" t="s">
        <v>86</v>
      </c>
    </row>
    <row r="203" spans="1:65" s="2" customFormat="1" ht="24.15" customHeight="1">
      <c r="A203" s="41"/>
      <c r="B203" s="42"/>
      <c r="C203" s="215" t="s">
        <v>702</v>
      </c>
      <c r="D203" s="215" t="s">
        <v>149</v>
      </c>
      <c r="E203" s="216" t="s">
        <v>2126</v>
      </c>
      <c r="F203" s="217" t="s">
        <v>2127</v>
      </c>
      <c r="G203" s="218" t="s">
        <v>644</v>
      </c>
      <c r="H203" s="219">
        <v>93</v>
      </c>
      <c r="I203" s="220"/>
      <c r="J203" s="221">
        <f>ROUND(I203*H203,2)</f>
        <v>0</v>
      </c>
      <c r="K203" s="217" t="s">
        <v>153</v>
      </c>
      <c r="L203" s="47"/>
      <c r="M203" s="222" t="s">
        <v>19</v>
      </c>
      <c r="N203" s="223" t="s">
        <v>47</v>
      </c>
      <c r="O203" s="87"/>
      <c r="P203" s="224">
        <f>O203*H203</f>
        <v>0</v>
      </c>
      <c r="Q203" s="224">
        <v>0</v>
      </c>
      <c r="R203" s="224">
        <f>Q203*H203</f>
        <v>0</v>
      </c>
      <c r="S203" s="224">
        <v>0</v>
      </c>
      <c r="T203" s="225">
        <f>S203*H203</f>
        <v>0</v>
      </c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R203" s="226" t="s">
        <v>167</v>
      </c>
      <c r="AT203" s="226" t="s">
        <v>149</v>
      </c>
      <c r="AU203" s="226" t="s">
        <v>86</v>
      </c>
      <c r="AY203" s="20" t="s">
        <v>146</v>
      </c>
      <c r="BE203" s="227">
        <f>IF(N203="základní",J203,0)</f>
        <v>0</v>
      </c>
      <c r="BF203" s="227">
        <f>IF(N203="snížená",J203,0)</f>
        <v>0</v>
      </c>
      <c r="BG203" s="227">
        <f>IF(N203="zákl. přenesená",J203,0)</f>
        <v>0</v>
      </c>
      <c r="BH203" s="227">
        <f>IF(N203="sníž. přenesená",J203,0)</f>
        <v>0</v>
      </c>
      <c r="BI203" s="227">
        <f>IF(N203="nulová",J203,0)</f>
        <v>0</v>
      </c>
      <c r="BJ203" s="20" t="s">
        <v>84</v>
      </c>
      <c r="BK203" s="227">
        <f>ROUND(I203*H203,2)</f>
        <v>0</v>
      </c>
      <c r="BL203" s="20" t="s">
        <v>167</v>
      </c>
      <c r="BM203" s="226" t="s">
        <v>2128</v>
      </c>
    </row>
    <row r="204" spans="1:47" s="2" customFormat="1" ht="12">
      <c r="A204" s="41"/>
      <c r="B204" s="42"/>
      <c r="C204" s="43"/>
      <c r="D204" s="228" t="s">
        <v>156</v>
      </c>
      <c r="E204" s="43"/>
      <c r="F204" s="229" t="s">
        <v>2129</v>
      </c>
      <c r="G204" s="43"/>
      <c r="H204" s="43"/>
      <c r="I204" s="230"/>
      <c r="J204" s="43"/>
      <c r="K204" s="43"/>
      <c r="L204" s="47"/>
      <c r="M204" s="231"/>
      <c r="N204" s="232"/>
      <c r="O204" s="87"/>
      <c r="P204" s="87"/>
      <c r="Q204" s="87"/>
      <c r="R204" s="87"/>
      <c r="S204" s="87"/>
      <c r="T204" s="88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T204" s="20" t="s">
        <v>156</v>
      </c>
      <c r="AU204" s="20" t="s">
        <v>86</v>
      </c>
    </row>
    <row r="205" spans="1:65" s="2" customFormat="1" ht="24.15" customHeight="1">
      <c r="A205" s="41"/>
      <c r="B205" s="42"/>
      <c r="C205" s="215" t="s">
        <v>707</v>
      </c>
      <c r="D205" s="215" t="s">
        <v>149</v>
      </c>
      <c r="E205" s="216" t="s">
        <v>2130</v>
      </c>
      <c r="F205" s="217" t="s">
        <v>2131</v>
      </c>
      <c r="G205" s="218" t="s">
        <v>1949</v>
      </c>
      <c r="H205" s="219">
        <v>71</v>
      </c>
      <c r="I205" s="220"/>
      <c r="J205" s="221">
        <f>ROUND(I205*H205,2)</f>
        <v>0</v>
      </c>
      <c r="K205" s="217" t="s">
        <v>153</v>
      </c>
      <c r="L205" s="47"/>
      <c r="M205" s="222" t="s">
        <v>19</v>
      </c>
      <c r="N205" s="223" t="s">
        <v>47</v>
      </c>
      <c r="O205" s="87"/>
      <c r="P205" s="224">
        <f>O205*H205</f>
        <v>0</v>
      </c>
      <c r="Q205" s="224">
        <v>0</v>
      </c>
      <c r="R205" s="224">
        <f>Q205*H205</f>
        <v>0</v>
      </c>
      <c r="S205" s="224">
        <v>0</v>
      </c>
      <c r="T205" s="225">
        <f>S205*H205</f>
        <v>0</v>
      </c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R205" s="226" t="s">
        <v>167</v>
      </c>
      <c r="AT205" s="226" t="s">
        <v>149</v>
      </c>
      <c r="AU205" s="226" t="s">
        <v>86</v>
      </c>
      <c r="AY205" s="20" t="s">
        <v>146</v>
      </c>
      <c r="BE205" s="227">
        <f>IF(N205="základní",J205,0)</f>
        <v>0</v>
      </c>
      <c r="BF205" s="227">
        <f>IF(N205="snížená",J205,0)</f>
        <v>0</v>
      </c>
      <c r="BG205" s="227">
        <f>IF(N205="zákl. přenesená",J205,0)</f>
        <v>0</v>
      </c>
      <c r="BH205" s="227">
        <f>IF(N205="sníž. přenesená",J205,0)</f>
        <v>0</v>
      </c>
      <c r="BI205" s="227">
        <f>IF(N205="nulová",J205,0)</f>
        <v>0</v>
      </c>
      <c r="BJ205" s="20" t="s">
        <v>84</v>
      </c>
      <c r="BK205" s="227">
        <f>ROUND(I205*H205,2)</f>
        <v>0</v>
      </c>
      <c r="BL205" s="20" t="s">
        <v>167</v>
      </c>
      <c r="BM205" s="226" t="s">
        <v>2132</v>
      </c>
    </row>
    <row r="206" spans="1:47" s="2" customFormat="1" ht="12">
      <c r="A206" s="41"/>
      <c r="B206" s="42"/>
      <c r="C206" s="43"/>
      <c r="D206" s="228" t="s">
        <v>156</v>
      </c>
      <c r="E206" s="43"/>
      <c r="F206" s="229" t="s">
        <v>2133</v>
      </c>
      <c r="G206" s="43"/>
      <c r="H206" s="43"/>
      <c r="I206" s="230"/>
      <c r="J206" s="43"/>
      <c r="K206" s="43"/>
      <c r="L206" s="47"/>
      <c r="M206" s="231"/>
      <c r="N206" s="232"/>
      <c r="O206" s="87"/>
      <c r="P206" s="87"/>
      <c r="Q206" s="87"/>
      <c r="R206" s="87"/>
      <c r="S206" s="87"/>
      <c r="T206" s="88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T206" s="20" t="s">
        <v>156</v>
      </c>
      <c r="AU206" s="20" t="s">
        <v>86</v>
      </c>
    </row>
    <row r="207" spans="1:65" s="2" customFormat="1" ht="16.5" customHeight="1">
      <c r="A207" s="41"/>
      <c r="B207" s="42"/>
      <c r="C207" s="215" t="s">
        <v>716</v>
      </c>
      <c r="D207" s="215" t="s">
        <v>149</v>
      </c>
      <c r="E207" s="216" t="s">
        <v>2134</v>
      </c>
      <c r="F207" s="217" t="s">
        <v>2135</v>
      </c>
      <c r="G207" s="218" t="s">
        <v>1949</v>
      </c>
      <c r="H207" s="219">
        <v>7</v>
      </c>
      <c r="I207" s="220"/>
      <c r="J207" s="221">
        <f>ROUND(I207*H207,2)</f>
        <v>0</v>
      </c>
      <c r="K207" s="217" t="s">
        <v>19</v>
      </c>
      <c r="L207" s="47"/>
      <c r="M207" s="222" t="s">
        <v>19</v>
      </c>
      <c r="N207" s="223" t="s">
        <v>47</v>
      </c>
      <c r="O207" s="87"/>
      <c r="P207" s="224">
        <f>O207*H207</f>
        <v>0</v>
      </c>
      <c r="Q207" s="224">
        <v>0</v>
      </c>
      <c r="R207" s="224">
        <f>Q207*H207</f>
        <v>0</v>
      </c>
      <c r="S207" s="224">
        <v>0</v>
      </c>
      <c r="T207" s="225">
        <f>S207*H207</f>
        <v>0</v>
      </c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R207" s="226" t="s">
        <v>167</v>
      </c>
      <c r="AT207" s="226" t="s">
        <v>149</v>
      </c>
      <c r="AU207" s="226" t="s">
        <v>86</v>
      </c>
      <c r="AY207" s="20" t="s">
        <v>146</v>
      </c>
      <c r="BE207" s="227">
        <f>IF(N207="základní",J207,0)</f>
        <v>0</v>
      </c>
      <c r="BF207" s="227">
        <f>IF(N207="snížená",J207,0)</f>
        <v>0</v>
      </c>
      <c r="BG207" s="227">
        <f>IF(N207="zákl. přenesená",J207,0)</f>
        <v>0</v>
      </c>
      <c r="BH207" s="227">
        <f>IF(N207="sníž. přenesená",J207,0)</f>
        <v>0</v>
      </c>
      <c r="BI207" s="227">
        <f>IF(N207="nulová",J207,0)</f>
        <v>0</v>
      </c>
      <c r="BJ207" s="20" t="s">
        <v>84</v>
      </c>
      <c r="BK207" s="227">
        <f>ROUND(I207*H207,2)</f>
        <v>0</v>
      </c>
      <c r="BL207" s="20" t="s">
        <v>167</v>
      </c>
      <c r="BM207" s="226" t="s">
        <v>2136</v>
      </c>
    </row>
    <row r="208" spans="1:47" s="2" customFormat="1" ht="12">
      <c r="A208" s="41"/>
      <c r="B208" s="42"/>
      <c r="C208" s="43"/>
      <c r="D208" s="241" t="s">
        <v>646</v>
      </c>
      <c r="E208" s="43"/>
      <c r="F208" s="298" t="s">
        <v>1502</v>
      </c>
      <c r="G208" s="43"/>
      <c r="H208" s="43"/>
      <c r="I208" s="230"/>
      <c r="J208" s="43"/>
      <c r="K208" s="43"/>
      <c r="L208" s="47"/>
      <c r="M208" s="231"/>
      <c r="N208" s="232"/>
      <c r="O208" s="87"/>
      <c r="P208" s="87"/>
      <c r="Q208" s="87"/>
      <c r="R208" s="87"/>
      <c r="S208" s="87"/>
      <c r="T208" s="88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T208" s="20" t="s">
        <v>646</v>
      </c>
      <c r="AU208" s="20" t="s">
        <v>86</v>
      </c>
    </row>
    <row r="209" spans="1:65" s="2" customFormat="1" ht="16.5" customHeight="1">
      <c r="A209" s="41"/>
      <c r="B209" s="42"/>
      <c r="C209" s="215" t="s">
        <v>721</v>
      </c>
      <c r="D209" s="215" t="s">
        <v>149</v>
      </c>
      <c r="E209" s="216" t="s">
        <v>2137</v>
      </c>
      <c r="F209" s="217" t="s">
        <v>2138</v>
      </c>
      <c r="G209" s="218" t="s">
        <v>1949</v>
      </c>
      <c r="H209" s="219">
        <v>7</v>
      </c>
      <c r="I209" s="220"/>
      <c r="J209" s="221">
        <f>ROUND(I209*H209,2)</f>
        <v>0</v>
      </c>
      <c r="K209" s="217" t="s">
        <v>153</v>
      </c>
      <c r="L209" s="47"/>
      <c r="M209" s="222" t="s">
        <v>19</v>
      </c>
      <c r="N209" s="223" t="s">
        <v>47</v>
      </c>
      <c r="O209" s="87"/>
      <c r="P209" s="224">
        <f>O209*H209</f>
        <v>0</v>
      </c>
      <c r="Q209" s="224">
        <v>0</v>
      </c>
      <c r="R209" s="224">
        <f>Q209*H209</f>
        <v>0</v>
      </c>
      <c r="S209" s="224">
        <v>0</v>
      </c>
      <c r="T209" s="225">
        <f>S209*H209</f>
        <v>0</v>
      </c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R209" s="226" t="s">
        <v>167</v>
      </c>
      <c r="AT209" s="226" t="s">
        <v>149</v>
      </c>
      <c r="AU209" s="226" t="s">
        <v>86</v>
      </c>
      <c r="AY209" s="20" t="s">
        <v>146</v>
      </c>
      <c r="BE209" s="227">
        <f>IF(N209="základní",J209,0)</f>
        <v>0</v>
      </c>
      <c r="BF209" s="227">
        <f>IF(N209="snížená",J209,0)</f>
        <v>0</v>
      </c>
      <c r="BG209" s="227">
        <f>IF(N209="zákl. přenesená",J209,0)</f>
        <v>0</v>
      </c>
      <c r="BH209" s="227">
        <f>IF(N209="sníž. přenesená",J209,0)</f>
        <v>0</v>
      </c>
      <c r="BI209" s="227">
        <f>IF(N209="nulová",J209,0)</f>
        <v>0</v>
      </c>
      <c r="BJ209" s="20" t="s">
        <v>84</v>
      </c>
      <c r="BK209" s="227">
        <f>ROUND(I209*H209,2)</f>
        <v>0</v>
      </c>
      <c r="BL209" s="20" t="s">
        <v>167</v>
      </c>
      <c r="BM209" s="226" t="s">
        <v>2139</v>
      </c>
    </row>
    <row r="210" spans="1:47" s="2" customFormat="1" ht="12">
      <c r="A210" s="41"/>
      <c r="B210" s="42"/>
      <c r="C210" s="43"/>
      <c r="D210" s="228" t="s">
        <v>156</v>
      </c>
      <c r="E210" s="43"/>
      <c r="F210" s="229" t="s">
        <v>2140</v>
      </c>
      <c r="G210" s="43"/>
      <c r="H210" s="43"/>
      <c r="I210" s="230"/>
      <c r="J210" s="43"/>
      <c r="K210" s="43"/>
      <c r="L210" s="47"/>
      <c r="M210" s="231"/>
      <c r="N210" s="232"/>
      <c r="O210" s="87"/>
      <c r="P210" s="87"/>
      <c r="Q210" s="87"/>
      <c r="R210" s="87"/>
      <c r="S210" s="87"/>
      <c r="T210" s="88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T210" s="20" t="s">
        <v>156</v>
      </c>
      <c r="AU210" s="20" t="s">
        <v>86</v>
      </c>
    </row>
    <row r="211" spans="1:65" s="2" customFormat="1" ht="24.15" customHeight="1">
      <c r="A211" s="41"/>
      <c r="B211" s="42"/>
      <c r="C211" s="215" t="s">
        <v>726</v>
      </c>
      <c r="D211" s="215" t="s">
        <v>149</v>
      </c>
      <c r="E211" s="216" t="s">
        <v>2141</v>
      </c>
      <c r="F211" s="217" t="s">
        <v>2142</v>
      </c>
      <c r="G211" s="218" t="s">
        <v>526</v>
      </c>
      <c r="H211" s="219">
        <v>0.008</v>
      </c>
      <c r="I211" s="220"/>
      <c r="J211" s="221">
        <f>ROUND(I211*H211,2)</f>
        <v>0</v>
      </c>
      <c r="K211" s="217" t="s">
        <v>153</v>
      </c>
      <c r="L211" s="47"/>
      <c r="M211" s="222" t="s">
        <v>19</v>
      </c>
      <c r="N211" s="223" t="s">
        <v>47</v>
      </c>
      <c r="O211" s="87"/>
      <c r="P211" s="224">
        <f>O211*H211</f>
        <v>0</v>
      </c>
      <c r="Q211" s="224">
        <v>0</v>
      </c>
      <c r="R211" s="224">
        <f>Q211*H211</f>
        <v>0</v>
      </c>
      <c r="S211" s="224">
        <v>0</v>
      </c>
      <c r="T211" s="225">
        <f>S211*H211</f>
        <v>0</v>
      </c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R211" s="226" t="s">
        <v>167</v>
      </c>
      <c r="AT211" s="226" t="s">
        <v>149</v>
      </c>
      <c r="AU211" s="226" t="s">
        <v>86</v>
      </c>
      <c r="AY211" s="20" t="s">
        <v>146</v>
      </c>
      <c r="BE211" s="227">
        <f>IF(N211="základní",J211,0)</f>
        <v>0</v>
      </c>
      <c r="BF211" s="227">
        <f>IF(N211="snížená",J211,0)</f>
        <v>0</v>
      </c>
      <c r="BG211" s="227">
        <f>IF(N211="zákl. přenesená",J211,0)</f>
        <v>0</v>
      </c>
      <c r="BH211" s="227">
        <f>IF(N211="sníž. přenesená",J211,0)</f>
        <v>0</v>
      </c>
      <c r="BI211" s="227">
        <f>IF(N211="nulová",J211,0)</f>
        <v>0</v>
      </c>
      <c r="BJ211" s="20" t="s">
        <v>84</v>
      </c>
      <c r="BK211" s="227">
        <f>ROUND(I211*H211,2)</f>
        <v>0</v>
      </c>
      <c r="BL211" s="20" t="s">
        <v>167</v>
      </c>
      <c r="BM211" s="226" t="s">
        <v>2143</v>
      </c>
    </row>
    <row r="212" spans="1:47" s="2" customFormat="1" ht="12">
      <c r="A212" s="41"/>
      <c r="B212" s="42"/>
      <c r="C212" s="43"/>
      <c r="D212" s="228" t="s">
        <v>156</v>
      </c>
      <c r="E212" s="43"/>
      <c r="F212" s="229" t="s">
        <v>2144</v>
      </c>
      <c r="G212" s="43"/>
      <c r="H212" s="43"/>
      <c r="I212" s="230"/>
      <c r="J212" s="43"/>
      <c r="K212" s="43"/>
      <c r="L212" s="47"/>
      <c r="M212" s="231"/>
      <c r="N212" s="232"/>
      <c r="O212" s="87"/>
      <c r="P212" s="87"/>
      <c r="Q212" s="87"/>
      <c r="R212" s="87"/>
      <c r="S212" s="87"/>
      <c r="T212" s="88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T212" s="20" t="s">
        <v>156</v>
      </c>
      <c r="AU212" s="20" t="s">
        <v>86</v>
      </c>
    </row>
    <row r="213" spans="1:65" s="2" customFormat="1" ht="16.5" customHeight="1">
      <c r="A213" s="41"/>
      <c r="B213" s="42"/>
      <c r="C213" s="288" t="s">
        <v>731</v>
      </c>
      <c r="D213" s="288" t="s">
        <v>523</v>
      </c>
      <c r="E213" s="289" t="s">
        <v>2145</v>
      </c>
      <c r="F213" s="290" t="s">
        <v>2146</v>
      </c>
      <c r="G213" s="291" t="s">
        <v>526</v>
      </c>
      <c r="H213" s="292">
        <v>0.008</v>
      </c>
      <c r="I213" s="293"/>
      <c r="J213" s="294">
        <f>ROUND(I213*H213,2)</f>
        <v>0</v>
      </c>
      <c r="K213" s="290" t="s">
        <v>19</v>
      </c>
      <c r="L213" s="295"/>
      <c r="M213" s="296" t="s">
        <v>19</v>
      </c>
      <c r="N213" s="297" t="s">
        <v>47</v>
      </c>
      <c r="O213" s="87"/>
      <c r="P213" s="224">
        <f>O213*H213</f>
        <v>0</v>
      </c>
      <c r="Q213" s="224">
        <v>0</v>
      </c>
      <c r="R213" s="224">
        <f>Q213*H213</f>
        <v>0</v>
      </c>
      <c r="S213" s="224">
        <v>0</v>
      </c>
      <c r="T213" s="225">
        <f>S213*H213</f>
        <v>0</v>
      </c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R213" s="226" t="s">
        <v>193</v>
      </c>
      <c r="AT213" s="226" t="s">
        <v>523</v>
      </c>
      <c r="AU213" s="226" t="s">
        <v>86</v>
      </c>
      <c r="AY213" s="20" t="s">
        <v>146</v>
      </c>
      <c r="BE213" s="227">
        <f>IF(N213="základní",J213,0)</f>
        <v>0</v>
      </c>
      <c r="BF213" s="227">
        <f>IF(N213="snížená",J213,0)</f>
        <v>0</v>
      </c>
      <c r="BG213" s="227">
        <f>IF(N213="zákl. přenesená",J213,0)</f>
        <v>0</v>
      </c>
      <c r="BH213" s="227">
        <f>IF(N213="sníž. přenesená",J213,0)</f>
        <v>0</v>
      </c>
      <c r="BI213" s="227">
        <f>IF(N213="nulová",J213,0)</f>
        <v>0</v>
      </c>
      <c r="BJ213" s="20" t="s">
        <v>84</v>
      </c>
      <c r="BK213" s="227">
        <f>ROUND(I213*H213,2)</f>
        <v>0</v>
      </c>
      <c r="BL213" s="20" t="s">
        <v>167</v>
      </c>
      <c r="BM213" s="226" t="s">
        <v>2147</v>
      </c>
    </row>
    <row r="214" spans="1:47" s="2" customFormat="1" ht="12">
      <c r="A214" s="41"/>
      <c r="B214" s="42"/>
      <c r="C214" s="43"/>
      <c r="D214" s="241" t="s">
        <v>646</v>
      </c>
      <c r="E214" s="43"/>
      <c r="F214" s="298" t="s">
        <v>647</v>
      </c>
      <c r="G214" s="43"/>
      <c r="H214" s="43"/>
      <c r="I214" s="230"/>
      <c r="J214" s="43"/>
      <c r="K214" s="43"/>
      <c r="L214" s="47"/>
      <c r="M214" s="231"/>
      <c r="N214" s="232"/>
      <c r="O214" s="87"/>
      <c r="P214" s="87"/>
      <c r="Q214" s="87"/>
      <c r="R214" s="87"/>
      <c r="S214" s="87"/>
      <c r="T214" s="88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T214" s="20" t="s">
        <v>646</v>
      </c>
      <c r="AU214" s="20" t="s">
        <v>86</v>
      </c>
    </row>
    <row r="215" spans="1:65" s="2" customFormat="1" ht="16.5" customHeight="1">
      <c r="A215" s="41"/>
      <c r="B215" s="42"/>
      <c r="C215" s="215" t="s">
        <v>736</v>
      </c>
      <c r="D215" s="215" t="s">
        <v>149</v>
      </c>
      <c r="E215" s="216" t="s">
        <v>2148</v>
      </c>
      <c r="F215" s="217" t="s">
        <v>2149</v>
      </c>
      <c r="G215" s="218" t="s">
        <v>467</v>
      </c>
      <c r="H215" s="219">
        <v>3.8</v>
      </c>
      <c r="I215" s="220"/>
      <c r="J215" s="221">
        <f>ROUND(I215*H215,2)</f>
        <v>0</v>
      </c>
      <c r="K215" s="217" t="s">
        <v>153</v>
      </c>
      <c r="L215" s="47"/>
      <c r="M215" s="222" t="s">
        <v>19</v>
      </c>
      <c r="N215" s="223" t="s">
        <v>47</v>
      </c>
      <c r="O215" s="87"/>
      <c r="P215" s="224">
        <f>O215*H215</f>
        <v>0</v>
      </c>
      <c r="Q215" s="224">
        <v>0</v>
      </c>
      <c r="R215" s="224">
        <f>Q215*H215</f>
        <v>0</v>
      </c>
      <c r="S215" s="224">
        <v>0</v>
      </c>
      <c r="T215" s="225">
        <f>S215*H215</f>
        <v>0</v>
      </c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R215" s="226" t="s">
        <v>167</v>
      </c>
      <c r="AT215" s="226" t="s">
        <v>149</v>
      </c>
      <c r="AU215" s="226" t="s">
        <v>86</v>
      </c>
      <c r="AY215" s="20" t="s">
        <v>146</v>
      </c>
      <c r="BE215" s="227">
        <f>IF(N215="základní",J215,0)</f>
        <v>0</v>
      </c>
      <c r="BF215" s="227">
        <f>IF(N215="snížená",J215,0)</f>
        <v>0</v>
      </c>
      <c r="BG215" s="227">
        <f>IF(N215="zákl. přenesená",J215,0)</f>
        <v>0</v>
      </c>
      <c r="BH215" s="227">
        <f>IF(N215="sníž. přenesená",J215,0)</f>
        <v>0</v>
      </c>
      <c r="BI215" s="227">
        <f>IF(N215="nulová",J215,0)</f>
        <v>0</v>
      </c>
      <c r="BJ215" s="20" t="s">
        <v>84</v>
      </c>
      <c r="BK215" s="227">
        <f>ROUND(I215*H215,2)</f>
        <v>0</v>
      </c>
      <c r="BL215" s="20" t="s">
        <v>167</v>
      </c>
      <c r="BM215" s="226" t="s">
        <v>2150</v>
      </c>
    </row>
    <row r="216" spans="1:47" s="2" customFormat="1" ht="12">
      <c r="A216" s="41"/>
      <c r="B216" s="42"/>
      <c r="C216" s="43"/>
      <c r="D216" s="228" t="s">
        <v>156</v>
      </c>
      <c r="E216" s="43"/>
      <c r="F216" s="229" t="s">
        <v>2151</v>
      </c>
      <c r="G216" s="43"/>
      <c r="H216" s="43"/>
      <c r="I216" s="230"/>
      <c r="J216" s="43"/>
      <c r="K216" s="43"/>
      <c r="L216" s="47"/>
      <c r="M216" s="231"/>
      <c r="N216" s="232"/>
      <c r="O216" s="87"/>
      <c r="P216" s="87"/>
      <c r="Q216" s="87"/>
      <c r="R216" s="87"/>
      <c r="S216" s="87"/>
      <c r="T216" s="88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T216" s="20" t="s">
        <v>156</v>
      </c>
      <c r="AU216" s="20" t="s">
        <v>86</v>
      </c>
    </row>
    <row r="217" spans="1:65" s="2" customFormat="1" ht="16.5" customHeight="1">
      <c r="A217" s="41"/>
      <c r="B217" s="42"/>
      <c r="C217" s="215" t="s">
        <v>742</v>
      </c>
      <c r="D217" s="215" t="s">
        <v>149</v>
      </c>
      <c r="E217" s="216" t="s">
        <v>2152</v>
      </c>
      <c r="F217" s="217" t="s">
        <v>2153</v>
      </c>
      <c r="G217" s="218" t="s">
        <v>467</v>
      </c>
      <c r="H217" s="219">
        <v>3.8</v>
      </c>
      <c r="I217" s="220"/>
      <c r="J217" s="221">
        <f>ROUND(I217*H217,2)</f>
        <v>0</v>
      </c>
      <c r="K217" s="217" t="s">
        <v>153</v>
      </c>
      <c r="L217" s="47"/>
      <c r="M217" s="222" t="s">
        <v>19</v>
      </c>
      <c r="N217" s="223" t="s">
        <v>47</v>
      </c>
      <c r="O217" s="87"/>
      <c r="P217" s="224">
        <f>O217*H217</f>
        <v>0</v>
      </c>
      <c r="Q217" s="224">
        <v>0</v>
      </c>
      <c r="R217" s="224">
        <f>Q217*H217</f>
        <v>0</v>
      </c>
      <c r="S217" s="224">
        <v>0</v>
      </c>
      <c r="T217" s="225">
        <f>S217*H217</f>
        <v>0</v>
      </c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R217" s="226" t="s">
        <v>167</v>
      </c>
      <c r="AT217" s="226" t="s">
        <v>149</v>
      </c>
      <c r="AU217" s="226" t="s">
        <v>86</v>
      </c>
      <c r="AY217" s="20" t="s">
        <v>146</v>
      </c>
      <c r="BE217" s="227">
        <f>IF(N217="základní",J217,0)</f>
        <v>0</v>
      </c>
      <c r="BF217" s="227">
        <f>IF(N217="snížená",J217,0)</f>
        <v>0</v>
      </c>
      <c r="BG217" s="227">
        <f>IF(N217="zákl. přenesená",J217,0)</f>
        <v>0</v>
      </c>
      <c r="BH217" s="227">
        <f>IF(N217="sníž. přenesená",J217,0)</f>
        <v>0</v>
      </c>
      <c r="BI217" s="227">
        <f>IF(N217="nulová",J217,0)</f>
        <v>0</v>
      </c>
      <c r="BJ217" s="20" t="s">
        <v>84</v>
      </c>
      <c r="BK217" s="227">
        <f>ROUND(I217*H217,2)</f>
        <v>0</v>
      </c>
      <c r="BL217" s="20" t="s">
        <v>167</v>
      </c>
      <c r="BM217" s="226" t="s">
        <v>2154</v>
      </c>
    </row>
    <row r="218" spans="1:47" s="2" customFormat="1" ht="12">
      <c r="A218" s="41"/>
      <c r="B218" s="42"/>
      <c r="C218" s="43"/>
      <c r="D218" s="228" t="s">
        <v>156</v>
      </c>
      <c r="E218" s="43"/>
      <c r="F218" s="229" t="s">
        <v>2155</v>
      </c>
      <c r="G218" s="43"/>
      <c r="H218" s="43"/>
      <c r="I218" s="230"/>
      <c r="J218" s="43"/>
      <c r="K218" s="43"/>
      <c r="L218" s="47"/>
      <c r="M218" s="231"/>
      <c r="N218" s="232"/>
      <c r="O218" s="87"/>
      <c r="P218" s="87"/>
      <c r="Q218" s="87"/>
      <c r="R218" s="87"/>
      <c r="S218" s="87"/>
      <c r="T218" s="88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T218" s="20" t="s">
        <v>156</v>
      </c>
      <c r="AU218" s="20" t="s">
        <v>86</v>
      </c>
    </row>
    <row r="219" spans="1:65" s="2" customFormat="1" ht="16.5" customHeight="1">
      <c r="A219" s="41"/>
      <c r="B219" s="42"/>
      <c r="C219" s="288" t="s">
        <v>747</v>
      </c>
      <c r="D219" s="288" t="s">
        <v>523</v>
      </c>
      <c r="E219" s="289" t="s">
        <v>2156</v>
      </c>
      <c r="F219" s="290" t="s">
        <v>2157</v>
      </c>
      <c r="G219" s="291" t="s">
        <v>467</v>
      </c>
      <c r="H219" s="292">
        <v>3.8</v>
      </c>
      <c r="I219" s="293"/>
      <c r="J219" s="294">
        <f>ROUND(I219*H219,2)</f>
        <v>0</v>
      </c>
      <c r="K219" s="290" t="s">
        <v>19</v>
      </c>
      <c r="L219" s="295"/>
      <c r="M219" s="296" t="s">
        <v>19</v>
      </c>
      <c r="N219" s="297" t="s">
        <v>47</v>
      </c>
      <c r="O219" s="87"/>
      <c r="P219" s="224">
        <f>O219*H219</f>
        <v>0</v>
      </c>
      <c r="Q219" s="224">
        <v>0</v>
      </c>
      <c r="R219" s="224">
        <f>Q219*H219</f>
        <v>0</v>
      </c>
      <c r="S219" s="224">
        <v>0</v>
      </c>
      <c r="T219" s="225">
        <f>S219*H219</f>
        <v>0</v>
      </c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R219" s="226" t="s">
        <v>193</v>
      </c>
      <c r="AT219" s="226" t="s">
        <v>523</v>
      </c>
      <c r="AU219" s="226" t="s">
        <v>86</v>
      </c>
      <c r="AY219" s="20" t="s">
        <v>146</v>
      </c>
      <c r="BE219" s="227">
        <f>IF(N219="základní",J219,0)</f>
        <v>0</v>
      </c>
      <c r="BF219" s="227">
        <f>IF(N219="snížená",J219,0)</f>
        <v>0</v>
      </c>
      <c r="BG219" s="227">
        <f>IF(N219="zákl. přenesená",J219,0)</f>
        <v>0</v>
      </c>
      <c r="BH219" s="227">
        <f>IF(N219="sníž. přenesená",J219,0)</f>
        <v>0</v>
      </c>
      <c r="BI219" s="227">
        <f>IF(N219="nulová",J219,0)</f>
        <v>0</v>
      </c>
      <c r="BJ219" s="20" t="s">
        <v>84</v>
      </c>
      <c r="BK219" s="227">
        <f>ROUND(I219*H219,2)</f>
        <v>0</v>
      </c>
      <c r="BL219" s="20" t="s">
        <v>167</v>
      </c>
      <c r="BM219" s="226" t="s">
        <v>2158</v>
      </c>
    </row>
    <row r="220" spans="1:65" s="2" customFormat="1" ht="16.5" customHeight="1">
      <c r="A220" s="41"/>
      <c r="B220" s="42"/>
      <c r="C220" s="215" t="s">
        <v>752</v>
      </c>
      <c r="D220" s="215" t="s">
        <v>149</v>
      </c>
      <c r="E220" s="216" t="s">
        <v>2159</v>
      </c>
      <c r="F220" s="217" t="s">
        <v>2160</v>
      </c>
      <c r="G220" s="218" t="s">
        <v>1949</v>
      </c>
      <c r="H220" s="219">
        <v>7</v>
      </c>
      <c r="I220" s="220"/>
      <c r="J220" s="221">
        <f>ROUND(I220*H220,2)</f>
        <v>0</v>
      </c>
      <c r="K220" s="217" t="s">
        <v>19</v>
      </c>
      <c r="L220" s="47"/>
      <c r="M220" s="222" t="s">
        <v>19</v>
      </c>
      <c r="N220" s="223" t="s">
        <v>47</v>
      </c>
      <c r="O220" s="87"/>
      <c r="P220" s="224">
        <f>O220*H220</f>
        <v>0</v>
      </c>
      <c r="Q220" s="224">
        <v>0</v>
      </c>
      <c r="R220" s="224">
        <f>Q220*H220</f>
        <v>0</v>
      </c>
      <c r="S220" s="224">
        <v>0</v>
      </c>
      <c r="T220" s="225">
        <f>S220*H220</f>
        <v>0</v>
      </c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R220" s="226" t="s">
        <v>167</v>
      </c>
      <c r="AT220" s="226" t="s">
        <v>149</v>
      </c>
      <c r="AU220" s="226" t="s">
        <v>86</v>
      </c>
      <c r="AY220" s="20" t="s">
        <v>146</v>
      </c>
      <c r="BE220" s="227">
        <f>IF(N220="základní",J220,0)</f>
        <v>0</v>
      </c>
      <c r="BF220" s="227">
        <f>IF(N220="snížená",J220,0)</f>
        <v>0</v>
      </c>
      <c r="BG220" s="227">
        <f>IF(N220="zákl. přenesená",J220,0)</f>
        <v>0</v>
      </c>
      <c r="BH220" s="227">
        <f>IF(N220="sníž. přenesená",J220,0)</f>
        <v>0</v>
      </c>
      <c r="BI220" s="227">
        <f>IF(N220="nulová",J220,0)</f>
        <v>0</v>
      </c>
      <c r="BJ220" s="20" t="s">
        <v>84</v>
      </c>
      <c r="BK220" s="227">
        <f>ROUND(I220*H220,2)</f>
        <v>0</v>
      </c>
      <c r="BL220" s="20" t="s">
        <v>167</v>
      </c>
      <c r="BM220" s="226" t="s">
        <v>2161</v>
      </c>
    </row>
    <row r="221" spans="1:47" s="2" customFormat="1" ht="12">
      <c r="A221" s="41"/>
      <c r="B221" s="42"/>
      <c r="C221" s="43"/>
      <c r="D221" s="241" t="s">
        <v>646</v>
      </c>
      <c r="E221" s="43"/>
      <c r="F221" s="298" t="s">
        <v>2162</v>
      </c>
      <c r="G221" s="43"/>
      <c r="H221" s="43"/>
      <c r="I221" s="230"/>
      <c r="J221" s="43"/>
      <c r="K221" s="43"/>
      <c r="L221" s="47"/>
      <c r="M221" s="231"/>
      <c r="N221" s="232"/>
      <c r="O221" s="87"/>
      <c r="P221" s="87"/>
      <c r="Q221" s="87"/>
      <c r="R221" s="87"/>
      <c r="S221" s="87"/>
      <c r="T221" s="88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T221" s="20" t="s">
        <v>646</v>
      </c>
      <c r="AU221" s="20" t="s">
        <v>86</v>
      </c>
    </row>
    <row r="222" spans="1:65" s="2" customFormat="1" ht="16.5" customHeight="1">
      <c r="A222" s="41"/>
      <c r="B222" s="42"/>
      <c r="C222" s="215" t="s">
        <v>757</v>
      </c>
      <c r="D222" s="215" t="s">
        <v>149</v>
      </c>
      <c r="E222" s="216" t="s">
        <v>2163</v>
      </c>
      <c r="F222" s="217" t="s">
        <v>2164</v>
      </c>
      <c r="G222" s="218" t="s">
        <v>1949</v>
      </c>
      <c r="H222" s="219">
        <v>171</v>
      </c>
      <c r="I222" s="220"/>
      <c r="J222" s="221">
        <f>ROUND(I222*H222,2)</f>
        <v>0</v>
      </c>
      <c r="K222" s="217" t="s">
        <v>19</v>
      </c>
      <c r="L222" s="47"/>
      <c r="M222" s="222" t="s">
        <v>19</v>
      </c>
      <c r="N222" s="223" t="s">
        <v>47</v>
      </c>
      <c r="O222" s="87"/>
      <c r="P222" s="224">
        <f>O222*H222</f>
        <v>0</v>
      </c>
      <c r="Q222" s="224">
        <v>0</v>
      </c>
      <c r="R222" s="224">
        <f>Q222*H222</f>
        <v>0</v>
      </c>
      <c r="S222" s="224">
        <v>0</v>
      </c>
      <c r="T222" s="225">
        <f>S222*H222</f>
        <v>0</v>
      </c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R222" s="226" t="s">
        <v>167</v>
      </c>
      <c r="AT222" s="226" t="s">
        <v>149</v>
      </c>
      <c r="AU222" s="226" t="s">
        <v>86</v>
      </c>
      <c r="AY222" s="20" t="s">
        <v>146</v>
      </c>
      <c r="BE222" s="227">
        <f>IF(N222="základní",J222,0)</f>
        <v>0</v>
      </c>
      <c r="BF222" s="227">
        <f>IF(N222="snížená",J222,0)</f>
        <v>0</v>
      </c>
      <c r="BG222" s="227">
        <f>IF(N222="zákl. přenesená",J222,0)</f>
        <v>0</v>
      </c>
      <c r="BH222" s="227">
        <f>IF(N222="sníž. přenesená",J222,0)</f>
        <v>0</v>
      </c>
      <c r="BI222" s="227">
        <f>IF(N222="nulová",J222,0)</f>
        <v>0</v>
      </c>
      <c r="BJ222" s="20" t="s">
        <v>84</v>
      </c>
      <c r="BK222" s="227">
        <f>ROUND(I222*H222,2)</f>
        <v>0</v>
      </c>
      <c r="BL222" s="20" t="s">
        <v>167</v>
      </c>
      <c r="BM222" s="226" t="s">
        <v>2165</v>
      </c>
    </row>
    <row r="223" spans="1:47" s="2" customFormat="1" ht="12">
      <c r="A223" s="41"/>
      <c r="B223" s="42"/>
      <c r="C223" s="43"/>
      <c r="D223" s="241" t="s">
        <v>646</v>
      </c>
      <c r="E223" s="43"/>
      <c r="F223" s="298" t="s">
        <v>2162</v>
      </c>
      <c r="G223" s="43"/>
      <c r="H223" s="43"/>
      <c r="I223" s="230"/>
      <c r="J223" s="43"/>
      <c r="K223" s="43"/>
      <c r="L223" s="47"/>
      <c r="M223" s="231"/>
      <c r="N223" s="232"/>
      <c r="O223" s="87"/>
      <c r="P223" s="87"/>
      <c r="Q223" s="87"/>
      <c r="R223" s="87"/>
      <c r="S223" s="87"/>
      <c r="T223" s="88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T223" s="20" t="s">
        <v>646</v>
      </c>
      <c r="AU223" s="20" t="s">
        <v>86</v>
      </c>
    </row>
    <row r="224" spans="1:65" s="2" customFormat="1" ht="16.5" customHeight="1">
      <c r="A224" s="41"/>
      <c r="B224" s="42"/>
      <c r="C224" s="288" t="s">
        <v>766</v>
      </c>
      <c r="D224" s="288" t="s">
        <v>523</v>
      </c>
      <c r="E224" s="289" t="s">
        <v>2166</v>
      </c>
      <c r="F224" s="290" t="s">
        <v>2167</v>
      </c>
      <c r="G224" s="291" t="s">
        <v>1949</v>
      </c>
      <c r="H224" s="292">
        <v>3</v>
      </c>
      <c r="I224" s="293"/>
      <c r="J224" s="294">
        <f>ROUND(I224*H224,2)</f>
        <v>0</v>
      </c>
      <c r="K224" s="290" t="s">
        <v>19</v>
      </c>
      <c r="L224" s="295"/>
      <c r="M224" s="296" t="s">
        <v>19</v>
      </c>
      <c r="N224" s="297" t="s">
        <v>47</v>
      </c>
      <c r="O224" s="87"/>
      <c r="P224" s="224">
        <f>O224*H224</f>
        <v>0</v>
      </c>
      <c r="Q224" s="224">
        <v>0</v>
      </c>
      <c r="R224" s="224">
        <f>Q224*H224</f>
        <v>0</v>
      </c>
      <c r="S224" s="224">
        <v>0</v>
      </c>
      <c r="T224" s="225">
        <f>S224*H224</f>
        <v>0</v>
      </c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R224" s="226" t="s">
        <v>193</v>
      </c>
      <c r="AT224" s="226" t="s">
        <v>523</v>
      </c>
      <c r="AU224" s="226" t="s">
        <v>86</v>
      </c>
      <c r="AY224" s="20" t="s">
        <v>146</v>
      </c>
      <c r="BE224" s="227">
        <f>IF(N224="základní",J224,0)</f>
        <v>0</v>
      </c>
      <c r="BF224" s="227">
        <f>IF(N224="snížená",J224,0)</f>
        <v>0</v>
      </c>
      <c r="BG224" s="227">
        <f>IF(N224="zákl. přenesená",J224,0)</f>
        <v>0</v>
      </c>
      <c r="BH224" s="227">
        <f>IF(N224="sníž. přenesená",J224,0)</f>
        <v>0</v>
      </c>
      <c r="BI224" s="227">
        <f>IF(N224="nulová",J224,0)</f>
        <v>0</v>
      </c>
      <c r="BJ224" s="20" t="s">
        <v>84</v>
      </c>
      <c r="BK224" s="227">
        <f>ROUND(I224*H224,2)</f>
        <v>0</v>
      </c>
      <c r="BL224" s="20" t="s">
        <v>167</v>
      </c>
      <c r="BM224" s="226" t="s">
        <v>2168</v>
      </c>
    </row>
    <row r="225" spans="1:47" s="2" customFormat="1" ht="12">
      <c r="A225" s="41"/>
      <c r="B225" s="42"/>
      <c r="C225" s="43"/>
      <c r="D225" s="241" t="s">
        <v>646</v>
      </c>
      <c r="E225" s="43"/>
      <c r="F225" s="298" t="s">
        <v>647</v>
      </c>
      <c r="G225" s="43"/>
      <c r="H225" s="43"/>
      <c r="I225" s="230"/>
      <c r="J225" s="43"/>
      <c r="K225" s="43"/>
      <c r="L225" s="47"/>
      <c r="M225" s="231"/>
      <c r="N225" s="232"/>
      <c r="O225" s="87"/>
      <c r="P225" s="87"/>
      <c r="Q225" s="87"/>
      <c r="R225" s="87"/>
      <c r="S225" s="87"/>
      <c r="T225" s="88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T225" s="20" t="s">
        <v>646</v>
      </c>
      <c r="AU225" s="20" t="s">
        <v>86</v>
      </c>
    </row>
    <row r="226" spans="1:65" s="2" customFormat="1" ht="16.5" customHeight="1">
      <c r="A226" s="41"/>
      <c r="B226" s="42"/>
      <c r="C226" s="288" t="s">
        <v>774</v>
      </c>
      <c r="D226" s="288" t="s">
        <v>523</v>
      </c>
      <c r="E226" s="289" t="s">
        <v>2169</v>
      </c>
      <c r="F226" s="290" t="s">
        <v>2170</v>
      </c>
      <c r="G226" s="291" t="s">
        <v>1949</v>
      </c>
      <c r="H226" s="292">
        <v>1</v>
      </c>
      <c r="I226" s="293"/>
      <c r="J226" s="294">
        <f>ROUND(I226*H226,2)</f>
        <v>0</v>
      </c>
      <c r="K226" s="290" t="s">
        <v>19</v>
      </c>
      <c r="L226" s="295"/>
      <c r="M226" s="296" t="s">
        <v>19</v>
      </c>
      <c r="N226" s="297" t="s">
        <v>47</v>
      </c>
      <c r="O226" s="87"/>
      <c r="P226" s="224">
        <f>O226*H226</f>
        <v>0</v>
      </c>
      <c r="Q226" s="224">
        <v>0</v>
      </c>
      <c r="R226" s="224">
        <f>Q226*H226</f>
        <v>0</v>
      </c>
      <c r="S226" s="224">
        <v>0</v>
      </c>
      <c r="T226" s="225">
        <f>S226*H226</f>
        <v>0</v>
      </c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R226" s="226" t="s">
        <v>193</v>
      </c>
      <c r="AT226" s="226" t="s">
        <v>523</v>
      </c>
      <c r="AU226" s="226" t="s">
        <v>86</v>
      </c>
      <c r="AY226" s="20" t="s">
        <v>146</v>
      </c>
      <c r="BE226" s="227">
        <f>IF(N226="základní",J226,0)</f>
        <v>0</v>
      </c>
      <c r="BF226" s="227">
        <f>IF(N226="snížená",J226,0)</f>
        <v>0</v>
      </c>
      <c r="BG226" s="227">
        <f>IF(N226="zákl. přenesená",J226,0)</f>
        <v>0</v>
      </c>
      <c r="BH226" s="227">
        <f>IF(N226="sníž. přenesená",J226,0)</f>
        <v>0</v>
      </c>
      <c r="BI226" s="227">
        <f>IF(N226="nulová",J226,0)</f>
        <v>0</v>
      </c>
      <c r="BJ226" s="20" t="s">
        <v>84</v>
      </c>
      <c r="BK226" s="227">
        <f>ROUND(I226*H226,2)</f>
        <v>0</v>
      </c>
      <c r="BL226" s="20" t="s">
        <v>167</v>
      </c>
      <c r="BM226" s="226" t="s">
        <v>2171</v>
      </c>
    </row>
    <row r="227" spans="1:47" s="2" customFormat="1" ht="12">
      <c r="A227" s="41"/>
      <c r="B227" s="42"/>
      <c r="C227" s="43"/>
      <c r="D227" s="241" t="s">
        <v>646</v>
      </c>
      <c r="E227" s="43"/>
      <c r="F227" s="298" t="s">
        <v>647</v>
      </c>
      <c r="G227" s="43"/>
      <c r="H227" s="43"/>
      <c r="I227" s="230"/>
      <c r="J227" s="43"/>
      <c r="K227" s="43"/>
      <c r="L227" s="47"/>
      <c r="M227" s="231"/>
      <c r="N227" s="232"/>
      <c r="O227" s="87"/>
      <c r="P227" s="87"/>
      <c r="Q227" s="87"/>
      <c r="R227" s="87"/>
      <c r="S227" s="87"/>
      <c r="T227" s="88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T227" s="20" t="s">
        <v>646</v>
      </c>
      <c r="AU227" s="20" t="s">
        <v>86</v>
      </c>
    </row>
    <row r="228" spans="1:65" s="2" customFormat="1" ht="16.5" customHeight="1">
      <c r="A228" s="41"/>
      <c r="B228" s="42"/>
      <c r="C228" s="288" t="s">
        <v>782</v>
      </c>
      <c r="D228" s="288" t="s">
        <v>523</v>
      </c>
      <c r="E228" s="289" t="s">
        <v>2172</v>
      </c>
      <c r="F228" s="290" t="s">
        <v>2173</v>
      </c>
      <c r="G228" s="291" t="s">
        <v>1949</v>
      </c>
      <c r="H228" s="292">
        <v>3</v>
      </c>
      <c r="I228" s="293"/>
      <c r="J228" s="294">
        <f>ROUND(I228*H228,2)</f>
        <v>0</v>
      </c>
      <c r="K228" s="290" t="s">
        <v>19</v>
      </c>
      <c r="L228" s="295"/>
      <c r="M228" s="296" t="s">
        <v>19</v>
      </c>
      <c r="N228" s="297" t="s">
        <v>47</v>
      </c>
      <c r="O228" s="87"/>
      <c r="P228" s="224">
        <f>O228*H228</f>
        <v>0</v>
      </c>
      <c r="Q228" s="224">
        <v>0</v>
      </c>
      <c r="R228" s="224">
        <f>Q228*H228</f>
        <v>0</v>
      </c>
      <c r="S228" s="224">
        <v>0</v>
      </c>
      <c r="T228" s="225">
        <f>S228*H228</f>
        <v>0</v>
      </c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R228" s="226" t="s">
        <v>193</v>
      </c>
      <c r="AT228" s="226" t="s">
        <v>523</v>
      </c>
      <c r="AU228" s="226" t="s">
        <v>86</v>
      </c>
      <c r="AY228" s="20" t="s">
        <v>146</v>
      </c>
      <c r="BE228" s="227">
        <f>IF(N228="základní",J228,0)</f>
        <v>0</v>
      </c>
      <c r="BF228" s="227">
        <f>IF(N228="snížená",J228,0)</f>
        <v>0</v>
      </c>
      <c r="BG228" s="227">
        <f>IF(N228="zákl. přenesená",J228,0)</f>
        <v>0</v>
      </c>
      <c r="BH228" s="227">
        <f>IF(N228="sníž. přenesená",J228,0)</f>
        <v>0</v>
      </c>
      <c r="BI228" s="227">
        <f>IF(N228="nulová",J228,0)</f>
        <v>0</v>
      </c>
      <c r="BJ228" s="20" t="s">
        <v>84</v>
      </c>
      <c r="BK228" s="227">
        <f>ROUND(I228*H228,2)</f>
        <v>0</v>
      </c>
      <c r="BL228" s="20" t="s">
        <v>167</v>
      </c>
      <c r="BM228" s="226" t="s">
        <v>2174</v>
      </c>
    </row>
    <row r="229" spans="1:47" s="2" customFormat="1" ht="12">
      <c r="A229" s="41"/>
      <c r="B229" s="42"/>
      <c r="C229" s="43"/>
      <c r="D229" s="241" t="s">
        <v>646</v>
      </c>
      <c r="E229" s="43"/>
      <c r="F229" s="298" t="s">
        <v>647</v>
      </c>
      <c r="G229" s="43"/>
      <c r="H229" s="43"/>
      <c r="I229" s="230"/>
      <c r="J229" s="43"/>
      <c r="K229" s="43"/>
      <c r="L229" s="47"/>
      <c r="M229" s="231"/>
      <c r="N229" s="232"/>
      <c r="O229" s="87"/>
      <c r="P229" s="87"/>
      <c r="Q229" s="87"/>
      <c r="R229" s="87"/>
      <c r="S229" s="87"/>
      <c r="T229" s="88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T229" s="20" t="s">
        <v>646</v>
      </c>
      <c r="AU229" s="20" t="s">
        <v>86</v>
      </c>
    </row>
    <row r="230" spans="1:65" s="2" customFormat="1" ht="16.5" customHeight="1">
      <c r="A230" s="41"/>
      <c r="B230" s="42"/>
      <c r="C230" s="288" t="s">
        <v>787</v>
      </c>
      <c r="D230" s="288" t="s">
        <v>523</v>
      </c>
      <c r="E230" s="289" t="s">
        <v>2175</v>
      </c>
      <c r="F230" s="290" t="s">
        <v>2176</v>
      </c>
      <c r="G230" s="291" t="s">
        <v>1949</v>
      </c>
      <c r="H230" s="292">
        <v>40</v>
      </c>
      <c r="I230" s="293"/>
      <c r="J230" s="294">
        <f>ROUND(I230*H230,2)</f>
        <v>0</v>
      </c>
      <c r="K230" s="290" t="s">
        <v>19</v>
      </c>
      <c r="L230" s="295"/>
      <c r="M230" s="296" t="s">
        <v>19</v>
      </c>
      <c r="N230" s="297" t="s">
        <v>47</v>
      </c>
      <c r="O230" s="87"/>
      <c r="P230" s="224">
        <f>O230*H230</f>
        <v>0</v>
      </c>
      <c r="Q230" s="224">
        <v>0</v>
      </c>
      <c r="R230" s="224">
        <f>Q230*H230</f>
        <v>0</v>
      </c>
      <c r="S230" s="224">
        <v>0</v>
      </c>
      <c r="T230" s="225">
        <f>S230*H230</f>
        <v>0</v>
      </c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R230" s="226" t="s">
        <v>193</v>
      </c>
      <c r="AT230" s="226" t="s">
        <v>523</v>
      </c>
      <c r="AU230" s="226" t="s">
        <v>86</v>
      </c>
      <c r="AY230" s="20" t="s">
        <v>146</v>
      </c>
      <c r="BE230" s="227">
        <f>IF(N230="základní",J230,0)</f>
        <v>0</v>
      </c>
      <c r="BF230" s="227">
        <f>IF(N230="snížená",J230,0)</f>
        <v>0</v>
      </c>
      <c r="BG230" s="227">
        <f>IF(N230="zákl. přenesená",J230,0)</f>
        <v>0</v>
      </c>
      <c r="BH230" s="227">
        <f>IF(N230="sníž. přenesená",J230,0)</f>
        <v>0</v>
      </c>
      <c r="BI230" s="227">
        <f>IF(N230="nulová",J230,0)</f>
        <v>0</v>
      </c>
      <c r="BJ230" s="20" t="s">
        <v>84</v>
      </c>
      <c r="BK230" s="227">
        <f>ROUND(I230*H230,2)</f>
        <v>0</v>
      </c>
      <c r="BL230" s="20" t="s">
        <v>167</v>
      </c>
      <c r="BM230" s="226" t="s">
        <v>2177</v>
      </c>
    </row>
    <row r="231" spans="1:47" s="2" customFormat="1" ht="12">
      <c r="A231" s="41"/>
      <c r="B231" s="42"/>
      <c r="C231" s="43"/>
      <c r="D231" s="241" t="s">
        <v>646</v>
      </c>
      <c r="E231" s="43"/>
      <c r="F231" s="298" t="s">
        <v>647</v>
      </c>
      <c r="G231" s="43"/>
      <c r="H231" s="43"/>
      <c r="I231" s="230"/>
      <c r="J231" s="43"/>
      <c r="K231" s="43"/>
      <c r="L231" s="47"/>
      <c r="M231" s="231"/>
      <c r="N231" s="232"/>
      <c r="O231" s="87"/>
      <c r="P231" s="87"/>
      <c r="Q231" s="87"/>
      <c r="R231" s="87"/>
      <c r="S231" s="87"/>
      <c r="T231" s="88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T231" s="20" t="s">
        <v>646</v>
      </c>
      <c r="AU231" s="20" t="s">
        <v>86</v>
      </c>
    </row>
    <row r="232" spans="1:65" s="2" customFormat="1" ht="16.5" customHeight="1">
      <c r="A232" s="41"/>
      <c r="B232" s="42"/>
      <c r="C232" s="288" t="s">
        <v>793</v>
      </c>
      <c r="D232" s="288" t="s">
        <v>523</v>
      </c>
      <c r="E232" s="289" t="s">
        <v>2178</v>
      </c>
      <c r="F232" s="290" t="s">
        <v>2179</v>
      </c>
      <c r="G232" s="291" t="s">
        <v>1949</v>
      </c>
      <c r="H232" s="292">
        <v>6</v>
      </c>
      <c r="I232" s="293"/>
      <c r="J232" s="294">
        <f>ROUND(I232*H232,2)</f>
        <v>0</v>
      </c>
      <c r="K232" s="290" t="s">
        <v>19</v>
      </c>
      <c r="L232" s="295"/>
      <c r="M232" s="296" t="s">
        <v>19</v>
      </c>
      <c r="N232" s="297" t="s">
        <v>47</v>
      </c>
      <c r="O232" s="87"/>
      <c r="P232" s="224">
        <f>O232*H232</f>
        <v>0</v>
      </c>
      <c r="Q232" s="224">
        <v>0</v>
      </c>
      <c r="R232" s="224">
        <f>Q232*H232</f>
        <v>0</v>
      </c>
      <c r="S232" s="224">
        <v>0</v>
      </c>
      <c r="T232" s="225">
        <f>S232*H232</f>
        <v>0</v>
      </c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R232" s="226" t="s">
        <v>193</v>
      </c>
      <c r="AT232" s="226" t="s">
        <v>523</v>
      </c>
      <c r="AU232" s="226" t="s">
        <v>86</v>
      </c>
      <c r="AY232" s="20" t="s">
        <v>146</v>
      </c>
      <c r="BE232" s="227">
        <f>IF(N232="základní",J232,0)</f>
        <v>0</v>
      </c>
      <c r="BF232" s="227">
        <f>IF(N232="snížená",J232,0)</f>
        <v>0</v>
      </c>
      <c r="BG232" s="227">
        <f>IF(N232="zákl. přenesená",J232,0)</f>
        <v>0</v>
      </c>
      <c r="BH232" s="227">
        <f>IF(N232="sníž. přenesená",J232,0)</f>
        <v>0</v>
      </c>
      <c r="BI232" s="227">
        <f>IF(N232="nulová",J232,0)</f>
        <v>0</v>
      </c>
      <c r="BJ232" s="20" t="s">
        <v>84</v>
      </c>
      <c r="BK232" s="227">
        <f>ROUND(I232*H232,2)</f>
        <v>0</v>
      </c>
      <c r="BL232" s="20" t="s">
        <v>167</v>
      </c>
      <c r="BM232" s="226" t="s">
        <v>2180</v>
      </c>
    </row>
    <row r="233" spans="1:47" s="2" customFormat="1" ht="12">
      <c r="A233" s="41"/>
      <c r="B233" s="42"/>
      <c r="C233" s="43"/>
      <c r="D233" s="241" t="s">
        <v>646</v>
      </c>
      <c r="E233" s="43"/>
      <c r="F233" s="298" t="s">
        <v>647</v>
      </c>
      <c r="G233" s="43"/>
      <c r="H233" s="43"/>
      <c r="I233" s="230"/>
      <c r="J233" s="43"/>
      <c r="K233" s="43"/>
      <c r="L233" s="47"/>
      <c r="M233" s="231"/>
      <c r="N233" s="232"/>
      <c r="O233" s="87"/>
      <c r="P233" s="87"/>
      <c r="Q233" s="87"/>
      <c r="R233" s="87"/>
      <c r="S233" s="87"/>
      <c r="T233" s="88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T233" s="20" t="s">
        <v>646</v>
      </c>
      <c r="AU233" s="20" t="s">
        <v>86</v>
      </c>
    </row>
    <row r="234" spans="1:65" s="2" customFormat="1" ht="16.5" customHeight="1">
      <c r="A234" s="41"/>
      <c r="B234" s="42"/>
      <c r="C234" s="288" t="s">
        <v>798</v>
      </c>
      <c r="D234" s="288" t="s">
        <v>523</v>
      </c>
      <c r="E234" s="289" t="s">
        <v>2181</v>
      </c>
      <c r="F234" s="290" t="s">
        <v>2182</v>
      </c>
      <c r="G234" s="291" t="s">
        <v>1949</v>
      </c>
      <c r="H234" s="292">
        <v>50</v>
      </c>
      <c r="I234" s="293"/>
      <c r="J234" s="294">
        <f>ROUND(I234*H234,2)</f>
        <v>0</v>
      </c>
      <c r="K234" s="290" t="s">
        <v>19</v>
      </c>
      <c r="L234" s="295"/>
      <c r="M234" s="296" t="s">
        <v>19</v>
      </c>
      <c r="N234" s="297" t="s">
        <v>47</v>
      </c>
      <c r="O234" s="87"/>
      <c r="P234" s="224">
        <f>O234*H234</f>
        <v>0</v>
      </c>
      <c r="Q234" s="224">
        <v>0</v>
      </c>
      <c r="R234" s="224">
        <f>Q234*H234</f>
        <v>0</v>
      </c>
      <c r="S234" s="224">
        <v>0</v>
      </c>
      <c r="T234" s="225">
        <f>S234*H234</f>
        <v>0</v>
      </c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R234" s="226" t="s">
        <v>193</v>
      </c>
      <c r="AT234" s="226" t="s">
        <v>523</v>
      </c>
      <c r="AU234" s="226" t="s">
        <v>86</v>
      </c>
      <c r="AY234" s="20" t="s">
        <v>146</v>
      </c>
      <c r="BE234" s="227">
        <f>IF(N234="základní",J234,0)</f>
        <v>0</v>
      </c>
      <c r="BF234" s="227">
        <f>IF(N234="snížená",J234,0)</f>
        <v>0</v>
      </c>
      <c r="BG234" s="227">
        <f>IF(N234="zákl. přenesená",J234,0)</f>
        <v>0</v>
      </c>
      <c r="BH234" s="227">
        <f>IF(N234="sníž. přenesená",J234,0)</f>
        <v>0</v>
      </c>
      <c r="BI234" s="227">
        <f>IF(N234="nulová",J234,0)</f>
        <v>0</v>
      </c>
      <c r="BJ234" s="20" t="s">
        <v>84</v>
      </c>
      <c r="BK234" s="227">
        <f>ROUND(I234*H234,2)</f>
        <v>0</v>
      </c>
      <c r="BL234" s="20" t="s">
        <v>167</v>
      </c>
      <c r="BM234" s="226" t="s">
        <v>2183</v>
      </c>
    </row>
    <row r="235" spans="1:47" s="2" customFormat="1" ht="12">
      <c r="A235" s="41"/>
      <c r="B235" s="42"/>
      <c r="C235" s="43"/>
      <c r="D235" s="241" t="s">
        <v>646</v>
      </c>
      <c r="E235" s="43"/>
      <c r="F235" s="298" t="s">
        <v>647</v>
      </c>
      <c r="G235" s="43"/>
      <c r="H235" s="43"/>
      <c r="I235" s="230"/>
      <c r="J235" s="43"/>
      <c r="K235" s="43"/>
      <c r="L235" s="47"/>
      <c r="M235" s="231"/>
      <c r="N235" s="232"/>
      <c r="O235" s="87"/>
      <c r="P235" s="87"/>
      <c r="Q235" s="87"/>
      <c r="R235" s="87"/>
      <c r="S235" s="87"/>
      <c r="T235" s="88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T235" s="20" t="s">
        <v>646</v>
      </c>
      <c r="AU235" s="20" t="s">
        <v>86</v>
      </c>
    </row>
    <row r="236" spans="1:65" s="2" customFormat="1" ht="16.5" customHeight="1">
      <c r="A236" s="41"/>
      <c r="B236" s="42"/>
      <c r="C236" s="288" t="s">
        <v>805</v>
      </c>
      <c r="D236" s="288" t="s">
        <v>523</v>
      </c>
      <c r="E236" s="289" t="s">
        <v>2184</v>
      </c>
      <c r="F236" s="290" t="s">
        <v>2185</v>
      </c>
      <c r="G236" s="291" t="s">
        <v>1949</v>
      </c>
      <c r="H236" s="292">
        <v>65</v>
      </c>
      <c r="I236" s="293"/>
      <c r="J236" s="294">
        <f>ROUND(I236*H236,2)</f>
        <v>0</v>
      </c>
      <c r="K236" s="290" t="s">
        <v>19</v>
      </c>
      <c r="L236" s="295"/>
      <c r="M236" s="296" t="s">
        <v>19</v>
      </c>
      <c r="N236" s="297" t="s">
        <v>47</v>
      </c>
      <c r="O236" s="87"/>
      <c r="P236" s="224">
        <f>O236*H236</f>
        <v>0</v>
      </c>
      <c r="Q236" s="224">
        <v>0</v>
      </c>
      <c r="R236" s="224">
        <f>Q236*H236</f>
        <v>0</v>
      </c>
      <c r="S236" s="224">
        <v>0</v>
      </c>
      <c r="T236" s="225">
        <f>S236*H236</f>
        <v>0</v>
      </c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R236" s="226" t="s">
        <v>193</v>
      </c>
      <c r="AT236" s="226" t="s">
        <v>523</v>
      </c>
      <c r="AU236" s="226" t="s">
        <v>86</v>
      </c>
      <c r="AY236" s="20" t="s">
        <v>146</v>
      </c>
      <c r="BE236" s="227">
        <f>IF(N236="základní",J236,0)</f>
        <v>0</v>
      </c>
      <c r="BF236" s="227">
        <f>IF(N236="snížená",J236,0)</f>
        <v>0</v>
      </c>
      <c r="BG236" s="227">
        <f>IF(N236="zákl. přenesená",J236,0)</f>
        <v>0</v>
      </c>
      <c r="BH236" s="227">
        <f>IF(N236="sníž. přenesená",J236,0)</f>
        <v>0</v>
      </c>
      <c r="BI236" s="227">
        <f>IF(N236="nulová",J236,0)</f>
        <v>0</v>
      </c>
      <c r="BJ236" s="20" t="s">
        <v>84</v>
      </c>
      <c r="BK236" s="227">
        <f>ROUND(I236*H236,2)</f>
        <v>0</v>
      </c>
      <c r="BL236" s="20" t="s">
        <v>167</v>
      </c>
      <c r="BM236" s="226" t="s">
        <v>2186</v>
      </c>
    </row>
    <row r="237" spans="1:47" s="2" customFormat="1" ht="12">
      <c r="A237" s="41"/>
      <c r="B237" s="42"/>
      <c r="C237" s="43"/>
      <c r="D237" s="241" t="s">
        <v>646</v>
      </c>
      <c r="E237" s="43"/>
      <c r="F237" s="298" t="s">
        <v>647</v>
      </c>
      <c r="G237" s="43"/>
      <c r="H237" s="43"/>
      <c r="I237" s="230"/>
      <c r="J237" s="43"/>
      <c r="K237" s="43"/>
      <c r="L237" s="47"/>
      <c r="M237" s="231"/>
      <c r="N237" s="232"/>
      <c r="O237" s="87"/>
      <c r="P237" s="87"/>
      <c r="Q237" s="87"/>
      <c r="R237" s="87"/>
      <c r="S237" s="87"/>
      <c r="T237" s="88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T237" s="20" t="s">
        <v>646</v>
      </c>
      <c r="AU237" s="20" t="s">
        <v>86</v>
      </c>
    </row>
    <row r="238" spans="1:65" s="2" customFormat="1" ht="16.5" customHeight="1">
      <c r="A238" s="41"/>
      <c r="B238" s="42"/>
      <c r="C238" s="288" t="s">
        <v>809</v>
      </c>
      <c r="D238" s="288" t="s">
        <v>523</v>
      </c>
      <c r="E238" s="289" t="s">
        <v>2187</v>
      </c>
      <c r="F238" s="290" t="s">
        <v>2188</v>
      </c>
      <c r="G238" s="291" t="s">
        <v>1949</v>
      </c>
      <c r="H238" s="292">
        <v>3</v>
      </c>
      <c r="I238" s="293"/>
      <c r="J238" s="294">
        <f>ROUND(I238*H238,2)</f>
        <v>0</v>
      </c>
      <c r="K238" s="290" t="s">
        <v>19</v>
      </c>
      <c r="L238" s="295"/>
      <c r="M238" s="296" t="s">
        <v>19</v>
      </c>
      <c r="N238" s="297" t="s">
        <v>47</v>
      </c>
      <c r="O238" s="87"/>
      <c r="P238" s="224">
        <f>O238*H238</f>
        <v>0</v>
      </c>
      <c r="Q238" s="224">
        <v>0</v>
      </c>
      <c r="R238" s="224">
        <f>Q238*H238</f>
        <v>0</v>
      </c>
      <c r="S238" s="224">
        <v>0</v>
      </c>
      <c r="T238" s="225">
        <f>S238*H238</f>
        <v>0</v>
      </c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R238" s="226" t="s">
        <v>193</v>
      </c>
      <c r="AT238" s="226" t="s">
        <v>523</v>
      </c>
      <c r="AU238" s="226" t="s">
        <v>86</v>
      </c>
      <c r="AY238" s="20" t="s">
        <v>146</v>
      </c>
      <c r="BE238" s="227">
        <f>IF(N238="základní",J238,0)</f>
        <v>0</v>
      </c>
      <c r="BF238" s="227">
        <f>IF(N238="snížená",J238,0)</f>
        <v>0</v>
      </c>
      <c r="BG238" s="227">
        <f>IF(N238="zákl. přenesená",J238,0)</f>
        <v>0</v>
      </c>
      <c r="BH238" s="227">
        <f>IF(N238="sníž. přenesená",J238,0)</f>
        <v>0</v>
      </c>
      <c r="BI238" s="227">
        <f>IF(N238="nulová",J238,0)</f>
        <v>0</v>
      </c>
      <c r="BJ238" s="20" t="s">
        <v>84</v>
      </c>
      <c r="BK238" s="227">
        <f>ROUND(I238*H238,2)</f>
        <v>0</v>
      </c>
      <c r="BL238" s="20" t="s">
        <v>167</v>
      </c>
      <c r="BM238" s="226" t="s">
        <v>2189</v>
      </c>
    </row>
    <row r="239" spans="1:47" s="2" customFormat="1" ht="12">
      <c r="A239" s="41"/>
      <c r="B239" s="42"/>
      <c r="C239" s="43"/>
      <c r="D239" s="241" t="s">
        <v>646</v>
      </c>
      <c r="E239" s="43"/>
      <c r="F239" s="298" t="s">
        <v>647</v>
      </c>
      <c r="G239" s="43"/>
      <c r="H239" s="43"/>
      <c r="I239" s="230"/>
      <c r="J239" s="43"/>
      <c r="K239" s="43"/>
      <c r="L239" s="47"/>
      <c r="M239" s="231"/>
      <c r="N239" s="232"/>
      <c r="O239" s="87"/>
      <c r="P239" s="87"/>
      <c r="Q239" s="87"/>
      <c r="R239" s="87"/>
      <c r="S239" s="87"/>
      <c r="T239" s="88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T239" s="20" t="s">
        <v>646</v>
      </c>
      <c r="AU239" s="20" t="s">
        <v>86</v>
      </c>
    </row>
    <row r="240" spans="1:65" s="2" customFormat="1" ht="16.5" customHeight="1">
      <c r="A240" s="41"/>
      <c r="B240" s="42"/>
      <c r="C240" s="215" t="s">
        <v>816</v>
      </c>
      <c r="D240" s="215" t="s">
        <v>149</v>
      </c>
      <c r="E240" s="216" t="s">
        <v>2190</v>
      </c>
      <c r="F240" s="217" t="s">
        <v>2191</v>
      </c>
      <c r="G240" s="218" t="s">
        <v>1949</v>
      </c>
      <c r="H240" s="219">
        <v>7</v>
      </c>
      <c r="I240" s="220"/>
      <c r="J240" s="221">
        <f>ROUND(I240*H240,2)</f>
        <v>0</v>
      </c>
      <c r="K240" s="217" t="s">
        <v>19</v>
      </c>
      <c r="L240" s="47"/>
      <c r="M240" s="222" t="s">
        <v>19</v>
      </c>
      <c r="N240" s="223" t="s">
        <v>47</v>
      </c>
      <c r="O240" s="87"/>
      <c r="P240" s="224">
        <f>O240*H240</f>
        <v>0</v>
      </c>
      <c r="Q240" s="224">
        <v>0</v>
      </c>
      <c r="R240" s="224">
        <f>Q240*H240</f>
        <v>0</v>
      </c>
      <c r="S240" s="224">
        <v>0</v>
      </c>
      <c r="T240" s="225">
        <f>S240*H240</f>
        <v>0</v>
      </c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R240" s="226" t="s">
        <v>167</v>
      </c>
      <c r="AT240" s="226" t="s">
        <v>149</v>
      </c>
      <c r="AU240" s="226" t="s">
        <v>86</v>
      </c>
      <c r="AY240" s="20" t="s">
        <v>146</v>
      </c>
      <c r="BE240" s="227">
        <f>IF(N240="základní",J240,0)</f>
        <v>0</v>
      </c>
      <c r="BF240" s="227">
        <f>IF(N240="snížená",J240,0)</f>
        <v>0</v>
      </c>
      <c r="BG240" s="227">
        <f>IF(N240="zákl. přenesená",J240,0)</f>
        <v>0</v>
      </c>
      <c r="BH240" s="227">
        <f>IF(N240="sníž. přenesená",J240,0)</f>
        <v>0</v>
      </c>
      <c r="BI240" s="227">
        <f>IF(N240="nulová",J240,0)</f>
        <v>0</v>
      </c>
      <c r="BJ240" s="20" t="s">
        <v>84</v>
      </c>
      <c r="BK240" s="227">
        <f>ROUND(I240*H240,2)</f>
        <v>0</v>
      </c>
      <c r="BL240" s="20" t="s">
        <v>167</v>
      </c>
      <c r="BM240" s="226" t="s">
        <v>2192</v>
      </c>
    </row>
    <row r="241" spans="1:47" s="2" customFormat="1" ht="12">
      <c r="A241" s="41"/>
      <c r="B241" s="42"/>
      <c r="C241" s="43"/>
      <c r="D241" s="241" t="s">
        <v>646</v>
      </c>
      <c r="E241" s="43"/>
      <c r="F241" s="298" t="s">
        <v>1502</v>
      </c>
      <c r="G241" s="43"/>
      <c r="H241" s="43"/>
      <c r="I241" s="230"/>
      <c r="J241" s="43"/>
      <c r="K241" s="43"/>
      <c r="L241" s="47"/>
      <c r="M241" s="231"/>
      <c r="N241" s="232"/>
      <c r="O241" s="87"/>
      <c r="P241" s="87"/>
      <c r="Q241" s="87"/>
      <c r="R241" s="87"/>
      <c r="S241" s="87"/>
      <c r="T241" s="88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T241" s="20" t="s">
        <v>646</v>
      </c>
      <c r="AU241" s="20" t="s">
        <v>86</v>
      </c>
    </row>
    <row r="242" spans="1:65" s="2" customFormat="1" ht="16.5" customHeight="1">
      <c r="A242" s="41"/>
      <c r="B242" s="42"/>
      <c r="C242" s="215" t="s">
        <v>824</v>
      </c>
      <c r="D242" s="215" t="s">
        <v>149</v>
      </c>
      <c r="E242" s="216" t="s">
        <v>2193</v>
      </c>
      <c r="F242" s="217" t="s">
        <v>2194</v>
      </c>
      <c r="G242" s="218" t="s">
        <v>1949</v>
      </c>
      <c r="H242" s="219">
        <v>7</v>
      </c>
      <c r="I242" s="220"/>
      <c r="J242" s="221">
        <f>ROUND(I242*H242,2)</f>
        <v>0</v>
      </c>
      <c r="K242" s="217" t="s">
        <v>19</v>
      </c>
      <c r="L242" s="47"/>
      <c r="M242" s="222" t="s">
        <v>19</v>
      </c>
      <c r="N242" s="223" t="s">
        <v>47</v>
      </c>
      <c r="O242" s="87"/>
      <c r="P242" s="224">
        <f>O242*H242</f>
        <v>0</v>
      </c>
      <c r="Q242" s="224">
        <v>0</v>
      </c>
      <c r="R242" s="224">
        <f>Q242*H242</f>
        <v>0</v>
      </c>
      <c r="S242" s="224">
        <v>0</v>
      </c>
      <c r="T242" s="225">
        <f>S242*H242</f>
        <v>0</v>
      </c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R242" s="226" t="s">
        <v>167</v>
      </c>
      <c r="AT242" s="226" t="s">
        <v>149</v>
      </c>
      <c r="AU242" s="226" t="s">
        <v>86</v>
      </c>
      <c r="AY242" s="20" t="s">
        <v>146</v>
      </c>
      <c r="BE242" s="227">
        <f>IF(N242="základní",J242,0)</f>
        <v>0</v>
      </c>
      <c r="BF242" s="227">
        <f>IF(N242="snížená",J242,0)</f>
        <v>0</v>
      </c>
      <c r="BG242" s="227">
        <f>IF(N242="zákl. přenesená",J242,0)</f>
        <v>0</v>
      </c>
      <c r="BH242" s="227">
        <f>IF(N242="sníž. přenesená",J242,0)</f>
        <v>0</v>
      </c>
      <c r="BI242" s="227">
        <f>IF(N242="nulová",J242,0)</f>
        <v>0</v>
      </c>
      <c r="BJ242" s="20" t="s">
        <v>84</v>
      </c>
      <c r="BK242" s="227">
        <f>ROUND(I242*H242,2)</f>
        <v>0</v>
      </c>
      <c r="BL242" s="20" t="s">
        <v>167</v>
      </c>
      <c r="BM242" s="226" t="s">
        <v>2195</v>
      </c>
    </row>
    <row r="243" spans="1:47" s="2" customFormat="1" ht="12">
      <c r="A243" s="41"/>
      <c r="B243" s="42"/>
      <c r="C243" s="43"/>
      <c r="D243" s="241" t="s">
        <v>646</v>
      </c>
      <c r="E243" s="43"/>
      <c r="F243" s="298" t="s">
        <v>1502</v>
      </c>
      <c r="G243" s="43"/>
      <c r="H243" s="43"/>
      <c r="I243" s="230"/>
      <c r="J243" s="43"/>
      <c r="K243" s="43"/>
      <c r="L243" s="47"/>
      <c r="M243" s="231"/>
      <c r="N243" s="232"/>
      <c r="O243" s="87"/>
      <c r="P243" s="87"/>
      <c r="Q243" s="87"/>
      <c r="R243" s="87"/>
      <c r="S243" s="87"/>
      <c r="T243" s="88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T243" s="20" t="s">
        <v>646</v>
      </c>
      <c r="AU243" s="20" t="s">
        <v>86</v>
      </c>
    </row>
    <row r="244" spans="1:65" s="2" customFormat="1" ht="16.5" customHeight="1">
      <c r="A244" s="41"/>
      <c r="B244" s="42"/>
      <c r="C244" s="215" t="s">
        <v>831</v>
      </c>
      <c r="D244" s="215" t="s">
        <v>149</v>
      </c>
      <c r="E244" s="216" t="s">
        <v>2196</v>
      </c>
      <c r="F244" s="217" t="s">
        <v>2197</v>
      </c>
      <c r="G244" s="218" t="s">
        <v>2198</v>
      </c>
      <c r="H244" s="219">
        <v>1</v>
      </c>
      <c r="I244" s="220"/>
      <c r="J244" s="221">
        <f>ROUND(I244*H244,2)</f>
        <v>0</v>
      </c>
      <c r="K244" s="217" t="s">
        <v>19</v>
      </c>
      <c r="L244" s="47"/>
      <c r="M244" s="222" t="s">
        <v>19</v>
      </c>
      <c r="N244" s="223" t="s">
        <v>47</v>
      </c>
      <c r="O244" s="87"/>
      <c r="P244" s="224">
        <f>O244*H244</f>
        <v>0</v>
      </c>
      <c r="Q244" s="224">
        <v>0</v>
      </c>
      <c r="R244" s="224">
        <f>Q244*H244</f>
        <v>0</v>
      </c>
      <c r="S244" s="224">
        <v>0</v>
      </c>
      <c r="T244" s="225">
        <f>S244*H244</f>
        <v>0</v>
      </c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R244" s="226" t="s">
        <v>167</v>
      </c>
      <c r="AT244" s="226" t="s">
        <v>149</v>
      </c>
      <c r="AU244" s="226" t="s">
        <v>86</v>
      </c>
      <c r="AY244" s="20" t="s">
        <v>146</v>
      </c>
      <c r="BE244" s="227">
        <f>IF(N244="základní",J244,0)</f>
        <v>0</v>
      </c>
      <c r="BF244" s="227">
        <f>IF(N244="snížená",J244,0)</f>
        <v>0</v>
      </c>
      <c r="BG244" s="227">
        <f>IF(N244="zákl. přenesená",J244,0)</f>
        <v>0</v>
      </c>
      <c r="BH244" s="227">
        <f>IF(N244="sníž. přenesená",J244,0)</f>
        <v>0</v>
      </c>
      <c r="BI244" s="227">
        <f>IF(N244="nulová",J244,0)</f>
        <v>0</v>
      </c>
      <c r="BJ244" s="20" t="s">
        <v>84</v>
      </c>
      <c r="BK244" s="227">
        <f>ROUND(I244*H244,2)</f>
        <v>0</v>
      </c>
      <c r="BL244" s="20" t="s">
        <v>167</v>
      </c>
      <c r="BM244" s="226" t="s">
        <v>2199</v>
      </c>
    </row>
    <row r="245" spans="1:63" s="12" customFormat="1" ht="22.8" customHeight="1">
      <c r="A245" s="12"/>
      <c r="B245" s="199"/>
      <c r="C245" s="200"/>
      <c r="D245" s="201" t="s">
        <v>75</v>
      </c>
      <c r="E245" s="213" t="s">
        <v>2200</v>
      </c>
      <c r="F245" s="213" t="s">
        <v>2201</v>
      </c>
      <c r="G245" s="200"/>
      <c r="H245" s="200"/>
      <c r="I245" s="203"/>
      <c r="J245" s="214">
        <f>BK245</f>
        <v>0</v>
      </c>
      <c r="K245" s="200"/>
      <c r="L245" s="205"/>
      <c r="M245" s="206"/>
      <c r="N245" s="207"/>
      <c r="O245" s="207"/>
      <c r="P245" s="208">
        <f>SUM(P246:P258)</f>
        <v>0</v>
      </c>
      <c r="Q245" s="207"/>
      <c r="R245" s="208">
        <f>SUM(R246:R258)</f>
        <v>0</v>
      </c>
      <c r="S245" s="207"/>
      <c r="T245" s="209">
        <f>SUM(T246:T258)</f>
        <v>0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210" t="s">
        <v>84</v>
      </c>
      <c r="AT245" s="211" t="s">
        <v>75</v>
      </c>
      <c r="AU245" s="211" t="s">
        <v>84</v>
      </c>
      <c r="AY245" s="210" t="s">
        <v>146</v>
      </c>
      <c r="BK245" s="212">
        <f>SUM(BK246:BK258)</f>
        <v>0</v>
      </c>
    </row>
    <row r="246" spans="1:65" s="2" customFormat="1" ht="16.5" customHeight="1">
      <c r="A246" s="41"/>
      <c r="B246" s="42"/>
      <c r="C246" s="215" t="s">
        <v>836</v>
      </c>
      <c r="D246" s="215" t="s">
        <v>149</v>
      </c>
      <c r="E246" s="216" t="s">
        <v>2202</v>
      </c>
      <c r="F246" s="217" t="s">
        <v>2203</v>
      </c>
      <c r="G246" s="218" t="s">
        <v>377</v>
      </c>
      <c r="H246" s="219">
        <v>1630.144</v>
      </c>
      <c r="I246" s="220"/>
      <c r="J246" s="221">
        <f>ROUND(I246*H246,2)</f>
        <v>0</v>
      </c>
      <c r="K246" s="217" t="s">
        <v>19</v>
      </c>
      <c r="L246" s="47"/>
      <c r="M246" s="222" t="s">
        <v>19</v>
      </c>
      <c r="N246" s="223" t="s">
        <v>47</v>
      </c>
      <c r="O246" s="87"/>
      <c r="P246" s="224">
        <f>O246*H246</f>
        <v>0</v>
      </c>
      <c r="Q246" s="224">
        <v>0</v>
      </c>
      <c r="R246" s="224">
        <f>Q246*H246</f>
        <v>0</v>
      </c>
      <c r="S246" s="224">
        <v>0</v>
      </c>
      <c r="T246" s="225">
        <f>S246*H246</f>
        <v>0</v>
      </c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R246" s="226" t="s">
        <v>167</v>
      </c>
      <c r="AT246" s="226" t="s">
        <v>149</v>
      </c>
      <c r="AU246" s="226" t="s">
        <v>86</v>
      </c>
      <c r="AY246" s="20" t="s">
        <v>146</v>
      </c>
      <c r="BE246" s="227">
        <f>IF(N246="základní",J246,0)</f>
        <v>0</v>
      </c>
      <c r="BF246" s="227">
        <f>IF(N246="snížená",J246,0)</f>
        <v>0</v>
      </c>
      <c r="BG246" s="227">
        <f>IF(N246="zákl. přenesená",J246,0)</f>
        <v>0</v>
      </c>
      <c r="BH246" s="227">
        <f>IF(N246="sníž. přenesená",J246,0)</f>
        <v>0</v>
      </c>
      <c r="BI246" s="227">
        <f>IF(N246="nulová",J246,0)</f>
        <v>0</v>
      </c>
      <c r="BJ246" s="20" t="s">
        <v>84</v>
      </c>
      <c r="BK246" s="227">
        <f>ROUND(I246*H246,2)</f>
        <v>0</v>
      </c>
      <c r="BL246" s="20" t="s">
        <v>167</v>
      </c>
      <c r="BM246" s="226" t="s">
        <v>2204</v>
      </c>
    </row>
    <row r="247" spans="1:47" s="2" customFormat="1" ht="12">
      <c r="A247" s="41"/>
      <c r="B247" s="42"/>
      <c r="C247" s="43"/>
      <c r="D247" s="241" t="s">
        <v>646</v>
      </c>
      <c r="E247" s="43"/>
      <c r="F247" s="298" t="s">
        <v>1502</v>
      </c>
      <c r="G247" s="43"/>
      <c r="H247" s="43"/>
      <c r="I247" s="230"/>
      <c r="J247" s="43"/>
      <c r="K247" s="43"/>
      <c r="L247" s="47"/>
      <c r="M247" s="231"/>
      <c r="N247" s="232"/>
      <c r="O247" s="87"/>
      <c r="P247" s="87"/>
      <c r="Q247" s="87"/>
      <c r="R247" s="87"/>
      <c r="S247" s="87"/>
      <c r="T247" s="88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T247" s="20" t="s">
        <v>646</v>
      </c>
      <c r="AU247" s="20" t="s">
        <v>86</v>
      </c>
    </row>
    <row r="248" spans="1:51" s="13" customFormat="1" ht="12">
      <c r="A248" s="13"/>
      <c r="B248" s="239"/>
      <c r="C248" s="240"/>
      <c r="D248" s="241" t="s">
        <v>380</v>
      </c>
      <c r="E248" s="242" t="s">
        <v>19</v>
      </c>
      <c r="F248" s="243" t="s">
        <v>381</v>
      </c>
      <c r="G248" s="240"/>
      <c r="H248" s="242" t="s">
        <v>19</v>
      </c>
      <c r="I248" s="244"/>
      <c r="J248" s="240"/>
      <c r="K248" s="240"/>
      <c r="L248" s="245"/>
      <c r="M248" s="246"/>
      <c r="N248" s="247"/>
      <c r="O248" s="247"/>
      <c r="P248" s="247"/>
      <c r="Q248" s="247"/>
      <c r="R248" s="247"/>
      <c r="S248" s="247"/>
      <c r="T248" s="248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9" t="s">
        <v>380</v>
      </c>
      <c r="AU248" s="249" t="s">
        <v>86</v>
      </c>
      <c r="AV248" s="13" t="s">
        <v>84</v>
      </c>
      <c r="AW248" s="13" t="s">
        <v>37</v>
      </c>
      <c r="AX248" s="13" t="s">
        <v>76</v>
      </c>
      <c r="AY248" s="249" t="s">
        <v>146</v>
      </c>
    </row>
    <row r="249" spans="1:51" s="13" customFormat="1" ht="12">
      <c r="A249" s="13"/>
      <c r="B249" s="239"/>
      <c r="C249" s="240"/>
      <c r="D249" s="241" t="s">
        <v>380</v>
      </c>
      <c r="E249" s="242" t="s">
        <v>19</v>
      </c>
      <c r="F249" s="243" t="s">
        <v>2205</v>
      </c>
      <c r="G249" s="240"/>
      <c r="H249" s="242" t="s">
        <v>19</v>
      </c>
      <c r="I249" s="244"/>
      <c r="J249" s="240"/>
      <c r="K249" s="240"/>
      <c r="L249" s="245"/>
      <c r="M249" s="246"/>
      <c r="N249" s="247"/>
      <c r="O249" s="247"/>
      <c r="P249" s="247"/>
      <c r="Q249" s="247"/>
      <c r="R249" s="247"/>
      <c r="S249" s="247"/>
      <c r="T249" s="248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9" t="s">
        <v>380</v>
      </c>
      <c r="AU249" s="249" t="s">
        <v>86</v>
      </c>
      <c r="AV249" s="13" t="s">
        <v>84</v>
      </c>
      <c r="AW249" s="13" t="s">
        <v>37</v>
      </c>
      <c r="AX249" s="13" t="s">
        <v>76</v>
      </c>
      <c r="AY249" s="249" t="s">
        <v>146</v>
      </c>
    </row>
    <row r="250" spans="1:51" s="14" customFormat="1" ht="12">
      <c r="A250" s="14"/>
      <c r="B250" s="250"/>
      <c r="C250" s="251"/>
      <c r="D250" s="241" t="s">
        <v>380</v>
      </c>
      <c r="E250" s="252" t="s">
        <v>19</v>
      </c>
      <c r="F250" s="253" t="s">
        <v>1316</v>
      </c>
      <c r="G250" s="251"/>
      <c r="H250" s="254">
        <v>1630.144</v>
      </c>
      <c r="I250" s="255"/>
      <c r="J250" s="251"/>
      <c r="K250" s="251"/>
      <c r="L250" s="256"/>
      <c r="M250" s="257"/>
      <c r="N250" s="258"/>
      <c r="O250" s="258"/>
      <c r="P250" s="258"/>
      <c r="Q250" s="258"/>
      <c r="R250" s="258"/>
      <c r="S250" s="258"/>
      <c r="T250" s="259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60" t="s">
        <v>380</v>
      </c>
      <c r="AU250" s="260" t="s">
        <v>86</v>
      </c>
      <c r="AV250" s="14" t="s">
        <v>86</v>
      </c>
      <c r="AW250" s="14" t="s">
        <v>37</v>
      </c>
      <c r="AX250" s="14" t="s">
        <v>84</v>
      </c>
      <c r="AY250" s="260" t="s">
        <v>146</v>
      </c>
    </row>
    <row r="251" spans="1:47" s="2" customFormat="1" ht="12">
      <c r="A251" s="41"/>
      <c r="B251" s="42"/>
      <c r="C251" s="43"/>
      <c r="D251" s="241" t="s">
        <v>383</v>
      </c>
      <c r="E251" s="43"/>
      <c r="F251" s="261" t="s">
        <v>2206</v>
      </c>
      <c r="G251" s="43"/>
      <c r="H251" s="43"/>
      <c r="I251" s="43"/>
      <c r="J251" s="43"/>
      <c r="K251" s="43"/>
      <c r="L251" s="47"/>
      <c r="M251" s="231"/>
      <c r="N251" s="232"/>
      <c r="O251" s="87"/>
      <c r="P251" s="87"/>
      <c r="Q251" s="87"/>
      <c r="R251" s="87"/>
      <c r="S251" s="87"/>
      <c r="T251" s="88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U251" s="20" t="s">
        <v>86</v>
      </c>
    </row>
    <row r="252" spans="1:47" s="2" customFormat="1" ht="12">
      <c r="A252" s="41"/>
      <c r="B252" s="42"/>
      <c r="C252" s="43"/>
      <c r="D252" s="241" t="s">
        <v>383</v>
      </c>
      <c r="E252" s="43"/>
      <c r="F252" s="262" t="s">
        <v>2207</v>
      </c>
      <c r="G252" s="43"/>
      <c r="H252" s="263">
        <v>1630.144</v>
      </c>
      <c r="I252" s="43"/>
      <c r="J252" s="43"/>
      <c r="K252" s="43"/>
      <c r="L252" s="47"/>
      <c r="M252" s="231"/>
      <c r="N252" s="232"/>
      <c r="O252" s="87"/>
      <c r="P252" s="87"/>
      <c r="Q252" s="87"/>
      <c r="R252" s="87"/>
      <c r="S252" s="87"/>
      <c r="T252" s="88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U252" s="20" t="s">
        <v>86</v>
      </c>
    </row>
    <row r="253" spans="1:65" s="2" customFormat="1" ht="33" customHeight="1">
      <c r="A253" s="41"/>
      <c r="B253" s="42"/>
      <c r="C253" s="215" t="s">
        <v>842</v>
      </c>
      <c r="D253" s="215" t="s">
        <v>149</v>
      </c>
      <c r="E253" s="216" t="s">
        <v>2097</v>
      </c>
      <c r="F253" s="217" t="s">
        <v>2098</v>
      </c>
      <c r="G253" s="218" t="s">
        <v>377</v>
      </c>
      <c r="H253" s="219">
        <v>1630.144</v>
      </c>
      <c r="I253" s="220"/>
      <c r="J253" s="221">
        <f>ROUND(I253*H253,2)</f>
        <v>0</v>
      </c>
      <c r="K253" s="217" t="s">
        <v>153</v>
      </c>
      <c r="L253" s="47"/>
      <c r="M253" s="222" t="s">
        <v>19</v>
      </c>
      <c r="N253" s="223" t="s">
        <v>47</v>
      </c>
      <c r="O253" s="87"/>
      <c r="P253" s="224">
        <f>O253*H253</f>
        <v>0</v>
      </c>
      <c r="Q253" s="224">
        <v>0</v>
      </c>
      <c r="R253" s="224">
        <f>Q253*H253</f>
        <v>0</v>
      </c>
      <c r="S253" s="224">
        <v>0</v>
      </c>
      <c r="T253" s="225">
        <f>S253*H253</f>
        <v>0</v>
      </c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R253" s="226" t="s">
        <v>167</v>
      </c>
      <c r="AT253" s="226" t="s">
        <v>149</v>
      </c>
      <c r="AU253" s="226" t="s">
        <v>86</v>
      </c>
      <c r="AY253" s="20" t="s">
        <v>146</v>
      </c>
      <c r="BE253" s="227">
        <f>IF(N253="základní",J253,0)</f>
        <v>0</v>
      </c>
      <c r="BF253" s="227">
        <f>IF(N253="snížená",J253,0)</f>
        <v>0</v>
      </c>
      <c r="BG253" s="227">
        <f>IF(N253="zákl. přenesená",J253,0)</f>
        <v>0</v>
      </c>
      <c r="BH253" s="227">
        <f>IF(N253="sníž. přenesená",J253,0)</f>
        <v>0</v>
      </c>
      <c r="BI253" s="227">
        <f>IF(N253="nulová",J253,0)</f>
        <v>0</v>
      </c>
      <c r="BJ253" s="20" t="s">
        <v>84</v>
      </c>
      <c r="BK253" s="227">
        <f>ROUND(I253*H253,2)</f>
        <v>0</v>
      </c>
      <c r="BL253" s="20" t="s">
        <v>167</v>
      </c>
      <c r="BM253" s="226" t="s">
        <v>2208</v>
      </c>
    </row>
    <row r="254" spans="1:47" s="2" customFormat="1" ht="12">
      <c r="A254" s="41"/>
      <c r="B254" s="42"/>
      <c r="C254" s="43"/>
      <c r="D254" s="228" t="s">
        <v>156</v>
      </c>
      <c r="E254" s="43"/>
      <c r="F254" s="229" t="s">
        <v>2100</v>
      </c>
      <c r="G254" s="43"/>
      <c r="H254" s="43"/>
      <c r="I254" s="230"/>
      <c r="J254" s="43"/>
      <c r="K254" s="43"/>
      <c r="L254" s="47"/>
      <c r="M254" s="231"/>
      <c r="N254" s="232"/>
      <c r="O254" s="87"/>
      <c r="P254" s="87"/>
      <c r="Q254" s="87"/>
      <c r="R254" s="87"/>
      <c r="S254" s="87"/>
      <c r="T254" s="88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T254" s="20" t="s">
        <v>156</v>
      </c>
      <c r="AU254" s="20" t="s">
        <v>86</v>
      </c>
    </row>
    <row r="255" spans="1:65" s="2" customFormat="1" ht="16.5" customHeight="1">
      <c r="A255" s="41"/>
      <c r="B255" s="42"/>
      <c r="C255" s="215" t="s">
        <v>847</v>
      </c>
      <c r="D255" s="215" t="s">
        <v>149</v>
      </c>
      <c r="E255" s="216" t="s">
        <v>2105</v>
      </c>
      <c r="F255" s="217" t="s">
        <v>2106</v>
      </c>
      <c r="G255" s="218" t="s">
        <v>377</v>
      </c>
      <c r="H255" s="219">
        <v>1630.144</v>
      </c>
      <c r="I255" s="220"/>
      <c r="J255" s="221">
        <f>ROUND(I255*H255,2)</f>
        <v>0</v>
      </c>
      <c r="K255" s="217" t="s">
        <v>153</v>
      </c>
      <c r="L255" s="47"/>
      <c r="M255" s="222" t="s">
        <v>19</v>
      </c>
      <c r="N255" s="223" t="s">
        <v>47</v>
      </c>
      <c r="O255" s="87"/>
      <c r="P255" s="224">
        <f>O255*H255</f>
        <v>0</v>
      </c>
      <c r="Q255" s="224">
        <v>0</v>
      </c>
      <c r="R255" s="224">
        <f>Q255*H255</f>
        <v>0</v>
      </c>
      <c r="S255" s="224">
        <v>0</v>
      </c>
      <c r="T255" s="225">
        <f>S255*H255</f>
        <v>0</v>
      </c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R255" s="226" t="s">
        <v>167</v>
      </c>
      <c r="AT255" s="226" t="s">
        <v>149</v>
      </c>
      <c r="AU255" s="226" t="s">
        <v>86</v>
      </c>
      <c r="AY255" s="20" t="s">
        <v>146</v>
      </c>
      <c r="BE255" s="227">
        <f>IF(N255="základní",J255,0)</f>
        <v>0</v>
      </c>
      <c r="BF255" s="227">
        <f>IF(N255="snížená",J255,0)</f>
        <v>0</v>
      </c>
      <c r="BG255" s="227">
        <f>IF(N255="zákl. přenesená",J255,0)</f>
        <v>0</v>
      </c>
      <c r="BH255" s="227">
        <f>IF(N255="sníž. přenesená",J255,0)</f>
        <v>0</v>
      </c>
      <c r="BI255" s="227">
        <f>IF(N255="nulová",J255,0)</f>
        <v>0</v>
      </c>
      <c r="BJ255" s="20" t="s">
        <v>84</v>
      </c>
      <c r="BK255" s="227">
        <f>ROUND(I255*H255,2)</f>
        <v>0</v>
      </c>
      <c r="BL255" s="20" t="s">
        <v>167</v>
      </c>
      <c r="BM255" s="226" t="s">
        <v>2209</v>
      </c>
    </row>
    <row r="256" spans="1:47" s="2" customFormat="1" ht="12">
      <c r="A256" s="41"/>
      <c r="B256" s="42"/>
      <c r="C256" s="43"/>
      <c r="D256" s="228" t="s">
        <v>156</v>
      </c>
      <c r="E256" s="43"/>
      <c r="F256" s="229" t="s">
        <v>2108</v>
      </c>
      <c r="G256" s="43"/>
      <c r="H256" s="43"/>
      <c r="I256" s="230"/>
      <c r="J256" s="43"/>
      <c r="K256" s="43"/>
      <c r="L256" s="47"/>
      <c r="M256" s="231"/>
      <c r="N256" s="232"/>
      <c r="O256" s="87"/>
      <c r="P256" s="87"/>
      <c r="Q256" s="87"/>
      <c r="R256" s="87"/>
      <c r="S256" s="87"/>
      <c r="T256" s="88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T256" s="20" t="s">
        <v>156</v>
      </c>
      <c r="AU256" s="20" t="s">
        <v>86</v>
      </c>
    </row>
    <row r="257" spans="1:65" s="2" customFormat="1" ht="16.5" customHeight="1">
      <c r="A257" s="41"/>
      <c r="B257" s="42"/>
      <c r="C257" s="215" t="s">
        <v>853</v>
      </c>
      <c r="D257" s="215" t="s">
        <v>149</v>
      </c>
      <c r="E257" s="216" t="s">
        <v>2210</v>
      </c>
      <c r="F257" s="217" t="s">
        <v>2211</v>
      </c>
      <c r="G257" s="218" t="s">
        <v>377</v>
      </c>
      <c r="H257" s="219">
        <v>1630.144</v>
      </c>
      <c r="I257" s="220"/>
      <c r="J257" s="221">
        <f>ROUND(I257*H257,2)</f>
        <v>0</v>
      </c>
      <c r="K257" s="217" t="s">
        <v>153</v>
      </c>
      <c r="L257" s="47"/>
      <c r="M257" s="222" t="s">
        <v>19</v>
      </c>
      <c r="N257" s="223" t="s">
        <v>47</v>
      </c>
      <c r="O257" s="87"/>
      <c r="P257" s="224">
        <f>O257*H257</f>
        <v>0</v>
      </c>
      <c r="Q257" s="224">
        <v>0</v>
      </c>
      <c r="R257" s="224">
        <f>Q257*H257</f>
        <v>0</v>
      </c>
      <c r="S257" s="224">
        <v>0</v>
      </c>
      <c r="T257" s="225">
        <f>S257*H257</f>
        <v>0</v>
      </c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R257" s="226" t="s">
        <v>167</v>
      </c>
      <c r="AT257" s="226" t="s">
        <v>149</v>
      </c>
      <c r="AU257" s="226" t="s">
        <v>86</v>
      </c>
      <c r="AY257" s="20" t="s">
        <v>146</v>
      </c>
      <c r="BE257" s="227">
        <f>IF(N257="základní",J257,0)</f>
        <v>0</v>
      </c>
      <c r="BF257" s="227">
        <f>IF(N257="snížená",J257,0)</f>
        <v>0</v>
      </c>
      <c r="BG257" s="227">
        <f>IF(N257="zákl. přenesená",J257,0)</f>
        <v>0</v>
      </c>
      <c r="BH257" s="227">
        <f>IF(N257="sníž. přenesená",J257,0)</f>
        <v>0</v>
      </c>
      <c r="BI257" s="227">
        <f>IF(N257="nulová",J257,0)</f>
        <v>0</v>
      </c>
      <c r="BJ257" s="20" t="s">
        <v>84</v>
      </c>
      <c r="BK257" s="227">
        <f>ROUND(I257*H257,2)</f>
        <v>0</v>
      </c>
      <c r="BL257" s="20" t="s">
        <v>167</v>
      </c>
      <c r="BM257" s="226" t="s">
        <v>2212</v>
      </c>
    </row>
    <row r="258" spans="1:47" s="2" customFormat="1" ht="12">
      <c r="A258" s="41"/>
      <c r="B258" s="42"/>
      <c r="C258" s="43"/>
      <c r="D258" s="228" t="s">
        <v>156</v>
      </c>
      <c r="E258" s="43"/>
      <c r="F258" s="229" t="s">
        <v>2213</v>
      </c>
      <c r="G258" s="43"/>
      <c r="H258" s="43"/>
      <c r="I258" s="230"/>
      <c r="J258" s="43"/>
      <c r="K258" s="43"/>
      <c r="L258" s="47"/>
      <c r="M258" s="233"/>
      <c r="N258" s="234"/>
      <c r="O258" s="235"/>
      <c r="P258" s="235"/>
      <c r="Q258" s="235"/>
      <c r="R258" s="235"/>
      <c r="S258" s="235"/>
      <c r="T258" s="236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T258" s="20" t="s">
        <v>156</v>
      </c>
      <c r="AU258" s="20" t="s">
        <v>86</v>
      </c>
    </row>
    <row r="259" spans="1:31" s="2" customFormat="1" ht="6.95" customHeight="1">
      <c r="A259" s="41"/>
      <c r="B259" s="62"/>
      <c r="C259" s="63"/>
      <c r="D259" s="63"/>
      <c r="E259" s="63"/>
      <c r="F259" s="63"/>
      <c r="G259" s="63"/>
      <c r="H259" s="63"/>
      <c r="I259" s="63"/>
      <c r="J259" s="63"/>
      <c r="K259" s="63"/>
      <c r="L259" s="47"/>
      <c r="M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</row>
  </sheetData>
  <sheetProtection password="CC35" sheet="1" objects="1" scenarios="1" formatColumns="0" formatRows="0" autoFilter="0"/>
  <autoFilter ref="C85:K258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0" r:id="rId1" display="https://podminky.urs.cz/item/CS_URS_2024_01/111251102"/>
    <hyperlink ref="F93" r:id="rId2" display="https://podminky.urs.cz/item/CS_URS_2024_01/162301501"/>
    <hyperlink ref="F95" r:id="rId3" display="https://podminky.urs.cz/item/CS_URS_2024_01/112151112"/>
    <hyperlink ref="F98" r:id="rId4" display="https://podminky.urs.cz/item/CS_URS_2024_01/112151313"/>
    <hyperlink ref="F101" r:id="rId5" display="https://podminky.urs.cz/item/CS_URS_2024_01/112151315"/>
    <hyperlink ref="F106" r:id="rId6" display="https://podminky.urs.cz/item/CS_URS_2024_01/112201112"/>
    <hyperlink ref="F109" r:id="rId7" display="https://podminky.urs.cz/item/CS_URS_2024_01/112201113"/>
    <hyperlink ref="F112" r:id="rId8" display="https://podminky.urs.cz/item/CS_URS_2024_01/112201115"/>
    <hyperlink ref="F117" r:id="rId9" display="https://podminky.urs.cz/item/CS_URS_2024_01/162201403"/>
    <hyperlink ref="F119" r:id="rId10" display="https://podminky.urs.cz/item/CS_URS_2024_01/162201405"/>
    <hyperlink ref="F121" r:id="rId11" display="https://podminky.urs.cz/item/CS_URS_2024_01/162201406"/>
    <hyperlink ref="F123" r:id="rId12" display="https://podminky.urs.cz/item/CS_URS_2024_01/162201407"/>
    <hyperlink ref="F125" r:id="rId13" display="https://podminky.urs.cz/item/CS_URS_2024_01/162201413"/>
    <hyperlink ref="F127" r:id="rId14" display="https://podminky.urs.cz/item/CS_URS_2024_01/162201415"/>
    <hyperlink ref="F129" r:id="rId15" display="https://podminky.urs.cz/item/CS_URS_2024_01/162201416"/>
    <hyperlink ref="F131" r:id="rId16" display="https://podminky.urs.cz/item/CS_URS_2024_01/162201417"/>
    <hyperlink ref="F133" r:id="rId17" display="https://podminky.urs.cz/item/CS_URS_2024_01/162201421"/>
    <hyperlink ref="F135" r:id="rId18" display="https://podminky.urs.cz/item/CS_URS_2024_01/162201422"/>
    <hyperlink ref="F137" r:id="rId19" display="https://podminky.urs.cz/item/CS_URS_2024_01/162201423"/>
    <hyperlink ref="F139" r:id="rId20" display="https://podminky.urs.cz/item/CS_URS_2024_01/162301933"/>
    <hyperlink ref="F142" r:id="rId21" display="https://podminky.urs.cz/item/CS_URS_2024_01/162301941"/>
    <hyperlink ref="F145" r:id="rId22" display="https://podminky.urs.cz/item/CS_URS_2024_01/162301942"/>
    <hyperlink ref="F148" r:id="rId23" display="https://podminky.urs.cz/item/CS_URS_2024_01/162301943"/>
    <hyperlink ref="F151" r:id="rId24" display="https://podminky.urs.cz/item/CS_URS_2024_01/162301953"/>
    <hyperlink ref="F154" r:id="rId25" display="https://podminky.urs.cz/item/CS_URS_2024_01/162301961"/>
    <hyperlink ref="F157" r:id="rId26" display="https://podminky.urs.cz/item/CS_URS_2024_01/162301962"/>
    <hyperlink ref="F160" r:id="rId27" display="https://podminky.urs.cz/item/CS_URS_2024_01/162301963"/>
    <hyperlink ref="F163" r:id="rId28" display="https://podminky.urs.cz/item/CS_URS_2024_01/162301971"/>
    <hyperlink ref="F166" r:id="rId29" display="https://podminky.urs.cz/item/CS_URS_2024_01/162301972"/>
    <hyperlink ref="F169" r:id="rId30" display="https://podminky.urs.cz/item/CS_URS_2024_01/162301973"/>
    <hyperlink ref="F172" r:id="rId31" display="https://podminky.urs.cz/item/CS_URS_2024_01/184803112"/>
    <hyperlink ref="F179" r:id="rId32" display="https://podminky.urs.cz/item/CS_URS_2024_01/184215411"/>
    <hyperlink ref="F181" r:id="rId33" display="https://podminky.urs.cz/item/CS_URS_2024_01/184911421"/>
    <hyperlink ref="F186" r:id="rId34" display="https://podminky.urs.cz/item/CS_URS_2024_01/998231311"/>
    <hyperlink ref="F189" r:id="rId35" display="https://podminky.urs.cz/item/CS_URS_2024_01/181111111"/>
    <hyperlink ref="F191" r:id="rId36" display="https://podminky.urs.cz/item/CS_URS_2024_01/183205111"/>
    <hyperlink ref="F193" r:id="rId37" display="https://podminky.urs.cz/item/CS_URS_2024_01/183403114"/>
    <hyperlink ref="F196" r:id="rId38" display="https://podminky.urs.cz/item/CS_URS_2024_01/183111112"/>
    <hyperlink ref="F198" r:id="rId39" display="https://podminky.urs.cz/item/CS_URS_2024_01/183111113"/>
    <hyperlink ref="F200" r:id="rId40" display="https://podminky.urs.cz/item/CS_URS_2024_01/183101215"/>
    <hyperlink ref="F204" r:id="rId41" display="https://podminky.urs.cz/item/CS_URS_2024_01/184102111"/>
    <hyperlink ref="F206" r:id="rId42" display="https://podminky.urs.cz/item/CS_URS_2024_01/184102112"/>
    <hyperlink ref="F210" r:id="rId43" display="https://podminky.urs.cz/item/CS_URS_2024_01/184801121"/>
    <hyperlink ref="F212" r:id="rId44" display="https://podminky.urs.cz/item/CS_URS_2024_01/185802114"/>
    <hyperlink ref="F216" r:id="rId45" display="https://podminky.urs.cz/item/CS_URS_2024_01/185851121"/>
    <hyperlink ref="F218" r:id="rId46" display="https://podminky.urs.cz/item/CS_URS_2024_01/185851129"/>
    <hyperlink ref="F254" r:id="rId47" display="https://podminky.urs.cz/item/CS_URS_2024_01/181111111"/>
    <hyperlink ref="F256" r:id="rId48" display="https://podminky.urs.cz/item/CS_URS_2024_01/183403114"/>
    <hyperlink ref="F258" r:id="rId49" display="https://podminky.urs.cz/item/CS_URS_2024_01/18340315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ROUSEK</dc:creator>
  <cp:keywords/>
  <dc:description/>
  <cp:lastModifiedBy>Martin ROUSEK</cp:lastModifiedBy>
  <dcterms:created xsi:type="dcterms:W3CDTF">2024-04-09T10:57:08Z</dcterms:created>
  <dcterms:modified xsi:type="dcterms:W3CDTF">2024-04-09T10:57:26Z</dcterms:modified>
  <cp:category/>
  <cp:version/>
  <cp:contentType/>
  <cp:contentStatus/>
</cp:coreProperties>
</file>