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NB-02-2022 - NOVÁ SLABOPROUD" sheetId="2" r:id="rId2"/>
    <sheet name="NB-03-2022 - NOVÁ SILNOPROUD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'NB-02-2022 - NOVÁ SLABOPROUD'!$C$93:$K$353</definedName>
    <definedName name="_xlnm.Print_Area" localSheetId="1">'NB-02-2022 - NOVÁ SLABOPROUD'!$C$4:$J$39,'NB-02-2022 - NOVÁ SLABOPROUD'!$C$45:$J$75,'NB-02-2022 - NOVÁ SLABOPROUD'!$C$81:$K$353</definedName>
    <definedName name="_xlnm._FilterDatabase" localSheetId="2" hidden="1">'NB-03-2022 - NOVÁ SILNOPROUD'!$C$90:$K$282</definedName>
    <definedName name="_xlnm.Print_Area" localSheetId="2">'NB-03-2022 - NOVÁ SILNOPROUD'!$C$4:$J$39,'NB-03-2022 - NOVÁ SILNOPROUD'!$C$45:$J$72,'NB-03-2022 - NOVÁ SILNOPROUD'!$C$78:$K$282</definedName>
    <definedName name="_xlnm.Print_Area" localSheetId="3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'NB-02-2022 - NOVÁ SLABOPROUD'!$93:$93</definedName>
    <definedName name="_xlnm.Print_Titles" localSheetId="2">'NB-03-2022 - NOVÁ SILNOPROUD'!$90:$90</definedName>
  </definedNames>
  <calcPr fullCalcOnLoad="1"/>
</workbook>
</file>

<file path=xl/sharedStrings.xml><?xml version="1.0" encoding="utf-8"?>
<sst xmlns="http://schemas.openxmlformats.org/spreadsheetml/2006/main" count="4575" uniqueCount="859">
  <si>
    <t>Export Komplet</t>
  </si>
  <si>
    <t>VZ</t>
  </si>
  <si>
    <t>2.0</t>
  </si>
  <si>
    <t>ZAMOK</t>
  </si>
  <si>
    <t>False</t>
  </si>
  <si>
    <t>{02f95761-b06b-42eb-8bf8-c6e620047f2f}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</si>
  <si>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</si>
  <si>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</si>
  <si>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</si>
  <si>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</si>
  <si>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</si>
  <si>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</si>
  <si>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</si>
  <si>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</si>
  <si>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2024_01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</si>
  <si>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</si>
  <si>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</si>
  <si>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NOVÁ ELEKTROINSTALACE V OBJEKTU ZÁKLADNÍ UMĚLECKÉ ŠKOLY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</si>
  <si>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</si>
  <si>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</si>
  <si>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</si>
  <si>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</si>
  <si>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</si>
  <si>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</si>
  <si>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</si>
  <si>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</si>
  <si>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9. 1. 2024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</si>
  <si>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</si>
  <si>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</si>
  <si>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</si>
  <si>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</si>
  <si>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</si>
  <si>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</si>
  <si>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</si>
  <si>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</si>
  <si>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Zpracovatel: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</si>
  <si>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</si>
  <si>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</si>
  <si>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</si>
  <si>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</si>
  <si>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</si>
  <si>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</si>
  <si>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</si>
  <si>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</si>
  <si>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</si>
  <si>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</si>
  <si>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</si>
  <si>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</si>
  <si>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</si>
  <si>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</si>
  <si>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</si>
  <si>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</si>
  <si>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</si>
  <si>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</si>
  <si>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</si>
  <si>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</si>
  <si>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</si>
  <si>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</si>
  <si>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</si>
  <si>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</si>
  <si>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</si>
  <si>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</si>
  <si>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</si>
  <si>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</si>
  <si>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</si>
  <si>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</si>
  <si>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</si>
  <si>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</si>
  <si>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</si>
  <si>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</si>
  <si>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</si>
  <si>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</si>
  <si>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</si>
  <si>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</si>
  <si>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</si>
  <si>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</si>
  <si>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</si>
  <si>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</si>
  <si>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NB-02-2022</t>
  </si>
  <si>
    <t>NOVÁ SLABOPROUD</t>
  </si>
  <si>
    <t>STA</t>
  </si>
  <si>
    <t>{718a572c-6aeb-4f82-b7d8-2165e4be03a7}</t>
  </si>
  <si>
    <t>2</t>
  </si>
  <si>
    <t>NB-03-2022</t>
  </si>
  <si>
    <t>NOVÁ SILNOPROUD</t>
  </si>
  <si>
    <t>{3ff13a64-02ea-40cd-a2d7-758bc8c3967b}</t>
  </si>
  <si>
    <t>KRYCÍ LIST SOUPISU PRACÍ</t>
  </si>
  <si>
    <t>Objekt:</t>
  </si>
  <si>
    <t>NB-02-2022 - NOVÁ SLABOPROUD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</si>
  <si>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</si>
  <si>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</si>
  <si>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</si>
  <si>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</si>
  <si>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</si>
  <si>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4 - Vodorovné konstrukce</t>
  </si>
  <si>
    <t xml:space="preserve">    9 - Ostatní konstrukce a práce, bourání</t>
  </si>
  <si>
    <t xml:space="preserve">    997 - Přesun sutě</t>
  </si>
  <si>
    <t>PSV - Práce a dodávky PSV</t>
  </si>
  <si>
    <t xml:space="preserve">    742 - Elektroinstalace - slaboproud</t>
  </si>
  <si>
    <t xml:space="preserve">    DR - Datové rozvody</t>
  </si>
  <si>
    <t xml:space="preserve">    KS - Kamerový systém CCTV</t>
  </si>
  <si>
    <t xml:space="preserve">    VT - Videotelefony</t>
  </si>
  <si>
    <t xml:space="preserve">    EZS/EPS - Systém EZS/EPS</t>
  </si>
  <si>
    <t xml:space="preserve">    766 - Konstrukce truhlářské</t>
  </si>
  <si>
    <t xml:space="preserve">    D4 - Ostatní</t>
  </si>
  <si>
    <t>VRN - Vedlejší rozpočtové náklady</t>
  </si>
  <si>
    <t xml:space="preserve">    VRN7 - Provozní vlivy</t>
  </si>
  <si>
    <t xml:space="preserve">    VRN8 -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</si>
  <si>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</si>
  <si>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</si>
  <si>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</si>
  <si>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</si>
  <si>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</si>
  <si>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</si>
  <si>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</si>
  <si>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</si>
  <si>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</si>
  <si>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</si>
  <si>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</si>
  <si>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</si>
  <si>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</si>
  <si>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</si>
  <si>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</si>
  <si>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</si>
  <si>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4</t>
  </si>
  <si>
    <t>Vodorovné konstrukce</t>
  </si>
  <si>
    <t>K</t>
  </si>
  <si>
    <t>411386611</t>
  </si>
  <si>
    <t>Zabetonování prostupů v instalačních šachtách ze suchých směsí pl do 0,09 m2 ve stropech</t>
  </si>
  <si>
    <t>kus</t>
  </si>
  <si>
    <t>CS ÚRS 2024 01</t>
  </si>
  <si>
    <t>PP</t>
  </si>
  <si>
    <t>Zabetonování prostupů v instalačních šachtách ve stropech železobetonových ze suchých směsí, včetně bednění, odbednění, výztuže a zajištění potrubí skelnou vatou s folií (materiál v ceně), plochy do 0,09 m2</t>
  </si>
  <si>
    <t>Online PSC</t>
  </si>
  <si>
    <t>https://podminky.urs.cz/item/CS_URS_2024_01/411386611</t>
  </si>
  <si>
    <t>9</t>
  </si>
  <si>
    <t>Ostatní konstrukce a práce, bourání</t>
  </si>
  <si>
    <t>619995001</t>
  </si>
  <si>
    <t>Začištění omítek kolem oken, dveří, podlah nebo obkladů</t>
  </si>
  <si>
    <t>m</t>
  </si>
  <si>
    <t>Začištění omítek (s dodáním hmot) kolem oken, dveří, podlah, obkladů apod.</t>
  </si>
  <si>
    <t>https://podminky.urs.cz/item/CS_URS_2024_01/619995001</t>
  </si>
  <si>
    <t>3</t>
  </si>
  <si>
    <t>977332121</t>
  </si>
  <si>
    <t>Frézování drážek ve stěnách z cihel včetně omítky do 30x30 mm</t>
  </si>
  <si>
    <t>6</t>
  </si>
  <si>
    <t>Frézování drážek pro vodiče ve stěnách z cihel včetně omítky, rozměru do 30x30 mm</t>
  </si>
  <si>
    <t>https://podminky.urs.cz/item/CS_URS_2024_01/977332121</t>
  </si>
  <si>
    <t>977332122</t>
  </si>
  <si>
    <t>Frézování drážek ve stěnách z cihel včetně omítky do 50x50 mm</t>
  </si>
  <si>
    <t>8</t>
  </si>
  <si>
    <t>Frézování drážek pro vodiče ve stěnách z cihel včetně omítky, rozměru do 50x50 mm</t>
  </si>
  <si>
    <t>https://podminky.urs.cz/item/CS_URS_2024_01/977332122</t>
  </si>
  <si>
    <t>5</t>
  </si>
  <si>
    <t>977333111</t>
  </si>
  <si>
    <t>Frézování drážek ve stropech z cihel do 30x30 mm</t>
  </si>
  <si>
    <t>Frézování drážek pro vodiče ve stropech nebo klenbách z cihel, rozměru do 30x30 mm</t>
  </si>
  <si>
    <t>https://podminky.urs.cz/item/CS_URS_2024_01/977333111</t>
  </si>
  <si>
    <t>977333112</t>
  </si>
  <si>
    <t>Frézování drážek ve stropech z cihel do 50x50 mm</t>
  </si>
  <si>
    <t>Frézování drážek pro vodiče ve stropech nebo klenbách z cihel, rozměru do 50x50 mm</t>
  </si>
  <si>
    <t>https://podminky.urs.cz/item/CS_URS_2024_01/977333112</t>
  </si>
  <si>
    <t>997</t>
  </si>
  <si>
    <t>Přesun sutě</t>
  </si>
  <si>
    <t>7</t>
  </si>
  <si>
    <t>997013002</t>
  </si>
  <si>
    <t>Vyklizení ulehlé suti z prostorů do 15 m2 s naložením z hl do 10 m</t>
  </si>
  <si>
    <t>m3</t>
  </si>
  <si>
    <t>14</t>
  </si>
  <si>
    <t>Vyklizení ulehlé suti na vzdálenost do 3 m od okraje vyklízeného prostoru nebo s naložením na dopravní prostředek z prostorů o půdorysné ploše do 15 m2 z výšky (hloubky) do 10 m</t>
  </si>
  <si>
    <t>https://podminky.urs.cz/item/CS_URS_2024_01/997013002</t>
  </si>
  <si>
    <t>997013501</t>
  </si>
  <si>
    <t>Odvoz suti a vybouraných hmot na skládku nebo meziskládku do 1 km se složením</t>
  </si>
  <si>
    <t>t</t>
  </si>
  <si>
    <t>16</t>
  </si>
  <si>
    <t>Odvoz suti a vybouraných hmot na skládku nebo meziskládku se složením, na vzdálenost do 1 km</t>
  </si>
  <si>
    <t>https://podminky.urs.cz/item/CS_URS_2024_01/997013501</t>
  </si>
  <si>
    <t>997013509</t>
  </si>
  <si>
    <t>Příplatek k odvozu suti a vybouraných hmot na skládku ZKD 1 km přes 1 km</t>
  </si>
  <si>
    <t>18</t>
  </si>
  <si>
    <t>Odvoz suti a vybouraných hmot na skládku nebo meziskládku se složením, na vzdálenost Příplatek k ceně za každý další započatý 1 km přes 1 km</t>
  </si>
  <si>
    <t>https://podminky.urs.cz/item/CS_URS_2024_01/997013509</t>
  </si>
  <si>
    <t>PSV</t>
  </si>
  <si>
    <t>Práce a dodávky PSV</t>
  </si>
  <si>
    <t>742</t>
  </si>
  <si>
    <t>Elektroinstalace - slaboproud</t>
  </si>
  <si>
    <t>DR</t>
  </si>
  <si>
    <t>Datové rozvody</t>
  </si>
  <si>
    <t>742330001</t>
  </si>
  <si>
    <t>Montáž rozvaděče nástěnného</t>
  </si>
  <si>
    <t>20</t>
  </si>
  <si>
    <t>Montáž strukturované kabeláže rozvaděče nástěnného</t>
  </si>
  <si>
    <t>https://podminky.urs.cz/item/CS_URS_2024_01/742330001</t>
  </si>
  <si>
    <t>11</t>
  </si>
  <si>
    <t>M</t>
  </si>
  <si>
    <t>ADI.0051073.URS</t>
  </si>
  <si>
    <t>19' rozvaděč jednodílný nástěnný 22U/600mm odnímatelné boční kryty RAL7035</t>
  </si>
  <si>
    <t>22</t>
  </si>
  <si>
    <t>742330024</t>
  </si>
  <si>
    <t>Montáž patch panelu 24 portů</t>
  </si>
  <si>
    <t>24</t>
  </si>
  <si>
    <t>Montáž strukturované kabeláže příslušenství a ostatní práce k rozvaděčům patch panelu 24 portů</t>
  </si>
  <si>
    <t>https://podminky.urs.cz/item/CS_URS_2024_01/742330024</t>
  </si>
  <si>
    <t>VV</t>
  </si>
  <si>
    <t>1*2 "Přepočtené koeficientem množství</t>
  </si>
  <si>
    <t>Součet</t>
  </si>
  <si>
    <t>13</t>
  </si>
  <si>
    <t>ADI.0051293.URS</t>
  </si>
  <si>
    <t>Patch panel osazený 24 portů UTP 1U, CAT6 s vyvazovací lištou</t>
  </si>
  <si>
    <t>26</t>
  </si>
  <si>
    <t>ADI.0051166.URS</t>
  </si>
  <si>
    <t>19" vyvazovací panel 1U jednostranná plastová lišta, barva černá</t>
  </si>
  <si>
    <t>28</t>
  </si>
  <si>
    <t>15</t>
  </si>
  <si>
    <t>742330052</t>
  </si>
  <si>
    <t>Popis portů patchpanelu</t>
  </si>
  <si>
    <t>30</t>
  </si>
  <si>
    <t>Montáž strukturované kabeláže zásuvek datových popis portů patchpanelu</t>
  </si>
  <si>
    <t>https://podminky.urs.cz/item/CS_URS_2024_01/742330052</t>
  </si>
  <si>
    <t>ADI.0051306.URS</t>
  </si>
  <si>
    <t>Rychlozařezávací keystone Solarix CAT6 UTP RJ45 černý SXKJ-6-UTP-BK-NA</t>
  </si>
  <si>
    <t>32</t>
  </si>
  <si>
    <t>17</t>
  </si>
  <si>
    <t>1504425</t>
  </si>
  <si>
    <t>PATCHCORD CAT6 FTP DO 1M CERVENY</t>
  </si>
  <si>
    <t>34</t>
  </si>
  <si>
    <t>220450002</t>
  </si>
  <si>
    <t>Montáž switche datového</t>
  </si>
  <si>
    <t>36</t>
  </si>
  <si>
    <t>https://podminky.urs.cz/item/CS_URS_2024_01/220450002</t>
  </si>
  <si>
    <t>19</t>
  </si>
  <si>
    <t>ADI.0050811.URS</t>
  </si>
  <si>
    <t>Switch 24 portů 10/100Mbps, (24x PoE, 2x bez PoE), 8.8Gbps, 230W, kov</t>
  </si>
  <si>
    <t>38</t>
  </si>
  <si>
    <t>ADI.0068963.URS</t>
  </si>
  <si>
    <t>Off-line UPS Eaton řady Ellipse ECO 1200VA (750W), Zásuvky typ "FR" kulaté</t>
  </si>
  <si>
    <t>40</t>
  </si>
  <si>
    <t>742330041</t>
  </si>
  <si>
    <t>Montáž datové zásuvky 1 až 6 pozic</t>
  </si>
  <si>
    <t>42</t>
  </si>
  <si>
    <t>Montáž strukturované kabeláže zásuvek datových pod omítku, do nábytku, do parapetního žlabu nebo podlahové krabice 1 až 6 pozic</t>
  </si>
  <si>
    <t>https://podminky.urs.cz/item/CS_URS_2024_01/742330041</t>
  </si>
  <si>
    <t>37451004R</t>
  </si>
  <si>
    <t>zásuvka komunikační přímá 1xRJ45</t>
  </si>
  <si>
    <t>44</t>
  </si>
  <si>
    <t>23</t>
  </si>
  <si>
    <t>741112001</t>
  </si>
  <si>
    <t>Montáž krabice zapuštěná plastová kruhová</t>
  </si>
  <si>
    <t>46</t>
  </si>
  <si>
    <t>Montáž krabic elektroinstalačních bez napojení na trubky a lišty, demontáže a montáže víčka a přístroje protahovacích nebo odbočných zapuštěných plastových kruhových do zdiva</t>
  </si>
  <si>
    <t>https://podminky.urs.cz/item/CS_URS_2024_01/741112001</t>
  </si>
  <si>
    <t>34571451</t>
  </si>
  <si>
    <t>krabice pod omítku PVC přístrojová kruhová D 70mm hluboká</t>
  </si>
  <si>
    <t>48</t>
  </si>
  <si>
    <t>25</t>
  </si>
  <si>
    <t>742121001</t>
  </si>
  <si>
    <t>Montáž kabelů sdělovacích pro vnitřní rozvody do 15 žil</t>
  </si>
  <si>
    <t>50</t>
  </si>
  <si>
    <t>Montáž kabelů sdělovacích pro vnitřní rozvody počtu žil do 15</t>
  </si>
  <si>
    <t>https://podminky.urs.cz/item/CS_URS_2024_01/742121001</t>
  </si>
  <si>
    <t>8500048120</t>
  </si>
  <si>
    <t>Kabel instalační Solarix CAT6 FTP stíněný PVC metráž</t>
  </si>
  <si>
    <t>52</t>
  </si>
  <si>
    <t>27</t>
  </si>
  <si>
    <t>220301012</t>
  </si>
  <si>
    <t>Montáž lišty elektroinstalační typu LV vkládací</t>
  </si>
  <si>
    <t>54</t>
  </si>
  <si>
    <t>Montáž lišty včetně odřezání, provrtání, uchycení elektroinstační vkládací typu LV</t>
  </si>
  <si>
    <t>https://podminky.urs.cz/item/CS_URS_2024_01/220301012</t>
  </si>
  <si>
    <t>4510007127</t>
  </si>
  <si>
    <t>Lišta hranatá LHD 17×17</t>
  </si>
  <si>
    <t>56</t>
  </si>
  <si>
    <t>29</t>
  </si>
  <si>
    <t>741110041</t>
  </si>
  <si>
    <t>Montáž trubka plastová ohebná D přes 11 do 23 mm uložená pevně</t>
  </si>
  <si>
    <t>58</t>
  </si>
  <si>
    <t>Montáž trubek elektroinstalačních s nasunutím nebo našroubováním do krabic plastových ohebných, uložených pevně, vnější O přes 11 do 23 mm</t>
  </si>
  <si>
    <t>https://podminky.urs.cz/item/CS_URS_2024_01/741110041</t>
  </si>
  <si>
    <t>1183698</t>
  </si>
  <si>
    <t>OHEB. TRUBKA 100M LPFLEX BILA 2316E H100</t>
  </si>
  <si>
    <t>60</t>
  </si>
  <si>
    <t>KS</t>
  </si>
  <si>
    <t>Kamerový systém CCTV</t>
  </si>
  <si>
    <t>31</t>
  </si>
  <si>
    <t>742230001</t>
  </si>
  <si>
    <t>Montáž DVR nebo NAS, nahrávacího zařízení pro kamery</t>
  </si>
  <si>
    <t>62</t>
  </si>
  <si>
    <t>Montáž kamerového systému DVR nebo NAS, nahrávacího zařízení pro kamery</t>
  </si>
  <si>
    <t>https://podminky.urs.cz/item/CS_URS_2024_01/742230001</t>
  </si>
  <si>
    <t>1411677</t>
  </si>
  <si>
    <t>NVR pro záznam 8 IP kamer ve Full HD rozlišení s protokolem ONVIF, integrovaný 10-ti portový switch, HDD 2TB.</t>
  </si>
  <si>
    <t>64</t>
  </si>
  <si>
    <t>33</t>
  </si>
  <si>
    <t>742230004</t>
  </si>
  <si>
    <t>Montáž vnitřní kamery</t>
  </si>
  <si>
    <t>66</t>
  </si>
  <si>
    <t>Montáž kamerového systému vnitřní kamery</t>
  </si>
  <si>
    <t>https://podminky.urs.cz/item/CS_URS_2024_01/742230004</t>
  </si>
  <si>
    <t>ADI.0030290.URS</t>
  </si>
  <si>
    <t>IP kamera s ultra vysokým rozlišením kamer 8Mpx - 4K (3840x2160px) s nočním viděním a přísvitem, složený z NVR rekordéru, IP kamer s motorickým objektivem a možností nastavení úhlu záběru, automatickým doostřením a podporou napájení přes PoE</t>
  </si>
  <si>
    <t>68</t>
  </si>
  <si>
    <t>35</t>
  </si>
  <si>
    <t>70</t>
  </si>
  <si>
    <t>72</t>
  </si>
  <si>
    <t>37</t>
  </si>
  <si>
    <t>74</t>
  </si>
  <si>
    <t>76</t>
  </si>
  <si>
    <t>39</t>
  </si>
  <si>
    <t>78</t>
  </si>
  <si>
    <t>80</t>
  </si>
  <si>
    <t>41</t>
  </si>
  <si>
    <t>82</t>
  </si>
  <si>
    <t>84</t>
  </si>
  <si>
    <t>43</t>
  </si>
  <si>
    <t>86</t>
  </si>
  <si>
    <t>88</t>
  </si>
  <si>
    <t>45</t>
  </si>
  <si>
    <t>90</t>
  </si>
  <si>
    <t>742410201</t>
  </si>
  <si>
    <t>Oživení a nastavení ústředny rozhlasu, programování</t>
  </si>
  <si>
    <t>92</t>
  </si>
  <si>
    <t>Montáž rozhlasu nastavení a oživení ústředny rozhlasu a naprogramování</t>
  </si>
  <si>
    <t>https://podminky.urs.cz/item/CS_URS_2024_01/742410201</t>
  </si>
  <si>
    <t>VT</t>
  </si>
  <si>
    <t>Videotelefony</t>
  </si>
  <si>
    <t>47</t>
  </si>
  <si>
    <t>742310002</t>
  </si>
  <si>
    <t>Montáž komunikačního tabla k domácímu telefonu</t>
  </si>
  <si>
    <t>94</t>
  </si>
  <si>
    <t>Montáž domovního telefonu komunikačního tabla</t>
  </si>
  <si>
    <t>https://podminky.urs.cz/item/CS_URS_2024_01/742310002</t>
  </si>
  <si>
    <t>38226105</t>
  </si>
  <si>
    <t>zvonkové tablo s elektronickým vrátným 16 tlačítek, rámeček pod omítkou</t>
  </si>
  <si>
    <t>96</t>
  </si>
  <si>
    <t>49</t>
  </si>
  <si>
    <t>0034810.URS</t>
  </si>
  <si>
    <t>Dveřní IP videopanel 2.gen. se 4 tlačítky, 2MPx a IR přísvitem, kov. provedení</t>
  </si>
  <si>
    <t>98</t>
  </si>
  <si>
    <t>40467004</t>
  </si>
  <si>
    <t>čtečka venkovní sběrnicová, pro bezkontaktní RFID čipy</t>
  </si>
  <si>
    <t>51</t>
  </si>
  <si>
    <t>742310004</t>
  </si>
  <si>
    <t>Montáž elektroinstalační krabice pod tablo domácího telefonu</t>
  </si>
  <si>
    <t>102</t>
  </si>
  <si>
    <t>Montáž domovního telefonu elektroinstalační krabice pod tablo</t>
  </si>
  <si>
    <t>https://podminky.urs.cz/item/CS_URS_2024_01/742310004</t>
  </si>
  <si>
    <t>38227042</t>
  </si>
  <si>
    <t>zdroj napájecí domácího telefonu a zvonkového tabla pro 2-68 uživatelů</t>
  </si>
  <si>
    <t>104</t>
  </si>
  <si>
    <t>53</t>
  </si>
  <si>
    <t>742310003</t>
  </si>
  <si>
    <t>Montáž klimatického krytu pro komunikační tablo domácího telefonu</t>
  </si>
  <si>
    <t>106</t>
  </si>
  <si>
    <t>Montáž domovního telefonu klimatického krytu pro komunikační tablo</t>
  </si>
  <si>
    <t>https://podminky.urs.cz/item/CS_URS_2024_01/742310003</t>
  </si>
  <si>
    <t>742310006</t>
  </si>
  <si>
    <t>Montáž domácího nástěnného audio/video telefonu</t>
  </si>
  <si>
    <t>108</t>
  </si>
  <si>
    <t>Montáž domovního telefonu nástěnného audio/video telefonu</t>
  </si>
  <si>
    <t>https://podminky.urs.cz/item/CS_URS_2024_01/742310006</t>
  </si>
  <si>
    <t>55</t>
  </si>
  <si>
    <t>38226806</t>
  </si>
  <si>
    <t>domovní telefon s ovládáním elektrického zámku a video spojením</t>
  </si>
  <si>
    <t>110</t>
  </si>
  <si>
    <t>112</t>
  </si>
  <si>
    <t>57</t>
  </si>
  <si>
    <t>114</t>
  </si>
  <si>
    <t>742320012</t>
  </si>
  <si>
    <t>Montáž elektromechanického zámku včetně trasy dveřmi a přechodové krabice</t>
  </si>
  <si>
    <t>116</t>
  </si>
  <si>
    <t>Montáž elektricky ovládaných zámků elektromechanických včetně trasy dveřmi a přechodové krabice</t>
  </si>
  <si>
    <t>https://podminky.urs.cz/item/CS_URS_2024_01/742320012</t>
  </si>
  <si>
    <t>59</t>
  </si>
  <si>
    <t>38229006</t>
  </si>
  <si>
    <t>zámek elektrický s aretací</t>
  </si>
  <si>
    <t>118</t>
  </si>
  <si>
    <t>120</t>
  </si>
  <si>
    <t>61</t>
  </si>
  <si>
    <t>122</t>
  </si>
  <si>
    <t>124</t>
  </si>
  <si>
    <t>63</t>
  </si>
  <si>
    <t>126</t>
  </si>
  <si>
    <t>128</t>
  </si>
  <si>
    <t>EZS/EPS</t>
  </si>
  <si>
    <t>Systém EZS/EPS</t>
  </si>
  <si>
    <t>65</t>
  </si>
  <si>
    <t>220322001</t>
  </si>
  <si>
    <t>Montáž zabezpečovací ústředny EZS</t>
  </si>
  <si>
    <t>130</t>
  </si>
  <si>
    <t>https://podminky.urs.cz/item/CS_URS_2024_01/220322001</t>
  </si>
  <si>
    <t>RMAT0001</t>
  </si>
  <si>
    <t>Zabezpečovací ústředna EZS/EPS včetně GSM komunikátoru</t>
  </si>
  <si>
    <t>132</t>
  </si>
  <si>
    <t>67</t>
  </si>
  <si>
    <t>220322002</t>
  </si>
  <si>
    <t>Montáž čidla, snímače nebo sirény pro EZS</t>
  </si>
  <si>
    <t>134</t>
  </si>
  <si>
    <t>Montáž součástí EZS čidla, snímače nebo sirény</t>
  </si>
  <si>
    <t>https://podminky.urs.cz/item/CS_URS_2024_01/220322002</t>
  </si>
  <si>
    <t>40461022</t>
  </si>
  <si>
    <t>detektor sběrnicový pohybu osob PIR a rozbití skla</t>
  </si>
  <si>
    <t>136</t>
  </si>
  <si>
    <t>69</t>
  </si>
  <si>
    <t>59081431</t>
  </si>
  <si>
    <t>hlásič kouře adresný optický</t>
  </si>
  <si>
    <t>138</t>
  </si>
  <si>
    <t>40464020</t>
  </si>
  <si>
    <t>siréna venkovní plastová zálohovaná, s majákem a akumulátorem, 110 dB/1m, záblesk červený</t>
  </si>
  <si>
    <t>140</t>
  </si>
  <si>
    <t>71</t>
  </si>
  <si>
    <t>40461036</t>
  </si>
  <si>
    <t>kontakt magnetický, plochý</t>
  </si>
  <si>
    <t>142</t>
  </si>
  <si>
    <t>220322003</t>
  </si>
  <si>
    <t>Montáž klávesnice nebo tabla pro EZS</t>
  </si>
  <si>
    <t>144</t>
  </si>
  <si>
    <t>Montáž součástí EZS klávesnice nebo tabla</t>
  </si>
  <si>
    <t>https://podminky.urs.cz/item/CS_URS_2024_01/220322003</t>
  </si>
  <si>
    <t>73</t>
  </si>
  <si>
    <t>40467017</t>
  </si>
  <si>
    <t>klávesnice sběrnicová LCD se čtečkou karet</t>
  </si>
  <si>
    <t>146</t>
  </si>
  <si>
    <t>220322004</t>
  </si>
  <si>
    <t>Montáž rozvodné kompaktní krabice pro EZS</t>
  </si>
  <si>
    <t>148</t>
  </si>
  <si>
    <t>Montáž součástí EZS rozvodné kompaktní krabice</t>
  </si>
  <si>
    <t>https://podminky.urs.cz/item/CS_URS_2024_01/220322004</t>
  </si>
  <si>
    <t>75</t>
  </si>
  <si>
    <t>150</t>
  </si>
  <si>
    <t>152</t>
  </si>
  <si>
    <t>77</t>
  </si>
  <si>
    <t>154</t>
  </si>
  <si>
    <t>156</t>
  </si>
  <si>
    <t>79</t>
  </si>
  <si>
    <t>158</t>
  </si>
  <si>
    <t>160</t>
  </si>
  <si>
    <t>81</t>
  </si>
  <si>
    <t>162</t>
  </si>
  <si>
    <t>220322009</t>
  </si>
  <si>
    <t>Oživení a nastavení systému EZS</t>
  </si>
  <si>
    <t>164</t>
  </si>
  <si>
    <t>Uvedení do provozu systém pro EZS oživení a nastavení</t>
  </si>
  <si>
    <t>https://podminky.urs.cz/item/CS_URS_2024_01/220322009</t>
  </si>
  <si>
    <t>83</t>
  </si>
  <si>
    <t>220322010</t>
  </si>
  <si>
    <t>Naprogramování ústředny EZS</t>
  </si>
  <si>
    <t>166</t>
  </si>
  <si>
    <t>Uvedení do provozu systém pro EZS naprogramování ústředny EZS</t>
  </si>
  <si>
    <t>https://podminky.urs.cz/item/CS_URS_2024_01/220322010</t>
  </si>
  <si>
    <t>220322011</t>
  </si>
  <si>
    <t>Zaškolení obsluhy pro systém EZS</t>
  </si>
  <si>
    <t>168</t>
  </si>
  <si>
    <t>Uvedení do provozu systém pro EZS zaškolení obsluhy pro systém EZS</t>
  </si>
  <si>
    <t>https://podminky.urs.cz/item/CS_URS_2024_01/220322011</t>
  </si>
  <si>
    <t>85</t>
  </si>
  <si>
    <t>220322012</t>
  </si>
  <si>
    <t>Vyhotovení protokolu o funkční zkoušce EZS</t>
  </si>
  <si>
    <t>170</t>
  </si>
  <si>
    <t>Uvedení do provozu systém pro EZS vyhotovení protokolu o funkční zkoušce EZS</t>
  </si>
  <si>
    <t>https://podminky.urs.cz/item/CS_URS_2024_01/220322012</t>
  </si>
  <si>
    <t>220321771</t>
  </si>
  <si>
    <t>Revize zařízení EZS v rozsahu 1 ústředny</t>
  </si>
  <si>
    <t>172</t>
  </si>
  <si>
    <t>Revize zařízení EZS včetně přezkoušení funkce, vyvážení smyček, nastavení smyček a čidel, vypracování protokolu o revizi v rozsahu 1 ústředny</t>
  </si>
  <si>
    <t>https://podminky.urs.cz/item/CS_URS_2024_01/220321771</t>
  </si>
  <si>
    <t>766</t>
  </si>
  <si>
    <t>Konstrukce truhlářské</t>
  </si>
  <si>
    <t>87</t>
  </si>
  <si>
    <t>766411821</t>
  </si>
  <si>
    <t>Demontáž truhlářského obložení stěn z palubek</t>
  </si>
  <si>
    <t>m2</t>
  </si>
  <si>
    <t>174</t>
  </si>
  <si>
    <t>Demontáž obložení stěn palubkami</t>
  </si>
  <si>
    <t>https://podminky.urs.cz/item/CS_URS_2024_01/766411821</t>
  </si>
  <si>
    <t>766411212</t>
  </si>
  <si>
    <t>Montáž obložení stěn pl do 5 m2 palubkami z měkkého dřeva š přes 60 do 80 mm</t>
  </si>
  <si>
    <t>176</t>
  </si>
  <si>
    <t>Montáž obložení stěn palubkami na pero a drážku plochy do 5 m2 z měkkého dřeva, šířky přes 60 do 80 mm</t>
  </si>
  <si>
    <t>https://podminky.urs.cz/item/CS_URS_2024_01/766411212</t>
  </si>
  <si>
    <t>D4</t>
  </si>
  <si>
    <t>Ostatní</t>
  </si>
  <si>
    <t>89</t>
  </si>
  <si>
    <t>741810003</t>
  </si>
  <si>
    <t>Celková prohlídka elektrického rozvodu a zařízení přes 0,5 do 1 milionu Kč</t>
  </si>
  <si>
    <t>178</t>
  </si>
  <si>
    <t>Zkoušky a prohlídky elektrických rozvodů a zařízení celková prohlídka a vyhotovení revizní zprávy pro objem montážních prací přes 500 do 1000 tis. Kč</t>
  </si>
  <si>
    <t>https://podminky.urs.cz/item/CS_URS_2024_01/741810003</t>
  </si>
  <si>
    <t>Pol24</t>
  </si>
  <si>
    <t>podružný a spojovací materiál</t>
  </si>
  <si>
    <t>kpl</t>
  </si>
  <si>
    <t>180</t>
  </si>
  <si>
    <t>91</t>
  </si>
  <si>
    <t>Pol28</t>
  </si>
  <si>
    <t>skutečné provedení, předávací dokumentace</t>
  </si>
  <si>
    <t>182</t>
  </si>
  <si>
    <t>VRN</t>
  </si>
  <si>
    <t>Vedlejší rozpočtové náklady</t>
  </si>
  <si>
    <t>VRN7</t>
  </si>
  <si>
    <t>Provozní vlivy</t>
  </si>
  <si>
    <t>071103000</t>
  </si>
  <si>
    <t>Provoz investora</t>
  </si>
  <si>
    <t>CS ÚRS 2022 02</t>
  </si>
  <si>
    <t>184</t>
  </si>
  <si>
    <t>Ochrana podlah zakrytím</t>
  </si>
  <si>
    <t>https://podminky.urs.cz/item/CS_URS_2022_02/071103000</t>
  </si>
  <si>
    <t>93</t>
  </si>
  <si>
    <t>Pol26</t>
  </si>
  <si>
    <t>PPV - podíl přidružených výkonů (% z mont)</t>
  </si>
  <si>
    <t>%</t>
  </si>
  <si>
    <t>186</t>
  </si>
  <si>
    <t>VRN8</t>
  </si>
  <si>
    <t>Přesun stavebních kapacit</t>
  </si>
  <si>
    <t>081103000</t>
  </si>
  <si>
    <t>Denní doprava pracovníků na pracoviště</t>
  </si>
  <si>
    <t>…</t>
  </si>
  <si>
    <t>188</t>
  </si>
  <si>
    <t>https://podminky.urs.cz/item/CS_URS_2024_01/081103000</t>
  </si>
  <si>
    <t>NB-03-2022 - NOVÁ SILNOPROUD</t>
  </si>
  <si>
    <t xml:space="preserve">    741 - Elektroinstalace - silnoproud</t>
  </si>
  <si>
    <t xml:space="preserve">    784 - Dokončovací práce - malby a tapety</t>
  </si>
  <si>
    <t>741</t>
  </si>
  <si>
    <t>Elektroinstalace - silnoproud</t>
  </si>
  <si>
    <t>74111180R</t>
  </si>
  <si>
    <t>Demontáž stávající elektroinstalace</t>
  </si>
  <si>
    <t>hod</t>
  </si>
  <si>
    <t>34571550</t>
  </si>
  <si>
    <t>víčko krabic z PH, D 80mm, hloubka 40mm</t>
  </si>
  <si>
    <t>741120103</t>
  </si>
  <si>
    <t>Montáž vodič Cu izolovaný plný a laněný s PVC pláštěm žíla 25-35 mm2 zatažený (např. CY, CHAH-V)</t>
  </si>
  <si>
    <t>Montáž vodičů izolovaných měděných bez ukončení uložených v trubkách nebo lištách zatažených plných a laněných s PVC pláštěm, bezhalogenových, ohniodolných (např. CY, CHAH-V) průřezu žíly 25 až 35 mm2</t>
  </si>
  <si>
    <t>https://podminky.urs.cz/item/CS_URS_2024_01/741120103</t>
  </si>
  <si>
    <t>34140844</t>
  </si>
  <si>
    <t>vodič propojovací jádro Cu lanované izolace PVC 450/750V (H07V-R) 1x6mm2</t>
  </si>
  <si>
    <t>34141040</t>
  </si>
  <si>
    <t>vodič propojovací jádro Cu plné izolace PVC 450/750V (H07V-U) 1x10mm2</t>
  </si>
  <si>
    <t>34141030</t>
  </si>
  <si>
    <t>vodič propojovací flexibilní jádro Cu lanované izolace PVC 450/750V (H07V-K) 1x25mm2</t>
  </si>
  <si>
    <t>741122122</t>
  </si>
  <si>
    <t>Montáž kabel Cu plný kulatý žíla 3x1,5 až 6 mm2 zatažený v trubkách (např. CYKY)</t>
  </si>
  <si>
    <t>Montáž kabelů měděných bez ukončení uložených v trubkách zatažených plných kulatých nebo bezhalogenových (např. CYKY) počtu a průřezu žil 3x1,5 až 6 mm2</t>
  </si>
  <si>
    <t>https://podminky.urs.cz/item/CS_URS_2024_01/741122122</t>
  </si>
  <si>
    <t>34111030</t>
  </si>
  <si>
    <t>kabel instalační jádro Cu plné izolace PVC plášť PVC 450/750V (CYKY) 3x1,5mm2</t>
  </si>
  <si>
    <t>34111036</t>
  </si>
  <si>
    <t>kabel instalační jádro Cu plné izolace PVC plášť PVC 450/750V (CYKY) 3x2,5mm2</t>
  </si>
  <si>
    <t>741122133</t>
  </si>
  <si>
    <t>Montáž kabel Cu plný kulatý žíla 4x10 mm2 zatažený v trubkách (např. CYKY)</t>
  </si>
  <si>
    <t>Montáž kabelů měděných bez ukončení uložených v trubkách zatažených plných kulatých nebo bezhalogenových (např. CYKY) počtu a průřezu žil 4x10 mm2</t>
  </si>
  <si>
    <t>https://podminky.urs.cz/item/CS_URS_2024_01/741122133</t>
  </si>
  <si>
    <t>34111076</t>
  </si>
  <si>
    <t>kabel instalační jádro Cu plné izolace PVC plášť PVC 450/750V (CYKY) 4x10mm2</t>
  </si>
  <si>
    <t>741122134</t>
  </si>
  <si>
    <t>Montáž kabel Cu plný kulatý žíla 4x16 až 25 mm2 zatažený v trubkách (např. CYKY)</t>
  </si>
  <si>
    <t>Montáž kabelů měděných bez ukončení uložených v trubkách zatažených plných kulatých nebo bezhalogenových (např. CYKY) počtu a průřezu žil 4x16 až 25 mm2</t>
  </si>
  <si>
    <t>https://podminky.urs.cz/item/CS_URS_2024_01/741122134</t>
  </si>
  <si>
    <t>34111610</t>
  </si>
  <si>
    <t>kabel silový jádro Cu izolace PVC plášť PVC 0,6/1kV (1-CYKY) 4x25mm2</t>
  </si>
  <si>
    <t>741210101</t>
  </si>
  <si>
    <t>Montáž rozváděčů litinových, hliníkových nebo plastových sestava do 50 kg</t>
  </si>
  <si>
    <t>Montáž rozváděčů litinových, hliníkových nebo plastových bez zapojení vodičů sestavy hmotnosti do 50 kg</t>
  </si>
  <si>
    <t>https://podminky.urs.cz/item/CS_URS_2024_01/741210101</t>
  </si>
  <si>
    <t>35711R</t>
  </si>
  <si>
    <t>Rozváděč R1.1 dle výkresové dokumentace</t>
  </si>
  <si>
    <t>35711R1</t>
  </si>
  <si>
    <t>Rozváděč R2.1 dle výkresové dokumentace</t>
  </si>
  <si>
    <t>35711R2</t>
  </si>
  <si>
    <t>Rozváděč R3.1 dle výkresové dokumentace</t>
  </si>
  <si>
    <t>35711R4</t>
  </si>
  <si>
    <t>Rozváděč SP dle výkresové dokumentace</t>
  </si>
  <si>
    <t>35711R5</t>
  </si>
  <si>
    <t>Rozváděč RE dle výkresové dokumentace</t>
  </si>
  <si>
    <t>35431164</t>
  </si>
  <si>
    <t>svorka univerzální pro lano 25-95mm2</t>
  </si>
  <si>
    <t>741310001</t>
  </si>
  <si>
    <t>Montáž spínač nástěnný 1-jednopólový prostředí normální se zapojením vodičů</t>
  </si>
  <si>
    <t>Montáž spínačů jedno nebo dvoupólových nástěnných se zapojením vodičů, pro prostředí normální spínačů, řazení 1-jednopólových</t>
  </si>
  <si>
    <t>https://podminky.urs.cz/item/CS_URS_2024_01/741310001</t>
  </si>
  <si>
    <t>34535512</t>
  </si>
  <si>
    <t>spínač ř.1 10A bílý</t>
  </si>
  <si>
    <t>34539049</t>
  </si>
  <si>
    <t>kryt spínače jednoduchý</t>
  </si>
  <si>
    <t>34535008</t>
  </si>
  <si>
    <t>ovládač zapínací kompletní, zápustný, řazení 1/0, šroubové svorky</t>
  </si>
  <si>
    <t>34539047</t>
  </si>
  <si>
    <t>kryt jednoduchý s potiskem a čirým průzorem (pro spínače řazení 3S)</t>
  </si>
  <si>
    <t>741310021</t>
  </si>
  <si>
    <t>Montáž přepínač nástěnný 5-sériový prostředí normální se zapojením vodičů</t>
  </si>
  <si>
    <t>Montáž spínačů jedno nebo dvoupólových nástěnných se zapojením vodičů, pro prostředí normální přepínačů, řazení 5-sériových</t>
  </si>
  <si>
    <t>https://podminky.urs.cz/item/CS_URS_2024_01/741310021</t>
  </si>
  <si>
    <t>34535573</t>
  </si>
  <si>
    <t>spínač řazení 5 10A bílý</t>
  </si>
  <si>
    <t>34539050</t>
  </si>
  <si>
    <t>kryt spínače dělený</t>
  </si>
  <si>
    <t>741310022</t>
  </si>
  <si>
    <t>Montáž přepínač nástěnný 6-střídavý prostředí normální se zapojením vodičů</t>
  </si>
  <si>
    <t>Montáž spínačů jedno nebo dvoupólových nástěnných se zapojením vodičů, pro prostředí normální přepínačů, řazení 6-střídavých</t>
  </si>
  <si>
    <t>https://podminky.urs.cz/item/CS_URS_2024_01/741310022</t>
  </si>
  <si>
    <t>34535003</t>
  </si>
  <si>
    <t>přepínač střídavý kompletní, zápustný, řazení 6, šroubové svorky</t>
  </si>
  <si>
    <t>34539059</t>
  </si>
  <si>
    <t>rámeček jednonásobný</t>
  </si>
  <si>
    <t>34539060</t>
  </si>
  <si>
    <t>rámeček dvojnásobný</t>
  </si>
  <si>
    <t>34539061</t>
  </si>
  <si>
    <t>rámeček trojnásobný</t>
  </si>
  <si>
    <t>34539063</t>
  </si>
  <si>
    <t>rámeček pětinásobný</t>
  </si>
  <si>
    <t>741313002</t>
  </si>
  <si>
    <t>Montáž zásuvka (polo)zapuštěná bezšroubové připojení 2P+PE dvojí zapojení - průběžná se zapojením vodičů</t>
  </si>
  <si>
    <t>Montáž zásuvek domovních se zapojením vodičů bezšroubové připojení polozapuštěných nebo zapuštěných 10/16 A, provedení 2P + PE dvojí zapojení pro průběžnou montáž</t>
  </si>
  <si>
    <t>https://podminky.urs.cz/item/CS_URS_2024_01/741313002</t>
  </si>
  <si>
    <t>34555101</t>
  </si>
  <si>
    <t>zásuvka 1násobná 16A bílý</t>
  </si>
  <si>
    <t>34555204</t>
  </si>
  <si>
    <t>zásuvka zápustná jednonásobná, s optickou přepěťovou ochranou, šroubové svorky</t>
  </si>
  <si>
    <t>741313003</t>
  </si>
  <si>
    <t>Montáž zásuvka (polo)zapuštěná bezšroubové připojení 2x(2P+PE) dvojnásobná se zapojením vodičů</t>
  </si>
  <si>
    <t>Montáž zásuvek domovních se zapojením vodičů bezšroubové připojení polozapuštěných nebo zapuštěných 10/16 A, provedení 2x (2P + PE) dvojnásobná</t>
  </si>
  <si>
    <t>https://podminky.urs.cz/item/CS_URS_2024_01/741313003</t>
  </si>
  <si>
    <t>34555242</t>
  </si>
  <si>
    <t>zásuvka zápustná dvojnásobná, šikmá, s clonkami, bezšroubové svorky</t>
  </si>
  <si>
    <t>741372021</t>
  </si>
  <si>
    <t>Montáž svítidlo LED interiérové přisazené nástěnné hranaté nebo kruhové do 0,09 m2 se zapojením vodičů</t>
  </si>
  <si>
    <t>Montáž svítidel s integrovaným zdrojem LED se zapojením vodičů interiérových přisazených nástěnných hranatých nebo kruhových, plochy do 0,09 m2</t>
  </si>
  <si>
    <t>https://podminky.urs.cz/item/CS_URS_2024_01/741372021</t>
  </si>
  <si>
    <t>34774112</t>
  </si>
  <si>
    <t>panel osvětlovací LED dl 1200mm</t>
  </si>
  <si>
    <t>123R2</t>
  </si>
  <si>
    <t>přisazené kruhové LED svítidlo</t>
  </si>
  <si>
    <t>34835012</t>
  </si>
  <si>
    <t>svítidlo LED nouzové přisazené baterie 3h</t>
  </si>
  <si>
    <t>34835005</t>
  </si>
  <si>
    <t>LED reflektor nástěnný 20-40W s integ. čidlem</t>
  </si>
  <si>
    <t>34835001</t>
  </si>
  <si>
    <t>svítidlo průmyslové přisazené podlouhlé kryt z PH 3000-4500lm</t>
  </si>
  <si>
    <t>42914108</t>
  </si>
  <si>
    <t>ventilátor axiální stěnový skříň z plastu IP44 9W D 100mm</t>
  </si>
  <si>
    <t>741410003</t>
  </si>
  <si>
    <t>Montáž drátu nebo lana uzemňovacího průměru do 10 mm na povrchu</t>
  </si>
  <si>
    <t>Montáž uzemňovacího vedení s upevněním, propojením a připojením pomocí svorek na povrchu drátu nebo lana O do 10 mm</t>
  </si>
  <si>
    <t>https://podminky.urs.cz/item/CS_URS_2024_01/741410003</t>
  </si>
  <si>
    <t>35441073</t>
  </si>
  <si>
    <t>drát D 10mm FeZn</t>
  </si>
  <si>
    <t>kg</t>
  </si>
  <si>
    <t>3,000*0,8</t>
  </si>
  <si>
    <t>741110511</t>
  </si>
  <si>
    <t>Montáž lišta a kanálek vkládací šířky do 60 mm s víčkem</t>
  </si>
  <si>
    <t>Montáž lišt a kanálků elektroinstalačních se spojkami, ohyby a rohy a s nasunutím do krabic vkládacích s víčkem, šířky do 60 mm</t>
  </si>
  <si>
    <t>https://podminky.urs.cz/item/CS_URS_2024_01/741110511</t>
  </si>
  <si>
    <t>34571008</t>
  </si>
  <si>
    <t>lišta elektroinstalační hranatá PVC 40x40mm</t>
  </si>
  <si>
    <t>34571005</t>
  </si>
  <si>
    <t>lišta elektroinstalační hranatá PVC 25x20mm</t>
  </si>
  <si>
    <t>784</t>
  </si>
  <si>
    <t>Dokončovací práce - malby a tapety</t>
  </si>
  <si>
    <t>784121001</t>
  </si>
  <si>
    <t>Oškrabání malby v místnostech v do 3,80 m</t>
  </si>
  <si>
    <t>CS ÚRS 2023 02</t>
  </si>
  <si>
    <t>1438264842</t>
  </si>
  <si>
    <t>Oškrabání malby v místnostech výšky do 3,80 m</t>
  </si>
  <si>
    <t>https://podminky.urs.cz/item/CS_URS_2023_02/784121001</t>
  </si>
  <si>
    <t>784181101</t>
  </si>
  <si>
    <t>Základní akrylátová jednonásobná bezbarvá penetrace podkladu v místnostech v do 3,80 m</t>
  </si>
  <si>
    <t>216053747</t>
  </si>
  <si>
    <t>Penetrace podkladu jednonásobná základní akrylátová bezbarvá v místnostech výšky do 3,80 m</t>
  </si>
  <si>
    <t>https://podminky.urs.cz/item/CS_URS_2023_02/784181101</t>
  </si>
  <si>
    <t>784211101</t>
  </si>
  <si>
    <t>Dvojnásobné bílé malby ze směsí za mokra výborně oděruvzdorných v místnostech v do 3,80 m</t>
  </si>
  <si>
    <t>-1298050963</t>
  </si>
  <si>
    <t>Malby z malířských směsí oděruvzdorných za mokra dvojnásobné, bílé za mokra oděruvzdorné výborně v místnostech výšky do 3,80 m</t>
  </si>
  <si>
    <t>https://podminky.urs.cz/item/CS_URS_2023_02/784211101</t>
  </si>
  <si>
    <t>https://podminky.urs.cz/item/CS_URS_2022_02/081103000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</si>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</sst>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2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2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411386611" TargetMode="External" /><Relationship Id="rId2" Type="http://schemas.openxmlformats.org/officeDocument/2006/relationships/hyperlink" Target="https://podminky.urs.cz/item/CS_URS_2024_01/619995001" TargetMode="External" /><Relationship Id="rId3" Type="http://schemas.openxmlformats.org/officeDocument/2006/relationships/hyperlink" Target="https://podminky.urs.cz/item/CS_URS_2024_01/977332121" TargetMode="External" /><Relationship Id="rId4" Type="http://schemas.openxmlformats.org/officeDocument/2006/relationships/hyperlink" Target="https://podminky.urs.cz/item/CS_URS_2024_01/977332122" TargetMode="External" /><Relationship Id="rId5" Type="http://schemas.openxmlformats.org/officeDocument/2006/relationships/hyperlink" Target="https://podminky.urs.cz/item/CS_URS_2024_01/977333111" TargetMode="External" /><Relationship Id="rId6" Type="http://schemas.openxmlformats.org/officeDocument/2006/relationships/hyperlink" Target="https://podminky.urs.cz/item/CS_URS_2024_01/977333112" TargetMode="External" /><Relationship Id="rId7" Type="http://schemas.openxmlformats.org/officeDocument/2006/relationships/hyperlink" Target="https://podminky.urs.cz/item/CS_URS_2024_01/997013002" TargetMode="External" /><Relationship Id="rId8" Type="http://schemas.openxmlformats.org/officeDocument/2006/relationships/hyperlink" Target="https://podminky.urs.cz/item/CS_URS_2024_01/997013501" TargetMode="External" /><Relationship Id="rId9" Type="http://schemas.openxmlformats.org/officeDocument/2006/relationships/hyperlink" Target="https://podminky.urs.cz/item/CS_URS_2024_01/997013509" TargetMode="External" /><Relationship Id="rId10" Type="http://schemas.openxmlformats.org/officeDocument/2006/relationships/hyperlink" Target="https://podminky.urs.cz/item/CS_URS_2024_01/742330001" TargetMode="External" /><Relationship Id="rId11" Type="http://schemas.openxmlformats.org/officeDocument/2006/relationships/hyperlink" Target="https://podminky.urs.cz/item/CS_URS_2024_01/742330024" TargetMode="External" /><Relationship Id="rId12" Type="http://schemas.openxmlformats.org/officeDocument/2006/relationships/hyperlink" Target="https://podminky.urs.cz/item/CS_URS_2024_01/742330052" TargetMode="External" /><Relationship Id="rId13" Type="http://schemas.openxmlformats.org/officeDocument/2006/relationships/hyperlink" Target="https://podminky.urs.cz/item/CS_URS_2024_01/220450002" TargetMode="External" /><Relationship Id="rId14" Type="http://schemas.openxmlformats.org/officeDocument/2006/relationships/hyperlink" Target="https://podminky.urs.cz/item/CS_URS_2024_01/742330041" TargetMode="External" /><Relationship Id="rId15" Type="http://schemas.openxmlformats.org/officeDocument/2006/relationships/hyperlink" Target="https://podminky.urs.cz/item/CS_URS_2024_01/741112001" TargetMode="External" /><Relationship Id="rId16" Type="http://schemas.openxmlformats.org/officeDocument/2006/relationships/hyperlink" Target="https://podminky.urs.cz/item/CS_URS_2024_01/742121001" TargetMode="External" /><Relationship Id="rId17" Type="http://schemas.openxmlformats.org/officeDocument/2006/relationships/hyperlink" Target="https://podminky.urs.cz/item/CS_URS_2024_01/220301012" TargetMode="External" /><Relationship Id="rId18" Type="http://schemas.openxmlformats.org/officeDocument/2006/relationships/hyperlink" Target="https://podminky.urs.cz/item/CS_URS_2024_01/741110041" TargetMode="External" /><Relationship Id="rId19" Type="http://schemas.openxmlformats.org/officeDocument/2006/relationships/hyperlink" Target="https://podminky.urs.cz/item/CS_URS_2024_01/742230001" TargetMode="External" /><Relationship Id="rId20" Type="http://schemas.openxmlformats.org/officeDocument/2006/relationships/hyperlink" Target="https://podminky.urs.cz/item/CS_URS_2024_01/742230004" TargetMode="External" /><Relationship Id="rId21" Type="http://schemas.openxmlformats.org/officeDocument/2006/relationships/hyperlink" Target="https://podminky.urs.cz/item/CS_URS_2024_01/742330052" TargetMode="External" /><Relationship Id="rId22" Type="http://schemas.openxmlformats.org/officeDocument/2006/relationships/hyperlink" Target="https://podminky.urs.cz/item/CS_URS_2024_01/742121001" TargetMode="External" /><Relationship Id="rId23" Type="http://schemas.openxmlformats.org/officeDocument/2006/relationships/hyperlink" Target="https://podminky.urs.cz/item/CS_URS_2024_01/742330041" TargetMode="External" /><Relationship Id="rId24" Type="http://schemas.openxmlformats.org/officeDocument/2006/relationships/hyperlink" Target="https://podminky.urs.cz/item/CS_URS_2024_01/741110041" TargetMode="External" /><Relationship Id="rId25" Type="http://schemas.openxmlformats.org/officeDocument/2006/relationships/hyperlink" Target="https://podminky.urs.cz/item/CS_URS_2024_01/220301012" TargetMode="External" /><Relationship Id="rId26" Type="http://schemas.openxmlformats.org/officeDocument/2006/relationships/hyperlink" Target="https://podminky.urs.cz/item/CS_URS_2024_01/742410201" TargetMode="External" /><Relationship Id="rId27" Type="http://schemas.openxmlformats.org/officeDocument/2006/relationships/hyperlink" Target="https://podminky.urs.cz/item/CS_URS_2024_01/742310002" TargetMode="External" /><Relationship Id="rId28" Type="http://schemas.openxmlformats.org/officeDocument/2006/relationships/hyperlink" Target="https://podminky.urs.cz/item/CS_URS_2024_01/742310004" TargetMode="External" /><Relationship Id="rId29" Type="http://schemas.openxmlformats.org/officeDocument/2006/relationships/hyperlink" Target="https://podminky.urs.cz/item/CS_URS_2024_01/742310003" TargetMode="External" /><Relationship Id="rId30" Type="http://schemas.openxmlformats.org/officeDocument/2006/relationships/hyperlink" Target="https://podminky.urs.cz/item/CS_URS_2024_01/742310006" TargetMode="External" /><Relationship Id="rId31" Type="http://schemas.openxmlformats.org/officeDocument/2006/relationships/hyperlink" Target="https://podminky.urs.cz/item/CS_URS_2024_01/742121001" TargetMode="External" /><Relationship Id="rId32" Type="http://schemas.openxmlformats.org/officeDocument/2006/relationships/hyperlink" Target="https://podminky.urs.cz/item/CS_URS_2024_01/742320012" TargetMode="External" /><Relationship Id="rId33" Type="http://schemas.openxmlformats.org/officeDocument/2006/relationships/hyperlink" Target="https://podminky.urs.cz/item/CS_URS_2024_01/741110041" TargetMode="External" /><Relationship Id="rId34" Type="http://schemas.openxmlformats.org/officeDocument/2006/relationships/hyperlink" Target="https://podminky.urs.cz/item/CS_URS_2024_01/220301012" TargetMode="External" /><Relationship Id="rId35" Type="http://schemas.openxmlformats.org/officeDocument/2006/relationships/hyperlink" Target="https://podminky.urs.cz/item/CS_URS_2024_01/742410201" TargetMode="External" /><Relationship Id="rId36" Type="http://schemas.openxmlformats.org/officeDocument/2006/relationships/hyperlink" Target="https://podminky.urs.cz/item/CS_URS_2024_01/220322001" TargetMode="External" /><Relationship Id="rId37" Type="http://schemas.openxmlformats.org/officeDocument/2006/relationships/hyperlink" Target="https://podminky.urs.cz/item/CS_URS_2024_01/220322002" TargetMode="External" /><Relationship Id="rId38" Type="http://schemas.openxmlformats.org/officeDocument/2006/relationships/hyperlink" Target="https://podminky.urs.cz/item/CS_URS_2024_01/220322003" TargetMode="External" /><Relationship Id="rId39" Type="http://schemas.openxmlformats.org/officeDocument/2006/relationships/hyperlink" Target="https://podminky.urs.cz/item/CS_URS_2024_01/220322004" TargetMode="External" /><Relationship Id="rId40" Type="http://schemas.openxmlformats.org/officeDocument/2006/relationships/hyperlink" Target="https://podminky.urs.cz/item/CS_URS_2024_01/742121001" TargetMode="External" /><Relationship Id="rId41" Type="http://schemas.openxmlformats.org/officeDocument/2006/relationships/hyperlink" Target="https://podminky.urs.cz/item/CS_URS_2024_01/741110041" TargetMode="External" /><Relationship Id="rId42" Type="http://schemas.openxmlformats.org/officeDocument/2006/relationships/hyperlink" Target="https://podminky.urs.cz/item/CS_URS_2024_01/220301012" TargetMode="External" /><Relationship Id="rId43" Type="http://schemas.openxmlformats.org/officeDocument/2006/relationships/hyperlink" Target="https://podminky.urs.cz/item/CS_URS_2024_01/220322009" TargetMode="External" /><Relationship Id="rId44" Type="http://schemas.openxmlformats.org/officeDocument/2006/relationships/hyperlink" Target="https://podminky.urs.cz/item/CS_URS_2024_01/220322010" TargetMode="External" /><Relationship Id="rId45" Type="http://schemas.openxmlformats.org/officeDocument/2006/relationships/hyperlink" Target="https://podminky.urs.cz/item/CS_URS_2024_01/220322011" TargetMode="External" /><Relationship Id="rId46" Type="http://schemas.openxmlformats.org/officeDocument/2006/relationships/hyperlink" Target="https://podminky.urs.cz/item/CS_URS_2024_01/220322012" TargetMode="External" /><Relationship Id="rId47" Type="http://schemas.openxmlformats.org/officeDocument/2006/relationships/hyperlink" Target="https://podminky.urs.cz/item/CS_URS_2024_01/220321771" TargetMode="External" /><Relationship Id="rId48" Type="http://schemas.openxmlformats.org/officeDocument/2006/relationships/hyperlink" Target="https://podminky.urs.cz/item/CS_URS_2024_01/766411821" TargetMode="External" /><Relationship Id="rId49" Type="http://schemas.openxmlformats.org/officeDocument/2006/relationships/hyperlink" Target="https://podminky.urs.cz/item/CS_URS_2024_01/766411212" TargetMode="External" /><Relationship Id="rId50" Type="http://schemas.openxmlformats.org/officeDocument/2006/relationships/hyperlink" Target="https://podminky.urs.cz/item/CS_URS_2024_01/741810003" TargetMode="External" /><Relationship Id="rId51" Type="http://schemas.openxmlformats.org/officeDocument/2006/relationships/hyperlink" Target="https://podminky.urs.cz/item/CS_URS_2022_02/071103000" TargetMode="External" /><Relationship Id="rId52" Type="http://schemas.openxmlformats.org/officeDocument/2006/relationships/hyperlink" Target="https://podminky.urs.cz/item/CS_URS_2024_01/081103000" TargetMode="External" /><Relationship Id="rId5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411386611" TargetMode="External" /><Relationship Id="rId2" Type="http://schemas.openxmlformats.org/officeDocument/2006/relationships/hyperlink" Target="https://podminky.urs.cz/item/CS_URS_2024_01/619995001" TargetMode="External" /><Relationship Id="rId3" Type="http://schemas.openxmlformats.org/officeDocument/2006/relationships/hyperlink" Target="https://podminky.urs.cz/item/CS_URS_2024_01/977332121" TargetMode="External" /><Relationship Id="rId4" Type="http://schemas.openxmlformats.org/officeDocument/2006/relationships/hyperlink" Target="https://podminky.urs.cz/item/CS_URS_2024_01/977332122" TargetMode="External" /><Relationship Id="rId5" Type="http://schemas.openxmlformats.org/officeDocument/2006/relationships/hyperlink" Target="https://podminky.urs.cz/item/CS_URS_2024_01/977333111" TargetMode="External" /><Relationship Id="rId6" Type="http://schemas.openxmlformats.org/officeDocument/2006/relationships/hyperlink" Target="https://podminky.urs.cz/item/CS_URS_2024_01/977333112" TargetMode="External" /><Relationship Id="rId7" Type="http://schemas.openxmlformats.org/officeDocument/2006/relationships/hyperlink" Target="https://podminky.urs.cz/item/CS_URS_2024_01/997013002" TargetMode="External" /><Relationship Id="rId8" Type="http://schemas.openxmlformats.org/officeDocument/2006/relationships/hyperlink" Target="https://podminky.urs.cz/item/CS_URS_2024_01/997013501" TargetMode="External" /><Relationship Id="rId9" Type="http://schemas.openxmlformats.org/officeDocument/2006/relationships/hyperlink" Target="https://podminky.urs.cz/item/CS_URS_2024_01/997013509" TargetMode="External" /><Relationship Id="rId10" Type="http://schemas.openxmlformats.org/officeDocument/2006/relationships/hyperlink" Target="https://podminky.urs.cz/item/CS_URS_2024_01/741112001" TargetMode="External" /><Relationship Id="rId11" Type="http://schemas.openxmlformats.org/officeDocument/2006/relationships/hyperlink" Target="https://podminky.urs.cz/item/CS_URS_2024_01/741120103" TargetMode="External" /><Relationship Id="rId12" Type="http://schemas.openxmlformats.org/officeDocument/2006/relationships/hyperlink" Target="https://podminky.urs.cz/item/CS_URS_2024_01/741122122" TargetMode="External" /><Relationship Id="rId13" Type="http://schemas.openxmlformats.org/officeDocument/2006/relationships/hyperlink" Target="https://podminky.urs.cz/item/CS_URS_2024_01/741122133" TargetMode="External" /><Relationship Id="rId14" Type="http://schemas.openxmlformats.org/officeDocument/2006/relationships/hyperlink" Target="https://podminky.urs.cz/item/CS_URS_2024_01/741122134" TargetMode="External" /><Relationship Id="rId15" Type="http://schemas.openxmlformats.org/officeDocument/2006/relationships/hyperlink" Target="https://podminky.urs.cz/item/CS_URS_2024_01/741210101" TargetMode="External" /><Relationship Id="rId16" Type="http://schemas.openxmlformats.org/officeDocument/2006/relationships/hyperlink" Target="https://podminky.urs.cz/item/CS_URS_2024_01/741310001" TargetMode="External" /><Relationship Id="rId17" Type="http://schemas.openxmlformats.org/officeDocument/2006/relationships/hyperlink" Target="https://podminky.urs.cz/item/CS_URS_2024_01/741310021" TargetMode="External" /><Relationship Id="rId18" Type="http://schemas.openxmlformats.org/officeDocument/2006/relationships/hyperlink" Target="https://podminky.urs.cz/item/CS_URS_2024_01/741310022" TargetMode="External" /><Relationship Id="rId19" Type="http://schemas.openxmlformats.org/officeDocument/2006/relationships/hyperlink" Target="https://podminky.urs.cz/item/CS_URS_2024_01/741313002" TargetMode="External" /><Relationship Id="rId20" Type="http://schemas.openxmlformats.org/officeDocument/2006/relationships/hyperlink" Target="https://podminky.urs.cz/item/CS_URS_2024_01/741313003" TargetMode="External" /><Relationship Id="rId21" Type="http://schemas.openxmlformats.org/officeDocument/2006/relationships/hyperlink" Target="https://podminky.urs.cz/item/CS_URS_2024_01/741372021" TargetMode="External" /><Relationship Id="rId22" Type="http://schemas.openxmlformats.org/officeDocument/2006/relationships/hyperlink" Target="https://podminky.urs.cz/item/CS_URS_2024_01/741410003" TargetMode="External" /><Relationship Id="rId23" Type="http://schemas.openxmlformats.org/officeDocument/2006/relationships/hyperlink" Target="https://podminky.urs.cz/item/CS_URS_2024_01/741110511" TargetMode="External" /><Relationship Id="rId24" Type="http://schemas.openxmlformats.org/officeDocument/2006/relationships/hyperlink" Target="https://podminky.urs.cz/item/CS_URS_2024_01/766411212" TargetMode="External" /><Relationship Id="rId25" Type="http://schemas.openxmlformats.org/officeDocument/2006/relationships/hyperlink" Target="https://podminky.urs.cz/item/CS_URS_2024_01/766411821" TargetMode="External" /><Relationship Id="rId26" Type="http://schemas.openxmlformats.org/officeDocument/2006/relationships/hyperlink" Target="https://podminky.urs.cz/item/CS_URS_2023_02/784121001" TargetMode="External" /><Relationship Id="rId27" Type="http://schemas.openxmlformats.org/officeDocument/2006/relationships/hyperlink" Target="https://podminky.urs.cz/item/CS_URS_2023_02/784181101" TargetMode="External" /><Relationship Id="rId28" Type="http://schemas.openxmlformats.org/officeDocument/2006/relationships/hyperlink" Target="https://podminky.urs.cz/item/CS_URS_2023_02/784211101" TargetMode="External" /><Relationship Id="rId29" Type="http://schemas.openxmlformats.org/officeDocument/2006/relationships/hyperlink" Target="https://podminky.urs.cz/item/CS_URS_2024_01/741810003" TargetMode="External" /><Relationship Id="rId30" Type="http://schemas.openxmlformats.org/officeDocument/2006/relationships/hyperlink" Target="https://podminky.urs.cz/item/CS_URS_2022_02/071103000" TargetMode="External" /><Relationship Id="rId31" Type="http://schemas.openxmlformats.org/officeDocument/2006/relationships/hyperlink" Target="https://podminky.urs.cz/item/CS_URS_2022_02/081103000" TargetMode="External" /><Relationship Id="rId3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18</v>
      </c>
    </row>
    <row r="7" spans="2:71" s="1" customFormat="1" ht="12" customHeight="1">
      <c r="B7" s="22"/>
      <c r="C7" s="23"/>
      <c r="D7" s="33" t="s">
        <v>19</v>
      </c>
      <c r="E7" s="23"/>
      <c r="F7" s="23"/>
      <c r="G7" s="23"/>
      <c r="H7" s="23"/>
      <c r="I7" s="23"/>
      <c r="J7" s="23"/>
      <c r="K7" s="28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21</v>
      </c>
      <c r="AL7" s="23"/>
      <c r="AM7" s="23"/>
      <c r="AN7" s="28" t="s">
        <v>20</v>
      </c>
      <c r="AO7" s="23"/>
      <c r="AP7" s="23"/>
      <c r="AQ7" s="23"/>
      <c r="AR7" s="21"/>
      <c r="BE7" s="32"/>
      <c r="BS7" s="18" t="s">
        <v>22</v>
      </c>
    </row>
    <row r="8" spans="2:71" s="1" customFormat="1" ht="12" customHeight="1">
      <c r="B8" s="22"/>
      <c r="C8" s="23"/>
      <c r="D8" s="33" t="s">
        <v>23</v>
      </c>
      <c r="E8" s="23"/>
      <c r="F8" s="23"/>
      <c r="G8" s="23"/>
      <c r="H8" s="23"/>
      <c r="I8" s="23"/>
      <c r="J8" s="23"/>
      <c r="K8" s="28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25</v>
      </c>
      <c r="AL8" s="23"/>
      <c r="AM8" s="23"/>
      <c r="AN8" s="34" t="s">
        <v>26</v>
      </c>
      <c r="AO8" s="23"/>
      <c r="AP8" s="23"/>
      <c r="AQ8" s="23"/>
      <c r="AR8" s="21"/>
      <c r="BE8" s="32"/>
      <c r="BS8" s="18" t="s">
        <v>27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28</v>
      </c>
    </row>
    <row r="10" spans="2:71" s="1" customFormat="1" ht="12" customHeight="1">
      <c r="B10" s="22"/>
      <c r="C10" s="23"/>
      <c r="D10" s="33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30</v>
      </c>
      <c r="AL10" s="23"/>
      <c r="AM10" s="23"/>
      <c r="AN10" s="28" t="s">
        <v>20</v>
      </c>
      <c r="AO10" s="23"/>
      <c r="AP10" s="23"/>
      <c r="AQ10" s="23"/>
      <c r="AR10" s="21"/>
      <c r="BE10" s="32"/>
      <c r="BS10" s="18" t="s">
        <v>18</v>
      </c>
    </row>
    <row r="11" spans="2:71" s="1" customFormat="1" ht="18.45" customHeight="1">
      <c r="B11" s="22"/>
      <c r="C11" s="23"/>
      <c r="D11" s="23"/>
      <c r="E11" s="28" t="s">
        <v>24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31</v>
      </c>
      <c r="AL11" s="23"/>
      <c r="AM11" s="23"/>
      <c r="AN11" s="28" t="s">
        <v>20</v>
      </c>
      <c r="AO11" s="23"/>
      <c r="AP11" s="23"/>
      <c r="AQ11" s="23"/>
      <c r="AR11" s="21"/>
      <c r="BE11" s="32"/>
      <c r="BS11" s="18" t="s">
        <v>18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18</v>
      </c>
    </row>
    <row r="13" spans="2:71" s="1" customFormat="1" ht="12" customHeight="1">
      <c r="B13" s="22"/>
      <c r="C13" s="23"/>
      <c r="D13" s="33" t="s">
        <v>32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30</v>
      </c>
      <c r="AL13" s="23"/>
      <c r="AM13" s="23"/>
      <c r="AN13" s="35" t="s">
        <v>33</v>
      </c>
      <c r="AO13" s="23"/>
      <c r="AP13" s="23"/>
      <c r="AQ13" s="23"/>
      <c r="AR13" s="21"/>
      <c r="BE13" s="32"/>
      <c r="BS13" s="18" t="s">
        <v>18</v>
      </c>
    </row>
    <row r="14" spans="2:71" ht="12">
      <c r="B14" s="22"/>
      <c r="C14" s="23"/>
      <c r="D14" s="23"/>
      <c r="E14" s="35" t="s">
        <v>33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31</v>
      </c>
      <c r="AL14" s="23"/>
      <c r="AM14" s="23"/>
      <c r="AN14" s="35" t="s">
        <v>33</v>
      </c>
      <c r="AO14" s="23"/>
      <c r="AP14" s="23"/>
      <c r="AQ14" s="23"/>
      <c r="AR14" s="21"/>
      <c r="BE14" s="32"/>
      <c r="BS14" s="18" t="s">
        <v>18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30</v>
      </c>
      <c r="AL16" s="23"/>
      <c r="AM16" s="23"/>
      <c r="AN16" s="28" t="s">
        <v>20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31</v>
      </c>
      <c r="AL17" s="23"/>
      <c r="AM17" s="23"/>
      <c r="AN17" s="28" t="s">
        <v>20</v>
      </c>
      <c r="AO17" s="23"/>
      <c r="AP17" s="23"/>
      <c r="AQ17" s="23"/>
      <c r="AR17" s="21"/>
      <c r="BE17" s="32"/>
      <c r="BS17" s="18" t="s">
        <v>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30</v>
      </c>
      <c r="AL19" s="23"/>
      <c r="AM19" s="23"/>
      <c r="AN19" s="28" t="s">
        <v>20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31</v>
      </c>
      <c r="AL20" s="23"/>
      <c r="AM20" s="23"/>
      <c r="AN20" s="28" t="s">
        <v>20</v>
      </c>
      <c r="AO20" s="23"/>
      <c r="AP20" s="23"/>
      <c r="AQ20" s="23"/>
      <c r="AR20" s="21"/>
      <c r="BE20" s="32"/>
      <c r="BS20" s="18" t="s">
        <v>36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38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39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40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41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42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43</v>
      </c>
      <c r="E29" s="48"/>
      <c r="F29" s="33" t="s">
        <v>44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45</v>
      </c>
      <c r="G30" s="48"/>
      <c r="H30" s="48"/>
      <c r="I30" s="48"/>
      <c r="J30" s="48"/>
      <c r="K30" s="48"/>
      <c r="L30" s="49">
        <v>0.12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46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47</v>
      </c>
      <c r="G32" s="48"/>
      <c r="H32" s="48"/>
      <c r="I32" s="48"/>
      <c r="J32" s="48"/>
      <c r="K32" s="48"/>
      <c r="L32" s="49">
        <v>0.12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48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49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50</v>
      </c>
      <c r="U35" s="55"/>
      <c r="V35" s="55"/>
      <c r="W35" s="55"/>
      <c r="X35" s="57" t="s">
        <v>51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52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2024_01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NOVÁ ELEKTROINSTALACE V OBJEKTU ZÁKLADNÍ UMĚLECKÉ ŠKOLY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23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25</v>
      </c>
      <c r="AJ47" s="41"/>
      <c r="AK47" s="41"/>
      <c r="AL47" s="41"/>
      <c r="AM47" s="73" t="str">
        <f>IF(AN8="","",AN8)</f>
        <v>9. 1. 2024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29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 xml:space="preserve">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34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53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32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35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54</v>
      </c>
      <c r="D52" s="88"/>
      <c r="E52" s="88"/>
      <c r="F52" s="88"/>
      <c r="G52" s="88"/>
      <c r="H52" s="89"/>
      <c r="I52" s="90" t="s">
        <v>55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56</v>
      </c>
      <c r="AH52" s="88"/>
      <c r="AI52" s="88"/>
      <c r="AJ52" s="88"/>
      <c r="AK52" s="88"/>
      <c r="AL52" s="88"/>
      <c r="AM52" s="88"/>
      <c r="AN52" s="90" t="s">
        <v>57</v>
      </c>
      <c r="AO52" s="88"/>
      <c r="AP52" s="88"/>
      <c r="AQ52" s="92" t="s">
        <v>58</v>
      </c>
      <c r="AR52" s="45"/>
      <c r="AS52" s="93" t="s">
        <v>59</v>
      </c>
      <c r="AT52" s="94" t="s">
        <v>60</v>
      </c>
      <c r="AU52" s="94" t="s">
        <v>61</v>
      </c>
      <c r="AV52" s="94" t="s">
        <v>62</v>
      </c>
      <c r="AW52" s="94" t="s">
        <v>63</v>
      </c>
      <c r="AX52" s="94" t="s">
        <v>64</v>
      </c>
      <c r="AY52" s="94" t="s">
        <v>65</v>
      </c>
      <c r="AZ52" s="94" t="s">
        <v>66</v>
      </c>
      <c r="BA52" s="94" t="s">
        <v>67</v>
      </c>
      <c r="BB52" s="94" t="s">
        <v>68</v>
      </c>
      <c r="BC52" s="94" t="s">
        <v>69</v>
      </c>
      <c r="BD52" s="95" t="s">
        <v>70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71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20</v>
      </c>
      <c r="AR54" s="105"/>
      <c r="AS54" s="106">
        <f>ROUND(SUM(AS55:AS56),2)</f>
        <v>0</v>
      </c>
      <c r="AT54" s="107">
        <f>ROUND(SUM(AV54:AW54),2)</f>
        <v>0</v>
      </c>
      <c r="AU54" s="108">
        <f>ROUND(SUM(AU55:AU56),5)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ROUND(SUM(AZ55:AZ56),2)</f>
        <v>0</v>
      </c>
      <c r="BA54" s="107">
        <f>ROUND(SUM(BA55:BA56),2)</f>
        <v>0</v>
      </c>
      <c r="BB54" s="107">
        <f>ROUND(SUM(BB55:BB56),2)</f>
        <v>0</v>
      </c>
      <c r="BC54" s="107">
        <f>ROUND(SUM(BC55:BC56),2)</f>
        <v>0</v>
      </c>
      <c r="BD54" s="109">
        <f>ROUND(SUM(BD55:BD56),2)</f>
        <v>0</v>
      </c>
      <c r="BE54" s="6"/>
      <c r="BS54" s="110" t="s">
        <v>72</v>
      </c>
      <c r="BT54" s="110" t="s">
        <v>73</v>
      </c>
      <c r="BU54" s="111" t="s">
        <v>74</v>
      </c>
      <c r="BV54" s="110" t="s">
        <v>75</v>
      </c>
      <c r="BW54" s="110" t="s">
        <v>5</v>
      </c>
      <c r="BX54" s="110" t="s">
        <v>76</v>
      </c>
      <c r="CL54" s="110" t="s">
        <v>20</v>
      </c>
    </row>
    <row r="55" spans="1:91" s="7" customFormat="1" ht="24.75" customHeight="1">
      <c r="A55" s="112" t="s">
        <v>77</v>
      </c>
      <c r="B55" s="113"/>
      <c r="C55" s="114"/>
      <c r="D55" s="115" t="s">
        <v>78</v>
      </c>
      <c r="E55" s="115"/>
      <c r="F55" s="115"/>
      <c r="G55" s="115"/>
      <c r="H55" s="115"/>
      <c r="I55" s="116"/>
      <c r="J55" s="115" t="s">
        <v>79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'NB-02-2022 - NOVÁ SLABOPROUD'!J30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80</v>
      </c>
      <c r="AR55" s="119"/>
      <c r="AS55" s="120">
        <v>0</v>
      </c>
      <c r="AT55" s="121">
        <f>ROUND(SUM(AV55:AW55),2)</f>
        <v>0</v>
      </c>
      <c r="AU55" s="122">
        <f>'NB-02-2022 - NOVÁ SLABOPROUD'!P94</f>
        <v>0</v>
      </c>
      <c r="AV55" s="121">
        <f>'NB-02-2022 - NOVÁ SLABOPROUD'!J33</f>
        <v>0</v>
      </c>
      <c r="AW55" s="121">
        <f>'NB-02-2022 - NOVÁ SLABOPROUD'!J34</f>
        <v>0</v>
      </c>
      <c r="AX55" s="121">
        <f>'NB-02-2022 - NOVÁ SLABOPROUD'!J35</f>
        <v>0</v>
      </c>
      <c r="AY55" s="121">
        <f>'NB-02-2022 - NOVÁ SLABOPROUD'!J36</f>
        <v>0</v>
      </c>
      <c r="AZ55" s="121">
        <f>'NB-02-2022 - NOVÁ SLABOPROUD'!F33</f>
        <v>0</v>
      </c>
      <c r="BA55" s="121">
        <f>'NB-02-2022 - NOVÁ SLABOPROUD'!F34</f>
        <v>0</v>
      </c>
      <c r="BB55" s="121">
        <f>'NB-02-2022 - NOVÁ SLABOPROUD'!F35</f>
        <v>0</v>
      </c>
      <c r="BC55" s="121">
        <f>'NB-02-2022 - NOVÁ SLABOPROUD'!F36</f>
        <v>0</v>
      </c>
      <c r="BD55" s="123">
        <f>'NB-02-2022 - NOVÁ SLABOPROUD'!F37</f>
        <v>0</v>
      </c>
      <c r="BE55" s="7"/>
      <c r="BT55" s="124" t="s">
        <v>22</v>
      </c>
      <c r="BV55" s="124" t="s">
        <v>75</v>
      </c>
      <c r="BW55" s="124" t="s">
        <v>81</v>
      </c>
      <c r="BX55" s="124" t="s">
        <v>5</v>
      </c>
      <c r="CL55" s="124" t="s">
        <v>20</v>
      </c>
      <c r="CM55" s="124" t="s">
        <v>82</v>
      </c>
    </row>
    <row r="56" spans="1:91" s="7" customFormat="1" ht="24.75" customHeight="1">
      <c r="A56" s="112" t="s">
        <v>77</v>
      </c>
      <c r="B56" s="113"/>
      <c r="C56" s="114"/>
      <c r="D56" s="115" t="s">
        <v>83</v>
      </c>
      <c r="E56" s="115"/>
      <c r="F56" s="115"/>
      <c r="G56" s="115"/>
      <c r="H56" s="115"/>
      <c r="I56" s="116"/>
      <c r="J56" s="115" t="s">
        <v>84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'NB-03-2022 - NOVÁ SILNOPROUD'!J30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80</v>
      </c>
      <c r="AR56" s="119"/>
      <c r="AS56" s="125">
        <v>0</v>
      </c>
      <c r="AT56" s="126">
        <f>ROUND(SUM(AV56:AW56),2)</f>
        <v>0</v>
      </c>
      <c r="AU56" s="127">
        <f>'NB-03-2022 - NOVÁ SILNOPROUD'!P91</f>
        <v>0</v>
      </c>
      <c r="AV56" s="126">
        <f>'NB-03-2022 - NOVÁ SILNOPROUD'!J33</f>
        <v>0</v>
      </c>
      <c r="AW56" s="126">
        <f>'NB-03-2022 - NOVÁ SILNOPROUD'!J34</f>
        <v>0</v>
      </c>
      <c r="AX56" s="126">
        <f>'NB-03-2022 - NOVÁ SILNOPROUD'!J35</f>
        <v>0</v>
      </c>
      <c r="AY56" s="126">
        <f>'NB-03-2022 - NOVÁ SILNOPROUD'!J36</f>
        <v>0</v>
      </c>
      <c r="AZ56" s="126">
        <f>'NB-03-2022 - NOVÁ SILNOPROUD'!F33</f>
        <v>0</v>
      </c>
      <c r="BA56" s="126">
        <f>'NB-03-2022 - NOVÁ SILNOPROUD'!F34</f>
        <v>0</v>
      </c>
      <c r="BB56" s="126">
        <f>'NB-03-2022 - NOVÁ SILNOPROUD'!F35</f>
        <v>0</v>
      </c>
      <c r="BC56" s="126">
        <f>'NB-03-2022 - NOVÁ SILNOPROUD'!F36</f>
        <v>0</v>
      </c>
      <c r="BD56" s="128">
        <f>'NB-03-2022 - NOVÁ SILNOPROUD'!F37</f>
        <v>0</v>
      </c>
      <c r="BE56" s="7"/>
      <c r="BT56" s="124" t="s">
        <v>22</v>
      </c>
      <c r="BV56" s="124" t="s">
        <v>75</v>
      </c>
      <c r="BW56" s="124" t="s">
        <v>85</v>
      </c>
      <c r="BX56" s="124" t="s">
        <v>5</v>
      </c>
      <c r="CL56" s="124" t="s">
        <v>20</v>
      </c>
      <c r="CM56" s="124" t="s">
        <v>82</v>
      </c>
    </row>
    <row r="57" spans="1:57" s="2" customFormat="1" ht="30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s="2" customFormat="1" ht="6.95" customHeight="1">
      <c r="A58" s="39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NB-02-2022 - NOVÁ SLABOPROUD'!C2" display="/"/>
    <hyperlink ref="A56" location="'NB-03-2022 - NOVÁ SILNOPROUD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86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NOVÁ ELEKTROINSTALACE V OBJEKTU ZÁKLADNÍ UMĚLECKÉ ŠKOLY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87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88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19</v>
      </c>
      <c r="E11" s="39"/>
      <c r="F11" s="137" t="s">
        <v>20</v>
      </c>
      <c r="G11" s="39"/>
      <c r="H11" s="39"/>
      <c r="I11" s="133" t="s">
        <v>21</v>
      </c>
      <c r="J11" s="137" t="s">
        <v>20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23</v>
      </c>
      <c r="E12" s="39"/>
      <c r="F12" s="137" t="s">
        <v>24</v>
      </c>
      <c r="G12" s="39"/>
      <c r="H12" s="39"/>
      <c r="I12" s="133" t="s">
        <v>25</v>
      </c>
      <c r="J12" s="138" t="str">
        <f>'Rekapitulace stavby'!AN8</f>
        <v>9. 1. 2024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29</v>
      </c>
      <c r="E14" s="39"/>
      <c r="F14" s="39"/>
      <c r="G14" s="39"/>
      <c r="H14" s="39"/>
      <c r="I14" s="133" t="s">
        <v>30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31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32</v>
      </c>
      <c r="E17" s="39"/>
      <c r="F17" s="39"/>
      <c r="G17" s="39"/>
      <c r="H17" s="39"/>
      <c r="I17" s="133" t="s">
        <v>30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31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34</v>
      </c>
      <c r="E20" s="39"/>
      <c r="F20" s="39"/>
      <c r="G20" s="39"/>
      <c r="H20" s="39"/>
      <c r="I20" s="133" t="s">
        <v>30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31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30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31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20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ROUND(J94,2)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ROUND((SUM(BE94:BE353)),2)</f>
        <v>0</v>
      </c>
      <c r="G33" s="39"/>
      <c r="H33" s="39"/>
      <c r="I33" s="149">
        <v>0.21</v>
      </c>
      <c r="J33" s="148">
        <f>ROUND(((SUM(BE94:BE353))*I33),2)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ROUND((SUM(BF94:BF353)),2)</f>
        <v>0</v>
      </c>
      <c r="G34" s="39"/>
      <c r="H34" s="39"/>
      <c r="I34" s="149">
        <v>0.12</v>
      </c>
      <c r="J34" s="148">
        <f>ROUND(((SUM(BF94:BF353))*I34),2)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ROUND((SUM(BG94:BG353)),2)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ROUND((SUM(BH94:BH353)),2)</f>
        <v>0</v>
      </c>
      <c r="G36" s="39"/>
      <c r="H36" s="39"/>
      <c r="I36" s="149">
        <v>0.12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ROUND((SUM(BI94:BI353)),2)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89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NOVÁ ELEKTROINSTALACE V OBJEKTU ZÁKLADNÍ UMĚLECKÉ ŠKOLY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NB-02-2022 - NOVÁ SLABOPROUD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23</v>
      </c>
      <c r="D52" s="41"/>
      <c r="E52" s="41"/>
      <c r="F52" s="28" t="str">
        <f>F12</f>
        <v xml:space="preserve"> </v>
      </c>
      <c r="G52" s="41"/>
      <c r="H52" s="41"/>
      <c r="I52" s="33" t="s">
        <v>25</v>
      </c>
      <c r="J52" s="73" t="str">
        <f>IF(J12="","",J12)</f>
        <v>9. 1. 2024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29</v>
      </c>
      <c r="D54" s="41"/>
      <c r="E54" s="41"/>
      <c r="F54" s="28" t="str">
        <f>E15</f>
        <v xml:space="preserve"> </v>
      </c>
      <c r="G54" s="41"/>
      <c r="H54" s="41"/>
      <c r="I54" s="33" t="s">
        <v>34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32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90</v>
      </c>
      <c r="D57" s="163"/>
      <c r="E57" s="163"/>
      <c r="F57" s="163"/>
      <c r="G57" s="163"/>
      <c r="H57" s="163"/>
      <c r="I57" s="163"/>
      <c r="J57" s="164" t="s">
        <v>91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J94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92</v>
      </c>
    </row>
    <row r="60" spans="1:31" s="9" customFormat="1" ht="24.95" customHeight="1">
      <c r="A60" s="9"/>
      <c r="B60" s="166"/>
      <c r="C60" s="167"/>
      <c r="D60" s="168" t="s">
        <v>93</v>
      </c>
      <c r="E60" s="169"/>
      <c r="F60" s="169"/>
      <c r="G60" s="169"/>
      <c r="H60" s="169"/>
      <c r="I60" s="169"/>
      <c r="J60" s="170">
        <f>J95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94</v>
      </c>
      <c r="E61" s="175"/>
      <c r="F61" s="175"/>
      <c r="G61" s="175"/>
      <c r="H61" s="175"/>
      <c r="I61" s="175"/>
      <c r="J61" s="176">
        <f>J96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95</v>
      </c>
      <c r="E62" s="175"/>
      <c r="F62" s="175"/>
      <c r="G62" s="175"/>
      <c r="H62" s="175"/>
      <c r="I62" s="175"/>
      <c r="J62" s="176">
        <f>J100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96</v>
      </c>
      <c r="E63" s="175"/>
      <c r="F63" s="175"/>
      <c r="G63" s="175"/>
      <c r="H63" s="175"/>
      <c r="I63" s="175"/>
      <c r="J63" s="176">
        <f>J116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6"/>
      <c r="C64" s="167"/>
      <c r="D64" s="168" t="s">
        <v>97</v>
      </c>
      <c r="E64" s="169"/>
      <c r="F64" s="169"/>
      <c r="G64" s="169"/>
      <c r="H64" s="169"/>
      <c r="I64" s="169"/>
      <c r="J64" s="170">
        <f>J126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2"/>
      <c r="C65" s="173"/>
      <c r="D65" s="174" t="s">
        <v>98</v>
      </c>
      <c r="E65" s="175"/>
      <c r="F65" s="175"/>
      <c r="G65" s="175"/>
      <c r="H65" s="175"/>
      <c r="I65" s="175"/>
      <c r="J65" s="176">
        <f>J127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99</v>
      </c>
      <c r="E66" s="175"/>
      <c r="F66" s="175"/>
      <c r="G66" s="175"/>
      <c r="H66" s="175"/>
      <c r="I66" s="175"/>
      <c r="J66" s="176">
        <f>J128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100</v>
      </c>
      <c r="E67" s="175"/>
      <c r="F67" s="175"/>
      <c r="G67" s="175"/>
      <c r="H67" s="175"/>
      <c r="I67" s="175"/>
      <c r="J67" s="176">
        <f>J184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2"/>
      <c r="C68" s="173"/>
      <c r="D68" s="174" t="s">
        <v>101</v>
      </c>
      <c r="E68" s="175"/>
      <c r="F68" s="175"/>
      <c r="G68" s="175"/>
      <c r="H68" s="175"/>
      <c r="I68" s="175"/>
      <c r="J68" s="176">
        <f>J225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2"/>
      <c r="C69" s="173"/>
      <c r="D69" s="174" t="s">
        <v>102</v>
      </c>
      <c r="E69" s="175"/>
      <c r="F69" s="175"/>
      <c r="G69" s="175"/>
      <c r="H69" s="175"/>
      <c r="I69" s="175"/>
      <c r="J69" s="176">
        <f>J271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103</v>
      </c>
      <c r="E70" s="175"/>
      <c r="F70" s="175"/>
      <c r="G70" s="175"/>
      <c r="H70" s="175"/>
      <c r="I70" s="175"/>
      <c r="J70" s="176">
        <f>J328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104</v>
      </c>
      <c r="E71" s="175"/>
      <c r="F71" s="175"/>
      <c r="G71" s="175"/>
      <c r="H71" s="175"/>
      <c r="I71" s="175"/>
      <c r="J71" s="176">
        <f>J335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66"/>
      <c r="C72" s="167"/>
      <c r="D72" s="168" t="s">
        <v>105</v>
      </c>
      <c r="E72" s="169"/>
      <c r="F72" s="169"/>
      <c r="G72" s="169"/>
      <c r="H72" s="169"/>
      <c r="I72" s="169"/>
      <c r="J72" s="170">
        <f>J343</f>
        <v>0</v>
      </c>
      <c r="K72" s="167"/>
      <c r="L72" s="171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72"/>
      <c r="C73" s="173"/>
      <c r="D73" s="174" t="s">
        <v>106</v>
      </c>
      <c r="E73" s="175"/>
      <c r="F73" s="175"/>
      <c r="G73" s="175"/>
      <c r="H73" s="175"/>
      <c r="I73" s="175"/>
      <c r="J73" s="176">
        <f>J344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2"/>
      <c r="C74" s="173"/>
      <c r="D74" s="174" t="s">
        <v>107</v>
      </c>
      <c r="E74" s="175"/>
      <c r="F74" s="175"/>
      <c r="G74" s="175"/>
      <c r="H74" s="175"/>
      <c r="I74" s="175"/>
      <c r="J74" s="176">
        <f>J350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60"/>
      <c r="C76" s="61"/>
      <c r="D76" s="61"/>
      <c r="E76" s="61"/>
      <c r="F76" s="61"/>
      <c r="G76" s="61"/>
      <c r="H76" s="61"/>
      <c r="I76" s="61"/>
      <c r="J76" s="61"/>
      <c r="K76" s="6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80" spans="1:31" s="2" customFormat="1" ht="6.95" customHeight="1">
      <c r="A80" s="39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24.95" customHeight="1">
      <c r="A81" s="39"/>
      <c r="B81" s="40"/>
      <c r="C81" s="24" t="s">
        <v>108</v>
      </c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6.95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2" customHeight="1">
      <c r="A83" s="39"/>
      <c r="B83" s="40"/>
      <c r="C83" s="33" t="s">
        <v>16</v>
      </c>
      <c r="D83" s="41"/>
      <c r="E83" s="41"/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6.5" customHeight="1">
      <c r="A84" s="39"/>
      <c r="B84" s="40"/>
      <c r="C84" s="41"/>
      <c r="D84" s="41"/>
      <c r="E84" s="161" t="str">
        <f>E7</f>
        <v>NOVÁ ELEKTROINSTALACE V OBJEKTU ZÁKLADNÍ UMĚLECKÉ ŠKOLY</v>
      </c>
      <c r="F84" s="33"/>
      <c r="G84" s="33"/>
      <c r="H84" s="33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87</v>
      </c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0" t="str">
        <f>E9</f>
        <v>NB-02-2022 - NOVÁ SLABOPROUD</v>
      </c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23</v>
      </c>
      <c r="D88" s="41"/>
      <c r="E88" s="41"/>
      <c r="F88" s="28" t="str">
        <f>F12</f>
        <v xml:space="preserve"> </v>
      </c>
      <c r="G88" s="41"/>
      <c r="H88" s="41"/>
      <c r="I88" s="33" t="s">
        <v>25</v>
      </c>
      <c r="J88" s="73" t="str">
        <f>IF(J12="","",J12)</f>
        <v>9. 1. 2024</v>
      </c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5.15" customHeight="1">
      <c r="A90" s="39"/>
      <c r="B90" s="40"/>
      <c r="C90" s="33" t="s">
        <v>29</v>
      </c>
      <c r="D90" s="41"/>
      <c r="E90" s="41"/>
      <c r="F90" s="28" t="str">
        <f>E15</f>
        <v xml:space="preserve"> </v>
      </c>
      <c r="G90" s="41"/>
      <c r="H90" s="41"/>
      <c r="I90" s="33" t="s">
        <v>34</v>
      </c>
      <c r="J90" s="37" t="str">
        <f>E21</f>
        <v xml:space="preserve"> </v>
      </c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32</v>
      </c>
      <c r="D91" s="41"/>
      <c r="E91" s="41"/>
      <c r="F91" s="28" t="str">
        <f>IF(E18="","",E18)</f>
        <v>Vyplň údaj</v>
      </c>
      <c r="G91" s="41"/>
      <c r="H91" s="41"/>
      <c r="I91" s="33" t="s">
        <v>35</v>
      </c>
      <c r="J91" s="37" t="str">
        <f>E24</f>
        <v xml:space="preserve"> </v>
      </c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11" customFormat="1" ht="29.25" customHeight="1">
      <c r="A93" s="178"/>
      <c r="B93" s="179"/>
      <c r="C93" s="180" t="s">
        <v>109</v>
      </c>
      <c r="D93" s="181" t="s">
        <v>58</v>
      </c>
      <c r="E93" s="181" t="s">
        <v>54</v>
      </c>
      <c r="F93" s="181" t="s">
        <v>55</v>
      </c>
      <c r="G93" s="181" t="s">
        <v>110</v>
      </c>
      <c r="H93" s="181" t="s">
        <v>111</v>
      </c>
      <c r="I93" s="181" t="s">
        <v>112</v>
      </c>
      <c r="J93" s="181" t="s">
        <v>91</v>
      </c>
      <c r="K93" s="182" t="s">
        <v>113</v>
      </c>
      <c r="L93" s="183"/>
      <c r="M93" s="93" t="s">
        <v>20</v>
      </c>
      <c r="N93" s="94" t="s">
        <v>43</v>
      </c>
      <c r="O93" s="94" t="s">
        <v>114</v>
      </c>
      <c r="P93" s="94" t="s">
        <v>115</v>
      </c>
      <c r="Q93" s="94" t="s">
        <v>116</v>
      </c>
      <c r="R93" s="94" t="s">
        <v>117</v>
      </c>
      <c r="S93" s="94" t="s">
        <v>118</v>
      </c>
      <c r="T93" s="95" t="s">
        <v>119</v>
      </c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</row>
    <row r="94" spans="1:63" s="2" customFormat="1" ht="22.8" customHeight="1">
      <c r="A94" s="39"/>
      <c r="B94" s="40"/>
      <c r="C94" s="100" t="s">
        <v>120</v>
      </c>
      <c r="D94" s="41"/>
      <c r="E94" s="41"/>
      <c r="F94" s="41"/>
      <c r="G94" s="41"/>
      <c r="H94" s="41"/>
      <c r="I94" s="41"/>
      <c r="J94" s="184">
        <f>BK94</f>
        <v>0</v>
      </c>
      <c r="K94" s="41"/>
      <c r="L94" s="45"/>
      <c r="M94" s="96"/>
      <c r="N94" s="185"/>
      <c r="O94" s="97"/>
      <c r="P94" s="186">
        <f>P95+P126+P343</f>
        <v>0</v>
      </c>
      <c r="Q94" s="97"/>
      <c r="R94" s="186">
        <f>R95+R126+R343</f>
        <v>0.7774144000000001</v>
      </c>
      <c r="S94" s="97"/>
      <c r="T94" s="187">
        <f>T95+T126+T343</f>
        <v>2.4122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72</v>
      </c>
      <c r="AU94" s="18" t="s">
        <v>92</v>
      </c>
      <c r="BK94" s="188">
        <f>BK95+BK126+BK343</f>
        <v>0</v>
      </c>
    </row>
    <row r="95" spans="1:63" s="12" customFormat="1" ht="25.9" customHeight="1">
      <c r="A95" s="12"/>
      <c r="B95" s="189"/>
      <c r="C95" s="190"/>
      <c r="D95" s="191" t="s">
        <v>72</v>
      </c>
      <c r="E95" s="192" t="s">
        <v>121</v>
      </c>
      <c r="F95" s="192" t="s">
        <v>122</v>
      </c>
      <c r="G95" s="190"/>
      <c r="H95" s="190"/>
      <c r="I95" s="193"/>
      <c r="J95" s="194">
        <f>BK95</f>
        <v>0</v>
      </c>
      <c r="K95" s="190"/>
      <c r="L95" s="195"/>
      <c r="M95" s="196"/>
      <c r="N95" s="197"/>
      <c r="O95" s="197"/>
      <c r="P95" s="198">
        <f>P96+P100+P116</f>
        <v>0</v>
      </c>
      <c r="Q95" s="197"/>
      <c r="R95" s="198">
        <f>R96+R100+R116</f>
        <v>0.7514144</v>
      </c>
      <c r="S95" s="197"/>
      <c r="T95" s="199">
        <f>T96+T100+T116</f>
        <v>2.2475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0" t="s">
        <v>22</v>
      </c>
      <c r="AT95" s="201" t="s">
        <v>72</v>
      </c>
      <c r="AU95" s="201" t="s">
        <v>73</v>
      </c>
      <c r="AY95" s="200" t="s">
        <v>123</v>
      </c>
      <c r="BK95" s="202">
        <f>BK96+BK100+BK116</f>
        <v>0</v>
      </c>
    </row>
    <row r="96" spans="1:63" s="12" customFormat="1" ht="22.8" customHeight="1">
      <c r="A96" s="12"/>
      <c r="B96" s="189"/>
      <c r="C96" s="190"/>
      <c r="D96" s="191" t="s">
        <v>72</v>
      </c>
      <c r="E96" s="203" t="s">
        <v>124</v>
      </c>
      <c r="F96" s="203" t="s">
        <v>125</v>
      </c>
      <c r="G96" s="190"/>
      <c r="H96" s="190"/>
      <c r="I96" s="193"/>
      <c r="J96" s="204">
        <f>BK96</f>
        <v>0</v>
      </c>
      <c r="K96" s="190"/>
      <c r="L96" s="195"/>
      <c r="M96" s="196"/>
      <c r="N96" s="197"/>
      <c r="O96" s="197"/>
      <c r="P96" s="198">
        <f>SUM(P97:P99)</f>
        <v>0</v>
      </c>
      <c r="Q96" s="197"/>
      <c r="R96" s="198">
        <f>SUM(R97:R99)</f>
        <v>0.2955744</v>
      </c>
      <c r="S96" s="197"/>
      <c r="T96" s="199">
        <f>SUM(T97:T99)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0" t="s">
        <v>22</v>
      </c>
      <c r="AT96" s="201" t="s">
        <v>72</v>
      </c>
      <c r="AU96" s="201" t="s">
        <v>22</v>
      </c>
      <c r="AY96" s="200" t="s">
        <v>123</v>
      </c>
      <c r="BK96" s="202">
        <f>SUM(BK97:BK99)</f>
        <v>0</v>
      </c>
    </row>
    <row r="97" spans="1:65" s="2" customFormat="1" ht="16.5" customHeight="1">
      <c r="A97" s="39"/>
      <c r="B97" s="40"/>
      <c r="C97" s="205" t="s">
        <v>22</v>
      </c>
      <c r="D97" s="205" t="s">
        <v>126</v>
      </c>
      <c r="E97" s="206" t="s">
        <v>127</v>
      </c>
      <c r="F97" s="207" t="s">
        <v>128</v>
      </c>
      <c r="G97" s="208" t="s">
        <v>129</v>
      </c>
      <c r="H97" s="209">
        <v>15</v>
      </c>
      <c r="I97" s="210"/>
      <c r="J97" s="211">
        <f>ROUND(I97*H97,2)</f>
        <v>0</v>
      </c>
      <c r="K97" s="207" t="s">
        <v>130</v>
      </c>
      <c r="L97" s="45"/>
      <c r="M97" s="212" t="s">
        <v>20</v>
      </c>
      <c r="N97" s="213" t="s">
        <v>44</v>
      </c>
      <c r="O97" s="85"/>
      <c r="P97" s="214">
        <f>O97*H97</f>
        <v>0</v>
      </c>
      <c r="Q97" s="214">
        <v>0.01970496</v>
      </c>
      <c r="R97" s="214">
        <f>Q97*H97</f>
        <v>0.2955744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124</v>
      </c>
      <c r="AT97" s="216" t="s">
        <v>126</v>
      </c>
      <c r="AU97" s="216" t="s">
        <v>82</v>
      </c>
      <c r="AY97" s="18" t="s">
        <v>123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22</v>
      </c>
      <c r="BK97" s="217">
        <f>ROUND(I97*H97,2)</f>
        <v>0</v>
      </c>
      <c r="BL97" s="18" t="s">
        <v>124</v>
      </c>
      <c r="BM97" s="216" t="s">
        <v>82</v>
      </c>
    </row>
    <row r="98" spans="1:47" s="2" customFormat="1" ht="12">
      <c r="A98" s="39"/>
      <c r="B98" s="40"/>
      <c r="C98" s="41"/>
      <c r="D98" s="218" t="s">
        <v>131</v>
      </c>
      <c r="E98" s="41"/>
      <c r="F98" s="219" t="s">
        <v>132</v>
      </c>
      <c r="G98" s="41"/>
      <c r="H98" s="41"/>
      <c r="I98" s="220"/>
      <c r="J98" s="41"/>
      <c r="K98" s="41"/>
      <c r="L98" s="45"/>
      <c r="M98" s="221"/>
      <c r="N98" s="222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131</v>
      </c>
      <c r="AU98" s="18" t="s">
        <v>82</v>
      </c>
    </row>
    <row r="99" spans="1:47" s="2" customFormat="1" ht="12">
      <c r="A99" s="39"/>
      <c r="B99" s="40"/>
      <c r="C99" s="41"/>
      <c r="D99" s="223" t="s">
        <v>133</v>
      </c>
      <c r="E99" s="41"/>
      <c r="F99" s="224" t="s">
        <v>134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133</v>
      </c>
      <c r="AU99" s="18" t="s">
        <v>82</v>
      </c>
    </row>
    <row r="100" spans="1:63" s="12" customFormat="1" ht="22.8" customHeight="1">
      <c r="A100" s="12"/>
      <c r="B100" s="189"/>
      <c r="C100" s="190"/>
      <c r="D100" s="191" t="s">
        <v>72</v>
      </c>
      <c r="E100" s="203" t="s">
        <v>135</v>
      </c>
      <c r="F100" s="203" t="s">
        <v>136</v>
      </c>
      <c r="G100" s="190"/>
      <c r="H100" s="190"/>
      <c r="I100" s="193"/>
      <c r="J100" s="204">
        <f>BK100</f>
        <v>0</v>
      </c>
      <c r="K100" s="190"/>
      <c r="L100" s="195"/>
      <c r="M100" s="196"/>
      <c r="N100" s="197"/>
      <c r="O100" s="197"/>
      <c r="P100" s="198">
        <f>SUM(P101:P115)</f>
        <v>0</v>
      </c>
      <c r="Q100" s="197"/>
      <c r="R100" s="198">
        <f>SUM(R101:R115)</f>
        <v>0.45584</v>
      </c>
      <c r="S100" s="197"/>
      <c r="T100" s="199">
        <f>SUM(T101:T115)</f>
        <v>0.8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0" t="s">
        <v>22</v>
      </c>
      <c r="AT100" s="201" t="s">
        <v>72</v>
      </c>
      <c r="AU100" s="201" t="s">
        <v>22</v>
      </c>
      <c r="AY100" s="200" t="s">
        <v>123</v>
      </c>
      <c r="BK100" s="202">
        <f>SUM(BK101:BK115)</f>
        <v>0</v>
      </c>
    </row>
    <row r="101" spans="1:65" s="2" customFormat="1" ht="16.5" customHeight="1">
      <c r="A101" s="39"/>
      <c r="B101" s="40"/>
      <c r="C101" s="205" t="s">
        <v>82</v>
      </c>
      <c r="D101" s="205" t="s">
        <v>126</v>
      </c>
      <c r="E101" s="206" t="s">
        <v>137</v>
      </c>
      <c r="F101" s="207" t="s">
        <v>138</v>
      </c>
      <c r="G101" s="208" t="s">
        <v>139</v>
      </c>
      <c r="H101" s="209">
        <v>300</v>
      </c>
      <c r="I101" s="210"/>
      <c r="J101" s="211">
        <f>ROUND(I101*H101,2)</f>
        <v>0</v>
      </c>
      <c r="K101" s="207" t="s">
        <v>130</v>
      </c>
      <c r="L101" s="45"/>
      <c r="M101" s="212" t="s">
        <v>20</v>
      </c>
      <c r="N101" s="213" t="s">
        <v>44</v>
      </c>
      <c r="O101" s="85"/>
      <c r="P101" s="214">
        <f>O101*H101</f>
        <v>0</v>
      </c>
      <c r="Q101" s="214">
        <v>0.0015</v>
      </c>
      <c r="R101" s="214">
        <f>Q101*H101</f>
        <v>0.45</v>
      </c>
      <c r="S101" s="214">
        <v>0</v>
      </c>
      <c r="T101" s="215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124</v>
      </c>
      <c r="AT101" s="216" t="s">
        <v>126</v>
      </c>
      <c r="AU101" s="216" t="s">
        <v>82</v>
      </c>
      <c r="AY101" s="18" t="s">
        <v>123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22</v>
      </c>
      <c r="BK101" s="217">
        <f>ROUND(I101*H101,2)</f>
        <v>0</v>
      </c>
      <c r="BL101" s="18" t="s">
        <v>124</v>
      </c>
      <c r="BM101" s="216" t="s">
        <v>124</v>
      </c>
    </row>
    <row r="102" spans="1:47" s="2" customFormat="1" ht="12">
      <c r="A102" s="39"/>
      <c r="B102" s="40"/>
      <c r="C102" s="41"/>
      <c r="D102" s="218" t="s">
        <v>131</v>
      </c>
      <c r="E102" s="41"/>
      <c r="F102" s="219" t="s">
        <v>140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131</v>
      </c>
      <c r="AU102" s="18" t="s">
        <v>82</v>
      </c>
    </row>
    <row r="103" spans="1:47" s="2" customFormat="1" ht="12">
      <c r="A103" s="39"/>
      <c r="B103" s="40"/>
      <c r="C103" s="41"/>
      <c r="D103" s="223" t="s">
        <v>133</v>
      </c>
      <c r="E103" s="41"/>
      <c r="F103" s="224" t="s">
        <v>141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133</v>
      </c>
      <c r="AU103" s="18" t="s">
        <v>82</v>
      </c>
    </row>
    <row r="104" spans="1:65" s="2" customFormat="1" ht="16.5" customHeight="1">
      <c r="A104" s="39"/>
      <c r="B104" s="40"/>
      <c r="C104" s="205" t="s">
        <v>142</v>
      </c>
      <c r="D104" s="205" t="s">
        <v>126</v>
      </c>
      <c r="E104" s="206" t="s">
        <v>143</v>
      </c>
      <c r="F104" s="207" t="s">
        <v>144</v>
      </c>
      <c r="G104" s="208" t="s">
        <v>139</v>
      </c>
      <c r="H104" s="209">
        <v>50</v>
      </c>
      <c r="I104" s="210"/>
      <c r="J104" s="211">
        <f>ROUND(I104*H104,2)</f>
        <v>0</v>
      </c>
      <c r="K104" s="207" t="s">
        <v>130</v>
      </c>
      <c r="L104" s="45"/>
      <c r="M104" s="212" t="s">
        <v>20</v>
      </c>
      <c r="N104" s="213" t="s">
        <v>44</v>
      </c>
      <c r="O104" s="85"/>
      <c r="P104" s="214">
        <f>O104*H104</f>
        <v>0</v>
      </c>
      <c r="Q104" s="214">
        <v>1.44E-05</v>
      </c>
      <c r="R104" s="214">
        <f>Q104*H104</f>
        <v>0.0007199999999999999</v>
      </c>
      <c r="S104" s="214">
        <v>0.002</v>
      </c>
      <c r="T104" s="215">
        <f>S104*H104</f>
        <v>0.1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124</v>
      </c>
      <c r="AT104" s="216" t="s">
        <v>126</v>
      </c>
      <c r="AU104" s="216" t="s">
        <v>82</v>
      </c>
      <c r="AY104" s="18" t="s">
        <v>123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22</v>
      </c>
      <c r="BK104" s="217">
        <f>ROUND(I104*H104,2)</f>
        <v>0</v>
      </c>
      <c r="BL104" s="18" t="s">
        <v>124</v>
      </c>
      <c r="BM104" s="216" t="s">
        <v>145</v>
      </c>
    </row>
    <row r="105" spans="1:47" s="2" customFormat="1" ht="12">
      <c r="A105" s="39"/>
      <c r="B105" s="40"/>
      <c r="C105" s="41"/>
      <c r="D105" s="218" t="s">
        <v>131</v>
      </c>
      <c r="E105" s="41"/>
      <c r="F105" s="219" t="s">
        <v>146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131</v>
      </c>
      <c r="AU105" s="18" t="s">
        <v>82</v>
      </c>
    </row>
    <row r="106" spans="1:47" s="2" customFormat="1" ht="12">
      <c r="A106" s="39"/>
      <c r="B106" s="40"/>
      <c r="C106" s="41"/>
      <c r="D106" s="223" t="s">
        <v>133</v>
      </c>
      <c r="E106" s="41"/>
      <c r="F106" s="224" t="s">
        <v>147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133</v>
      </c>
      <c r="AU106" s="18" t="s">
        <v>82</v>
      </c>
    </row>
    <row r="107" spans="1:65" s="2" customFormat="1" ht="16.5" customHeight="1">
      <c r="A107" s="39"/>
      <c r="B107" s="40"/>
      <c r="C107" s="205" t="s">
        <v>124</v>
      </c>
      <c r="D107" s="205" t="s">
        <v>126</v>
      </c>
      <c r="E107" s="206" t="s">
        <v>148</v>
      </c>
      <c r="F107" s="207" t="s">
        <v>149</v>
      </c>
      <c r="G107" s="208" t="s">
        <v>139</v>
      </c>
      <c r="H107" s="209">
        <v>150</v>
      </c>
      <c r="I107" s="210"/>
      <c r="J107" s="211">
        <f>ROUND(I107*H107,2)</f>
        <v>0</v>
      </c>
      <c r="K107" s="207" t="s">
        <v>130</v>
      </c>
      <c r="L107" s="45"/>
      <c r="M107" s="212" t="s">
        <v>20</v>
      </c>
      <c r="N107" s="213" t="s">
        <v>44</v>
      </c>
      <c r="O107" s="85"/>
      <c r="P107" s="214">
        <f>O107*H107</f>
        <v>0</v>
      </c>
      <c r="Q107" s="214">
        <v>1.76E-05</v>
      </c>
      <c r="R107" s="214">
        <f>Q107*H107</f>
        <v>0.00264</v>
      </c>
      <c r="S107" s="214">
        <v>0.003</v>
      </c>
      <c r="T107" s="215">
        <f>S107*H107</f>
        <v>0.45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124</v>
      </c>
      <c r="AT107" s="216" t="s">
        <v>126</v>
      </c>
      <c r="AU107" s="216" t="s">
        <v>82</v>
      </c>
      <c r="AY107" s="18" t="s">
        <v>123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22</v>
      </c>
      <c r="BK107" s="217">
        <f>ROUND(I107*H107,2)</f>
        <v>0</v>
      </c>
      <c r="BL107" s="18" t="s">
        <v>124</v>
      </c>
      <c r="BM107" s="216" t="s">
        <v>150</v>
      </c>
    </row>
    <row r="108" spans="1:47" s="2" customFormat="1" ht="12">
      <c r="A108" s="39"/>
      <c r="B108" s="40"/>
      <c r="C108" s="41"/>
      <c r="D108" s="218" t="s">
        <v>131</v>
      </c>
      <c r="E108" s="41"/>
      <c r="F108" s="219" t="s">
        <v>151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131</v>
      </c>
      <c r="AU108" s="18" t="s">
        <v>82</v>
      </c>
    </row>
    <row r="109" spans="1:47" s="2" customFormat="1" ht="12">
      <c r="A109" s="39"/>
      <c r="B109" s="40"/>
      <c r="C109" s="41"/>
      <c r="D109" s="223" t="s">
        <v>133</v>
      </c>
      <c r="E109" s="41"/>
      <c r="F109" s="224" t="s">
        <v>152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133</v>
      </c>
      <c r="AU109" s="18" t="s">
        <v>82</v>
      </c>
    </row>
    <row r="110" spans="1:65" s="2" customFormat="1" ht="16.5" customHeight="1">
      <c r="A110" s="39"/>
      <c r="B110" s="40"/>
      <c r="C110" s="205" t="s">
        <v>153</v>
      </c>
      <c r="D110" s="205" t="s">
        <v>126</v>
      </c>
      <c r="E110" s="206" t="s">
        <v>154</v>
      </c>
      <c r="F110" s="207" t="s">
        <v>155</v>
      </c>
      <c r="G110" s="208" t="s">
        <v>139</v>
      </c>
      <c r="H110" s="209">
        <v>50</v>
      </c>
      <c r="I110" s="210"/>
      <c r="J110" s="211">
        <f>ROUND(I110*H110,2)</f>
        <v>0</v>
      </c>
      <c r="K110" s="207" t="s">
        <v>130</v>
      </c>
      <c r="L110" s="45"/>
      <c r="M110" s="212" t="s">
        <v>20</v>
      </c>
      <c r="N110" s="213" t="s">
        <v>44</v>
      </c>
      <c r="O110" s="85"/>
      <c r="P110" s="214">
        <f>O110*H110</f>
        <v>0</v>
      </c>
      <c r="Q110" s="214">
        <v>2.4E-05</v>
      </c>
      <c r="R110" s="214">
        <f>Q110*H110</f>
        <v>0.0012000000000000001</v>
      </c>
      <c r="S110" s="214">
        <v>0.002</v>
      </c>
      <c r="T110" s="215">
        <f>S110*H110</f>
        <v>0.1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124</v>
      </c>
      <c r="AT110" s="216" t="s">
        <v>126</v>
      </c>
      <c r="AU110" s="216" t="s">
        <v>82</v>
      </c>
      <c r="AY110" s="18" t="s">
        <v>123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22</v>
      </c>
      <c r="BK110" s="217">
        <f>ROUND(I110*H110,2)</f>
        <v>0</v>
      </c>
      <c r="BL110" s="18" t="s">
        <v>124</v>
      </c>
      <c r="BM110" s="216" t="s">
        <v>27</v>
      </c>
    </row>
    <row r="111" spans="1:47" s="2" customFormat="1" ht="12">
      <c r="A111" s="39"/>
      <c r="B111" s="40"/>
      <c r="C111" s="41"/>
      <c r="D111" s="218" t="s">
        <v>131</v>
      </c>
      <c r="E111" s="41"/>
      <c r="F111" s="219" t="s">
        <v>156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131</v>
      </c>
      <c r="AU111" s="18" t="s">
        <v>82</v>
      </c>
    </row>
    <row r="112" spans="1:47" s="2" customFormat="1" ht="12">
      <c r="A112" s="39"/>
      <c r="B112" s="40"/>
      <c r="C112" s="41"/>
      <c r="D112" s="223" t="s">
        <v>133</v>
      </c>
      <c r="E112" s="41"/>
      <c r="F112" s="224" t="s">
        <v>157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133</v>
      </c>
      <c r="AU112" s="18" t="s">
        <v>82</v>
      </c>
    </row>
    <row r="113" spans="1:65" s="2" customFormat="1" ht="16.5" customHeight="1">
      <c r="A113" s="39"/>
      <c r="B113" s="40"/>
      <c r="C113" s="205" t="s">
        <v>145</v>
      </c>
      <c r="D113" s="205" t="s">
        <v>126</v>
      </c>
      <c r="E113" s="206" t="s">
        <v>158</v>
      </c>
      <c r="F113" s="207" t="s">
        <v>159</v>
      </c>
      <c r="G113" s="208" t="s">
        <v>139</v>
      </c>
      <c r="H113" s="209">
        <v>50</v>
      </c>
      <c r="I113" s="210"/>
      <c r="J113" s="211">
        <f>ROUND(I113*H113,2)</f>
        <v>0</v>
      </c>
      <c r="K113" s="207" t="s">
        <v>130</v>
      </c>
      <c r="L113" s="45"/>
      <c r="M113" s="212" t="s">
        <v>20</v>
      </c>
      <c r="N113" s="213" t="s">
        <v>44</v>
      </c>
      <c r="O113" s="85"/>
      <c r="P113" s="214">
        <f>O113*H113</f>
        <v>0</v>
      </c>
      <c r="Q113" s="214">
        <v>2.56E-05</v>
      </c>
      <c r="R113" s="214">
        <f>Q113*H113</f>
        <v>0.0012799999999999999</v>
      </c>
      <c r="S113" s="214">
        <v>0.003</v>
      </c>
      <c r="T113" s="215">
        <f>S113*H113</f>
        <v>0.15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124</v>
      </c>
      <c r="AT113" s="216" t="s">
        <v>126</v>
      </c>
      <c r="AU113" s="216" t="s">
        <v>82</v>
      </c>
      <c r="AY113" s="18" t="s">
        <v>123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22</v>
      </c>
      <c r="BK113" s="217">
        <f>ROUND(I113*H113,2)</f>
        <v>0</v>
      </c>
      <c r="BL113" s="18" t="s">
        <v>124</v>
      </c>
      <c r="BM113" s="216" t="s">
        <v>8</v>
      </c>
    </row>
    <row r="114" spans="1:47" s="2" customFormat="1" ht="12">
      <c r="A114" s="39"/>
      <c r="B114" s="40"/>
      <c r="C114" s="41"/>
      <c r="D114" s="218" t="s">
        <v>131</v>
      </c>
      <c r="E114" s="41"/>
      <c r="F114" s="219" t="s">
        <v>160</v>
      </c>
      <c r="G114" s="41"/>
      <c r="H114" s="41"/>
      <c r="I114" s="220"/>
      <c r="J114" s="41"/>
      <c r="K114" s="41"/>
      <c r="L114" s="45"/>
      <c r="M114" s="221"/>
      <c r="N114" s="222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131</v>
      </c>
      <c r="AU114" s="18" t="s">
        <v>82</v>
      </c>
    </row>
    <row r="115" spans="1:47" s="2" customFormat="1" ht="12">
      <c r="A115" s="39"/>
      <c r="B115" s="40"/>
      <c r="C115" s="41"/>
      <c r="D115" s="223" t="s">
        <v>133</v>
      </c>
      <c r="E115" s="41"/>
      <c r="F115" s="224" t="s">
        <v>161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133</v>
      </c>
      <c r="AU115" s="18" t="s">
        <v>82</v>
      </c>
    </row>
    <row r="116" spans="1:63" s="12" customFormat="1" ht="22.8" customHeight="1">
      <c r="A116" s="12"/>
      <c r="B116" s="189"/>
      <c r="C116" s="190"/>
      <c r="D116" s="191" t="s">
        <v>72</v>
      </c>
      <c r="E116" s="203" t="s">
        <v>162</v>
      </c>
      <c r="F116" s="203" t="s">
        <v>163</v>
      </c>
      <c r="G116" s="190"/>
      <c r="H116" s="190"/>
      <c r="I116" s="193"/>
      <c r="J116" s="204">
        <f>BK116</f>
        <v>0</v>
      </c>
      <c r="K116" s="190"/>
      <c r="L116" s="195"/>
      <c r="M116" s="196"/>
      <c r="N116" s="197"/>
      <c r="O116" s="197"/>
      <c r="P116" s="198">
        <f>SUM(P117:P125)</f>
        <v>0</v>
      </c>
      <c r="Q116" s="197"/>
      <c r="R116" s="198">
        <f>SUM(R117:R125)</f>
        <v>0</v>
      </c>
      <c r="S116" s="197"/>
      <c r="T116" s="199">
        <f>SUM(T117:T125)</f>
        <v>1.4475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0" t="s">
        <v>22</v>
      </c>
      <c r="AT116" s="201" t="s">
        <v>72</v>
      </c>
      <c r="AU116" s="201" t="s">
        <v>22</v>
      </c>
      <c r="AY116" s="200" t="s">
        <v>123</v>
      </c>
      <c r="BK116" s="202">
        <f>SUM(BK117:BK125)</f>
        <v>0</v>
      </c>
    </row>
    <row r="117" spans="1:65" s="2" customFormat="1" ht="16.5" customHeight="1">
      <c r="A117" s="39"/>
      <c r="B117" s="40"/>
      <c r="C117" s="205" t="s">
        <v>164</v>
      </c>
      <c r="D117" s="205" t="s">
        <v>126</v>
      </c>
      <c r="E117" s="206" t="s">
        <v>165</v>
      </c>
      <c r="F117" s="207" t="s">
        <v>166</v>
      </c>
      <c r="G117" s="208" t="s">
        <v>167</v>
      </c>
      <c r="H117" s="209">
        <v>0.965</v>
      </c>
      <c r="I117" s="210"/>
      <c r="J117" s="211">
        <f>ROUND(I117*H117,2)</f>
        <v>0</v>
      </c>
      <c r="K117" s="207" t="s">
        <v>130</v>
      </c>
      <c r="L117" s="45"/>
      <c r="M117" s="212" t="s">
        <v>20</v>
      </c>
      <c r="N117" s="213" t="s">
        <v>44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1.5</v>
      </c>
      <c r="T117" s="215">
        <f>S117*H117</f>
        <v>1.4475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124</v>
      </c>
      <c r="AT117" s="216" t="s">
        <v>126</v>
      </c>
      <c r="AU117" s="216" t="s">
        <v>82</v>
      </c>
      <c r="AY117" s="18" t="s">
        <v>123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22</v>
      </c>
      <c r="BK117" s="217">
        <f>ROUND(I117*H117,2)</f>
        <v>0</v>
      </c>
      <c r="BL117" s="18" t="s">
        <v>124</v>
      </c>
      <c r="BM117" s="216" t="s">
        <v>168</v>
      </c>
    </row>
    <row r="118" spans="1:47" s="2" customFormat="1" ht="12">
      <c r="A118" s="39"/>
      <c r="B118" s="40"/>
      <c r="C118" s="41"/>
      <c r="D118" s="218" t="s">
        <v>131</v>
      </c>
      <c r="E118" s="41"/>
      <c r="F118" s="219" t="s">
        <v>169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131</v>
      </c>
      <c r="AU118" s="18" t="s">
        <v>82</v>
      </c>
    </row>
    <row r="119" spans="1:47" s="2" customFormat="1" ht="12">
      <c r="A119" s="39"/>
      <c r="B119" s="40"/>
      <c r="C119" s="41"/>
      <c r="D119" s="223" t="s">
        <v>133</v>
      </c>
      <c r="E119" s="41"/>
      <c r="F119" s="224" t="s">
        <v>170</v>
      </c>
      <c r="G119" s="41"/>
      <c r="H119" s="41"/>
      <c r="I119" s="220"/>
      <c r="J119" s="41"/>
      <c r="K119" s="41"/>
      <c r="L119" s="45"/>
      <c r="M119" s="221"/>
      <c r="N119" s="222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133</v>
      </c>
      <c r="AU119" s="18" t="s">
        <v>82</v>
      </c>
    </row>
    <row r="120" spans="1:65" s="2" customFormat="1" ht="16.5" customHeight="1">
      <c r="A120" s="39"/>
      <c r="B120" s="40"/>
      <c r="C120" s="205" t="s">
        <v>150</v>
      </c>
      <c r="D120" s="205" t="s">
        <v>126</v>
      </c>
      <c r="E120" s="206" t="s">
        <v>171</v>
      </c>
      <c r="F120" s="207" t="s">
        <v>172</v>
      </c>
      <c r="G120" s="208" t="s">
        <v>173</v>
      </c>
      <c r="H120" s="209">
        <v>1.762</v>
      </c>
      <c r="I120" s="210"/>
      <c r="J120" s="211">
        <f>ROUND(I120*H120,2)</f>
        <v>0</v>
      </c>
      <c r="K120" s="207" t="s">
        <v>130</v>
      </c>
      <c r="L120" s="45"/>
      <c r="M120" s="212" t="s">
        <v>20</v>
      </c>
      <c r="N120" s="213" t="s">
        <v>44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124</v>
      </c>
      <c r="AT120" s="216" t="s">
        <v>126</v>
      </c>
      <c r="AU120" s="216" t="s">
        <v>82</v>
      </c>
      <c r="AY120" s="18" t="s">
        <v>123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22</v>
      </c>
      <c r="BK120" s="217">
        <f>ROUND(I120*H120,2)</f>
        <v>0</v>
      </c>
      <c r="BL120" s="18" t="s">
        <v>124</v>
      </c>
      <c r="BM120" s="216" t="s">
        <v>174</v>
      </c>
    </row>
    <row r="121" spans="1:47" s="2" customFormat="1" ht="12">
      <c r="A121" s="39"/>
      <c r="B121" s="40"/>
      <c r="C121" s="41"/>
      <c r="D121" s="218" t="s">
        <v>131</v>
      </c>
      <c r="E121" s="41"/>
      <c r="F121" s="219" t="s">
        <v>175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131</v>
      </c>
      <c r="AU121" s="18" t="s">
        <v>82</v>
      </c>
    </row>
    <row r="122" spans="1:47" s="2" customFormat="1" ht="12">
      <c r="A122" s="39"/>
      <c r="B122" s="40"/>
      <c r="C122" s="41"/>
      <c r="D122" s="223" t="s">
        <v>133</v>
      </c>
      <c r="E122" s="41"/>
      <c r="F122" s="224" t="s">
        <v>176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133</v>
      </c>
      <c r="AU122" s="18" t="s">
        <v>82</v>
      </c>
    </row>
    <row r="123" spans="1:65" s="2" customFormat="1" ht="16.5" customHeight="1">
      <c r="A123" s="39"/>
      <c r="B123" s="40"/>
      <c r="C123" s="205" t="s">
        <v>135</v>
      </c>
      <c r="D123" s="205" t="s">
        <v>126</v>
      </c>
      <c r="E123" s="206" t="s">
        <v>177</v>
      </c>
      <c r="F123" s="207" t="s">
        <v>178</v>
      </c>
      <c r="G123" s="208" t="s">
        <v>173</v>
      </c>
      <c r="H123" s="209">
        <v>1.762</v>
      </c>
      <c r="I123" s="210"/>
      <c r="J123" s="211">
        <f>ROUND(I123*H123,2)</f>
        <v>0</v>
      </c>
      <c r="K123" s="207" t="s">
        <v>130</v>
      </c>
      <c r="L123" s="45"/>
      <c r="M123" s="212" t="s">
        <v>20</v>
      </c>
      <c r="N123" s="213" t="s">
        <v>44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124</v>
      </c>
      <c r="AT123" s="216" t="s">
        <v>126</v>
      </c>
      <c r="AU123" s="216" t="s">
        <v>82</v>
      </c>
      <c r="AY123" s="18" t="s">
        <v>123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22</v>
      </c>
      <c r="BK123" s="217">
        <f>ROUND(I123*H123,2)</f>
        <v>0</v>
      </c>
      <c r="BL123" s="18" t="s">
        <v>124</v>
      </c>
      <c r="BM123" s="216" t="s">
        <v>179</v>
      </c>
    </row>
    <row r="124" spans="1:47" s="2" customFormat="1" ht="12">
      <c r="A124" s="39"/>
      <c r="B124" s="40"/>
      <c r="C124" s="41"/>
      <c r="D124" s="218" t="s">
        <v>131</v>
      </c>
      <c r="E124" s="41"/>
      <c r="F124" s="219" t="s">
        <v>180</v>
      </c>
      <c r="G124" s="41"/>
      <c r="H124" s="41"/>
      <c r="I124" s="220"/>
      <c r="J124" s="41"/>
      <c r="K124" s="41"/>
      <c r="L124" s="45"/>
      <c r="M124" s="221"/>
      <c r="N124" s="222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131</v>
      </c>
      <c r="AU124" s="18" t="s">
        <v>82</v>
      </c>
    </row>
    <row r="125" spans="1:47" s="2" customFormat="1" ht="12">
      <c r="A125" s="39"/>
      <c r="B125" s="40"/>
      <c r="C125" s="41"/>
      <c r="D125" s="223" t="s">
        <v>133</v>
      </c>
      <c r="E125" s="41"/>
      <c r="F125" s="224" t="s">
        <v>181</v>
      </c>
      <c r="G125" s="41"/>
      <c r="H125" s="41"/>
      <c r="I125" s="220"/>
      <c r="J125" s="41"/>
      <c r="K125" s="41"/>
      <c r="L125" s="45"/>
      <c r="M125" s="221"/>
      <c r="N125" s="222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133</v>
      </c>
      <c r="AU125" s="18" t="s">
        <v>82</v>
      </c>
    </row>
    <row r="126" spans="1:63" s="12" customFormat="1" ht="25.9" customHeight="1">
      <c r="A126" s="12"/>
      <c r="B126" s="189"/>
      <c r="C126" s="190"/>
      <c r="D126" s="191" t="s">
        <v>72</v>
      </c>
      <c r="E126" s="192" t="s">
        <v>182</v>
      </c>
      <c r="F126" s="192" t="s">
        <v>183</v>
      </c>
      <c r="G126" s="190"/>
      <c r="H126" s="190"/>
      <c r="I126" s="193"/>
      <c r="J126" s="194">
        <f>BK126</f>
        <v>0</v>
      </c>
      <c r="K126" s="190"/>
      <c r="L126" s="195"/>
      <c r="M126" s="196"/>
      <c r="N126" s="197"/>
      <c r="O126" s="197"/>
      <c r="P126" s="198">
        <f>P127+P128+P184+P225+P271+P328+P335</f>
        <v>0</v>
      </c>
      <c r="Q126" s="197"/>
      <c r="R126" s="198">
        <f>R127+R128+R184+R225+R271+R328+R335</f>
        <v>0.026</v>
      </c>
      <c r="S126" s="197"/>
      <c r="T126" s="199">
        <f>T127+T128+T184+T225+T271+T328+T335</f>
        <v>0.1647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0" t="s">
        <v>82</v>
      </c>
      <c r="AT126" s="201" t="s">
        <v>72</v>
      </c>
      <c r="AU126" s="201" t="s">
        <v>73</v>
      </c>
      <c r="AY126" s="200" t="s">
        <v>123</v>
      </c>
      <c r="BK126" s="202">
        <f>BK127+BK128+BK184+BK225+BK271+BK328+BK335</f>
        <v>0</v>
      </c>
    </row>
    <row r="127" spans="1:63" s="12" customFormat="1" ht="22.8" customHeight="1">
      <c r="A127" s="12"/>
      <c r="B127" s="189"/>
      <c r="C127" s="190"/>
      <c r="D127" s="191" t="s">
        <v>72</v>
      </c>
      <c r="E127" s="203" t="s">
        <v>184</v>
      </c>
      <c r="F127" s="203" t="s">
        <v>185</v>
      </c>
      <c r="G127" s="190"/>
      <c r="H127" s="190"/>
      <c r="I127" s="193"/>
      <c r="J127" s="204">
        <f>BK127</f>
        <v>0</v>
      </c>
      <c r="K127" s="190"/>
      <c r="L127" s="195"/>
      <c r="M127" s="196"/>
      <c r="N127" s="197"/>
      <c r="O127" s="197"/>
      <c r="P127" s="198">
        <v>0</v>
      </c>
      <c r="Q127" s="197"/>
      <c r="R127" s="198">
        <v>0</v>
      </c>
      <c r="S127" s="197"/>
      <c r="T127" s="199"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0" t="s">
        <v>82</v>
      </c>
      <c r="AT127" s="201" t="s">
        <v>72</v>
      </c>
      <c r="AU127" s="201" t="s">
        <v>22</v>
      </c>
      <c r="AY127" s="200" t="s">
        <v>123</v>
      </c>
      <c r="BK127" s="202">
        <v>0</v>
      </c>
    </row>
    <row r="128" spans="1:63" s="12" customFormat="1" ht="22.8" customHeight="1">
      <c r="A128" s="12"/>
      <c r="B128" s="189"/>
      <c r="C128" s="190"/>
      <c r="D128" s="191" t="s">
        <v>72</v>
      </c>
      <c r="E128" s="203" t="s">
        <v>186</v>
      </c>
      <c r="F128" s="203" t="s">
        <v>187</v>
      </c>
      <c r="G128" s="190"/>
      <c r="H128" s="190"/>
      <c r="I128" s="193"/>
      <c r="J128" s="204">
        <f>BK128</f>
        <v>0</v>
      </c>
      <c r="K128" s="190"/>
      <c r="L128" s="195"/>
      <c r="M128" s="196"/>
      <c r="N128" s="197"/>
      <c r="O128" s="197"/>
      <c r="P128" s="198">
        <f>SUM(P129:P183)</f>
        <v>0</v>
      </c>
      <c r="Q128" s="197"/>
      <c r="R128" s="198">
        <f>SUM(R129:R183)</f>
        <v>0.00555</v>
      </c>
      <c r="S128" s="197"/>
      <c r="T128" s="199">
        <f>SUM(T129:T183)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0" t="s">
        <v>22</v>
      </c>
      <c r="AT128" s="201" t="s">
        <v>72</v>
      </c>
      <c r="AU128" s="201" t="s">
        <v>22</v>
      </c>
      <c r="AY128" s="200" t="s">
        <v>123</v>
      </c>
      <c r="BK128" s="202">
        <f>SUM(BK129:BK183)</f>
        <v>0</v>
      </c>
    </row>
    <row r="129" spans="1:65" s="2" customFormat="1" ht="16.5" customHeight="1">
      <c r="A129" s="39"/>
      <c r="B129" s="40"/>
      <c r="C129" s="205" t="s">
        <v>27</v>
      </c>
      <c r="D129" s="205" t="s">
        <v>126</v>
      </c>
      <c r="E129" s="206" t="s">
        <v>188</v>
      </c>
      <c r="F129" s="207" t="s">
        <v>189</v>
      </c>
      <c r="G129" s="208" t="s">
        <v>129</v>
      </c>
      <c r="H129" s="209">
        <v>1</v>
      </c>
      <c r="I129" s="210"/>
      <c r="J129" s="211">
        <f>ROUND(I129*H129,2)</f>
        <v>0</v>
      </c>
      <c r="K129" s="207" t="s">
        <v>130</v>
      </c>
      <c r="L129" s="45"/>
      <c r="M129" s="212" t="s">
        <v>20</v>
      </c>
      <c r="N129" s="213" t="s">
        <v>44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124</v>
      </c>
      <c r="AT129" s="216" t="s">
        <v>126</v>
      </c>
      <c r="AU129" s="216" t="s">
        <v>82</v>
      </c>
      <c r="AY129" s="18" t="s">
        <v>123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22</v>
      </c>
      <c r="BK129" s="217">
        <f>ROUND(I129*H129,2)</f>
        <v>0</v>
      </c>
      <c r="BL129" s="18" t="s">
        <v>124</v>
      </c>
      <c r="BM129" s="216" t="s">
        <v>190</v>
      </c>
    </row>
    <row r="130" spans="1:47" s="2" customFormat="1" ht="12">
      <c r="A130" s="39"/>
      <c r="B130" s="40"/>
      <c r="C130" s="41"/>
      <c r="D130" s="218" t="s">
        <v>131</v>
      </c>
      <c r="E130" s="41"/>
      <c r="F130" s="219" t="s">
        <v>191</v>
      </c>
      <c r="G130" s="41"/>
      <c r="H130" s="41"/>
      <c r="I130" s="220"/>
      <c r="J130" s="41"/>
      <c r="K130" s="41"/>
      <c r="L130" s="45"/>
      <c r="M130" s="221"/>
      <c r="N130" s="222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131</v>
      </c>
      <c r="AU130" s="18" t="s">
        <v>82</v>
      </c>
    </row>
    <row r="131" spans="1:47" s="2" customFormat="1" ht="12">
      <c r="A131" s="39"/>
      <c r="B131" s="40"/>
      <c r="C131" s="41"/>
      <c r="D131" s="223" t="s">
        <v>133</v>
      </c>
      <c r="E131" s="41"/>
      <c r="F131" s="224" t="s">
        <v>192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133</v>
      </c>
      <c r="AU131" s="18" t="s">
        <v>82</v>
      </c>
    </row>
    <row r="132" spans="1:65" s="2" customFormat="1" ht="24.15" customHeight="1">
      <c r="A132" s="39"/>
      <c r="B132" s="40"/>
      <c r="C132" s="225" t="s">
        <v>193</v>
      </c>
      <c r="D132" s="225" t="s">
        <v>194</v>
      </c>
      <c r="E132" s="226" t="s">
        <v>195</v>
      </c>
      <c r="F132" s="227" t="s">
        <v>196</v>
      </c>
      <c r="G132" s="228" t="s">
        <v>129</v>
      </c>
      <c r="H132" s="229">
        <v>1</v>
      </c>
      <c r="I132" s="230"/>
      <c r="J132" s="231">
        <f>ROUND(I132*H132,2)</f>
        <v>0</v>
      </c>
      <c r="K132" s="227" t="s">
        <v>20</v>
      </c>
      <c r="L132" s="232"/>
      <c r="M132" s="233" t="s">
        <v>20</v>
      </c>
      <c r="N132" s="234" t="s">
        <v>44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150</v>
      </c>
      <c r="AT132" s="216" t="s">
        <v>194</v>
      </c>
      <c r="AU132" s="216" t="s">
        <v>82</v>
      </c>
      <c r="AY132" s="18" t="s">
        <v>123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22</v>
      </c>
      <c r="BK132" s="217">
        <f>ROUND(I132*H132,2)</f>
        <v>0</v>
      </c>
      <c r="BL132" s="18" t="s">
        <v>124</v>
      </c>
      <c r="BM132" s="216" t="s">
        <v>197</v>
      </c>
    </row>
    <row r="133" spans="1:47" s="2" customFormat="1" ht="12">
      <c r="A133" s="39"/>
      <c r="B133" s="40"/>
      <c r="C133" s="41"/>
      <c r="D133" s="218" t="s">
        <v>131</v>
      </c>
      <c r="E133" s="41"/>
      <c r="F133" s="219" t="s">
        <v>196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131</v>
      </c>
      <c r="AU133" s="18" t="s">
        <v>82</v>
      </c>
    </row>
    <row r="134" spans="1:65" s="2" customFormat="1" ht="16.5" customHeight="1">
      <c r="A134" s="39"/>
      <c r="B134" s="40"/>
      <c r="C134" s="205" t="s">
        <v>8</v>
      </c>
      <c r="D134" s="205" t="s">
        <v>126</v>
      </c>
      <c r="E134" s="206" t="s">
        <v>198</v>
      </c>
      <c r="F134" s="207" t="s">
        <v>199</v>
      </c>
      <c r="G134" s="208" t="s">
        <v>129</v>
      </c>
      <c r="H134" s="209">
        <v>2</v>
      </c>
      <c r="I134" s="210"/>
      <c r="J134" s="211">
        <f>ROUND(I134*H134,2)</f>
        <v>0</v>
      </c>
      <c r="K134" s="207" t="s">
        <v>130</v>
      </c>
      <c r="L134" s="45"/>
      <c r="M134" s="212" t="s">
        <v>20</v>
      </c>
      <c r="N134" s="213" t="s">
        <v>44</v>
      </c>
      <c r="O134" s="85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124</v>
      </c>
      <c r="AT134" s="216" t="s">
        <v>126</v>
      </c>
      <c r="AU134" s="216" t="s">
        <v>82</v>
      </c>
      <c r="AY134" s="18" t="s">
        <v>123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22</v>
      </c>
      <c r="BK134" s="217">
        <f>ROUND(I134*H134,2)</f>
        <v>0</v>
      </c>
      <c r="BL134" s="18" t="s">
        <v>124</v>
      </c>
      <c r="BM134" s="216" t="s">
        <v>200</v>
      </c>
    </row>
    <row r="135" spans="1:47" s="2" customFormat="1" ht="12">
      <c r="A135" s="39"/>
      <c r="B135" s="40"/>
      <c r="C135" s="41"/>
      <c r="D135" s="218" t="s">
        <v>131</v>
      </c>
      <c r="E135" s="41"/>
      <c r="F135" s="219" t="s">
        <v>201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131</v>
      </c>
      <c r="AU135" s="18" t="s">
        <v>82</v>
      </c>
    </row>
    <row r="136" spans="1:47" s="2" customFormat="1" ht="12">
      <c r="A136" s="39"/>
      <c r="B136" s="40"/>
      <c r="C136" s="41"/>
      <c r="D136" s="223" t="s">
        <v>133</v>
      </c>
      <c r="E136" s="41"/>
      <c r="F136" s="224" t="s">
        <v>202</v>
      </c>
      <c r="G136" s="41"/>
      <c r="H136" s="41"/>
      <c r="I136" s="220"/>
      <c r="J136" s="41"/>
      <c r="K136" s="41"/>
      <c r="L136" s="45"/>
      <c r="M136" s="221"/>
      <c r="N136" s="222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133</v>
      </c>
      <c r="AU136" s="18" t="s">
        <v>82</v>
      </c>
    </row>
    <row r="137" spans="1:51" s="13" customFormat="1" ht="12">
      <c r="A137" s="13"/>
      <c r="B137" s="235"/>
      <c r="C137" s="236"/>
      <c r="D137" s="218" t="s">
        <v>203</v>
      </c>
      <c r="E137" s="237" t="s">
        <v>20</v>
      </c>
      <c r="F137" s="238" t="s">
        <v>204</v>
      </c>
      <c r="G137" s="236"/>
      <c r="H137" s="239">
        <v>2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5" t="s">
        <v>203</v>
      </c>
      <c r="AU137" s="245" t="s">
        <v>82</v>
      </c>
      <c r="AV137" s="13" t="s">
        <v>82</v>
      </c>
      <c r="AW137" s="13" t="s">
        <v>36</v>
      </c>
      <c r="AX137" s="13" t="s">
        <v>73</v>
      </c>
      <c r="AY137" s="245" t="s">
        <v>123</v>
      </c>
    </row>
    <row r="138" spans="1:51" s="14" customFormat="1" ht="12">
      <c r="A138" s="14"/>
      <c r="B138" s="246"/>
      <c r="C138" s="247"/>
      <c r="D138" s="218" t="s">
        <v>203</v>
      </c>
      <c r="E138" s="248" t="s">
        <v>20</v>
      </c>
      <c r="F138" s="249" t="s">
        <v>205</v>
      </c>
      <c r="G138" s="247"/>
      <c r="H138" s="250">
        <v>2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6" t="s">
        <v>203</v>
      </c>
      <c r="AU138" s="256" t="s">
        <v>82</v>
      </c>
      <c r="AV138" s="14" t="s">
        <v>124</v>
      </c>
      <c r="AW138" s="14" t="s">
        <v>36</v>
      </c>
      <c r="AX138" s="14" t="s">
        <v>22</v>
      </c>
      <c r="AY138" s="256" t="s">
        <v>123</v>
      </c>
    </row>
    <row r="139" spans="1:65" s="2" customFormat="1" ht="24.15" customHeight="1">
      <c r="A139" s="39"/>
      <c r="B139" s="40"/>
      <c r="C139" s="225" t="s">
        <v>206</v>
      </c>
      <c r="D139" s="225" t="s">
        <v>194</v>
      </c>
      <c r="E139" s="226" t="s">
        <v>207</v>
      </c>
      <c r="F139" s="227" t="s">
        <v>208</v>
      </c>
      <c r="G139" s="228" t="s">
        <v>129</v>
      </c>
      <c r="H139" s="229">
        <v>2</v>
      </c>
      <c r="I139" s="230"/>
      <c r="J139" s="231">
        <f>ROUND(I139*H139,2)</f>
        <v>0</v>
      </c>
      <c r="K139" s="227" t="s">
        <v>20</v>
      </c>
      <c r="L139" s="232"/>
      <c r="M139" s="233" t="s">
        <v>20</v>
      </c>
      <c r="N139" s="234" t="s">
        <v>44</v>
      </c>
      <c r="O139" s="85"/>
      <c r="P139" s="214">
        <f>O139*H139</f>
        <v>0</v>
      </c>
      <c r="Q139" s="214">
        <v>0</v>
      </c>
      <c r="R139" s="214">
        <f>Q139*H139</f>
        <v>0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150</v>
      </c>
      <c r="AT139" s="216" t="s">
        <v>194</v>
      </c>
      <c r="AU139" s="216" t="s">
        <v>82</v>
      </c>
      <c r="AY139" s="18" t="s">
        <v>123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22</v>
      </c>
      <c r="BK139" s="217">
        <f>ROUND(I139*H139,2)</f>
        <v>0</v>
      </c>
      <c r="BL139" s="18" t="s">
        <v>124</v>
      </c>
      <c r="BM139" s="216" t="s">
        <v>209</v>
      </c>
    </row>
    <row r="140" spans="1:47" s="2" customFormat="1" ht="12">
      <c r="A140" s="39"/>
      <c r="B140" s="40"/>
      <c r="C140" s="41"/>
      <c r="D140" s="218" t="s">
        <v>131</v>
      </c>
      <c r="E140" s="41"/>
      <c r="F140" s="219" t="s">
        <v>208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131</v>
      </c>
      <c r="AU140" s="18" t="s">
        <v>82</v>
      </c>
    </row>
    <row r="141" spans="1:51" s="13" customFormat="1" ht="12">
      <c r="A141" s="13"/>
      <c r="B141" s="235"/>
      <c r="C141" s="236"/>
      <c r="D141" s="218" t="s">
        <v>203</v>
      </c>
      <c r="E141" s="237" t="s">
        <v>20</v>
      </c>
      <c r="F141" s="238" t="s">
        <v>204</v>
      </c>
      <c r="G141" s="236"/>
      <c r="H141" s="239">
        <v>2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5" t="s">
        <v>203</v>
      </c>
      <c r="AU141" s="245" t="s">
        <v>82</v>
      </c>
      <c r="AV141" s="13" t="s">
        <v>82</v>
      </c>
      <c r="AW141" s="13" t="s">
        <v>36</v>
      </c>
      <c r="AX141" s="13" t="s">
        <v>73</v>
      </c>
      <c r="AY141" s="245" t="s">
        <v>123</v>
      </c>
    </row>
    <row r="142" spans="1:51" s="14" customFormat="1" ht="12">
      <c r="A142" s="14"/>
      <c r="B142" s="246"/>
      <c r="C142" s="247"/>
      <c r="D142" s="218" t="s">
        <v>203</v>
      </c>
      <c r="E142" s="248" t="s">
        <v>20</v>
      </c>
      <c r="F142" s="249" t="s">
        <v>205</v>
      </c>
      <c r="G142" s="247"/>
      <c r="H142" s="250">
        <v>2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6" t="s">
        <v>203</v>
      </c>
      <c r="AU142" s="256" t="s">
        <v>82</v>
      </c>
      <c r="AV142" s="14" t="s">
        <v>124</v>
      </c>
      <c r="AW142" s="14" t="s">
        <v>36</v>
      </c>
      <c r="AX142" s="14" t="s">
        <v>22</v>
      </c>
      <c r="AY142" s="256" t="s">
        <v>123</v>
      </c>
    </row>
    <row r="143" spans="1:65" s="2" customFormat="1" ht="24.15" customHeight="1">
      <c r="A143" s="39"/>
      <c r="B143" s="40"/>
      <c r="C143" s="225" t="s">
        <v>168</v>
      </c>
      <c r="D143" s="225" t="s">
        <v>194</v>
      </c>
      <c r="E143" s="226" t="s">
        <v>210</v>
      </c>
      <c r="F143" s="227" t="s">
        <v>211</v>
      </c>
      <c r="G143" s="228" t="s">
        <v>129</v>
      </c>
      <c r="H143" s="229">
        <v>4</v>
      </c>
      <c r="I143" s="230"/>
      <c r="J143" s="231">
        <f>ROUND(I143*H143,2)</f>
        <v>0</v>
      </c>
      <c r="K143" s="227" t="s">
        <v>20</v>
      </c>
      <c r="L143" s="232"/>
      <c r="M143" s="233" t="s">
        <v>20</v>
      </c>
      <c r="N143" s="234" t="s">
        <v>44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150</v>
      </c>
      <c r="AT143" s="216" t="s">
        <v>194</v>
      </c>
      <c r="AU143" s="216" t="s">
        <v>82</v>
      </c>
      <c r="AY143" s="18" t="s">
        <v>123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22</v>
      </c>
      <c r="BK143" s="217">
        <f>ROUND(I143*H143,2)</f>
        <v>0</v>
      </c>
      <c r="BL143" s="18" t="s">
        <v>124</v>
      </c>
      <c r="BM143" s="216" t="s">
        <v>212</v>
      </c>
    </row>
    <row r="144" spans="1:47" s="2" customFormat="1" ht="12">
      <c r="A144" s="39"/>
      <c r="B144" s="40"/>
      <c r="C144" s="41"/>
      <c r="D144" s="218" t="s">
        <v>131</v>
      </c>
      <c r="E144" s="41"/>
      <c r="F144" s="219" t="s">
        <v>211</v>
      </c>
      <c r="G144" s="41"/>
      <c r="H144" s="41"/>
      <c r="I144" s="220"/>
      <c r="J144" s="41"/>
      <c r="K144" s="41"/>
      <c r="L144" s="45"/>
      <c r="M144" s="221"/>
      <c r="N144" s="22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131</v>
      </c>
      <c r="AU144" s="18" t="s">
        <v>82</v>
      </c>
    </row>
    <row r="145" spans="1:65" s="2" customFormat="1" ht="16.5" customHeight="1">
      <c r="A145" s="39"/>
      <c r="B145" s="40"/>
      <c r="C145" s="205" t="s">
        <v>213</v>
      </c>
      <c r="D145" s="205" t="s">
        <v>126</v>
      </c>
      <c r="E145" s="206" t="s">
        <v>214</v>
      </c>
      <c r="F145" s="207" t="s">
        <v>215</v>
      </c>
      <c r="G145" s="208" t="s">
        <v>129</v>
      </c>
      <c r="H145" s="209">
        <v>24</v>
      </c>
      <c r="I145" s="210"/>
      <c r="J145" s="211">
        <f>ROUND(I145*H145,2)</f>
        <v>0</v>
      </c>
      <c r="K145" s="207" t="s">
        <v>130</v>
      </c>
      <c r="L145" s="45"/>
      <c r="M145" s="212" t="s">
        <v>20</v>
      </c>
      <c r="N145" s="213" t="s">
        <v>44</v>
      </c>
      <c r="O145" s="85"/>
      <c r="P145" s="214">
        <f>O145*H145</f>
        <v>0</v>
      </c>
      <c r="Q145" s="214">
        <v>0</v>
      </c>
      <c r="R145" s="214">
        <f>Q145*H145</f>
        <v>0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124</v>
      </c>
      <c r="AT145" s="216" t="s">
        <v>126</v>
      </c>
      <c r="AU145" s="216" t="s">
        <v>82</v>
      </c>
      <c r="AY145" s="18" t="s">
        <v>123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22</v>
      </c>
      <c r="BK145" s="217">
        <f>ROUND(I145*H145,2)</f>
        <v>0</v>
      </c>
      <c r="BL145" s="18" t="s">
        <v>124</v>
      </c>
      <c r="BM145" s="216" t="s">
        <v>216</v>
      </c>
    </row>
    <row r="146" spans="1:47" s="2" customFormat="1" ht="12">
      <c r="A146" s="39"/>
      <c r="B146" s="40"/>
      <c r="C146" s="41"/>
      <c r="D146" s="218" t="s">
        <v>131</v>
      </c>
      <c r="E146" s="41"/>
      <c r="F146" s="219" t="s">
        <v>217</v>
      </c>
      <c r="G146" s="41"/>
      <c r="H146" s="41"/>
      <c r="I146" s="220"/>
      <c r="J146" s="41"/>
      <c r="K146" s="41"/>
      <c r="L146" s="45"/>
      <c r="M146" s="221"/>
      <c r="N146" s="222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131</v>
      </c>
      <c r="AU146" s="18" t="s">
        <v>82</v>
      </c>
    </row>
    <row r="147" spans="1:47" s="2" customFormat="1" ht="12">
      <c r="A147" s="39"/>
      <c r="B147" s="40"/>
      <c r="C147" s="41"/>
      <c r="D147" s="223" t="s">
        <v>133</v>
      </c>
      <c r="E147" s="41"/>
      <c r="F147" s="224" t="s">
        <v>218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133</v>
      </c>
      <c r="AU147" s="18" t="s">
        <v>82</v>
      </c>
    </row>
    <row r="148" spans="1:65" s="2" customFormat="1" ht="24.15" customHeight="1">
      <c r="A148" s="39"/>
      <c r="B148" s="40"/>
      <c r="C148" s="225" t="s">
        <v>174</v>
      </c>
      <c r="D148" s="225" t="s">
        <v>194</v>
      </c>
      <c r="E148" s="226" t="s">
        <v>219</v>
      </c>
      <c r="F148" s="227" t="s">
        <v>220</v>
      </c>
      <c r="G148" s="228" t="s">
        <v>129</v>
      </c>
      <c r="H148" s="229">
        <v>24</v>
      </c>
      <c r="I148" s="230"/>
      <c r="J148" s="231">
        <f>ROUND(I148*H148,2)</f>
        <v>0</v>
      </c>
      <c r="K148" s="227" t="s">
        <v>20</v>
      </c>
      <c r="L148" s="232"/>
      <c r="M148" s="233" t="s">
        <v>20</v>
      </c>
      <c r="N148" s="234" t="s">
        <v>44</v>
      </c>
      <c r="O148" s="85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150</v>
      </c>
      <c r="AT148" s="216" t="s">
        <v>194</v>
      </c>
      <c r="AU148" s="216" t="s">
        <v>82</v>
      </c>
      <c r="AY148" s="18" t="s">
        <v>123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22</v>
      </c>
      <c r="BK148" s="217">
        <f>ROUND(I148*H148,2)</f>
        <v>0</v>
      </c>
      <c r="BL148" s="18" t="s">
        <v>124</v>
      </c>
      <c r="BM148" s="216" t="s">
        <v>221</v>
      </c>
    </row>
    <row r="149" spans="1:47" s="2" customFormat="1" ht="12">
      <c r="A149" s="39"/>
      <c r="B149" s="40"/>
      <c r="C149" s="41"/>
      <c r="D149" s="218" t="s">
        <v>131</v>
      </c>
      <c r="E149" s="41"/>
      <c r="F149" s="219" t="s">
        <v>220</v>
      </c>
      <c r="G149" s="41"/>
      <c r="H149" s="41"/>
      <c r="I149" s="220"/>
      <c r="J149" s="41"/>
      <c r="K149" s="41"/>
      <c r="L149" s="45"/>
      <c r="M149" s="221"/>
      <c r="N149" s="22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131</v>
      </c>
      <c r="AU149" s="18" t="s">
        <v>82</v>
      </c>
    </row>
    <row r="150" spans="1:65" s="2" customFormat="1" ht="16.5" customHeight="1">
      <c r="A150" s="39"/>
      <c r="B150" s="40"/>
      <c r="C150" s="225" t="s">
        <v>222</v>
      </c>
      <c r="D150" s="225" t="s">
        <v>194</v>
      </c>
      <c r="E150" s="226" t="s">
        <v>223</v>
      </c>
      <c r="F150" s="227" t="s">
        <v>224</v>
      </c>
      <c r="G150" s="228" t="s">
        <v>129</v>
      </c>
      <c r="H150" s="229">
        <v>30</v>
      </c>
      <c r="I150" s="230"/>
      <c r="J150" s="231">
        <f>ROUND(I150*H150,2)</f>
        <v>0</v>
      </c>
      <c r="K150" s="227" t="s">
        <v>20</v>
      </c>
      <c r="L150" s="232"/>
      <c r="M150" s="233" t="s">
        <v>20</v>
      </c>
      <c r="N150" s="234" t="s">
        <v>44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150</v>
      </c>
      <c r="AT150" s="216" t="s">
        <v>194</v>
      </c>
      <c r="AU150" s="216" t="s">
        <v>82</v>
      </c>
      <c r="AY150" s="18" t="s">
        <v>123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22</v>
      </c>
      <c r="BK150" s="217">
        <f>ROUND(I150*H150,2)</f>
        <v>0</v>
      </c>
      <c r="BL150" s="18" t="s">
        <v>124</v>
      </c>
      <c r="BM150" s="216" t="s">
        <v>225</v>
      </c>
    </row>
    <row r="151" spans="1:47" s="2" customFormat="1" ht="12">
      <c r="A151" s="39"/>
      <c r="B151" s="40"/>
      <c r="C151" s="41"/>
      <c r="D151" s="218" t="s">
        <v>131</v>
      </c>
      <c r="E151" s="41"/>
      <c r="F151" s="219" t="s">
        <v>224</v>
      </c>
      <c r="G151" s="41"/>
      <c r="H151" s="41"/>
      <c r="I151" s="220"/>
      <c r="J151" s="41"/>
      <c r="K151" s="41"/>
      <c r="L151" s="45"/>
      <c r="M151" s="221"/>
      <c r="N151" s="22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131</v>
      </c>
      <c r="AU151" s="18" t="s">
        <v>82</v>
      </c>
    </row>
    <row r="152" spans="1:65" s="2" customFormat="1" ht="16.5" customHeight="1">
      <c r="A152" s="39"/>
      <c r="B152" s="40"/>
      <c r="C152" s="205" t="s">
        <v>179</v>
      </c>
      <c r="D152" s="205" t="s">
        <v>126</v>
      </c>
      <c r="E152" s="206" t="s">
        <v>226</v>
      </c>
      <c r="F152" s="207" t="s">
        <v>227</v>
      </c>
      <c r="G152" s="208" t="s">
        <v>129</v>
      </c>
      <c r="H152" s="209">
        <v>2</v>
      </c>
      <c r="I152" s="210"/>
      <c r="J152" s="211">
        <f>ROUND(I152*H152,2)</f>
        <v>0</v>
      </c>
      <c r="K152" s="207" t="s">
        <v>130</v>
      </c>
      <c r="L152" s="45"/>
      <c r="M152" s="212" t="s">
        <v>20</v>
      </c>
      <c r="N152" s="213" t="s">
        <v>44</v>
      </c>
      <c r="O152" s="85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16" t="s">
        <v>124</v>
      </c>
      <c r="AT152" s="216" t="s">
        <v>126</v>
      </c>
      <c r="AU152" s="216" t="s">
        <v>82</v>
      </c>
      <c r="AY152" s="18" t="s">
        <v>123</v>
      </c>
      <c r="BE152" s="217">
        <f>IF(N152="základní",J152,0)</f>
        <v>0</v>
      </c>
      <c r="BF152" s="217">
        <f>IF(N152="snížená",J152,0)</f>
        <v>0</v>
      </c>
      <c r="BG152" s="217">
        <f>IF(N152="zákl. přenesená",J152,0)</f>
        <v>0</v>
      </c>
      <c r="BH152" s="217">
        <f>IF(N152="sníž. přenesená",J152,0)</f>
        <v>0</v>
      </c>
      <c r="BI152" s="217">
        <f>IF(N152="nulová",J152,0)</f>
        <v>0</v>
      </c>
      <c r="BJ152" s="18" t="s">
        <v>22</v>
      </c>
      <c r="BK152" s="217">
        <f>ROUND(I152*H152,2)</f>
        <v>0</v>
      </c>
      <c r="BL152" s="18" t="s">
        <v>124</v>
      </c>
      <c r="BM152" s="216" t="s">
        <v>228</v>
      </c>
    </row>
    <row r="153" spans="1:47" s="2" customFormat="1" ht="12">
      <c r="A153" s="39"/>
      <c r="B153" s="40"/>
      <c r="C153" s="41"/>
      <c r="D153" s="218" t="s">
        <v>131</v>
      </c>
      <c r="E153" s="41"/>
      <c r="F153" s="219" t="s">
        <v>227</v>
      </c>
      <c r="G153" s="41"/>
      <c r="H153" s="41"/>
      <c r="I153" s="220"/>
      <c r="J153" s="41"/>
      <c r="K153" s="41"/>
      <c r="L153" s="45"/>
      <c r="M153" s="221"/>
      <c r="N153" s="222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131</v>
      </c>
      <c r="AU153" s="18" t="s">
        <v>82</v>
      </c>
    </row>
    <row r="154" spans="1:47" s="2" customFormat="1" ht="12">
      <c r="A154" s="39"/>
      <c r="B154" s="40"/>
      <c r="C154" s="41"/>
      <c r="D154" s="223" t="s">
        <v>133</v>
      </c>
      <c r="E154" s="41"/>
      <c r="F154" s="224" t="s">
        <v>229</v>
      </c>
      <c r="G154" s="41"/>
      <c r="H154" s="41"/>
      <c r="I154" s="220"/>
      <c r="J154" s="41"/>
      <c r="K154" s="41"/>
      <c r="L154" s="45"/>
      <c r="M154" s="221"/>
      <c r="N154" s="222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133</v>
      </c>
      <c r="AU154" s="18" t="s">
        <v>82</v>
      </c>
    </row>
    <row r="155" spans="1:65" s="2" customFormat="1" ht="24.15" customHeight="1">
      <c r="A155" s="39"/>
      <c r="B155" s="40"/>
      <c r="C155" s="225" t="s">
        <v>230</v>
      </c>
      <c r="D155" s="225" t="s">
        <v>194</v>
      </c>
      <c r="E155" s="226" t="s">
        <v>231</v>
      </c>
      <c r="F155" s="227" t="s">
        <v>232</v>
      </c>
      <c r="G155" s="228" t="s">
        <v>129</v>
      </c>
      <c r="H155" s="229">
        <v>2</v>
      </c>
      <c r="I155" s="230"/>
      <c r="J155" s="231">
        <f>ROUND(I155*H155,2)</f>
        <v>0</v>
      </c>
      <c r="K155" s="227" t="s">
        <v>20</v>
      </c>
      <c r="L155" s="232"/>
      <c r="M155" s="233" t="s">
        <v>20</v>
      </c>
      <c r="N155" s="234" t="s">
        <v>44</v>
      </c>
      <c r="O155" s="85"/>
      <c r="P155" s="214">
        <f>O155*H155</f>
        <v>0</v>
      </c>
      <c r="Q155" s="214">
        <v>0.00255</v>
      </c>
      <c r="R155" s="214">
        <f>Q155*H155</f>
        <v>0.0051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150</v>
      </c>
      <c r="AT155" s="216" t="s">
        <v>194</v>
      </c>
      <c r="AU155" s="216" t="s">
        <v>82</v>
      </c>
      <c r="AY155" s="18" t="s">
        <v>123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22</v>
      </c>
      <c r="BK155" s="217">
        <f>ROUND(I155*H155,2)</f>
        <v>0</v>
      </c>
      <c r="BL155" s="18" t="s">
        <v>124</v>
      </c>
      <c r="BM155" s="216" t="s">
        <v>233</v>
      </c>
    </row>
    <row r="156" spans="1:47" s="2" customFormat="1" ht="12">
      <c r="A156" s="39"/>
      <c r="B156" s="40"/>
      <c r="C156" s="41"/>
      <c r="D156" s="218" t="s">
        <v>131</v>
      </c>
      <c r="E156" s="41"/>
      <c r="F156" s="219" t="s">
        <v>232</v>
      </c>
      <c r="G156" s="41"/>
      <c r="H156" s="41"/>
      <c r="I156" s="220"/>
      <c r="J156" s="41"/>
      <c r="K156" s="41"/>
      <c r="L156" s="45"/>
      <c r="M156" s="221"/>
      <c r="N156" s="22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131</v>
      </c>
      <c r="AU156" s="18" t="s">
        <v>82</v>
      </c>
    </row>
    <row r="157" spans="1:65" s="2" customFormat="1" ht="24.15" customHeight="1">
      <c r="A157" s="39"/>
      <c r="B157" s="40"/>
      <c r="C157" s="225" t="s">
        <v>190</v>
      </c>
      <c r="D157" s="225" t="s">
        <v>194</v>
      </c>
      <c r="E157" s="226" t="s">
        <v>234</v>
      </c>
      <c r="F157" s="227" t="s">
        <v>235</v>
      </c>
      <c r="G157" s="228" t="s">
        <v>129</v>
      </c>
      <c r="H157" s="229">
        <v>1</v>
      </c>
      <c r="I157" s="230"/>
      <c r="J157" s="231">
        <f>ROUND(I157*H157,2)</f>
        <v>0</v>
      </c>
      <c r="K157" s="227" t="s">
        <v>20</v>
      </c>
      <c r="L157" s="232"/>
      <c r="M157" s="233" t="s">
        <v>20</v>
      </c>
      <c r="N157" s="234" t="s">
        <v>44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150</v>
      </c>
      <c r="AT157" s="216" t="s">
        <v>194</v>
      </c>
      <c r="AU157" s="216" t="s">
        <v>82</v>
      </c>
      <c r="AY157" s="18" t="s">
        <v>123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22</v>
      </c>
      <c r="BK157" s="217">
        <f>ROUND(I157*H157,2)</f>
        <v>0</v>
      </c>
      <c r="BL157" s="18" t="s">
        <v>124</v>
      </c>
      <c r="BM157" s="216" t="s">
        <v>236</v>
      </c>
    </row>
    <row r="158" spans="1:47" s="2" customFormat="1" ht="12">
      <c r="A158" s="39"/>
      <c r="B158" s="40"/>
      <c r="C158" s="41"/>
      <c r="D158" s="218" t="s">
        <v>131</v>
      </c>
      <c r="E158" s="41"/>
      <c r="F158" s="219" t="s">
        <v>235</v>
      </c>
      <c r="G158" s="41"/>
      <c r="H158" s="41"/>
      <c r="I158" s="220"/>
      <c r="J158" s="41"/>
      <c r="K158" s="41"/>
      <c r="L158" s="45"/>
      <c r="M158" s="221"/>
      <c r="N158" s="222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131</v>
      </c>
      <c r="AU158" s="18" t="s">
        <v>82</v>
      </c>
    </row>
    <row r="159" spans="1:65" s="2" customFormat="1" ht="16.5" customHeight="1">
      <c r="A159" s="39"/>
      <c r="B159" s="40"/>
      <c r="C159" s="205" t="s">
        <v>7</v>
      </c>
      <c r="D159" s="205" t="s">
        <v>126</v>
      </c>
      <c r="E159" s="206" t="s">
        <v>237</v>
      </c>
      <c r="F159" s="207" t="s">
        <v>238</v>
      </c>
      <c r="G159" s="208" t="s">
        <v>129</v>
      </c>
      <c r="H159" s="209">
        <v>24</v>
      </c>
      <c r="I159" s="210"/>
      <c r="J159" s="211">
        <f>ROUND(I159*H159,2)</f>
        <v>0</v>
      </c>
      <c r="K159" s="207" t="s">
        <v>130</v>
      </c>
      <c r="L159" s="45"/>
      <c r="M159" s="212" t="s">
        <v>20</v>
      </c>
      <c r="N159" s="213" t="s">
        <v>44</v>
      </c>
      <c r="O159" s="85"/>
      <c r="P159" s="214">
        <f>O159*H159</f>
        <v>0</v>
      </c>
      <c r="Q159" s="214">
        <v>0</v>
      </c>
      <c r="R159" s="214">
        <f>Q159*H159</f>
        <v>0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124</v>
      </c>
      <c r="AT159" s="216" t="s">
        <v>126</v>
      </c>
      <c r="AU159" s="216" t="s">
        <v>82</v>
      </c>
      <c r="AY159" s="18" t="s">
        <v>123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22</v>
      </c>
      <c r="BK159" s="217">
        <f>ROUND(I159*H159,2)</f>
        <v>0</v>
      </c>
      <c r="BL159" s="18" t="s">
        <v>124</v>
      </c>
      <c r="BM159" s="216" t="s">
        <v>239</v>
      </c>
    </row>
    <row r="160" spans="1:47" s="2" customFormat="1" ht="12">
      <c r="A160" s="39"/>
      <c r="B160" s="40"/>
      <c r="C160" s="41"/>
      <c r="D160" s="218" t="s">
        <v>131</v>
      </c>
      <c r="E160" s="41"/>
      <c r="F160" s="219" t="s">
        <v>240</v>
      </c>
      <c r="G160" s="41"/>
      <c r="H160" s="41"/>
      <c r="I160" s="220"/>
      <c r="J160" s="41"/>
      <c r="K160" s="41"/>
      <c r="L160" s="45"/>
      <c r="M160" s="221"/>
      <c r="N160" s="222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131</v>
      </c>
      <c r="AU160" s="18" t="s">
        <v>82</v>
      </c>
    </row>
    <row r="161" spans="1:47" s="2" customFormat="1" ht="12">
      <c r="A161" s="39"/>
      <c r="B161" s="40"/>
      <c r="C161" s="41"/>
      <c r="D161" s="223" t="s">
        <v>133</v>
      </c>
      <c r="E161" s="41"/>
      <c r="F161" s="224" t="s">
        <v>241</v>
      </c>
      <c r="G161" s="41"/>
      <c r="H161" s="41"/>
      <c r="I161" s="220"/>
      <c r="J161" s="41"/>
      <c r="K161" s="41"/>
      <c r="L161" s="45"/>
      <c r="M161" s="221"/>
      <c r="N161" s="222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133</v>
      </c>
      <c r="AU161" s="18" t="s">
        <v>82</v>
      </c>
    </row>
    <row r="162" spans="1:65" s="2" customFormat="1" ht="16.5" customHeight="1">
      <c r="A162" s="39"/>
      <c r="B162" s="40"/>
      <c r="C162" s="225" t="s">
        <v>197</v>
      </c>
      <c r="D162" s="225" t="s">
        <v>194</v>
      </c>
      <c r="E162" s="226" t="s">
        <v>242</v>
      </c>
      <c r="F162" s="227" t="s">
        <v>243</v>
      </c>
      <c r="G162" s="228" t="s">
        <v>129</v>
      </c>
      <c r="H162" s="229">
        <v>24</v>
      </c>
      <c r="I162" s="230"/>
      <c r="J162" s="231">
        <f>ROUND(I162*H162,2)</f>
        <v>0</v>
      </c>
      <c r="K162" s="227" t="s">
        <v>20</v>
      </c>
      <c r="L162" s="232"/>
      <c r="M162" s="233" t="s">
        <v>20</v>
      </c>
      <c r="N162" s="234" t="s">
        <v>44</v>
      </c>
      <c r="O162" s="85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16" t="s">
        <v>150</v>
      </c>
      <c r="AT162" s="216" t="s">
        <v>194</v>
      </c>
      <c r="AU162" s="216" t="s">
        <v>82</v>
      </c>
      <c r="AY162" s="18" t="s">
        <v>123</v>
      </c>
      <c r="BE162" s="217">
        <f>IF(N162="základní",J162,0)</f>
        <v>0</v>
      </c>
      <c r="BF162" s="217">
        <f>IF(N162="snížená",J162,0)</f>
        <v>0</v>
      </c>
      <c r="BG162" s="217">
        <f>IF(N162="zákl. přenesená",J162,0)</f>
        <v>0</v>
      </c>
      <c r="BH162" s="217">
        <f>IF(N162="sníž. přenesená",J162,0)</f>
        <v>0</v>
      </c>
      <c r="BI162" s="217">
        <f>IF(N162="nulová",J162,0)</f>
        <v>0</v>
      </c>
      <c r="BJ162" s="18" t="s">
        <v>22</v>
      </c>
      <c r="BK162" s="217">
        <f>ROUND(I162*H162,2)</f>
        <v>0</v>
      </c>
      <c r="BL162" s="18" t="s">
        <v>124</v>
      </c>
      <c r="BM162" s="216" t="s">
        <v>244</v>
      </c>
    </row>
    <row r="163" spans="1:47" s="2" customFormat="1" ht="12">
      <c r="A163" s="39"/>
      <c r="B163" s="40"/>
      <c r="C163" s="41"/>
      <c r="D163" s="218" t="s">
        <v>131</v>
      </c>
      <c r="E163" s="41"/>
      <c r="F163" s="219" t="s">
        <v>243</v>
      </c>
      <c r="G163" s="41"/>
      <c r="H163" s="41"/>
      <c r="I163" s="220"/>
      <c r="J163" s="41"/>
      <c r="K163" s="41"/>
      <c r="L163" s="45"/>
      <c r="M163" s="221"/>
      <c r="N163" s="222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131</v>
      </c>
      <c r="AU163" s="18" t="s">
        <v>82</v>
      </c>
    </row>
    <row r="164" spans="1:65" s="2" customFormat="1" ht="16.5" customHeight="1">
      <c r="A164" s="39"/>
      <c r="B164" s="40"/>
      <c r="C164" s="205" t="s">
        <v>245</v>
      </c>
      <c r="D164" s="205" t="s">
        <v>126</v>
      </c>
      <c r="E164" s="206" t="s">
        <v>246</v>
      </c>
      <c r="F164" s="207" t="s">
        <v>247</v>
      </c>
      <c r="G164" s="208" t="s">
        <v>129</v>
      </c>
      <c r="H164" s="209">
        <v>9</v>
      </c>
      <c r="I164" s="210"/>
      <c r="J164" s="211">
        <f>ROUND(I164*H164,2)</f>
        <v>0</v>
      </c>
      <c r="K164" s="207" t="s">
        <v>130</v>
      </c>
      <c r="L164" s="45"/>
      <c r="M164" s="212" t="s">
        <v>20</v>
      </c>
      <c r="N164" s="213" t="s">
        <v>44</v>
      </c>
      <c r="O164" s="85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16" t="s">
        <v>124</v>
      </c>
      <c r="AT164" s="216" t="s">
        <v>126</v>
      </c>
      <c r="AU164" s="216" t="s">
        <v>82</v>
      </c>
      <c r="AY164" s="18" t="s">
        <v>123</v>
      </c>
      <c r="BE164" s="217">
        <f>IF(N164="základní",J164,0)</f>
        <v>0</v>
      </c>
      <c r="BF164" s="217">
        <f>IF(N164="snížená",J164,0)</f>
        <v>0</v>
      </c>
      <c r="BG164" s="217">
        <f>IF(N164="zákl. přenesená",J164,0)</f>
        <v>0</v>
      </c>
      <c r="BH164" s="217">
        <f>IF(N164="sníž. přenesená",J164,0)</f>
        <v>0</v>
      </c>
      <c r="BI164" s="217">
        <f>IF(N164="nulová",J164,0)</f>
        <v>0</v>
      </c>
      <c r="BJ164" s="18" t="s">
        <v>22</v>
      </c>
      <c r="BK164" s="217">
        <f>ROUND(I164*H164,2)</f>
        <v>0</v>
      </c>
      <c r="BL164" s="18" t="s">
        <v>124</v>
      </c>
      <c r="BM164" s="216" t="s">
        <v>248</v>
      </c>
    </row>
    <row r="165" spans="1:47" s="2" customFormat="1" ht="12">
      <c r="A165" s="39"/>
      <c r="B165" s="40"/>
      <c r="C165" s="41"/>
      <c r="D165" s="218" t="s">
        <v>131</v>
      </c>
      <c r="E165" s="41"/>
      <c r="F165" s="219" t="s">
        <v>249</v>
      </c>
      <c r="G165" s="41"/>
      <c r="H165" s="41"/>
      <c r="I165" s="220"/>
      <c r="J165" s="41"/>
      <c r="K165" s="41"/>
      <c r="L165" s="45"/>
      <c r="M165" s="221"/>
      <c r="N165" s="222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131</v>
      </c>
      <c r="AU165" s="18" t="s">
        <v>82</v>
      </c>
    </row>
    <row r="166" spans="1:47" s="2" customFormat="1" ht="12">
      <c r="A166" s="39"/>
      <c r="B166" s="40"/>
      <c r="C166" s="41"/>
      <c r="D166" s="223" t="s">
        <v>133</v>
      </c>
      <c r="E166" s="41"/>
      <c r="F166" s="224" t="s">
        <v>250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133</v>
      </c>
      <c r="AU166" s="18" t="s">
        <v>82</v>
      </c>
    </row>
    <row r="167" spans="1:65" s="2" customFormat="1" ht="16.5" customHeight="1">
      <c r="A167" s="39"/>
      <c r="B167" s="40"/>
      <c r="C167" s="225" t="s">
        <v>200</v>
      </c>
      <c r="D167" s="225" t="s">
        <v>194</v>
      </c>
      <c r="E167" s="226" t="s">
        <v>251</v>
      </c>
      <c r="F167" s="227" t="s">
        <v>252</v>
      </c>
      <c r="G167" s="228" t="s">
        <v>129</v>
      </c>
      <c r="H167" s="229">
        <v>9</v>
      </c>
      <c r="I167" s="230"/>
      <c r="J167" s="231">
        <f>ROUND(I167*H167,2)</f>
        <v>0</v>
      </c>
      <c r="K167" s="227" t="s">
        <v>130</v>
      </c>
      <c r="L167" s="232"/>
      <c r="M167" s="233" t="s">
        <v>20</v>
      </c>
      <c r="N167" s="234" t="s">
        <v>44</v>
      </c>
      <c r="O167" s="85"/>
      <c r="P167" s="214">
        <f>O167*H167</f>
        <v>0</v>
      </c>
      <c r="Q167" s="214">
        <v>5E-05</v>
      </c>
      <c r="R167" s="214">
        <f>Q167*H167</f>
        <v>0.00045000000000000004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150</v>
      </c>
      <c r="AT167" s="216" t="s">
        <v>194</v>
      </c>
      <c r="AU167" s="216" t="s">
        <v>82</v>
      </c>
      <c r="AY167" s="18" t="s">
        <v>123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22</v>
      </c>
      <c r="BK167" s="217">
        <f>ROUND(I167*H167,2)</f>
        <v>0</v>
      </c>
      <c r="BL167" s="18" t="s">
        <v>124</v>
      </c>
      <c r="BM167" s="216" t="s">
        <v>253</v>
      </c>
    </row>
    <row r="168" spans="1:47" s="2" customFormat="1" ht="12">
      <c r="A168" s="39"/>
      <c r="B168" s="40"/>
      <c r="C168" s="41"/>
      <c r="D168" s="218" t="s">
        <v>131</v>
      </c>
      <c r="E168" s="41"/>
      <c r="F168" s="219" t="s">
        <v>252</v>
      </c>
      <c r="G168" s="41"/>
      <c r="H168" s="41"/>
      <c r="I168" s="220"/>
      <c r="J168" s="41"/>
      <c r="K168" s="41"/>
      <c r="L168" s="45"/>
      <c r="M168" s="221"/>
      <c r="N168" s="222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131</v>
      </c>
      <c r="AU168" s="18" t="s">
        <v>82</v>
      </c>
    </row>
    <row r="169" spans="1:65" s="2" customFormat="1" ht="16.5" customHeight="1">
      <c r="A169" s="39"/>
      <c r="B169" s="40"/>
      <c r="C169" s="205" t="s">
        <v>254</v>
      </c>
      <c r="D169" s="205" t="s">
        <v>126</v>
      </c>
      <c r="E169" s="206" t="s">
        <v>255</v>
      </c>
      <c r="F169" s="207" t="s">
        <v>256</v>
      </c>
      <c r="G169" s="208" t="s">
        <v>139</v>
      </c>
      <c r="H169" s="209">
        <v>1240</v>
      </c>
      <c r="I169" s="210"/>
      <c r="J169" s="211">
        <f>ROUND(I169*H169,2)</f>
        <v>0</v>
      </c>
      <c r="K169" s="207" t="s">
        <v>130</v>
      </c>
      <c r="L169" s="45"/>
      <c r="M169" s="212" t="s">
        <v>20</v>
      </c>
      <c r="N169" s="213" t="s">
        <v>44</v>
      </c>
      <c r="O169" s="85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124</v>
      </c>
      <c r="AT169" s="216" t="s">
        <v>126</v>
      </c>
      <c r="AU169" s="216" t="s">
        <v>82</v>
      </c>
      <c r="AY169" s="18" t="s">
        <v>123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22</v>
      </c>
      <c r="BK169" s="217">
        <f>ROUND(I169*H169,2)</f>
        <v>0</v>
      </c>
      <c r="BL169" s="18" t="s">
        <v>124</v>
      </c>
      <c r="BM169" s="216" t="s">
        <v>257</v>
      </c>
    </row>
    <row r="170" spans="1:47" s="2" customFormat="1" ht="12">
      <c r="A170" s="39"/>
      <c r="B170" s="40"/>
      <c r="C170" s="41"/>
      <c r="D170" s="218" t="s">
        <v>131</v>
      </c>
      <c r="E170" s="41"/>
      <c r="F170" s="219" t="s">
        <v>258</v>
      </c>
      <c r="G170" s="41"/>
      <c r="H170" s="41"/>
      <c r="I170" s="220"/>
      <c r="J170" s="41"/>
      <c r="K170" s="41"/>
      <c r="L170" s="45"/>
      <c r="M170" s="221"/>
      <c r="N170" s="222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131</v>
      </c>
      <c r="AU170" s="18" t="s">
        <v>82</v>
      </c>
    </row>
    <row r="171" spans="1:47" s="2" customFormat="1" ht="12">
      <c r="A171" s="39"/>
      <c r="B171" s="40"/>
      <c r="C171" s="41"/>
      <c r="D171" s="223" t="s">
        <v>133</v>
      </c>
      <c r="E171" s="41"/>
      <c r="F171" s="224" t="s">
        <v>259</v>
      </c>
      <c r="G171" s="41"/>
      <c r="H171" s="41"/>
      <c r="I171" s="220"/>
      <c r="J171" s="41"/>
      <c r="K171" s="41"/>
      <c r="L171" s="45"/>
      <c r="M171" s="221"/>
      <c r="N171" s="222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133</v>
      </c>
      <c r="AU171" s="18" t="s">
        <v>82</v>
      </c>
    </row>
    <row r="172" spans="1:65" s="2" customFormat="1" ht="16.5" customHeight="1">
      <c r="A172" s="39"/>
      <c r="B172" s="40"/>
      <c r="C172" s="225" t="s">
        <v>209</v>
      </c>
      <c r="D172" s="225" t="s">
        <v>194</v>
      </c>
      <c r="E172" s="226" t="s">
        <v>260</v>
      </c>
      <c r="F172" s="227" t="s">
        <v>261</v>
      </c>
      <c r="G172" s="228" t="s">
        <v>139</v>
      </c>
      <c r="H172" s="229">
        <v>1240</v>
      </c>
      <c r="I172" s="230"/>
      <c r="J172" s="231">
        <f>ROUND(I172*H172,2)</f>
        <v>0</v>
      </c>
      <c r="K172" s="227" t="s">
        <v>20</v>
      </c>
      <c r="L172" s="232"/>
      <c r="M172" s="233" t="s">
        <v>20</v>
      </c>
      <c r="N172" s="234" t="s">
        <v>44</v>
      </c>
      <c r="O172" s="85"/>
      <c r="P172" s="214">
        <f>O172*H172</f>
        <v>0</v>
      </c>
      <c r="Q172" s="214">
        <v>0</v>
      </c>
      <c r="R172" s="214">
        <f>Q172*H172</f>
        <v>0</v>
      </c>
      <c r="S172" s="214">
        <v>0</v>
      </c>
      <c r="T172" s="21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16" t="s">
        <v>150</v>
      </c>
      <c r="AT172" s="216" t="s">
        <v>194</v>
      </c>
      <c r="AU172" s="216" t="s">
        <v>82</v>
      </c>
      <c r="AY172" s="18" t="s">
        <v>123</v>
      </c>
      <c r="BE172" s="217">
        <f>IF(N172="základní",J172,0)</f>
        <v>0</v>
      </c>
      <c r="BF172" s="217">
        <f>IF(N172="snížená",J172,0)</f>
        <v>0</v>
      </c>
      <c r="BG172" s="217">
        <f>IF(N172="zákl. přenesená",J172,0)</f>
        <v>0</v>
      </c>
      <c r="BH172" s="217">
        <f>IF(N172="sníž. přenesená",J172,0)</f>
        <v>0</v>
      </c>
      <c r="BI172" s="217">
        <f>IF(N172="nulová",J172,0)</f>
        <v>0</v>
      </c>
      <c r="BJ172" s="18" t="s">
        <v>22</v>
      </c>
      <c r="BK172" s="217">
        <f>ROUND(I172*H172,2)</f>
        <v>0</v>
      </c>
      <c r="BL172" s="18" t="s">
        <v>124</v>
      </c>
      <c r="BM172" s="216" t="s">
        <v>262</v>
      </c>
    </row>
    <row r="173" spans="1:47" s="2" customFormat="1" ht="12">
      <c r="A173" s="39"/>
      <c r="B173" s="40"/>
      <c r="C173" s="41"/>
      <c r="D173" s="218" t="s">
        <v>131</v>
      </c>
      <c r="E173" s="41"/>
      <c r="F173" s="219" t="s">
        <v>261</v>
      </c>
      <c r="G173" s="41"/>
      <c r="H173" s="41"/>
      <c r="I173" s="220"/>
      <c r="J173" s="41"/>
      <c r="K173" s="41"/>
      <c r="L173" s="45"/>
      <c r="M173" s="221"/>
      <c r="N173" s="222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131</v>
      </c>
      <c r="AU173" s="18" t="s">
        <v>82</v>
      </c>
    </row>
    <row r="174" spans="1:65" s="2" customFormat="1" ht="16.5" customHeight="1">
      <c r="A174" s="39"/>
      <c r="B174" s="40"/>
      <c r="C174" s="205" t="s">
        <v>263</v>
      </c>
      <c r="D174" s="205" t="s">
        <v>126</v>
      </c>
      <c r="E174" s="206" t="s">
        <v>264</v>
      </c>
      <c r="F174" s="207" t="s">
        <v>265</v>
      </c>
      <c r="G174" s="208" t="s">
        <v>139</v>
      </c>
      <c r="H174" s="209">
        <v>30</v>
      </c>
      <c r="I174" s="210"/>
      <c r="J174" s="211">
        <f>ROUND(I174*H174,2)</f>
        <v>0</v>
      </c>
      <c r="K174" s="207" t="s">
        <v>130</v>
      </c>
      <c r="L174" s="45"/>
      <c r="M174" s="212" t="s">
        <v>20</v>
      </c>
      <c r="N174" s="213" t="s">
        <v>44</v>
      </c>
      <c r="O174" s="85"/>
      <c r="P174" s="214">
        <f>O174*H174</f>
        <v>0</v>
      </c>
      <c r="Q174" s="214">
        <v>0</v>
      </c>
      <c r="R174" s="214">
        <f>Q174*H174</f>
        <v>0</v>
      </c>
      <c r="S174" s="214">
        <v>0</v>
      </c>
      <c r="T174" s="21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16" t="s">
        <v>124</v>
      </c>
      <c r="AT174" s="216" t="s">
        <v>126</v>
      </c>
      <c r="AU174" s="216" t="s">
        <v>82</v>
      </c>
      <c r="AY174" s="18" t="s">
        <v>123</v>
      </c>
      <c r="BE174" s="217">
        <f>IF(N174="základní",J174,0)</f>
        <v>0</v>
      </c>
      <c r="BF174" s="217">
        <f>IF(N174="snížená",J174,0)</f>
        <v>0</v>
      </c>
      <c r="BG174" s="217">
        <f>IF(N174="zákl. přenesená",J174,0)</f>
        <v>0</v>
      </c>
      <c r="BH174" s="217">
        <f>IF(N174="sníž. přenesená",J174,0)</f>
        <v>0</v>
      </c>
      <c r="BI174" s="217">
        <f>IF(N174="nulová",J174,0)</f>
        <v>0</v>
      </c>
      <c r="BJ174" s="18" t="s">
        <v>22</v>
      </c>
      <c r="BK174" s="217">
        <f>ROUND(I174*H174,2)</f>
        <v>0</v>
      </c>
      <c r="BL174" s="18" t="s">
        <v>124</v>
      </c>
      <c r="BM174" s="216" t="s">
        <v>266</v>
      </c>
    </row>
    <row r="175" spans="1:47" s="2" customFormat="1" ht="12">
      <c r="A175" s="39"/>
      <c r="B175" s="40"/>
      <c r="C175" s="41"/>
      <c r="D175" s="218" t="s">
        <v>131</v>
      </c>
      <c r="E175" s="41"/>
      <c r="F175" s="219" t="s">
        <v>267</v>
      </c>
      <c r="G175" s="41"/>
      <c r="H175" s="41"/>
      <c r="I175" s="220"/>
      <c r="J175" s="41"/>
      <c r="K175" s="41"/>
      <c r="L175" s="45"/>
      <c r="M175" s="221"/>
      <c r="N175" s="222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131</v>
      </c>
      <c r="AU175" s="18" t="s">
        <v>82</v>
      </c>
    </row>
    <row r="176" spans="1:47" s="2" customFormat="1" ht="12">
      <c r="A176" s="39"/>
      <c r="B176" s="40"/>
      <c r="C176" s="41"/>
      <c r="D176" s="223" t="s">
        <v>133</v>
      </c>
      <c r="E176" s="41"/>
      <c r="F176" s="224" t="s">
        <v>268</v>
      </c>
      <c r="G176" s="41"/>
      <c r="H176" s="41"/>
      <c r="I176" s="220"/>
      <c r="J176" s="41"/>
      <c r="K176" s="41"/>
      <c r="L176" s="45"/>
      <c r="M176" s="221"/>
      <c r="N176" s="222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133</v>
      </c>
      <c r="AU176" s="18" t="s">
        <v>82</v>
      </c>
    </row>
    <row r="177" spans="1:65" s="2" customFormat="1" ht="16.5" customHeight="1">
      <c r="A177" s="39"/>
      <c r="B177" s="40"/>
      <c r="C177" s="225" t="s">
        <v>212</v>
      </c>
      <c r="D177" s="225" t="s">
        <v>194</v>
      </c>
      <c r="E177" s="226" t="s">
        <v>269</v>
      </c>
      <c r="F177" s="227" t="s">
        <v>270</v>
      </c>
      <c r="G177" s="228" t="s">
        <v>139</v>
      </c>
      <c r="H177" s="229">
        <v>30</v>
      </c>
      <c r="I177" s="230"/>
      <c r="J177" s="231">
        <f>ROUND(I177*H177,2)</f>
        <v>0</v>
      </c>
      <c r="K177" s="227" t="s">
        <v>20</v>
      </c>
      <c r="L177" s="232"/>
      <c r="M177" s="233" t="s">
        <v>20</v>
      </c>
      <c r="N177" s="234" t="s">
        <v>44</v>
      </c>
      <c r="O177" s="85"/>
      <c r="P177" s="214">
        <f>O177*H177</f>
        <v>0</v>
      </c>
      <c r="Q177" s="214">
        <v>0</v>
      </c>
      <c r="R177" s="214">
        <f>Q177*H177</f>
        <v>0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150</v>
      </c>
      <c r="AT177" s="216" t="s">
        <v>194</v>
      </c>
      <c r="AU177" s="216" t="s">
        <v>82</v>
      </c>
      <c r="AY177" s="18" t="s">
        <v>123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22</v>
      </c>
      <c r="BK177" s="217">
        <f>ROUND(I177*H177,2)</f>
        <v>0</v>
      </c>
      <c r="BL177" s="18" t="s">
        <v>124</v>
      </c>
      <c r="BM177" s="216" t="s">
        <v>271</v>
      </c>
    </row>
    <row r="178" spans="1:47" s="2" customFormat="1" ht="12">
      <c r="A178" s="39"/>
      <c r="B178" s="40"/>
      <c r="C178" s="41"/>
      <c r="D178" s="218" t="s">
        <v>131</v>
      </c>
      <c r="E178" s="41"/>
      <c r="F178" s="219" t="s">
        <v>270</v>
      </c>
      <c r="G178" s="41"/>
      <c r="H178" s="41"/>
      <c r="I178" s="220"/>
      <c r="J178" s="41"/>
      <c r="K178" s="41"/>
      <c r="L178" s="45"/>
      <c r="M178" s="221"/>
      <c r="N178" s="222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131</v>
      </c>
      <c r="AU178" s="18" t="s">
        <v>82</v>
      </c>
    </row>
    <row r="179" spans="1:65" s="2" customFormat="1" ht="16.5" customHeight="1">
      <c r="A179" s="39"/>
      <c r="B179" s="40"/>
      <c r="C179" s="205" t="s">
        <v>272</v>
      </c>
      <c r="D179" s="205" t="s">
        <v>126</v>
      </c>
      <c r="E179" s="206" t="s">
        <v>273</v>
      </c>
      <c r="F179" s="207" t="s">
        <v>274</v>
      </c>
      <c r="G179" s="208" t="s">
        <v>139</v>
      </c>
      <c r="H179" s="209">
        <v>1240</v>
      </c>
      <c r="I179" s="210"/>
      <c r="J179" s="211">
        <f>ROUND(I179*H179,2)</f>
        <v>0</v>
      </c>
      <c r="K179" s="207" t="s">
        <v>130</v>
      </c>
      <c r="L179" s="45"/>
      <c r="M179" s="212" t="s">
        <v>20</v>
      </c>
      <c r="N179" s="213" t="s">
        <v>44</v>
      </c>
      <c r="O179" s="85"/>
      <c r="P179" s="214">
        <f>O179*H179</f>
        <v>0</v>
      </c>
      <c r="Q179" s="214">
        <v>0</v>
      </c>
      <c r="R179" s="214">
        <f>Q179*H179</f>
        <v>0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124</v>
      </c>
      <c r="AT179" s="216" t="s">
        <v>126</v>
      </c>
      <c r="AU179" s="216" t="s">
        <v>82</v>
      </c>
      <c r="AY179" s="18" t="s">
        <v>123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22</v>
      </c>
      <c r="BK179" s="217">
        <f>ROUND(I179*H179,2)</f>
        <v>0</v>
      </c>
      <c r="BL179" s="18" t="s">
        <v>124</v>
      </c>
      <c r="BM179" s="216" t="s">
        <v>275</v>
      </c>
    </row>
    <row r="180" spans="1:47" s="2" customFormat="1" ht="12">
      <c r="A180" s="39"/>
      <c r="B180" s="40"/>
      <c r="C180" s="41"/>
      <c r="D180" s="218" t="s">
        <v>131</v>
      </c>
      <c r="E180" s="41"/>
      <c r="F180" s="219" t="s">
        <v>276</v>
      </c>
      <c r="G180" s="41"/>
      <c r="H180" s="41"/>
      <c r="I180" s="220"/>
      <c r="J180" s="41"/>
      <c r="K180" s="41"/>
      <c r="L180" s="45"/>
      <c r="M180" s="221"/>
      <c r="N180" s="222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131</v>
      </c>
      <c r="AU180" s="18" t="s">
        <v>82</v>
      </c>
    </row>
    <row r="181" spans="1:47" s="2" customFormat="1" ht="12">
      <c r="A181" s="39"/>
      <c r="B181" s="40"/>
      <c r="C181" s="41"/>
      <c r="D181" s="223" t="s">
        <v>133</v>
      </c>
      <c r="E181" s="41"/>
      <c r="F181" s="224" t="s">
        <v>277</v>
      </c>
      <c r="G181" s="41"/>
      <c r="H181" s="41"/>
      <c r="I181" s="220"/>
      <c r="J181" s="41"/>
      <c r="K181" s="41"/>
      <c r="L181" s="45"/>
      <c r="M181" s="221"/>
      <c r="N181" s="22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133</v>
      </c>
      <c r="AU181" s="18" t="s">
        <v>82</v>
      </c>
    </row>
    <row r="182" spans="1:65" s="2" customFormat="1" ht="16.5" customHeight="1">
      <c r="A182" s="39"/>
      <c r="B182" s="40"/>
      <c r="C182" s="225" t="s">
        <v>216</v>
      </c>
      <c r="D182" s="225" t="s">
        <v>194</v>
      </c>
      <c r="E182" s="226" t="s">
        <v>278</v>
      </c>
      <c r="F182" s="227" t="s">
        <v>279</v>
      </c>
      <c r="G182" s="228" t="s">
        <v>139</v>
      </c>
      <c r="H182" s="229">
        <v>1240</v>
      </c>
      <c r="I182" s="230"/>
      <c r="J182" s="231">
        <f>ROUND(I182*H182,2)</f>
        <v>0</v>
      </c>
      <c r="K182" s="227" t="s">
        <v>20</v>
      </c>
      <c r="L182" s="232"/>
      <c r="M182" s="233" t="s">
        <v>20</v>
      </c>
      <c r="N182" s="234" t="s">
        <v>44</v>
      </c>
      <c r="O182" s="85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150</v>
      </c>
      <c r="AT182" s="216" t="s">
        <v>194</v>
      </c>
      <c r="AU182" s="216" t="s">
        <v>82</v>
      </c>
      <c r="AY182" s="18" t="s">
        <v>123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22</v>
      </c>
      <c r="BK182" s="217">
        <f>ROUND(I182*H182,2)</f>
        <v>0</v>
      </c>
      <c r="BL182" s="18" t="s">
        <v>124</v>
      </c>
      <c r="BM182" s="216" t="s">
        <v>280</v>
      </c>
    </row>
    <row r="183" spans="1:47" s="2" customFormat="1" ht="12">
      <c r="A183" s="39"/>
      <c r="B183" s="40"/>
      <c r="C183" s="41"/>
      <c r="D183" s="218" t="s">
        <v>131</v>
      </c>
      <c r="E183" s="41"/>
      <c r="F183" s="219" t="s">
        <v>279</v>
      </c>
      <c r="G183" s="41"/>
      <c r="H183" s="41"/>
      <c r="I183" s="220"/>
      <c r="J183" s="41"/>
      <c r="K183" s="41"/>
      <c r="L183" s="45"/>
      <c r="M183" s="221"/>
      <c r="N183" s="222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131</v>
      </c>
      <c r="AU183" s="18" t="s">
        <v>82</v>
      </c>
    </row>
    <row r="184" spans="1:63" s="12" customFormat="1" ht="22.8" customHeight="1">
      <c r="A184" s="12"/>
      <c r="B184" s="189"/>
      <c r="C184" s="190"/>
      <c r="D184" s="191" t="s">
        <v>72</v>
      </c>
      <c r="E184" s="203" t="s">
        <v>281</v>
      </c>
      <c r="F184" s="203" t="s">
        <v>282</v>
      </c>
      <c r="G184" s="190"/>
      <c r="H184" s="190"/>
      <c r="I184" s="193"/>
      <c r="J184" s="204">
        <f>BK184</f>
        <v>0</v>
      </c>
      <c r="K184" s="190"/>
      <c r="L184" s="195"/>
      <c r="M184" s="196"/>
      <c r="N184" s="197"/>
      <c r="O184" s="197"/>
      <c r="P184" s="198">
        <f>SUM(P185:P224)</f>
        <v>0</v>
      </c>
      <c r="Q184" s="197"/>
      <c r="R184" s="198">
        <f>SUM(R185:R224)</f>
        <v>0</v>
      </c>
      <c r="S184" s="197"/>
      <c r="T184" s="199">
        <f>SUM(T185:T224)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0" t="s">
        <v>22</v>
      </c>
      <c r="AT184" s="201" t="s">
        <v>72</v>
      </c>
      <c r="AU184" s="201" t="s">
        <v>22</v>
      </c>
      <c r="AY184" s="200" t="s">
        <v>123</v>
      </c>
      <c r="BK184" s="202">
        <f>SUM(BK185:BK224)</f>
        <v>0</v>
      </c>
    </row>
    <row r="185" spans="1:65" s="2" customFormat="1" ht="16.5" customHeight="1">
      <c r="A185" s="39"/>
      <c r="B185" s="40"/>
      <c r="C185" s="205" t="s">
        <v>283</v>
      </c>
      <c r="D185" s="205" t="s">
        <v>126</v>
      </c>
      <c r="E185" s="206" t="s">
        <v>284</v>
      </c>
      <c r="F185" s="207" t="s">
        <v>285</v>
      </c>
      <c r="G185" s="208" t="s">
        <v>129</v>
      </c>
      <c r="H185" s="209">
        <v>1</v>
      </c>
      <c r="I185" s="210"/>
      <c r="J185" s="211">
        <f>ROUND(I185*H185,2)</f>
        <v>0</v>
      </c>
      <c r="K185" s="207" t="s">
        <v>130</v>
      </c>
      <c r="L185" s="45"/>
      <c r="M185" s="212" t="s">
        <v>20</v>
      </c>
      <c r="N185" s="213" t="s">
        <v>44</v>
      </c>
      <c r="O185" s="85"/>
      <c r="P185" s="214">
        <f>O185*H185</f>
        <v>0</v>
      </c>
      <c r="Q185" s="214">
        <v>0</v>
      </c>
      <c r="R185" s="214">
        <f>Q185*H185</f>
        <v>0</v>
      </c>
      <c r="S185" s="214">
        <v>0</v>
      </c>
      <c r="T185" s="215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16" t="s">
        <v>124</v>
      </c>
      <c r="AT185" s="216" t="s">
        <v>126</v>
      </c>
      <c r="AU185" s="216" t="s">
        <v>82</v>
      </c>
      <c r="AY185" s="18" t="s">
        <v>123</v>
      </c>
      <c r="BE185" s="217">
        <f>IF(N185="základní",J185,0)</f>
        <v>0</v>
      </c>
      <c r="BF185" s="217">
        <f>IF(N185="snížená",J185,0)</f>
        <v>0</v>
      </c>
      <c r="BG185" s="217">
        <f>IF(N185="zákl. přenesená",J185,0)</f>
        <v>0</v>
      </c>
      <c r="BH185" s="217">
        <f>IF(N185="sníž. přenesená",J185,0)</f>
        <v>0</v>
      </c>
      <c r="BI185" s="217">
        <f>IF(N185="nulová",J185,0)</f>
        <v>0</v>
      </c>
      <c r="BJ185" s="18" t="s">
        <v>22</v>
      </c>
      <c r="BK185" s="217">
        <f>ROUND(I185*H185,2)</f>
        <v>0</v>
      </c>
      <c r="BL185" s="18" t="s">
        <v>124</v>
      </c>
      <c r="BM185" s="216" t="s">
        <v>286</v>
      </c>
    </row>
    <row r="186" spans="1:47" s="2" customFormat="1" ht="12">
      <c r="A186" s="39"/>
      <c r="B186" s="40"/>
      <c r="C186" s="41"/>
      <c r="D186" s="218" t="s">
        <v>131</v>
      </c>
      <c r="E186" s="41"/>
      <c r="F186" s="219" t="s">
        <v>287</v>
      </c>
      <c r="G186" s="41"/>
      <c r="H186" s="41"/>
      <c r="I186" s="220"/>
      <c r="J186" s="41"/>
      <c r="K186" s="41"/>
      <c r="L186" s="45"/>
      <c r="M186" s="221"/>
      <c r="N186" s="222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131</v>
      </c>
      <c r="AU186" s="18" t="s">
        <v>82</v>
      </c>
    </row>
    <row r="187" spans="1:47" s="2" customFormat="1" ht="12">
      <c r="A187" s="39"/>
      <c r="B187" s="40"/>
      <c r="C187" s="41"/>
      <c r="D187" s="223" t="s">
        <v>133</v>
      </c>
      <c r="E187" s="41"/>
      <c r="F187" s="224" t="s">
        <v>288</v>
      </c>
      <c r="G187" s="41"/>
      <c r="H187" s="41"/>
      <c r="I187" s="220"/>
      <c r="J187" s="41"/>
      <c r="K187" s="41"/>
      <c r="L187" s="45"/>
      <c r="M187" s="221"/>
      <c r="N187" s="222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133</v>
      </c>
      <c r="AU187" s="18" t="s">
        <v>82</v>
      </c>
    </row>
    <row r="188" spans="1:65" s="2" customFormat="1" ht="24.15" customHeight="1">
      <c r="A188" s="39"/>
      <c r="B188" s="40"/>
      <c r="C188" s="225" t="s">
        <v>221</v>
      </c>
      <c r="D188" s="225" t="s">
        <v>194</v>
      </c>
      <c r="E188" s="226" t="s">
        <v>289</v>
      </c>
      <c r="F188" s="227" t="s">
        <v>290</v>
      </c>
      <c r="G188" s="228" t="s">
        <v>129</v>
      </c>
      <c r="H188" s="229">
        <v>1</v>
      </c>
      <c r="I188" s="230"/>
      <c r="J188" s="231">
        <f>ROUND(I188*H188,2)</f>
        <v>0</v>
      </c>
      <c r="K188" s="227" t="s">
        <v>20</v>
      </c>
      <c r="L188" s="232"/>
      <c r="M188" s="233" t="s">
        <v>20</v>
      </c>
      <c r="N188" s="234" t="s">
        <v>44</v>
      </c>
      <c r="O188" s="85"/>
      <c r="P188" s="214">
        <f>O188*H188</f>
        <v>0</v>
      </c>
      <c r="Q188" s="214">
        <v>0</v>
      </c>
      <c r="R188" s="214">
        <f>Q188*H188</f>
        <v>0</v>
      </c>
      <c r="S188" s="214">
        <v>0</v>
      </c>
      <c r="T188" s="215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16" t="s">
        <v>150</v>
      </c>
      <c r="AT188" s="216" t="s">
        <v>194</v>
      </c>
      <c r="AU188" s="216" t="s">
        <v>82</v>
      </c>
      <c r="AY188" s="18" t="s">
        <v>123</v>
      </c>
      <c r="BE188" s="217">
        <f>IF(N188="základní",J188,0)</f>
        <v>0</v>
      </c>
      <c r="BF188" s="217">
        <f>IF(N188="snížená",J188,0)</f>
        <v>0</v>
      </c>
      <c r="BG188" s="217">
        <f>IF(N188="zákl. přenesená",J188,0)</f>
        <v>0</v>
      </c>
      <c r="BH188" s="217">
        <f>IF(N188="sníž. přenesená",J188,0)</f>
        <v>0</v>
      </c>
      <c r="BI188" s="217">
        <f>IF(N188="nulová",J188,0)</f>
        <v>0</v>
      </c>
      <c r="BJ188" s="18" t="s">
        <v>22</v>
      </c>
      <c r="BK188" s="217">
        <f>ROUND(I188*H188,2)</f>
        <v>0</v>
      </c>
      <c r="BL188" s="18" t="s">
        <v>124</v>
      </c>
      <c r="BM188" s="216" t="s">
        <v>291</v>
      </c>
    </row>
    <row r="189" spans="1:47" s="2" customFormat="1" ht="12">
      <c r="A189" s="39"/>
      <c r="B189" s="40"/>
      <c r="C189" s="41"/>
      <c r="D189" s="218" t="s">
        <v>131</v>
      </c>
      <c r="E189" s="41"/>
      <c r="F189" s="219" t="s">
        <v>290</v>
      </c>
      <c r="G189" s="41"/>
      <c r="H189" s="41"/>
      <c r="I189" s="220"/>
      <c r="J189" s="41"/>
      <c r="K189" s="41"/>
      <c r="L189" s="45"/>
      <c r="M189" s="221"/>
      <c r="N189" s="222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131</v>
      </c>
      <c r="AU189" s="18" t="s">
        <v>82</v>
      </c>
    </row>
    <row r="190" spans="1:65" s="2" customFormat="1" ht="16.5" customHeight="1">
      <c r="A190" s="39"/>
      <c r="B190" s="40"/>
      <c r="C190" s="205" t="s">
        <v>292</v>
      </c>
      <c r="D190" s="205" t="s">
        <v>126</v>
      </c>
      <c r="E190" s="206" t="s">
        <v>293</v>
      </c>
      <c r="F190" s="207" t="s">
        <v>294</v>
      </c>
      <c r="G190" s="208" t="s">
        <v>129</v>
      </c>
      <c r="H190" s="209">
        <v>6</v>
      </c>
      <c r="I190" s="210"/>
      <c r="J190" s="211">
        <f>ROUND(I190*H190,2)</f>
        <v>0</v>
      </c>
      <c r="K190" s="207" t="s">
        <v>130</v>
      </c>
      <c r="L190" s="45"/>
      <c r="M190" s="212" t="s">
        <v>20</v>
      </c>
      <c r="N190" s="213" t="s">
        <v>44</v>
      </c>
      <c r="O190" s="85"/>
      <c r="P190" s="214">
        <f>O190*H190</f>
        <v>0</v>
      </c>
      <c r="Q190" s="214">
        <v>0</v>
      </c>
      <c r="R190" s="214">
        <f>Q190*H190</f>
        <v>0</v>
      </c>
      <c r="S190" s="214">
        <v>0</v>
      </c>
      <c r="T190" s="215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16" t="s">
        <v>124</v>
      </c>
      <c r="AT190" s="216" t="s">
        <v>126</v>
      </c>
      <c r="AU190" s="216" t="s">
        <v>82</v>
      </c>
      <c r="AY190" s="18" t="s">
        <v>123</v>
      </c>
      <c r="BE190" s="217">
        <f>IF(N190="základní",J190,0)</f>
        <v>0</v>
      </c>
      <c r="BF190" s="217">
        <f>IF(N190="snížená",J190,0)</f>
        <v>0</v>
      </c>
      <c r="BG190" s="217">
        <f>IF(N190="zákl. přenesená",J190,0)</f>
        <v>0</v>
      </c>
      <c r="BH190" s="217">
        <f>IF(N190="sníž. přenesená",J190,0)</f>
        <v>0</v>
      </c>
      <c r="BI190" s="217">
        <f>IF(N190="nulová",J190,0)</f>
        <v>0</v>
      </c>
      <c r="BJ190" s="18" t="s">
        <v>22</v>
      </c>
      <c r="BK190" s="217">
        <f>ROUND(I190*H190,2)</f>
        <v>0</v>
      </c>
      <c r="BL190" s="18" t="s">
        <v>124</v>
      </c>
      <c r="BM190" s="216" t="s">
        <v>295</v>
      </c>
    </row>
    <row r="191" spans="1:47" s="2" customFormat="1" ht="12">
      <c r="A191" s="39"/>
      <c r="B191" s="40"/>
      <c r="C191" s="41"/>
      <c r="D191" s="218" t="s">
        <v>131</v>
      </c>
      <c r="E191" s="41"/>
      <c r="F191" s="219" t="s">
        <v>296</v>
      </c>
      <c r="G191" s="41"/>
      <c r="H191" s="41"/>
      <c r="I191" s="220"/>
      <c r="J191" s="41"/>
      <c r="K191" s="41"/>
      <c r="L191" s="45"/>
      <c r="M191" s="221"/>
      <c r="N191" s="222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131</v>
      </c>
      <c r="AU191" s="18" t="s">
        <v>82</v>
      </c>
    </row>
    <row r="192" spans="1:47" s="2" customFormat="1" ht="12">
      <c r="A192" s="39"/>
      <c r="B192" s="40"/>
      <c r="C192" s="41"/>
      <c r="D192" s="223" t="s">
        <v>133</v>
      </c>
      <c r="E192" s="41"/>
      <c r="F192" s="224" t="s">
        <v>297</v>
      </c>
      <c r="G192" s="41"/>
      <c r="H192" s="41"/>
      <c r="I192" s="220"/>
      <c r="J192" s="41"/>
      <c r="K192" s="41"/>
      <c r="L192" s="45"/>
      <c r="M192" s="221"/>
      <c r="N192" s="222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133</v>
      </c>
      <c r="AU192" s="18" t="s">
        <v>82</v>
      </c>
    </row>
    <row r="193" spans="1:65" s="2" customFormat="1" ht="37.8" customHeight="1">
      <c r="A193" s="39"/>
      <c r="B193" s="40"/>
      <c r="C193" s="225" t="s">
        <v>225</v>
      </c>
      <c r="D193" s="225" t="s">
        <v>194</v>
      </c>
      <c r="E193" s="226" t="s">
        <v>298</v>
      </c>
      <c r="F193" s="227" t="s">
        <v>299</v>
      </c>
      <c r="G193" s="228" t="s">
        <v>129</v>
      </c>
      <c r="H193" s="229">
        <v>6</v>
      </c>
      <c r="I193" s="230"/>
      <c r="J193" s="231">
        <f>ROUND(I193*H193,2)</f>
        <v>0</v>
      </c>
      <c r="K193" s="227" t="s">
        <v>20</v>
      </c>
      <c r="L193" s="232"/>
      <c r="M193" s="233" t="s">
        <v>20</v>
      </c>
      <c r="N193" s="234" t="s">
        <v>44</v>
      </c>
      <c r="O193" s="85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150</v>
      </c>
      <c r="AT193" s="216" t="s">
        <v>194</v>
      </c>
      <c r="AU193" s="216" t="s">
        <v>82</v>
      </c>
      <c r="AY193" s="18" t="s">
        <v>123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22</v>
      </c>
      <c r="BK193" s="217">
        <f>ROUND(I193*H193,2)</f>
        <v>0</v>
      </c>
      <c r="BL193" s="18" t="s">
        <v>124</v>
      </c>
      <c r="BM193" s="216" t="s">
        <v>300</v>
      </c>
    </row>
    <row r="194" spans="1:47" s="2" customFormat="1" ht="12">
      <c r="A194" s="39"/>
      <c r="B194" s="40"/>
      <c r="C194" s="41"/>
      <c r="D194" s="218" t="s">
        <v>131</v>
      </c>
      <c r="E194" s="41"/>
      <c r="F194" s="219" t="s">
        <v>299</v>
      </c>
      <c r="G194" s="41"/>
      <c r="H194" s="41"/>
      <c r="I194" s="220"/>
      <c r="J194" s="41"/>
      <c r="K194" s="41"/>
      <c r="L194" s="45"/>
      <c r="M194" s="221"/>
      <c r="N194" s="222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131</v>
      </c>
      <c r="AU194" s="18" t="s">
        <v>82</v>
      </c>
    </row>
    <row r="195" spans="1:65" s="2" customFormat="1" ht="16.5" customHeight="1">
      <c r="A195" s="39"/>
      <c r="B195" s="40"/>
      <c r="C195" s="205" t="s">
        <v>301</v>
      </c>
      <c r="D195" s="205" t="s">
        <v>126</v>
      </c>
      <c r="E195" s="206" t="s">
        <v>214</v>
      </c>
      <c r="F195" s="207" t="s">
        <v>215</v>
      </c>
      <c r="G195" s="208" t="s">
        <v>129</v>
      </c>
      <c r="H195" s="209">
        <v>6</v>
      </c>
      <c r="I195" s="210"/>
      <c r="J195" s="211">
        <f>ROUND(I195*H195,2)</f>
        <v>0</v>
      </c>
      <c r="K195" s="207" t="s">
        <v>130</v>
      </c>
      <c r="L195" s="45"/>
      <c r="M195" s="212" t="s">
        <v>20</v>
      </c>
      <c r="N195" s="213" t="s">
        <v>44</v>
      </c>
      <c r="O195" s="85"/>
      <c r="P195" s="214">
        <f>O195*H195</f>
        <v>0</v>
      </c>
      <c r="Q195" s="214">
        <v>0</v>
      </c>
      <c r="R195" s="214">
        <f>Q195*H195</f>
        <v>0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124</v>
      </c>
      <c r="AT195" s="216" t="s">
        <v>126</v>
      </c>
      <c r="AU195" s="216" t="s">
        <v>82</v>
      </c>
      <c r="AY195" s="18" t="s">
        <v>123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22</v>
      </c>
      <c r="BK195" s="217">
        <f>ROUND(I195*H195,2)</f>
        <v>0</v>
      </c>
      <c r="BL195" s="18" t="s">
        <v>124</v>
      </c>
      <c r="BM195" s="216" t="s">
        <v>302</v>
      </c>
    </row>
    <row r="196" spans="1:47" s="2" customFormat="1" ht="12">
      <c r="A196" s="39"/>
      <c r="B196" s="40"/>
      <c r="C196" s="41"/>
      <c r="D196" s="218" t="s">
        <v>131</v>
      </c>
      <c r="E196" s="41"/>
      <c r="F196" s="219" t="s">
        <v>217</v>
      </c>
      <c r="G196" s="41"/>
      <c r="H196" s="41"/>
      <c r="I196" s="220"/>
      <c r="J196" s="41"/>
      <c r="K196" s="41"/>
      <c r="L196" s="45"/>
      <c r="M196" s="221"/>
      <c r="N196" s="222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131</v>
      </c>
      <c r="AU196" s="18" t="s">
        <v>82</v>
      </c>
    </row>
    <row r="197" spans="1:47" s="2" customFormat="1" ht="12">
      <c r="A197" s="39"/>
      <c r="B197" s="40"/>
      <c r="C197" s="41"/>
      <c r="D197" s="223" t="s">
        <v>133</v>
      </c>
      <c r="E197" s="41"/>
      <c r="F197" s="224" t="s">
        <v>218</v>
      </c>
      <c r="G197" s="41"/>
      <c r="H197" s="41"/>
      <c r="I197" s="220"/>
      <c r="J197" s="41"/>
      <c r="K197" s="41"/>
      <c r="L197" s="45"/>
      <c r="M197" s="221"/>
      <c r="N197" s="222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133</v>
      </c>
      <c r="AU197" s="18" t="s">
        <v>82</v>
      </c>
    </row>
    <row r="198" spans="1:65" s="2" customFormat="1" ht="24.15" customHeight="1">
      <c r="A198" s="39"/>
      <c r="B198" s="40"/>
      <c r="C198" s="225" t="s">
        <v>228</v>
      </c>
      <c r="D198" s="225" t="s">
        <v>194</v>
      </c>
      <c r="E198" s="226" t="s">
        <v>219</v>
      </c>
      <c r="F198" s="227" t="s">
        <v>220</v>
      </c>
      <c r="G198" s="228" t="s">
        <v>129</v>
      </c>
      <c r="H198" s="229">
        <v>6</v>
      </c>
      <c r="I198" s="230"/>
      <c r="J198" s="231">
        <f>ROUND(I198*H198,2)</f>
        <v>0</v>
      </c>
      <c r="K198" s="227" t="s">
        <v>20</v>
      </c>
      <c r="L198" s="232"/>
      <c r="M198" s="233" t="s">
        <v>20</v>
      </c>
      <c r="N198" s="234" t="s">
        <v>44</v>
      </c>
      <c r="O198" s="85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150</v>
      </c>
      <c r="AT198" s="216" t="s">
        <v>194</v>
      </c>
      <c r="AU198" s="216" t="s">
        <v>82</v>
      </c>
      <c r="AY198" s="18" t="s">
        <v>123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22</v>
      </c>
      <c r="BK198" s="217">
        <f>ROUND(I198*H198,2)</f>
        <v>0</v>
      </c>
      <c r="BL198" s="18" t="s">
        <v>124</v>
      </c>
      <c r="BM198" s="216" t="s">
        <v>303</v>
      </c>
    </row>
    <row r="199" spans="1:47" s="2" customFormat="1" ht="12">
      <c r="A199" s="39"/>
      <c r="B199" s="40"/>
      <c r="C199" s="41"/>
      <c r="D199" s="218" t="s">
        <v>131</v>
      </c>
      <c r="E199" s="41"/>
      <c r="F199" s="219" t="s">
        <v>220</v>
      </c>
      <c r="G199" s="41"/>
      <c r="H199" s="41"/>
      <c r="I199" s="220"/>
      <c r="J199" s="41"/>
      <c r="K199" s="41"/>
      <c r="L199" s="45"/>
      <c r="M199" s="221"/>
      <c r="N199" s="222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131</v>
      </c>
      <c r="AU199" s="18" t="s">
        <v>82</v>
      </c>
    </row>
    <row r="200" spans="1:65" s="2" customFormat="1" ht="16.5" customHeight="1">
      <c r="A200" s="39"/>
      <c r="B200" s="40"/>
      <c r="C200" s="225" t="s">
        <v>304</v>
      </c>
      <c r="D200" s="225" t="s">
        <v>194</v>
      </c>
      <c r="E200" s="226" t="s">
        <v>223</v>
      </c>
      <c r="F200" s="227" t="s">
        <v>224</v>
      </c>
      <c r="G200" s="228" t="s">
        <v>129</v>
      </c>
      <c r="H200" s="229">
        <v>6</v>
      </c>
      <c r="I200" s="230"/>
      <c r="J200" s="231">
        <f>ROUND(I200*H200,2)</f>
        <v>0</v>
      </c>
      <c r="K200" s="227" t="s">
        <v>20</v>
      </c>
      <c r="L200" s="232"/>
      <c r="M200" s="233" t="s">
        <v>20</v>
      </c>
      <c r="N200" s="234" t="s">
        <v>44</v>
      </c>
      <c r="O200" s="85"/>
      <c r="P200" s="214">
        <f>O200*H200</f>
        <v>0</v>
      </c>
      <c r="Q200" s="214">
        <v>0</v>
      </c>
      <c r="R200" s="214">
        <f>Q200*H200</f>
        <v>0</v>
      </c>
      <c r="S200" s="214">
        <v>0</v>
      </c>
      <c r="T200" s="215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6" t="s">
        <v>150</v>
      </c>
      <c r="AT200" s="216" t="s">
        <v>194</v>
      </c>
      <c r="AU200" s="216" t="s">
        <v>82</v>
      </c>
      <c r="AY200" s="18" t="s">
        <v>123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8" t="s">
        <v>22</v>
      </c>
      <c r="BK200" s="217">
        <f>ROUND(I200*H200,2)</f>
        <v>0</v>
      </c>
      <c r="BL200" s="18" t="s">
        <v>124</v>
      </c>
      <c r="BM200" s="216" t="s">
        <v>305</v>
      </c>
    </row>
    <row r="201" spans="1:47" s="2" customFormat="1" ht="12">
      <c r="A201" s="39"/>
      <c r="B201" s="40"/>
      <c r="C201" s="41"/>
      <c r="D201" s="218" t="s">
        <v>131</v>
      </c>
      <c r="E201" s="41"/>
      <c r="F201" s="219" t="s">
        <v>224</v>
      </c>
      <c r="G201" s="41"/>
      <c r="H201" s="41"/>
      <c r="I201" s="220"/>
      <c r="J201" s="41"/>
      <c r="K201" s="41"/>
      <c r="L201" s="45"/>
      <c r="M201" s="221"/>
      <c r="N201" s="222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131</v>
      </c>
      <c r="AU201" s="18" t="s">
        <v>82</v>
      </c>
    </row>
    <row r="202" spans="1:65" s="2" customFormat="1" ht="16.5" customHeight="1">
      <c r="A202" s="39"/>
      <c r="B202" s="40"/>
      <c r="C202" s="205" t="s">
        <v>233</v>
      </c>
      <c r="D202" s="205" t="s">
        <v>126</v>
      </c>
      <c r="E202" s="206" t="s">
        <v>255</v>
      </c>
      <c r="F202" s="207" t="s">
        <v>256</v>
      </c>
      <c r="G202" s="208" t="s">
        <v>139</v>
      </c>
      <c r="H202" s="209">
        <v>200</v>
      </c>
      <c r="I202" s="210"/>
      <c r="J202" s="211">
        <f>ROUND(I202*H202,2)</f>
        <v>0</v>
      </c>
      <c r="K202" s="207" t="s">
        <v>130</v>
      </c>
      <c r="L202" s="45"/>
      <c r="M202" s="212" t="s">
        <v>20</v>
      </c>
      <c r="N202" s="213" t="s">
        <v>44</v>
      </c>
      <c r="O202" s="85"/>
      <c r="P202" s="214">
        <f>O202*H202</f>
        <v>0</v>
      </c>
      <c r="Q202" s="214">
        <v>0</v>
      </c>
      <c r="R202" s="214">
        <f>Q202*H202</f>
        <v>0</v>
      </c>
      <c r="S202" s="214">
        <v>0</v>
      </c>
      <c r="T202" s="21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6" t="s">
        <v>124</v>
      </c>
      <c r="AT202" s="216" t="s">
        <v>126</v>
      </c>
      <c r="AU202" s="216" t="s">
        <v>82</v>
      </c>
      <c r="AY202" s="18" t="s">
        <v>123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8" t="s">
        <v>22</v>
      </c>
      <c r="BK202" s="217">
        <f>ROUND(I202*H202,2)</f>
        <v>0</v>
      </c>
      <c r="BL202" s="18" t="s">
        <v>124</v>
      </c>
      <c r="BM202" s="216" t="s">
        <v>306</v>
      </c>
    </row>
    <row r="203" spans="1:47" s="2" customFormat="1" ht="12">
      <c r="A203" s="39"/>
      <c r="B203" s="40"/>
      <c r="C203" s="41"/>
      <c r="D203" s="218" t="s">
        <v>131</v>
      </c>
      <c r="E203" s="41"/>
      <c r="F203" s="219" t="s">
        <v>258</v>
      </c>
      <c r="G203" s="41"/>
      <c r="H203" s="41"/>
      <c r="I203" s="220"/>
      <c r="J203" s="41"/>
      <c r="K203" s="41"/>
      <c r="L203" s="45"/>
      <c r="M203" s="221"/>
      <c r="N203" s="222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131</v>
      </c>
      <c r="AU203" s="18" t="s">
        <v>82</v>
      </c>
    </row>
    <row r="204" spans="1:47" s="2" customFormat="1" ht="12">
      <c r="A204" s="39"/>
      <c r="B204" s="40"/>
      <c r="C204" s="41"/>
      <c r="D204" s="223" t="s">
        <v>133</v>
      </c>
      <c r="E204" s="41"/>
      <c r="F204" s="224" t="s">
        <v>259</v>
      </c>
      <c r="G204" s="41"/>
      <c r="H204" s="41"/>
      <c r="I204" s="220"/>
      <c r="J204" s="41"/>
      <c r="K204" s="41"/>
      <c r="L204" s="45"/>
      <c r="M204" s="221"/>
      <c r="N204" s="222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133</v>
      </c>
      <c r="AU204" s="18" t="s">
        <v>82</v>
      </c>
    </row>
    <row r="205" spans="1:65" s="2" customFormat="1" ht="16.5" customHeight="1">
      <c r="A205" s="39"/>
      <c r="B205" s="40"/>
      <c r="C205" s="225" t="s">
        <v>307</v>
      </c>
      <c r="D205" s="225" t="s">
        <v>194</v>
      </c>
      <c r="E205" s="226" t="s">
        <v>260</v>
      </c>
      <c r="F205" s="227" t="s">
        <v>261</v>
      </c>
      <c r="G205" s="228" t="s">
        <v>139</v>
      </c>
      <c r="H205" s="229">
        <v>200</v>
      </c>
      <c r="I205" s="230"/>
      <c r="J205" s="231">
        <f>ROUND(I205*H205,2)</f>
        <v>0</v>
      </c>
      <c r="K205" s="227" t="s">
        <v>20</v>
      </c>
      <c r="L205" s="232"/>
      <c r="M205" s="233" t="s">
        <v>20</v>
      </c>
      <c r="N205" s="234" t="s">
        <v>44</v>
      </c>
      <c r="O205" s="85"/>
      <c r="P205" s="214">
        <f>O205*H205</f>
        <v>0</v>
      </c>
      <c r="Q205" s="214">
        <v>0</v>
      </c>
      <c r="R205" s="214">
        <f>Q205*H205</f>
        <v>0</v>
      </c>
      <c r="S205" s="214">
        <v>0</v>
      </c>
      <c r="T205" s="21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6" t="s">
        <v>150</v>
      </c>
      <c r="AT205" s="216" t="s">
        <v>194</v>
      </c>
      <c r="AU205" s="216" t="s">
        <v>82</v>
      </c>
      <c r="AY205" s="18" t="s">
        <v>123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8" t="s">
        <v>22</v>
      </c>
      <c r="BK205" s="217">
        <f>ROUND(I205*H205,2)</f>
        <v>0</v>
      </c>
      <c r="BL205" s="18" t="s">
        <v>124</v>
      </c>
      <c r="BM205" s="216" t="s">
        <v>308</v>
      </c>
    </row>
    <row r="206" spans="1:47" s="2" customFormat="1" ht="12">
      <c r="A206" s="39"/>
      <c r="B206" s="40"/>
      <c r="C206" s="41"/>
      <c r="D206" s="218" t="s">
        <v>131</v>
      </c>
      <c r="E206" s="41"/>
      <c r="F206" s="219" t="s">
        <v>261</v>
      </c>
      <c r="G206" s="41"/>
      <c r="H206" s="41"/>
      <c r="I206" s="220"/>
      <c r="J206" s="41"/>
      <c r="K206" s="41"/>
      <c r="L206" s="45"/>
      <c r="M206" s="221"/>
      <c r="N206" s="222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131</v>
      </c>
      <c r="AU206" s="18" t="s">
        <v>82</v>
      </c>
    </row>
    <row r="207" spans="1:65" s="2" customFormat="1" ht="16.5" customHeight="1">
      <c r="A207" s="39"/>
      <c r="B207" s="40"/>
      <c r="C207" s="205" t="s">
        <v>236</v>
      </c>
      <c r="D207" s="205" t="s">
        <v>126</v>
      </c>
      <c r="E207" s="206" t="s">
        <v>237</v>
      </c>
      <c r="F207" s="207" t="s">
        <v>238</v>
      </c>
      <c r="G207" s="208" t="s">
        <v>129</v>
      </c>
      <c r="H207" s="209">
        <v>6</v>
      </c>
      <c r="I207" s="210"/>
      <c r="J207" s="211">
        <f>ROUND(I207*H207,2)</f>
        <v>0</v>
      </c>
      <c r="K207" s="207" t="s">
        <v>130</v>
      </c>
      <c r="L207" s="45"/>
      <c r="M207" s="212" t="s">
        <v>20</v>
      </c>
      <c r="N207" s="213" t="s">
        <v>44</v>
      </c>
      <c r="O207" s="85"/>
      <c r="P207" s="214">
        <f>O207*H207</f>
        <v>0</v>
      </c>
      <c r="Q207" s="214">
        <v>0</v>
      </c>
      <c r="R207" s="214">
        <f>Q207*H207</f>
        <v>0</v>
      </c>
      <c r="S207" s="214">
        <v>0</v>
      </c>
      <c r="T207" s="215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6" t="s">
        <v>124</v>
      </c>
      <c r="AT207" s="216" t="s">
        <v>126</v>
      </c>
      <c r="AU207" s="216" t="s">
        <v>82</v>
      </c>
      <c r="AY207" s="18" t="s">
        <v>123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8" t="s">
        <v>22</v>
      </c>
      <c r="BK207" s="217">
        <f>ROUND(I207*H207,2)</f>
        <v>0</v>
      </c>
      <c r="BL207" s="18" t="s">
        <v>124</v>
      </c>
      <c r="BM207" s="216" t="s">
        <v>309</v>
      </c>
    </row>
    <row r="208" spans="1:47" s="2" customFormat="1" ht="12">
      <c r="A208" s="39"/>
      <c r="B208" s="40"/>
      <c r="C208" s="41"/>
      <c r="D208" s="218" t="s">
        <v>131</v>
      </c>
      <c r="E208" s="41"/>
      <c r="F208" s="219" t="s">
        <v>240</v>
      </c>
      <c r="G208" s="41"/>
      <c r="H208" s="41"/>
      <c r="I208" s="220"/>
      <c r="J208" s="41"/>
      <c r="K208" s="41"/>
      <c r="L208" s="45"/>
      <c r="M208" s="221"/>
      <c r="N208" s="222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131</v>
      </c>
      <c r="AU208" s="18" t="s">
        <v>82</v>
      </c>
    </row>
    <row r="209" spans="1:47" s="2" customFormat="1" ht="12">
      <c r="A209" s="39"/>
      <c r="B209" s="40"/>
      <c r="C209" s="41"/>
      <c r="D209" s="223" t="s">
        <v>133</v>
      </c>
      <c r="E209" s="41"/>
      <c r="F209" s="224" t="s">
        <v>241</v>
      </c>
      <c r="G209" s="41"/>
      <c r="H209" s="41"/>
      <c r="I209" s="220"/>
      <c r="J209" s="41"/>
      <c r="K209" s="41"/>
      <c r="L209" s="45"/>
      <c r="M209" s="221"/>
      <c r="N209" s="222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133</v>
      </c>
      <c r="AU209" s="18" t="s">
        <v>82</v>
      </c>
    </row>
    <row r="210" spans="1:65" s="2" customFormat="1" ht="16.5" customHeight="1">
      <c r="A210" s="39"/>
      <c r="B210" s="40"/>
      <c r="C210" s="225" t="s">
        <v>310</v>
      </c>
      <c r="D210" s="225" t="s">
        <v>194</v>
      </c>
      <c r="E210" s="226" t="s">
        <v>242</v>
      </c>
      <c r="F210" s="227" t="s">
        <v>243</v>
      </c>
      <c r="G210" s="228" t="s">
        <v>129</v>
      </c>
      <c r="H210" s="229">
        <v>6</v>
      </c>
      <c r="I210" s="230"/>
      <c r="J210" s="231">
        <f>ROUND(I210*H210,2)</f>
        <v>0</v>
      </c>
      <c r="K210" s="227" t="s">
        <v>20</v>
      </c>
      <c r="L210" s="232"/>
      <c r="M210" s="233" t="s">
        <v>20</v>
      </c>
      <c r="N210" s="234" t="s">
        <v>44</v>
      </c>
      <c r="O210" s="85"/>
      <c r="P210" s="214">
        <f>O210*H210</f>
        <v>0</v>
      </c>
      <c r="Q210" s="214">
        <v>0</v>
      </c>
      <c r="R210" s="214">
        <f>Q210*H210</f>
        <v>0</v>
      </c>
      <c r="S210" s="214">
        <v>0</v>
      </c>
      <c r="T210" s="215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16" t="s">
        <v>150</v>
      </c>
      <c r="AT210" s="216" t="s">
        <v>194</v>
      </c>
      <c r="AU210" s="216" t="s">
        <v>82</v>
      </c>
      <c r="AY210" s="18" t="s">
        <v>123</v>
      </c>
      <c r="BE210" s="217">
        <f>IF(N210="základní",J210,0)</f>
        <v>0</v>
      </c>
      <c r="BF210" s="217">
        <f>IF(N210="snížená",J210,0)</f>
        <v>0</v>
      </c>
      <c r="BG210" s="217">
        <f>IF(N210="zákl. přenesená",J210,0)</f>
        <v>0</v>
      </c>
      <c r="BH210" s="217">
        <f>IF(N210="sníž. přenesená",J210,0)</f>
        <v>0</v>
      </c>
      <c r="BI210" s="217">
        <f>IF(N210="nulová",J210,0)</f>
        <v>0</v>
      </c>
      <c r="BJ210" s="18" t="s">
        <v>22</v>
      </c>
      <c r="BK210" s="217">
        <f>ROUND(I210*H210,2)</f>
        <v>0</v>
      </c>
      <c r="BL210" s="18" t="s">
        <v>124</v>
      </c>
      <c r="BM210" s="216" t="s">
        <v>311</v>
      </c>
    </row>
    <row r="211" spans="1:47" s="2" customFormat="1" ht="12">
      <c r="A211" s="39"/>
      <c r="B211" s="40"/>
      <c r="C211" s="41"/>
      <c r="D211" s="218" t="s">
        <v>131</v>
      </c>
      <c r="E211" s="41"/>
      <c r="F211" s="219" t="s">
        <v>243</v>
      </c>
      <c r="G211" s="41"/>
      <c r="H211" s="41"/>
      <c r="I211" s="220"/>
      <c r="J211" s="41"/>
      <c r="K211" s="41"/>
      <c r="L211" s="45"/>
      <c r="M211" s="221"/>
      <c r="N211" s="222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131</v>
      </c>
      <c r="AU211" s="18" t="s">
        <v>82</v>
      </c>
    </row>
    <row r="212" spans="1:65" s="2" customFormat="1" ht="16.5" customHeight="1">
      <c r="A212" s="39"/>
      <c r="B212" s="40"/>
      <c r="C212" s="205" t="s">
        <v>239</v>
      </c>
      <c r="D212" s="205" t="s">
        <v>126</v>
      </c>
      <c r="E212" s="206" t="s">
        <v>273</v>
      </c>
      <c r="F212" s="207" t="s">
        <v>274</v>
      </c>
      <c r="G212" s="208" t="s">
        <v>139</v>
      </c>
      <c r="H212" s="209">
        <v>200</v>
      </c>
      <c r="I212" s="210"/>
      <c r="J212" s="211">
        <f>ROUND(I212*H212,2)</f>
        <v>0</v>
      </c>
      <c r="K212" s="207" t="s">
        <v>130</v>
      </c>
      <c r="L212" s="45"/>
      <c r="M212" s="212" t="s">
        <v>20</v>
      </c>
      <c r="N212" s="213" t="s">
        <v>44</v>
      </c>
      <c r="O212" s="85"/>
      <c r="P212" s="214">
        <f>O212*H212</f>
        <v>0</v>
      </c>
      <c r="Q212" s="214">
        <v>0</v>
      </c>
      <c r="R212" s="214">
        <f>Q212*H212</f>
        <v>0</v>
      </c>
      <c r="S212" s="214">
        <v>0</v>
      </c>
      <c r="T212" s="215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16" t="s">
        <v>124</v>
      </c>
      <c r="AT212" s="216" t="s">
        <v>126</v>
      </c>
      <c r="AU212" s="216" t="s">
        <v>82</v>
      </c>
      <c r="AY212" s="18" t="s">
        <v>123</v>
      </c>
      <c r="BE212" s="217">
        <f>IF(N212="základní",J212,0)</f>
        <v>0</v>
      </c>
      <c r="BF212" s="217">
        <f>IF(N212="snížená",J212,0)</f>
        <v>0</v>
      </c>
      <c r="BG212" s="217">
        <f>IF(N212="zákl. přenesená",J212,0)</f>
        <v>0</v>
      </c>
      <c r="BH212" s="217">
        <f>IF(N212="sníž. přenesená",J212,0)</f>
        <v>0</v>
      </c>
      <c r="BI212" s="217">
        <f>IF(N212="nulová",J212,0)</f>
        <v>0</v>
      </c>
      <c r="BJ212" s="18" t="s">
        <v>22</v>
      </c>
      <c r="BK212" s="217">
        <f>ROUND(I212*H212,2)</f>
        <v>0</v>
      </c>
      <c r="BL212" s="18" t="s">
        <v>124</v>
      </c>
      <c r="BM212" s="216" t="s">
        <v>312</v>
      </c>
    </row>
    <row r="213" spans="1:47" s="2" customFormat="1" ht="12">
      <c r="A213" s="39"/>
      <c r="B213" s="40"/>
      <c r="C213" s="41"/>
      <c r="D213" s="218" t="s">
        <v>131</v>
      </c>
      <c r="E213" s="41"/>
      <c r="F213" s="219" t="s">
        <v>276</v>
      </c>
      <c r="G213" s="41"/>
      <c r="H213" s="41"/>
      <c r="I213" s="220"/>
      <c r="J213" s="41"/>
      <c r="K213" s="41"/>
      <c r="L213" s="45"/>
      <c r="M213" s="221"/>
      <c r="N213" s="222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131</v>
      </c>
      <c r="AU213" s="18" t="s">
        <v>82</v>
      </c>
    </row>
    <row r="214" spans="1:47" s="2" customFormat="1" ht="12">
      <c r="A214" s="39"/>
      <c r="B214" s="40"/>
      <c r="C214" s="41"/>
      <c r="D214" s="223" t="s">
        <v>133</v>
      </c>
      <c r="E214" s="41"/>
      <c r="F214" s="224" t="s">
        <v>277</v>
      </c>
      <c r="G214" s="41"/>
      <c r="H214" s="41"/>
      <c r="I214" s="220"/>
      <c r="J214" s="41"/>
      <c r="K214" s="41"/>
      <c r="L214" s="45"/>
      <c r="M214" s="221"/>
      <c r="N214" s="222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133</v>
      </c>
      <c r="AU214" s="18" t="s">
        <v>82</v>
      </c>
    </row>
    <row r="215" spans="1:65" s="2" customFormat="1" ht="16.5" customHeight="1">
      <c r="A215" s="39"/>
      <c r="B215" s="40"/>
      <c r="C215" s="225" t="s">
        <v>313</v>
      </c>
      <c r="D215" s="225" t="s">
        <v>194</v>
      </c>
      <c r="E215" s="226" t="s">
        <v>278</v>
      </c>
      <c r="F215" s="227" t="s">
        <v>279</v>
      </c>
      <c r="G215" s="228" t="s">
        <v>139</v>
      </c>
      <c r="H215" s="229">
        <v>200</v>
      </c>
      <c r="I215" s="230"/>
      <c r="J215" s="231">
        <f>ROUND(I215*H215,2)</f>
        <v>0</v>
      </c>
      <c r="K215" s="227" t="s">
        <v>20</v>
      </c>
      <c r="L215" s="232"/>
      <c r="M215" s="233" t="s">
        <v>20</v>
      </c>
      <c r="N215" s="234" t="s">
        <v>44</v>
      </c>
      <c r="O215" s="85"/>
      <c r="P215" s="214">
        <f>O215*H215</f>
        <v>0</v>
      </c>
      <c r="Q215" s="214">
        <v>0</v>
      </c>
      <c r="R215" s="214">
        <f>Q215*H215</f>
        <v>0</v>
      </c>
      <c r="S215" s="214">
        <v>0</v>
      </c>
      <c r="T215" s="215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16" t="s">
        <v>150</v>
      </c>
      <c r="AT215" s="216" t="s">
        <v>194</v>
      </c>
      <c r="AU215" s="216" t="s">
        <v>82</v>
      </c>
      <c r="AY215" s="18" t="s">
        <v>123</v>
      </c>
      <c r="BE215" s="217">
        <f>IF(N215="základní",J215,0)</f>
        <v>0</v>
      </c>
      <c r="BF215" s="217">
        <f>IF(N215="snížená",J215,0)</f>
        <v>0</v>
      </c>
      <c r="BG215" s="217">
        <f>IF(N215="zákl. přenesená",J215,0)</f>
        <v>0</v>
      </c>
      <c r="BH215" s="217">
        <f>IF(N215="sníž. přenesená",J215,0)</f>
        <v>0</v>
      </c>
      <c r="BI215" s="217">
        <f>IF(N215="nulová",J215,0)</f>
        <v>0</v>
      </c>
      <c r="BJ215" s="18" t="s">
        <v>22</v>
      </c>
      <c r="BK215" s="217">
        <f>ROUND(I215*H215,2)</f>
        <v>0</v>
      </c>
      <c r="BL215" s="18" t="s">
        <v>124</v>
      </c>
      <c r="BM215" s="216" t="s">
        <v>314</v>
      </c>
    </row>
    <row r="216" spans="1:47" s="2" customFormat="1" ht="12">
      <c r="A216" s="39"/>
      <c r="B216" s="40"/>
      <c r="C216" s="41"/>
      <c r="D216" s="218" t="s">
        <v>131</v>
      </c>
      <c r="E216" s="41"/>
      <c r="F216" s="219" t="s">
        <v>279</v>
      </c>
      <c r="G216" s="41"/>
      <c r="H216" s="41"/>
      <c r="I216" s="220"/>
      <c r="J216" s="41"/>
      <c r="K216" s="41"/>
      <c r="L216" s="45"/>
      <c r="M216" s="221"/>
      <c r="N216" s="222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131</v>
      </c>
      <c r="AU216" s="18" t="s">
        <v>82</v>
      </c>
    </row>
    <row r="217" spans="1:65" s="2" customFormat="1" ht="16.5" customHeight="1">
      <c r="A217" s="39"/>
      <c r="B217" s="40"/>
      <c r="C217" s="205" t="s">
        <v>244</v>
      </c>
      <c r="D217" s="205" t="s">
        <v>126</v>
      </c>
      <c r="E217" s="206" t="s">
        <v>264</v>
      </c>
      <c r="F217" s="207" t="s">
        <v>265</v>
      </c>
      <c r="G217" s="208" t="s">
        <v>139</v>
      </c>
      <c r="H217" s="209">
        <v>20</v>
      </c>
      <c r="I217" s="210"/>
      <c r="J217" s="211">
        <f>ROUND(I217*H217,2)</f>
        <v>0</v>
      </c>
      <c r="K217" s="207" t="s">
        <v>130</v>
      </c>
      <c r="L217" s="45"/>
      <c r="M217" s="212" t="s">
        <v>20</v>
      </c>
      <c r="N217" s="213" t="s">
        <v>44</v>
      </c>
      <c r="O217" s="85"/>
      <c r="P217" s="214">
        <f>O217*H217</f>
        <v>0</v>
      </c>
      <c r="Q217" s="214">
        <v>0</v>
      </c>
      <c r="R217" s="214">
        <f>Q217*H217</f>
        <v>0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124</v>
      </c>
      <c r="AT217" s="216" t="s">
        <v>126</v>
      </c>
      <c r="AU217" s="216" t="s">
        <v>82</v>
      </c>
      <c r="AY217" s="18" t="s">
        <v>123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22</v>
      </c>
      <c r="BK217" s="217">
        <f>ROUND(I217*H217,2)</f>
        <v>0</v>
      </c>
      <c r="BL217" s="18" t="s">
        <v>124</v>
      </c>
      <c r="BM217" s="216" t="s">
        <v>315</v>
      </c>
    </row>
    <row r="218" spans="1:47" s="2" customFormat="1" ht="12">
      <c r="A218" s="39"/>
      <c r="B218" s="40"/>
      <c r="C218" s="41"/>
      <c r="D218" s="218" t="s">
        <v>131</v>
      </c>
      <c r="E218" s="41"/>
      <c r="F218" s="219" t="s">
        <v>267</v>
      </c>
      <c r="G218" s="41"/>
      <c r="H218" s="41"/>
      <c r="I218" s="220"/>
      <c r="J218" s="41"/>
      <c r="K218" s="41"/>
      <c r="L218" s="45"/>
      <c r="M218" s="221"/>
      <c r="N218" s="222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131</v>
      </c>
      <c r="AU218" s="18" t="s">
        <v>82</v>
      </c>
    </row>
    <row r="219" spans="1:47" s="2" customFormat="1" ht="12">
      <c r="A219" s="39"/>
      <c r="B219" s="40"/>
      <c r="C219" s="41"/>
      <c r="D219" s="223" t="s">
        <v>133</v>
      </c>
      <c r="E219" s="41"/>
      <c r="F219" s="224" t="s">
        <v>268</v>
      </c>
      <c r="G219" s="41"/>
      <c r="H219" s="41"/>
      <c r="I219" s="220"/>
      <c r="J219" s="41"/>
      <c r="K219" s="41"/>
      <c r="L219" s="45"/>
      <c r="M219" s="221"/>
      <c r="N219" s="222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133</v>
      </c>
      <c r="AU219" s="18" t="s">
        <v>82</v>
      </c>
    </row>
    <row r="220" spans="1:65" s="2" customFormat="1" ht="16.5" customHeight="1">
      <c r="A220" s="39"/>
      <c r="B220" s="40"/>
      <c r="C220" s="225" t="s">
        <v>316</v>
      </c>
      <c r="D220" s="225" t="s">
        <v>194</v>
      </c>
      <c r="E220" s="226" t="s">
        <v>269</v>
      </c>
      <c r="F220" s="227" t="s">
        <v>270</v>
      </c>
      <c r="G220" s="228" t="s">
        <v>139</v>
      </c>
      <c r="H220" s="229">
        <v>20</v>
      </c>
      <c r="I220" s="230"/>
      <c r="J220" s="231">
        <f>ROUND(I220*H220,2)</f>
        <v>0</v>
      </c>
      <c r="K220" s="227" t="s">
        <v>20</v>
      </c>
      <c r="L220" s="232"/>
      <c r="M220" s="233" t="s">
        <v>20</v>
      </c>
      <c r="N220" s="234" t="s">
        <v>44</v>
      </c>
      <c r="O220" s="85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16" t="s">
        <v>150</v>
      </c>
      <c r="AT220" s="216" t="s">
        <v>194</v>
      </c>
      <c r="AU220" s="216" t="s">
        <v>82</v>
      </c>
      <c r="AY220" s="18" t="s">
        <v>123</v>
      </c>
      <c r="BE220" s="217">
        <f>IF(N220="základní",J220,0)</f>
        <v>0</v>
      </c>
      <c r="BF220" s="217">
        <f>IF(N220="snížená",J220,0)</f>
        <v>0</v>
      </c>
      <c r="BG220" s="217">
        <f>IF(N220="zákl. přenesená",J220,0)</f>
        <v>0</v>
      </c>
      <c r="BH220" s="217">
        <f>IF(N220="sníž. přenesená",J220,0)</f>
        <v>0</v>
      </c>
      <c r="BI220" s="217">
        <f>IF(N220="nulová",J220,0)</f>
        <v>0</v>
      </c>
      <c r="BJ220" s="18" t="s">
        <v>22</v>
      </c>
      <c r="BK220" s="217">
        <f>ROUND(I220*H220,2)</f>
        <v>0</v>
      </c>
      <c r="BL220" s="18" t="s">
        <v>124</v>
      </c>
      <c r="BM220" s="216" t="s">
        <v>317</v>
      </c>
    </row>
    <row r="221" spans="1:47" s="2" customFormat="1" ht="12">
      <c r="A221" s="39"/>
      <c r="B221" s="40"/>
      <c r="C221" s="41"/>
      <c r="D221" s="218" t="s">
        <v>131</v>
      </c>
      <c r="E221" s="41"/>
      <c r="F221" s="219" t="s">
        <v>270</v>
      </c>
      <c r="G221" s="41"/>
      <c r="H221" s="41"/>
      <c r="I221" s="220"/>
      <c r="J221" s="41"/>
      <c r="K221" s="41"/>
      <c r="L221" s="45"/>
      <c r="M221" s="221"/>
      <c r="N221" s="222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131</v>
      </c>
      <c r="AU221" s="18" t="s">
        <v>82</v>
      </c>
    </row>
    <row r="222" spans="1:65" s="2" customFormat="1" ht="16.5" customHeight="1">
      <c r="A222" s="39"/>
      <c r="B222" s="40"/>
      <c r="C222" s="205" t="s">
        <v>248</v>
      </c>
      <c r="D222" s="205" t="s">
        <v>126</v>
      </c>
      <c r="E222" s="206" t="s">
        <v>318</v>
      </c>
      <c r="F222" s="207" t="s">
        <v>319</v>
      </c>
      <c r="G222" s="208" t="s">
        <v>129</v>
      </c>
      <c r="H222" s="209">
        <v>1</v>
      </c>
      <c r="I222" s="210"/>
      <c r="J222" s="211">
        <f>ROUND(I222*H222,2)</f>
        <v>0</v>
      </c>
      <c r="K222" s="207" t="s">
        <v>130</v>
      </c>
      <c r="L222" s="45"/>
      <c r="M222" s="212" t="s">
        <v>20</v>
      </c>
      <c r="N222" s="213" t="s">
        <v>44</v>
      </c>
      <c r="O222" s="85"/>
      <c r="P222" s="214">
        <f>O222*H222</f>
        <v>0</v>
      </c>
      <c r="Q222" s="214">
        <v>0</v>
      </c>
      <c r="R222" s="214">
        <f>Q222*H222</f>
        <v>0</v>
      </c>
      <c r="S222" s="214">
        <v>0</v>
      </c>
      <c r="T222" s="215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6" t="s">
        <v>124</v>
      </c>
      <c r="AT222" s="216" t="s">
        <v>126</v>
      </c>
      <c r="AU222" s="216" t="s">
        <v>82</v>
      </c>
      <c r="AY222" s="18" t="s">
        <v>123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8" t="s">
        <v>22</v>
      </c>
      <c r="BK222" s="217">
        <f>ROUND(I222*H222,2)</f>
        <v>0</v>
      </c>
      <c r="BL222" s="18" t="s">
        <v>124</v>
      </c>
      <c r="BM222" s="216" t="s">
        <v>320</v>
      </c>
    </row>
    <row r="223" spans="1:47" s="2" customFormat="1" ht="12">
      <c r="A223" s="39"/>
      <c r="B223" s="40"/>
      <c r="C223" s="41"/>
      <c r="D223" s="218" t="s">
        <v>131</v>
      </c>
      <c r="E223" s="41"/>
      <c r="F223" s="219" t="s">
        <v>321</v>
      </c>
      <c r="G223" s="41"/>
      <c r="H223" s="41"/>
      <c r="I223" s="220"/>
      <c r="J223" s="41"/>
      <c r="K223" s="41"/>
      <c r="L223" s="45"/>
      <c r="M223" s="221"/>
      <c r="N223" s="222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131</v>
      </c>
      <c r="AU223" s="18" t="s">
        <v>82</v>
      </c>
    </row>
    <row r="224" spans="1:47" s="2" customFormat="1" ht="12">
      <c r="A224" s="39"/>
      <c r="B224" s="40"/>
      <c r="C224" s="41"/>
      <c r="D224" s="223" t="s">
        <v>133</v>
      </c>
      <c r="E224" s="41"/>
      <c r="F224" s="224" t="s">
        <v>322</v>
      </c>
      <c r="G224" s="41"/>
      <c r="H224" s="41"/>
      <c r="I224" s="220"/>
      <c r="J224" s="41"/>
      <c r="K224" s="41"/>
      <c r="L224" s="45"/>
      <c r="M224" s="221"/>
      <c r="N224" s="222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133</v>
      </c>
      <c r="AU224" s="18" t="s">
        <v>82</v>
      </c>
    </row>
    <row r="225" spans="1:63" s="12" customFormat="1" ht="22.8" customHeight="1">
      <c r="A225" s="12"/>
      <c r="B225" s="189"/>
      <c r="C225" s="190"/>
      <c r="D225" s="191" t="s">
        <v>72</v>
      </c>
      <c r="E225" s="203" t="s">
        <v>323</v>
      </c>
      <c r="F225" s="203" t="s">
        <v>324</v>
      </c>
      <c r="G225" s="190"/>
      <c r="H225" s="190"/>
      <c r="I225" s="193"/>
      <c r="J225" s="204">
        <f>BK225</f>
        <v>0</v>
      </c>
      <c r="K225" s="190"/>
      <c r="L225" s="195"/>
      <c r="M225" s="196"/>
      <c r="N225" s="197"/>
      <c r="O225" s="197"/>
      <c r="P225" s="198">
        <f>SUM(P226:P270)</f>
        <v>0</v>
      </c>
      <c r="Q225" s="197"/>
      <c r="R225" s="198">
        <f>SUM(R226:R270)</f>
        <v>0.01604</v>
      </c>
      <c r="S225" s="197"/>
      <c r="T225" s="199">
        <f>SUM(T226:T270)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0" t="s">
        <v>22</v>
      </c>
      <c r="AT225" s="201" t="s">
        <v>72</v>
      </c>
      <c r="AU225" s="201" t="s">
        <v>22</v>
      </c>
      <c r="AY225" s="200" t="s">
        <v>123</v>
      </c>
      <c r="BK225" s="202">
        <f>SUM(BK226:BK270)</f>
        <v>0</v>
      </c>
    </row>
    <row r="226" spans="1:65" s="2" customFormat="1" ht="16.5" customHeight="1">
      <c r="A226" s="39"/>
      <c r="B226" s="40"/>
      <c r="C226" s="205" t="s">
        <v>325</v>
      </c>
      <c r="D226" s="205" t="s">
        <v>126</v>
      </c>
      <c r="E226" s="206" t="s">
        <v>326</v>
      </c>
      <c r="F226" s="207" t="s">
        <v>327</v>
      </c>
      <c r="G226" s="208" t="s">
        <v>129</v>
      </c>
      <c r="H226" s="209">
        <v>1</v>
      </c>
      <c r="I226" s="210"/>
      <c r="J226" s="211">
        <f>ROUND(I226*H226,2)</f>
        <v>0</v>
      </c>
      <c r="K226" s="207" t="s">
        <v>130</v>
      </c>
      <c r="L226" s="45"/>
      <c r="M226" s="212" t="s">
        <v>20</v>
      </c>
      <c r="N226" s="213" t="s">
        <v>44</v>
      </c>
      <c r="O226" s="85"/>
      <c r="P226" s="214">
        <f>O226*H226</f>
        <v>0</v>
      </c>
      <c r="Q226" s="214">
        <v>0</v>
      </c>
      <c r="R226" s="214">
        <f>Q226*H226</f>
        <v>0</v>
      </c>
      <c r="S226" s="214">
        <v>0</v>
      </c>
      <c r="T226" s="215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16" t="s">
        <v>124</v>
      </c>
      <c r="AT226" s="216" t="s">
        <v>126</v>
      </c>
      <c r="AU226" s="216" t="s">
        <v>82</v>
      </c>
      <c r="AY226" s="18" t="s">
        <v>123</v>
      </c>
      <c r="BE226" s="217">
        <f>IF(N226="základní",J226,0)</f>
        <v>0</v>
      </c>
      <c r="BF226" s="217">
        <f>IF(N226="snížená",J226,0)</f>
        <v>0</v>
      </c>
      <c r="BG226" s="217">
        <f>IF(N226="zákl. přenesená",J226,0)</f>
        <v>0</v>
      </c>
      <c r="BH226" s="217">
        <f>IF(N226="sníž. přenesená",J226,0)</f>
        <v>0</v>
      </c>
      <c r="BI226" s="217">
        <f>IF(N226="nulová",J226,0)</f>
        <v>0</v>
      </c>
      <c r="BJ226" s="18" t="s">
        <v>22</v>
      </c>
      <c r="BK226" s="217">
        <f>ROUND(I226*H226,2)</f>
        <v>0</v>
      </c>
      <c r="BL226" s="18" t="s">
        <v>124</v>
      </c>
      <c r="BM226" s="216" t="s">
        <v>328</v>
      </c>
    </row>
    <row r="227" spans="1:47" s="2" customFormat="1" ht="12">
      <c r="A227" s="39"/>
      <c r="B227" s="40"/>
      <c r="C227" s="41"/>
      <c r="D227" s="218" t="s">
        <v>131</v>
      </c>
      <c r="E227" s="41"/>
      <c r="F227" s="219" t="s">
        <v>329</v>
      </c>
      <c r="G227" s="41"/>
      <c r="H227" s="41"/>
      <c r="I227" s="220"/>
      <c r="J227" s="41"/>
      <c r="K227" s="41"/>
      <c r="L227" s="45"/>
      <c r="M227" s="221"/>
      <c r="N227" s="222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131</v>
      </c>
      <c r="AU227" s="18" t="s">
        <v>82</v>
      </c>
    </row>
    <row r="228" spans="1:47" s="2" customFormat="1" ht="12">
      <c r="A228" s="39"/>
      <c r="B228" s="40"/>
      <c r="C228" s="41"/>
      <c r="D228" s="223" t="s">
        <v>133</v>
      </c>
      <c r="E228" s="41"/>
      <c r="F228" s="224" t="s">
        <v>330</v>
      </c>
      <c r="G228" s="41"/>
      <c r="H228" s="41"/>
      <c r="I228" s="220"/>
      <c r="J228" s="41"/>
      <c r="K228" s="41"/>
      <c r="L228" s="45"/>
      <c r="M228" s="221"/>
      <c r="N228" s="222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133</v>
      </c>
      <c r="AU228" s="18" t="s">
        <v>82</v>
      </c>
    </row>
    <row r="229" spans="1:65" s="2" customFormat="1" ht="16.5" customHeight="1">
      <c r="A229" s="39"/>
      <c r="B229" s="40"/>
      <c r="C229" s="225" t="s">
        <v>253</v>
      </c>
      <c r="D229" s="225" t="s">
        <v>194</v>
      </c>
      <c r="E229" s="226" t="s">
        <v>331</v>
      </c>
      <c r="F229" s="227" t="s">
        <v>332</v>
      </c>
      <c r="G229" s="228" t="s">
        <v>129</v>
      </c>
      <c r="H229" s="229">
        <v>1</v>
      </c>
      <c r="I229" s="230"/>
      <c r="J229" s="231">
        <f>ROUND(I229*H229,2)</f>
        <v>0</v>
      </c>
      <c r="K229" s="227" t="s">
        <v>130</v>
      </c>
      <c r="L229" s="232"/>
      <c r="M229" s="233" t="s">
        <v>20</v>
      </c>
      <c r="N229" s="234" t="s">
        <v>44</v>
      </c>
      <c r="O229" s="85"/>
      <c r="P229" s="214">
        <f>O229*H229</f>
        <v>0</v>
      </c>
      <c r="Q229" s="214">
        <v>0.0019</v>
      </c>
      <c r="R229" s="214">
        <f>Q229*H229</f>
        <v>0.0019</v>
      </c>
      <c r="S229" s="214">
        <v>0</v>
      </c>
      <c r="T229" s="215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6" t="s">
        <v>150</v>
      </c>
      <c r="AT229" s="216" t="s">
        <v>194</v>
      </c>
      <c r="AU229" s="216" t="s">
        <v>82</v>
      </c>
      <c r="AY229" s="18" t="s">
        <v>123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8" t="s">
        <v>22</v>
      </c>
      <c r="BK229" s="217">
        <f>ROUND(I229*H229,2)</f>
        <v>0</v>
      </c>
      <c r="BL229" s="18" t="s">
        <v>124</v>
      </c>
      <c r="BM229" s="216" t="s">
        <v>333</v>
      </c>
    </row>
    <row r="230" spans="1:47" s="2" customFormat="1" ht="12">
      <c r="A230" s="39"/>
      <c r="B230" s="40"/>
      <c r="C230" s="41"/>
      <c r="D230" s="218" t="s">
        <v>131</v>
      </c>
      <c r="E230" s="41"/>
      <c r="F230" s="219" t="s">
        <v>332</v>
      </c>
      <c r="G230" s="41"/>
      <c r="H230" s="41"/>
      <c r="I230" s="220"/>
      <c r="J230" s="41"/>
      <c r="K230" s="41"/>
      <c r="L230" s="45"/>
      <c r="M230" s="221"/>
      <c r="N230" s="222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131</v>
      </c>
      <c r="AU230" s="18" t="s">
        <v>82</v>
      </c>
    </row>
    <row r="231" spans="1:65" s="2" customFormat="1" ht="16.5" customHeight="1">
      <c r="A231" s="39"/>
      <c r="B231" s="40"/>
      <c r="C231" s="225" t="s">
        <v>334</v>
      </c>
      <c r="D231" s="225" t="s">
        <v>194</v>
      </c>
      <c r="E231" s="226" t="s">
        <v>335</v>
      </c>
      <c r="F231" s="227" t="s">
        <v>336</v>
      </c>
      <c r="G231" s="228" t="s">
        <v>129</v>
      </c>
      <c r="H231" s="229">
        <v>1</v>
      </c>
      <c r="I231" s="230"/>
      <c r="J231" s="231">
        <f>ROUND(I231*H231,2)</f>
        <v>0</v>
      </c>
      <c r="K231" s="227" t="s">
        <v>20</v>
      </c>
      <c r="L231" s="232"/>
      <c r="M231" s="233" t="s">
        <v>20</v>
      </c>
      <c r="N231" s="234" t="s">
        <v>44</v>
      </c>
      <c r="O231" s="85"/>
      <c r="P231" s="214">
        <f>O231*H231</f>
        <v>0</v>
      </c>
      <c r="Q231" s="214">
        <v>0</v>
      </c>
      <c r="R231" s="214">
        <f>Q231*H231</f>
        <v>0</v>
      </c>
      <c r="S231" s="214">
        <v>0</v>
      </c>
      <c r="T231" s="215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6" t="s">
        <v>150</v>
      </c>
      <c r="AT231" s="216" t="s">
        <v>194</v>
      </c>
      <c r="AU231" s="216" t="s">
        <v>82</v>
      </c>
      <c r="AY231" s="18" t="s">
        <v>123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8" t="s">
        <v>22</v>
      </c>
      <c r="BK231" s="217">
        <f>ROUND(I231*H231,2)</f>
        <v>0</v>
      </c>
      <c r="BL231" s="18" t="s">
        <v>124</v>
      </c>
      <c r="BM231" s="216" t="s">
        <v>337</v>
      </c>
    </row>
    <row r="232" spans="1:47" s="2" customFormat="1" ht="12">
      <c r="A232" s="39"/>
      <c r="B232" s="40"/>
      <c r="C232" s="41"/>
      <c r="D232" s="218" t="s">
        <v>131</v>
      </c>
      <c r="E232" s="41"/>
      <c r="F232" s="219" t="s">
        <v>336</v>
      </c>
      <c r="G232" s="41"/>
      <c r="H232" s="41"/>
      <c r="I232" s="220"/>
      <c r="J232" s="41"/>
      <c r="K232" s="41"/>
      <c r="L232" s="45"/>
      <c r="M232" s="221"/>
      <c r="N232" s="222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131</v>
      </c>
      <c r="AU232" s="18" t="s">
        <v>82</v>
      </c>
    </row>
    <row r="233" spans="1:65" s="2" customFormat="1" ht="16.5" customHeight="1">
      <c r="A233" s="39"/>
      <c r="B233" s="40"/>
      <c r="C233" s="225" t="s">
        <v>257</v>
      </c>
      <c r="D233" s="225" t="s">
        <v>194</v>
      </c>
      <c r="E233" s="226" t="s">
        <v>338</v>
      </c>
      <c r="F233" s="227" t="s">
        <v>339</v>
      </c>
      <c r="G233" s="228" t="s">
        <v>129</v>
      </c>
      <c r="H233" s="229">
        <v>1</v>
      </c>
      <c r="I233" s="230"/>
      <c r="J233" s="231">
        <f>ROUND(I233*H233,2)</f>
        <v>0</v>
      </c>
      <c r="K233" s="227" t="s">
        <v>130</v>
      </c>
      <c r="L233" s="232"/>
      <c r="M233" s="233" t="s">
        <v>20</v>
      </c>
      <c r="N233" s="234" t="s">
        <v>44</v>
      </c>
      <c r="O233" s="85"/>
      <c r="P233" s="214">
        <f>O233*H233</f>
        <v>0</v>
      </c>
      <c r="Q233" s="214">
        <v>0.0005</v>
      </c>
      <c r="R233" s="214">
        <f>Q233*H233</f>
        <v>0.0005</v>
      </c>
      <c r="S233" s="214">
        <v>0</v>
      </c>
      <c r="T233" s="215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6" t="s">
        <v>150</v>
      </c>
      <c r="AT233" s="216" t="s">
        <v>194</v>
      </c>
      <c r="AU233" s="216" t="s">
        <v>82</v>
      </c>
      <c r="AY233" s="18" t="s">
        <v>123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8" t="s">
        <v>22</v>
      </c>
      <c r="BK233" s="217">
        <f>ROUND(I233*H233,2)</f>
        <v>0</v>
      </c>
      <c r="BL233" s="18" t="s">
        <v>124</v>
      </c>
      <c r="BM233" s="216" t="s">
        <v>28</v>
      </c>
    </row>
    <row r="234" spans="1:47" s="2" customFormat="1" ht="12">
      <c r="A234" s="39"/>
      <c r="B234" s="40"/>
      <c r="C234" s="41"/>
      <c r="D234" s="218" t="s">
        <v>131</v>
      </c>
      <c r="E234" s="41"/>
      <c r="F234" s="219" t="s">
        <v>339</v>
      </c>
      <c r="G234" s="41"/>
      <c r="H234" s="41"/>
      <c r="I234" s="220"/>
      <c r="J234" s="41"/>
      <c r="K234" s="41"/>
      <c r="L234" s="45"/>
      <c r="M234" s="221"/>
      <c r="N234" s="222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131</v>
      </c>
      <c r="AU234" s="18" t="s">
        <v>82</v>
      </c>
    </row>
    <row r="235" spans="1:65" s="2" customFormat="1" ht="16.5" customHeight="1">
      <c r="A235" s="39"/>
      <c r="B235" s="40"/>
      <c r="C235" s="205" t="s">
        <v>340</v>
      </c>
      <c r="D235" s="205" t="s">
        <v>126</v>
      </c>
      <c r="E235" s="206" t="s">
        <v>341</v>
      </c>
      <c r="F235" s="207" t="s">
        <v>342</v>
      </c>
      <c r="G235" s="208" t="s">
        <v>129</v>
      </c>
      <c r="H235" s="209">
        <v>1</v>
      </c>
      <c r="I235" s="210"/>
      <c r="J235" s="211">
        <f>ROUND(I235*H235,2)</f>
        <v>0</v>
      </c>
      <c r="K235" s="207" t="s">
        <v>130</v>
      </c>
      <c r="L235" s="45"/>
      <c r="M235" s="212" t="s">
        <v>20</v>
      </c>
      <c r="N235" s="213" t="s">
        <v>44</v>
      </c>
      <c r="O235" s="85"/>
      <c r="P235" s="214">
        <f>O235*H235</f>
        <v>0</v>
      </c>
      <c r="Q235" s="214">
        <v>0</v>
      </c>
      <c r="R235" s="214">
        <f>Q235*H235</f>
        <v>0</v>
      </c>
      <c r="S235" s="214">
        <v>0</v>
      </c>
      <c r="T235" s="215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6" t="s">
        <v>124</v>
      </c>
      <c r="AT235" s="216" t="s">
        <v>126</v>
      </c>
      <c r="AU235" s="216" t="s">
        <v>82</v>
      </c>
      <c r="AY235" s="18" t="s">
        <v>123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18" t="s">
        <v>22</v>
      </c>
      <c r="BK235" s="217">
        <f>ROUND(I235*H235,2)</f>
        <v>0</v>
      </c>
      <c r="BL235" s="18" t="s">
        <v>124</v>
      </c>
      <c r="BM235" s="216" t="s">
        <v>343</v>
      </c>
    </row>
    <row r="236" spans="1:47" s="2" customFormat="1" ht="12">
      <c r="A236" s="39"/>
      <c r="B236" s="40"/>
      <c r="C236" s="41"/>
      <c r="D236" s="218" t="s">
        <v>131</v>
      </c>
      <c r="E236" s="41"/>
      <c r="F236" s="219" t="s">
        <v>344</v>
      </c>
      <c r="G236" s="41"/>
      <c r="H236" s="41"/>
      <c r="I236" s="220"/>
      <c r="J236" s="41"/>
      <c r="K236" s="41"/>
      <c r="L236" s="45"/>
      <c r="M236" s="221"/>
      <c r="N236" s="222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131</v>
      </c>
      <c r="AU236" s="18" t="s">
        <v>82</v>
      </c>
    </row>
    <row r="237" spans="1:47" s="2" customFormat="1" ht="12">
      <c r="A237" s="39"/>
      <c r="B237" s="40"/>
      <c r="C237" s="41"/>
      <c r="D237" s="223" t="s">
        <v>133</v>
      </c>
      <c r="E237" s="41"/>
      <c r="F237" s="224" t="s">
        <v>345</v>
      </c>
      <c r="G237" s="41"/>
      <c r="H237" s="41"/>
      <c r="I237" s="220"/>
      <c r="J237" s="41"/>
      <c r="K237" s="41"/>
      <c r="L237" s="45"/>
      <c r="M237" s="221"/>
      <c r="N237" s="222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133</v>
      </c>
      <c r="AU237" s="18" t="s">
        <v>82</v>
      </c>
    </row>
    <row r="238" spans="1:65" s="2" customFormat="1" ht="16.5" customHeight="1">
      <c r="A238" s="39"/>
      <c r="B238" s="40"/>
      <c r="C238" s="225" t="s">
        <v>262</v>
      </c>
      <c r="D238" s="225" t="s">
        <v>194</v>
      </c>
      <c r="E238" s="226" t="s">
        <v>346</v>
      </c>
      <c r="F238" s="227" t="s">
        <v>347</v>
      </c>
      <c r="G238" s="228" t="s">
        <v>129</v>
      </c>
      <c r="H238" s="229">
        <v>1</v>
      </c>
      <c r="I238" s="230"/>
      <c r="J238" s="231">
        <f>ROUND(I238*H238,2)</f>
        <v>0</v>
      </c>
      <c r="K238" s="227" t="s">
        <v>130</v>
      </c>
      <c r="L238" s="232"/>
      <c r="M238" s="233" t="s">
        <v>20</v>
      </c>
      <c r="N238" s="234" t="s">
        <v>44</v>
      </c>
      <c r="O238" s="85"/>
      <c r="P238" s="214">
        <f>O238*H238</f>
        <v>0</v>
      </c>
      <c r="Q238" s="214">
        <v>0.0015</v>
      </c>
      <c r="R238" s="214">
        <f>Q238*H238</f>
        <v>0.0015</v>
      </c>
      <c r="S238" s="214">
        <v>0</v>
      </c>
      <c r="T238" s="215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16" t="s">
        <v>150</v>
      </c>
      <c r="AT238" s="216" t="s">
        <v>194</v>
      </c>
      <c r="AU238" s="216" t="s">
        <v>82</v>
      </c>
      <c r="AY238" s="18" t="s">
        <v>123</v>
      </c>
      <c r="BE238" s="217">
        <f>IF(N238="základní",J238,0)</f>
        <v>0</v>
      </c>
      <c r="BF238" s="217">
        <f>IF(N238="snížená",J238,0)</f>
        <v>0</v>
      </c>
      <c r="BG238" s="217">
        <f>IF(N238="zákl. přenesená",J238,0)</f>
        <v>0</v>
      </c>
      <c r="BH238" s="217">
        <f>IF(N238="sníž. přenesená",J238,0)</f>
        <v>0</v>
      </c>
      <c r="BI238" s="217">
        <f>IF(N238="nulová",J238,0)</f>
        <v>0</v>
      </c>
      <c r="BJ238" s="18" t="s">
        <v>22</v>
      </c>
      <c r="BK238" s="217">
        <f>ROUND(I238*H238,2)</f>
        <v>0</v>
      </c>
      <c r="BL238" s="18" t="s">
        <v>124</v>
      </c>
      <c r="BM238" s="216" t="s">
        <v>348</v>
      </c>
    </row>
    <row r="239" spans="1:47" s="2" customFormat="1" ht="12">
      <c r="A239" s="39"/>
      <c r="B239" s="40"/>
      <c r="C239" s="41"/>
      <c r="D239" s="218" t="s">
        <v>131</v>
      </c>
      <c r="E239" s="41"/>
      <c r="F239" s="219" t="s">
        <v>347</v>
      </c>
      <c r="G239" s="41"/>
      <c r="H239" s="41"/>
      <c r="I239" s="220"/>
      <c r="J239" s="41"/>
      <c r="K239" s="41"/>
      <c r="L239" s="45"/>
      <c r="M239" s="221"/>
      <c r="N239" s="222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131</v>
      </c>
      <c r="AU239" s="18" t="s">
        <v>82</v>
      </c>
    </row>
    <row r="240" spans="1:65" s="2" customFormat="1" ht="16.5" customHeight="1">
      <c r="A240" s="39"/>
      <c r="B240" s="40"/>
      <c r="C240" s="205" t="s">
        <v>349</v>
      </c>
      <c r="D240" s="205" t="s">
        <v>126</v>
      </c>
      <c r="E240" s="206" t="s">
        <v>350</v>
      </c>
      <c r="F240" s="207" t="s">
        <v>351</v>
      </c>
      <c r="G240" s="208" t="s">
        <v>129</v>
      </c>
      <c r="H240" s="209">
        <v>1</v>
      </c>
      <c r="I240" s="210"/>
      <c r="J240" s="211">
        <f>ROUND(I240*H240,2)</f>
        <v>0</v>
      </c>
      <c r="K240" s="207" t="s">
        <v>130</v>
      </c>
      <c r="L240" s="45"/>
      <c r="M240" s="212" t="s">
        <v>20</v>
      </c>
      <c r="N240" s="213" t="s">
        <v>44</v>
      </c>
      <c r="O240" s="85"/>
      <c r="P240" s="214">
        <f>O240*H240</f>
        <v>0</v>
      </c>
      <c r="Q240" s="214">
        <v>0</v>
      </c>
      <c r="R240" s="214">
        <f>Q240*H240</f>
        <v>0</v>
      </c>
      <c r="S240" s="214">
        <v>0</v>
      </c>
      <c r="T240" s="215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6" t="s">
        <v>124</v>
      </c>
      <c r="AT240" s="216" t="s">
        <v>126</v>
      </c>
      <c r="AU240" s="216" t="s">
        <v>82</v>
      </c>
      <c r="AY240" s="18" t="s">
        <v>123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8" t="s">
        <v>22</v>
      </c>
      <c r="BK240" s="217">
        <f>ROUND(I240*H240,2)</f>
        <v>0</v>
      </c>
      <c r="BL240" s="18" t="s">
        <v>124</v>
      </c>
      <c r="BM240" s="216" t="s">
        <v>352</v>
      </c>
    </row>
    <row r="241" spans="1:47" s="2" customFormat="1" ht="12">
      <c r="A241" s="39"/>
      <c r="B241" s="40"/>
      <c r="C241" s="41"/>
      <c r="D241" s="218" t="s">
        <v>131</v>
      </c>
      <c r="E241" s="41"/>
      <c r="F241" s="219" t="s">
        <v>353</v>
      </c>
      <c r="G241" s="41"/>
      <c r="H241" s="41"/>
      <c r="I241" s="220"/>
      <c r="J241" s="41"/>
      <c r="K241" s="41"/>
      <c r="L241" s="45"/>
      <c r="M241" s="221"/>
      <c r="N241" s="222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131</v>
      </c>
      <c r="AU241" s="18" t="s">
        <v>82</v>
      </c>
    </row>
    <row r="242" spans="1:47" s="2" customFormat="1" ht="12">
      <c r="A242" s="39"/>
      <c r="B242" s="40"/>
      <c r="C242" s="41"/>
      <c r="D242" s="223" t="s">
        <v>133</v>
      </c>
      <c r="E242" s="41"/>
      <c r="F242" s="224" t="s">
        <v>354</v>
      </c>
      <c r="G242" s="41"/>
      <c r="H242" s="41"/>
      <c r="I242" s="220"/>
      <c r="J242" s="41"/>
      <c r="K242" s="41"/>
      <c r="L242" s="45"/>
      <c r="M242" s="221"/>
      <c r="N242" s="222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133</v>
      </c>
      <c r="AU242" s="18" t="s">
        <v>82</v>
      </c>
    </row>
    <row r="243" spans="1:65" s="2" customFormat="1" ht="16.5" customHeight="1">
      <c r="A243" s="39"/>
      <c r="B243" s="40"/>
      <c r="C243" s="205" t="s">
        <v>266</v>
      </c>
      <c r="D243" s="205" t="s">
        <v>126</v>
      </c>
      <c r="E243" s="206" t="s">
        <v>355</v>
      </c>
      <c r="F243" s="207" t="s">
        <v>356</v>
      </c>
      <c r="G243" s="208" t="s">
        <v>129</v>
      </c>
      <c r="H243" s="209">
        <v>15</v>
      </c>
      <c r="I243" s="210"/>
      <c r="J243" s="211">
        <f>ROUND(I243*H243,2)</f>
        <v>0</v>
      </c>
      <c r="K243" s="207" t="s">
        <v>130</v>
      </c>
      <c r="L243" s="45"/>
      <c r="M243" s="212" t="s">
        <v>20</v>
      </c>
      <c r="N243" s="213" t="s">
        <v>44</v>
      </c>
      <c r="O243" s="85"/>
      <c r="P243" s="214">
        <f>O243*H243</f>
        <v>0</v>
      </c>
      <c r="Q243" s="214">
        <v>0</v>
      </c>
      <c r="R243" s="214">
        <f>Q243*H243</f>
        <v>0</v>
      </c>
      <c r="S243" s="214">
        <v>0</v>
      </c>
      <c r="T243" s="215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6" t="s">
        <v>124</v>
      </c>
      <c r="AT243" s="216" t="s">
        <v>126</v>
      </c>
      <c r="AU243" s="216" t="s">
        <v>82</v>
      </c>
      <c r="AY243" s="18" t="s">
        <v>123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8" t="s">
        <v>22</v>
      </c>
      <c r="BK243" s="217">
        <f>ROUND(I243*H243,2)</f>
        <v>0</v>
      </c>
      <c r="BL243" s="18" t="s">
        <v>124</v>
      </c>
      <c r="BM243" s="216" t="s">
        <v>357</v>
      </c>
    </row>
    <row r="244" spans="1:47" s="2" customFormat="1" ht="12">
      <c r="A244" s="39"/>
      <c r="B244" s="40"/>
      <c r="C244" s="41"/>
      <c r="D244" s="218" t="s">
        <v>131</v>
      </c>
      <c r="E244" s="41"/>
      <c r="F244" s="219" t="s">
        <v>358</v>
      </c>
      <c r="G244" s="41"/>
      <c r="H244" s="41"/>
      <c r="I244" s="220"/>
      <c r="J244" s="41"/>
      <c r="K244" s="41"/>
      <c r="L244" s="45"/>
      <c r="M244" s="221"/>
      <c r="N244" s="222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131</v>
      </c>
      <c r="AU244" s="18" t="s">
        <v>82</v>
      </c>
    </row>
    <row r="245" spans="1:47" s="2" customFormat="1" ht="12">
      <c r="A245" s="39"/>
      <c r="B245" s="40"/>
      <c r="C245" s="41"/>
      <c r="D245" s="223" t="s">
        <v>133</v>
      </c>
      <c r="E245" s="41"/>
      <c r="F245" s="224" t="s">
        <v>359</v>
      </c>
      <c r="G245" s="41"/>
      <c r="H245" s="41"/>
      <c r="I245" s="220"/>
      <c r="J245" s="41"/>
      <c r="K245" s="41"/>
      <c r="L245" s="45"/>
      <c r="M245" s="221"/>
      <c r="N245" s="222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133</v>
      </c>
      <c r="AU245" s="18" t="s">
        <v>82</v>
      </c>
    </row>
    <row r="246" spans="1:65" s="2" customFormat="1" ht="16.5" customHeight="1">
      <c r="A246" s="39"/>
      <c r="B246" s="40"/>
      <c r="C246" s="225" t="s">
        <v>360</v>
      </c>
      <c r="D246" s="225" t="s">
        <v>194</v>
      </c>
      <c r="E246" s="226" t="s">
        <v>361</v>
      </c>
      <c r="F246" s="227" t="s">
        <v>362</v>
      </c>
      <c r="G246" s="228" t="s">
        <v>129</v>
      </c>
      <c r="H246" s="229">
        <v>15</v>
      </c>
      <c r="I246" s="230"/>
      <c r="J246" s="231">
        <f>ROUND(I246*H246,2)</f>
        <v>0</v>
      </c>
      <c r="K246" s="227" t="s">
        <v>130</v>
      </c>
      <c r="L246" s="232"/>
      <c r="M246" s="233" t="s">
        <v>20</v>
      </c>
      <c r="N246" s="234" t="s">
        <v>44</v>
      </c>
      <c r="O246" s="85"/>
      <c r="P246" s="214">
        <f>O246*H246</f>
        <v>0</v>
      </c>
      <c r="Q246" s="214">
        <v>0.0008</v>
      </c>
      <c r="R246" s="214">
        <f>Q246*H246</f>
        <v>0.012</v>
      </c>
      <c r="S246" s="214">
        <v>0</v>
      </c>
      <c r="T246" s="215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16" t="s">
        <v>150</v>
      </c>
      <c r="AT246" s="216" t="s">
        <v>194</v>
      </c>
      <c r="AU246" s="216" t="s">
        <v>82</v>
      </c>
      <c r="AY246" s="18" t="s">
        <v>123</v>
      </c>
      <c r="BE246" s="217">
        <f>IF(N246="základní",J246,0)</f>
        <v>0</v>
      </c>
      <c r="BF246" s="217">
        <f>IF(N246="snížená",J246,0)</f>
        <v>0</v>
      </c>
      <c r="BG246" s="217">
        <f>IF(N246="zákl. přenesená",J246,0)</f>
        <v>0</v>
      </c>
      <c r="BH246" s="217">
        <f>IF(N246="sníž. přenesená",J246,0)</f>
        <v>0</v>
      </c>
      <c r="BI246" s="217">
        <f>IF(N246="nulová",J246,0)</f>
        <v>0</v>
      </c>
      <c r="BJ246" s="18" t="s">
        <v>22</v>
      </c>
      <c r="BK246" s="217">
        <f>ROUND(I246*H246,2)</f>
        <v>0</v>
      </c>
      <c r="BL246" s="18" t="s">
        <v>124</v>
      </c>
      <c r="BM246" s="216" t="s">
        <v>363</v>
      </c>
    </row>
    <row r="247" spans="1:47" s="2" customFormat="1" ht="12">
      <c r="A247" s="39"/>
      <c r="B247" s="40"/>
      <c r="C247" s="41"/>
      <c r="D247" s="218" t="s">
        <v>131</v>
      </c>
      <c r="E247" s="41"/>
      <c r="F247" s="219" t="s">
        <v>362</v>
      </c>
      <c r="G247" s="41"/>
      <c r="H247" s="41"/>
      <c r="I247" s="220"/>
      <c r="J247" s="41"/>
      <c r="K247" s="41"/>
      <c r="L247" s="45"/>
      <c r="M247" s="221"/>
      <c r="N247" s="222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131</v>
      </c>
      <c r="AU247" s="18" t="s">
        <v>82</v>
      </c>
    </row>
    <row r="248" spans="1:65" s="2" customFormat="1" ht="16.5" customHeight="1">
      <c r="A248" s="39"/>
      <c r="B248" s="40"/>
      <c r="C248" s="205" t="s">
        <v>271</v>
      </c>
      <c r="D248" s="205" t="s">
        <v>126</v>
      </c>
      <c r="E248" s="206" t="s">
        <v>255</v>
      </c>
      <c r="F248" s="207" t="s">
        <v>256</v>
      </c>
      <c r="G248" s="208" t="s">
        <v>139</v>
      </c>
      <c r="H248" s="209">
        <v>500</v>
      </c>
      <c r="I248" s="210"/>
      <c r="J248" s="211">
        <f>ROUND(I248*H248,2)</f>
        <v>0</v>
      </c>
      <c r="K248" s="207" t="s">
        <v>130</v>
      </c>
      <c r="L248" s="45"/>
      <c r="M248" s="212" t="s">
        <v>20</v>
      </c>
      <c r="N248" s="213" t="s">
        <v>44</v>
      </c>
      <c r="O248" s="85"/>
      <c r="P248" s="214">
        <f>O248*H248</f>
        <v>0</v>
      </c>
      <c r="Q248" s="214">
        <v>0</v>
      </c>
      <c r="R248" s="214">
        <f>Q248*H248</f>
        <v>0</v>
      </c>
      <c r="S248" s="214">
        <v>0</v>
      </c>
      <c r="T248" s="215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6" t="s">
        <v>124</v>
      </c>
      <c r="AT248" s="216" t="s">
        <v>126</v>
      </c>
      <c r="AU248" s="216" t="s">
        <v>82</v>
      </c>
      <c r="AY248" s="18" t="s">
        <v>123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8" t="s">
        <v>22</v>
      </c>
      <c r="BK248" s="217">
        <f>ROUND(I248*H248,2)</f>
        <v>0</v>
      </c>
      <c r="BL248" s="18" t="s">
        <v>124</v>
      </c>
      <c r="BM248" s="216" t="s">
        <v>364</v>
      </c>
    </row>
    <row r="249" spans="1:47" s="2" customFormat="1" ht="12">
      <c r="A249" s="39"/>
      <c r="B249" s="40"/>
      <c r="C249" s="41"/>
      <c r="D249" s="218" t="s">
        <v>131</v>
      </c>
      <c r="E249" s="41"/>
      <c r="F249" s="219" t="s">
        <v>258</v>
      </c>
      <c r="G249" s="41"/>
      <c r="H249" s="41"/>
      <c r="I249" s="220"/>
      <c r="J249" s="41"/>
      <c r="K249" s="41"/>
      <c r="L249" s="45"/>
      <c r="M249" s="221"/>
      <c r="N249" s="222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131</v>
      </c>
      <c r="AU249" s="18" t="s">
        <v>82</v>
      </c>
    </row>
    <row r="250" spans="1:47" s="2" customFormat="1" ht="12">
      <c r="A250" s="39"/>
      <c r="B250" s="40"/>
      <c r="C250" s="41"/>
      <c r="D250" s="223" t="s">
        <v>133</v>
      </c>
      <c r="E250" s="41"/>
      <c r="F250" s="224" t="s">
        <v>259</v>
      </c>
      <c r="G250" s="41"/>
      <c r="H250" s="41"/>
      <c r="I250" s="220"/>
      <c r="J250" s="41"/>
      <c r="K250" s="41"/>
      <c r="L250" s="45"/>
      <c r="M250" s="221"/>
      <c r="N250" s="222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133</v>
      </c>
      <c r="AU250" s="18" t="s">
        <v>82</v>
      </c>
    </row>
    <row r="251" spans="1:65" s="2" customFormat="1" ht="16.5" customHeight="1">
      <c r="A251" s="39"/>
      <c r="B251" s="40"/>
      <c r="C251" s="225" t="s">
        <v>365</v>
      </c>
      <c r="D251" s="225" t="s">
        <v>194</v>
      </c>
      <c r="E251" s="226" t="s">
        <v>260</v>
      </c>
      <c r="F251" s="227" t="s">
        <v>261</v>
      </c>
      <c r="G251" s="228" t="s">
        <v>139</v>
      </c>
      <c r="H251" s="229">
        <v>500</v>
      </c>
      <c r="I251" s="230"/>
      <c r="J251" s="231">
        <f>ROUND(I251*H251,2)</f>
        <v>0</v>
      </c>
      <c r="K251" s="227" t="s">
        <v>20</v>
      </c>
      <c r="L251" s="232"/>
      <c r="M251" s="233" t="s">
        <v>20</v>
      </c>
      <c r="N251" s="234" t="s">
        <v>44</v>
      </c>
      <c r="O251" s="85"/>
      <c r="P251" s="214">
        <f>O251*H251</f>
        <v>0</v>
      </c>
      <c r="Q251" s="214">
        <v>0</v>
      </c>
      <c r="R251" s="214">
        <f>Q251*H251</f>
        <v>0</v>
      </c>
      <c r="S251" s="214">
        <v>0</v>
      </c>
      <c r="T251" s="215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6" t="s">
        <v>150</v>
      </c>
      <c r="AT251" s="216" t="s">
        <v>194</v>
      </c>
      <c r="AU251" s="216" t="s">
        <v>82</v>
      </c>
      <c r="AY251" s="18" t="s">
        <v>123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8" t="s">
        <v>22</v>
      </c>
      <c r="BK251" s="217">
        <f>ROUND(I251*H251,2)</f>
        <v>0</v>
      </c>
      <c r="BL251" s="18" t="s">
        <v>124</v>
      </c>
      <c r="BM251" s="216" t="s">
        <v>366</v>
      </c>
    </row>
    <row r="252" spans="1:47" s="2" customFormat="1" ht="12">
      <c r="A252" s="39"/>
      <c r="B252" s="40"/>
      <c r="C252" s="41"/>
      <c r="D252" s="218" t="s">
        <v>131</v>
      </c>
      <c r="E252" s="41"/>
      <c r="F252" s="219" t="s">
        <v>261</v>
      </c>
      <c r="G252" s="41"/>
      <c r="H252" s="41"/>
      <c r="I252" s="220"/>
      <c r="J252" s="41"/>
      <c r="K252" s="41"/>
      <c r="L252" s="45"/>
      <c r="M252" s="221"/>
      <c r="N252" s="222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131</v>
      </c>
      <c r="AU252" s="18" t="s">
        <v>82</v>
      </c>
    </row>
    <row r="253" spans="1:65" s="2" customFormat="1" ht="16.5" customHeight="1">
      <c r="A253" s="39"/>
      <c r="B253" s="40"/>
      <c r="C253" s="205" t="s">
        <v>275</v>
      </c>
      <c r="D253" s="205" t="s">
        <v>126</v>
      </c>
      <c r="E253" s="206" t="s">
        <v>367</v>
      </c>
      <c r="F253" s="207" t="s">
        <v>368</v>
      </c>
      <c r="G253" s="208" t="s">
        <v>129</v>
      </c>
      <c r="H253" s="209">
        <v>1</v>
      </c>
      <c r="I253" s="210"/>
      <c r="J253" s="211">
        <f>ROUND(I253*H253,2)</f>
        <v>0</v>
      </c>
      <c r="K253" s="207" t="s">
        <v>130</v>
      </c>
      <c r="L253" s="45"/>
      <c r="M253" s="212" t="s">
        <v>20</v>
      </c>
      <c r="N253" s="213" t="s">
        <v>44</v>
      </c>
      <c r="O253" s="85"/>
      <c r="P253" s="214">
        <f>O253*H253</f>
        <v>0</v>
      </c>
      <c r="Q253" s="214">
        <v>0</v>
      </c>
      <c r="R253" s="214">
        <f>Q253*H253</f>
        <v>0</v>
      </c>
      <c r="S253" s="214">
        <v>0</v>
      </c>
      <c r="T253" s="215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16" t="s">
        <v>124</v>
      </c>
      <c r="AT253" s="216" t="s">
        <v>126</v>
      </c>
      <c r="AU253" s="216" t="s">
        <v>82</v>
      </c>
      <c r="AY253" s="18" t="s">
        <v>123</v>
      </c>
      <c r="BE253" s="217">
        <f>IF(N253="základní",J253,0)</f>
        <v>0</v>
      </c>
      <c r="BF253" s="217">
        <f>IF(N253="snížená",J253,0)</f>
        <v>0</v>
      </c>
      <c r="BG253" s="217">
        <f>IF(N253="zákl. přenesená",J253,0)</f>
        <v>0</v>
      </c>
      <c r="BH253" s="217">
        <f>IF(N253="sníž. přenesená",J253,0)</f>
        <v>0</v>
      </c>
      <c r="BI253" s="217">
        <f>IF(N253="nulová",J253,0)</f>
        <v>0</v>
      </c>
      <c r="BJ253" s="18" t="s">
        <v>22</v>
      </c>
      <c r="BK253" s="217">
        <f>ROUND(I253*H253,2)</f>
        <v>0</v>
      </c>
      <c r="BL253" s="18" t="s">
        <v>124</v>
      </c>
      <c r="BM253" s="216" t="s">
        <v>369</v>
      </c>
    </row>
    <row r="254" spans="1:47" s="2" customFormat="1" ht="12">
      <c r="A254" s="39"/>
      <c r="B254" s="40"/>
      <c r="C254" s="41"/>
      <c r="D254" s="218" t="s">
        <v>131</v>
      </c>
      <c r="E254" s="41"/>
      <c r="F254" s="219" t="s">
        <v>370</v>
      </c>
      <c r="G254" s="41"/>
      <c r="H254" s="41"/>
      <c r="I254" s="220"/>
      <c r="J254" s="41"/>
      <c r="K254" s="41"/>
      <c r="L254" s="45"/>
      <c r="M254" s="221"/>
      <c r="N254" s="222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131</v>
      </c>
      <c r="AU254" s="18" t="s">
        <v>82</v>
      </c>
    </row>
    <row r="255" spans="1:47" s="2" customFormat="1" ht="12">
      <c r="A255" s="39"/>
      <c r="B255" s="40"/>
      <c r="C255" s="41"/>
      <c r="D255" s="223" t="s">
        <v>133</v>
      </c>
      <c r="E255" s="41"/>
      <c r="F255" s="224" t="s">
        <v>371</v>
      </c>
      <c r="G255" s="41"/>
      <c r="H255" s="41"/>
      <c r="I255" s="220"/>
      <c r="J255" s="41"/>
      <c r="K255" s="41"/>
      <c r="L255" s="45"/>
      <c r="M255" s="221"/>
      <c r="N255" s="222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133</v>
      </c>
      <c r="AU255" s="18" t="s">
        <v>82</v>
      </c>
    </row>
    <row r="256" spans="1:65" s="2" customFormat="1" ht="16.5" customHeight="1">
      <c r="A256" s="39"/>
      <c r="B256" s="40"/>
      <c r="C256" s="225" t="s">
        <v>372</v>
      </c>
      <c r="D256" s="225" t="s">
        <v>194</v>
      </c>
      <c r="E256" s="226" t="s">
        <v>373</v>
      </c>
      <c r="F256" s="227" t="s">
        <v>374</v>
      </c>
      <c r="G256" s="228" t="s">
        <v>129</v>
      </c>
      <c r="H256" s="229">
        <v>1</v>
      </c>
      <c r="I256" s="230"/>
      <c r="J256" s="231">
        <f>ROUND(I256*H256,2)</f>
        <v>0</v>
      </c>
      <c r="K256" s="227" t="s">
        <v>130</v>
      </c>
      <c r="L256" s="232"/>
      <c r="M256" s="233" t="s">
        <v>20</v>
      </c>
      <c r="N256" s="234" t="s">
        <v>44</v>
      </c>
      <c r="O256" s="85"/>
      <c r="P256" s="214">
        <f>O256*H256</f>
        <v>0</v>
      </c>
      <c r="Q256" s="214">
        <v>0.00014</v>
      </c>
      <c r="R256" s="214">
        <f>Q256*H256</f>
        <v>0.00014</v>
      </c>
      <c r="S256" s="214">
        <v>0</v>
      </c>
      <c r="T256" s="215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16" t="s">
        <v>150</v>
      </c>
      <c r="AT256" s="216" t="s">
        <v>194</v>
      </c>
      <c r="AU256" s="216" t="s">
        <v>82</v>
      </c>
      <c r="AY256" s="18" t="s">
        <v>123</v>
      </c>
      <c r="BE256" s="217">
        <f>IF(N256="základní",J256,0)</f>
        <v>0</v>
      </c>
      <c r="BF256" s="217">
        <f>IF(N256="snížená",J256,0)</f>
        <v>0</v>
      </c>
      <c r="BG256" s="217">
        <f>IF(N256="zákl. přenesená",J256,0)</f>
        <v>0</v>
      </c>
      <c r="BH256" s="217">
        <f>IF(N256="sníž. přenesená",J256,0)</f>
        <v>0</v>
      </c>
      <c r="BI256" s="217">
        <f>IF(N256="nulová",J256,0)</f>
        <v>0</v>
      </c>
      <c r="BJ256" s="18" t="s">
        <v>22</v>
      </c>
      <c r="BK256" s="217">
        <f>ROUND(I256*H256,2)</f>
        <v>0</v>
      </c>
      <c r="BL256" s="18" t="s">
        <v>124</v>
      </c>
      <c r="BM256" s="216" t="s">
        <v>375</v>
      </c>
    </row>
    <row r="257" spans="1:47" s="2" customFormat="1" ht="12">
      <c r="A257" s="39"/>
      <c r="B257" s="40"/>
      <c r="C257" s="41"/>
      <c r="D257" s="218" t="s">
        <v>131</v>
      </c>
      <c r="E257" s="41"/>
      <c r="F257" s="219" t="s">
        <v>374</v>
      </c>
      <c r="G257" s="41"/>
      <c r="H257" s="41"/>
      <c r="I257" s="220"/>
      <c r="J257" s="41"/>
      <c r="K257" s="41"/>
      <c r="L257" s="45"/>
      <c r="M257" s="221"/>
      <c r="N257" s="222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131</v>
      </c>
      <c r="AU257" s="18" t="s">
        <v>82</v>
      </c>
    </row>
    <row r="258" spans="1:65" s="2" customFormat="1" ht="16.5" customHeight="1">
      <c r="A258" s="39"/>
      <c r="B258" s="40"/>
      <c r="C258" s="205" t="s">
        <v>280</v>
      </c>
      <c r="D258" s="205" t="s">
        <v>126</v>
      </c>
      <c r="E258" s="206" t="s">
        <v>273</v>
      </c>
      <c r="F258" s="207" t="s">
        <v>274</v>
      </c>
      <c r="G258" s="208" t="s">
        <v>139</v>
      </c>
      <c r="H258" s="209">
        <v>500</v>
      </c>
      <c r="I258" s="210"/>
      <c r="J258" s="211">
        <f>ROUND(I258*H258,2)</f>
        <v>0</v>
      </c>
      <c r="K258" s="207" t="s">
        <v>130</v>
      </c>
      <c r="L258" s="45"/>
      <c r="M258" s="212" t="s">
        <v>20</v>
      </c>
      <c r="N258" s="213" t="s">
        <v>44</v>
      </c>
      <c r="O258" s="85"/>
      <c r="P258" s="214">
        <f>O258*H258</f>
        <v>0</v>
      </c>
      <c r="Q258" s="214">
        <v>0</v>
      </c>
      <c r="R258" s="214">
        <f>Q258*H258</f>
        <v>0</v>
      </c>
      <c r="S258" s="214">
        <v>0</v>
      </c>
      <c r="T258" s="215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6" t="s">
        <v>124</v>
      </c>
      <c r="AT258" s="216" t="s">
        <v>126</v>
      </c>
      <c r="AU258" s="216" t="s">
        <v>82</v>
      </c>
      <c r="AY258" s="18" t="s">
        <v>123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18" t="s">
        <v>22</v>
      </c>
      <c r="BK258" s="217">
        <f>ROUND(I258*H258,2)</f>
        <v>0</v>
      </c>
      <c r="BL258" s="18" t="s">
        <v>124</v>
      </c>
      <c r="BM258" s="216" t="s">
        <v>376</v>
      </c>
    </row>
    <row r="259" spans="1:47" s="2" customFormat="1" ht="12">
      <c r="A259" s="39"/>
      <c r="B259" s="40"/>
      <c r="C259" s="41"/>
      <c r="D259" s="218" t="s">
        <v>131</v>
      </c>
      <c r="E259" s="41"/>
      <c r="F259" s="219" t="s">
        <v>276</v>
      </c>
      <c r="G259" s="41"/>
      <c r="H259" s="41"/>
      <c r="I259" s="220"/>
      <c r="J259" s="41"/>
      <c r="K259" s="41"/>
      <c r="L259" s="45"/>
      <c r="M259" s="221"/>
      <c r="N259" s="222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131</v>
      </c>
      <c r="AU259" s="18" t="s">
        <v>82</v>
      </c>
    </row>
    <row r="260" spans="1:47" s="2" customFormat="1" ht="12">
      <c r="A260" s="39"/>
      <c r="B260" s="40"/>
      <c r="C260" s="41"/>
      <c r="D260" s="223" t="s">
        <v>133</v>
      </c>
      <c r="E260" s="41"/>
      <c r="F260" s="224" t="s">
        <v>277</v>
      </c>
      <c r="G260" s="41"/>
      <c r="H260" s="41"/>
      <c r="I260" s="220"/>
      <c r="J260" s="41"/>
      <c r="K260" s="41"/>
      <c r="L260" s="45"/>
      <c r="M260" s="221"/>
      <c r="N260" s="222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133</v>
      </c>
      <c r="AU260" s="18" t="s">
        <v>82</v>
      </c>
    </row>
    <row r="261" spans="1:65" s="2" customFormat="1" ht="16.5" customHeight="1">
      <c r="A261" s="39"/>
      <c r="B261" s="40"/>
      <c r="C261" s="225" t="s">
        <v>377</v>
      </c>
      <c r="D261" s="225" t="s">
        <v>194</v>
      </c>
      <c r="E261" s="226" t="s">
        <v>278</v>
      </c>
      <c r="F261" s="227" t="s">
        <v>279</v>
      </c>
      <c r="G261" s="228" t="s">
        <v>139</v>
      </c>
      <c r="H261" s="229">
        <v>500</v>
      </c>
      <c r="I261" s="230"/>
      <c r="J261" s="231">
        <f>ROUND(I261*H261,2)</f>
        <v>0</v>
      </c>
      <c r="K261" s="227" t="s">
        <v>20</v>
      </c>
      <c r="L261" s="232"/>
      <c r="M261" s="233" t="s">
        <v>20</v>
      </c>
      <c r="N261" s="234" t="s">
        <v>44</v>
      </c>
      <c r="O261" s="85"/>
      <c r="P261" s="214">
        <f>O261*H261</f>
        <v>0</v>
      </c>
      <c r="Q261" s="214">
        <v>0</v>
      </c>
      <c r="R261" s="214">
        <f>Q261*H261</f>
        <v>0</v>
      </c>
      <c r="S261" s="214">
        <v>0</v>
      </c>
      <c r="T261" s="215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6" t="s">
        <v>150</v>
      </c>
      <c r="AT261" s="216" t="s">
        <v>194</v>
      </c>
      <c r="AU261" s="216" t="s">
        <v>82</v>
      </c>
      <c r="AY261" s="18" t="s">
        <v>123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8" t="s">
        <v>22</v>
      </c>
      <c r="BK261" s="217">
        <f>ROUND(I261*H261,2)</f>
        <v>0</v>
      </c>
      <c r="BL261" s="18" t="s">
        <v>124</v>
      </c>
      <c r="BM261" s="216" t="s">
        <v>378</v>
      </c>
    </row>
    <row r="262" spans="1:47" s="2" customFormat="1" ht="12">
      <c r="A262" s="39"/>
      <c r="B262" s="40"/>
      <c r="C262" s="41"/>
      <c r="D262" s="218" t="s">
        <v>131</v>
      </c>
      <c r="E262" s="41"/>
      <c r="F262" s="219" t="s">
        <v>279</v>
      </c>
      <c r="G262" s="41"/>
      <c r="H262" s="41"/>
      <c r="I262" s="220"/>
      <c r="J262" s="41"/>
      <c r="K262" s="41"/>
      <c r="L262" s="45"/>
      <c r="M262" s="221"/>
      <c r="N262" s="222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131</v>
      </c>
      <c r="AU262" s="18" t="s">
        <v>82</v>
      </c>
    </row>
    <row r="263" spans="1:65" s="2" customFormat="1" ht="16.5" customHeight="1">
      <c r="A263" s="39"/>
      <c r="B263" s="40"/>
      <c r="C263" s="205" t="s">
        <v>286</v>
      </c>
      <c r="D263" s="205" t="s">
        <v>126</v>
      </c>
      <c r="E263" s="206" t="s">
        <v>264</v>
      </c>
      <c r="F263" s="207" t="s">
        <v>265</v>
      </c>
      <c r="G263" s="208" t="s">
        <v>139</v>
      </c>
      <c r="H263" s="209">
        <v>30</v>
      </c>
      <c r="I263" s="210"/>
      <c r="J263" s="211">
        <f>ROUND(I263*H263,2)</f>
        <v>0</v>
      </c>
      <c r="K263" s="207" t="s">
        <v>130</v>
      </c>
      <c r="L263" s="45"/>
      <c r="M263" s="212" t="s">
        <v>20</v>
      </c>
      <c r="N263" s="213" t="s">
        <v>44</v>
      </c>
      <c r="O263" s="85"/>
      <c r="P263" s="214">
        <f>O263*H263</f>
        <v>0</v>
      </c>
      <c r="Q263" s="214">
        <v>0</v>
      </c>
      <c r="R263" s="214">
        <f>Q263*H263</f>
        <v>0</v>
      </c>
      <c r="S263" s="214">
        <v>0</v>
      </c>
      <c r="T263" s="215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16" t="s">
        <v>124</v>
      </c>
      <c r="AT263" s="216" t="s">
        <v>126</v>
      </c>
      <c r="AU263" s="216" t="s">
        <v>82</v>
      </c>
      <c r="AY263" s="18" t="s">
        <v>123</v>
      </c>
      <c r="BE263" s="217">
        <f>IF(N263="základní",J263,0)</f>
        <v>0</v>
      </c>
      <c r="BF263" s="217">
        <f>IF(N263="snížená",J263,0)</f>
        <v>0</v>
      </c>
      <c r="BG263" s="217">
        <f>IF(N263="zákl. přenesená",J263,0)</f>
        <v>0</v>
      </c>
      <c r="BH263" s="217">
        <f>IF(N263="sníž. přenesená",J263,0)</f>
        <v>0</v>
      </c>
      <c r="BI263" s="217">
        <f>IF(N263="nulová",J263,0)</f>
        <v>0</v>
      </c>
      <c r="BJ263" s="18" t="s">
        <v>22</v>
      </c>
      <c r="BK263" s="217">
        <f>ROUND(I263*H263,2)</f>
        <v>0</v>
      </c>
      <c r="BL263" s="18" t="s">
        <v>124</v>
      </c>
      <c r="BM263" s="216" t="s">
        <v>379</v>
      </c>
    </row>
    <row r="264" spans="1:47" s="2" customFormat="1" ht="12">
      <c r="A264" s="39"/>
      <c r="B264" s="40"/>
      <c r="C264" s="41"/>
      <c r="D264" s="218" t="s">
        <v>131</v>
      </c>
      <c r="E264" s="41"/>
      <c r="F264" s="219" t="s">
        <v>267</v>
      </c>
      <c r="G264" s="41"/>
      <c r="H264" s="41"/>
      <c r="I264" s="220"/>
      <c r="J264" s="41"/>
      <c r="K264" s="41"/>
      <c r="L264" s="45"/>
      <c r="M264" s="221"/>
      <c r="N264" s="222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131</v>
      </c>
      <c r="AU264" s="18" t="s">
        <v>82</v>
      </c>
    </row>
    <row r="265" spans="1:47" s="2" customFormat="1" ht="12">
      <c r="A265" s="39"/>
      <c r="B265" s="40"/>
      <c r="C265" s="41"/>
      <c r="D265" s="223" t="s">
        <v>133</v>
      </c>
      <c r="E265" s="41"/>
      <c r="F265" s="224" t="s">
        <v>268</v>
      </c>
      <c r="G265" s="41"/>
      <c r="H265" s="41"/>
      <c r="I265" s="220"/>
      <c r="J265" s="41"/>
      <c r="K265" s="41"/>
      <c r="L265" s="45"/>
      <c r="M265" s="221"/>
      <c r="N265" s="222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133</v>
      </c>
      <c r="AU265" s="18" t="s">
        <v>82</v>
      </c>
    </row>
    <row r="266" spans="1:65" s="2" customFormat="1" ht="16.5" customHeight="1">
      <c r="A266" s="39"/>
      <c r="B266" s="40"/>
      <c r="C266" s="225" t="s">
        <v>380</v>
      </c>
      <c r="D266" s="225" t="s">
        <v>194</v>
      </c>
      <c r="E266" s="226" t="s">
        <v>269</v>
      </c>
      <c r="F266" s="227" t="s">
        <v>270</v>
      </c>
      <c r="G266" s="228" t="s">
        <v>139</v>
      </c>
      <c r="H266" s="229">
        <v>30</v>
      </c>
      <c r="I266" s="230"/>
      <c r="J266" s="231">
        <f>ROUND(I266*H266,2)</f>
        <v>0</v>
      </c>
      <c r="K266" s="227" t="s">
        <v>20</v>
      </c>
      <c r="L266" s="232"/>
      <c r="M266" s="233" t="s">
        <v>20</v>
      </c>
      <c r="N266" s="234" t="s">
        <v>44</v>
      </c>
      <c r="O266" s="85"/>
      <c r="P266" s="214">
        <f>O266*H266</f>
        <v>0</v>
      </c>
      <c r="Q266" s="214">
        <v>0</v>
      </c>
      <c r="R266" s="214">
        <f>Q266*H266</f>
        <v>0</v>
      </c>
      <c r="S266" s="214">
        <v>0</v>
      </c>
      <c r="T266" s="215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6" t="s">
        <v>150</v>
      </c>
      <c r="AT266" s="216" t="s">
        <v>194</v>
      </c>
      <c r="AU266" s="216" t="s">
        <v>82</v>
      </c>
      <c r="AY266" s="18" t="s">
        <v>123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8" t="s">
        <v>22</v>
      </c>
      <c r="BK266" s="217">
        <f>ROUND(I266*H266,2)</f>
        <v>0</v>
      </c>
      <c r="BL266" s="18" t="s">
        <v>124</v>
      </c>
      <c r="BM266" s="216" t="s">
        <v>381</v>
      </c>
    </row>
    <row r="267" spans="1:47" s="2" customFormat="1" ht="12">
      <c r="A267" s="39"/>
      <c r="B267" s="40"/>
      <c r="C267" s="41"/>
      <c r="D267" s="218" t="s">
        <v>131</v>
      </c>
      <c r="E267" s="41"/>
      <c r="F267" s="219" t="s">
        <v>270</v>
      </c>
      <c r="G267" s="41"/>
      <c r="H267" s="41"/>
      <c r="I267" s="220"/>
      <c r="J267" s="41"/>
      <c r="K267" s="41"/>
      <c r="L267" s="45"/>
      <c r="M267" s="221"/>
      <c r="N267" s="222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131</v>
      </c>
      <c r="AU267" s="18" t="s">
        <v>82</v>
      </c>
    </row>
    <row r="268" spans="1:65" s="2" customFormat="1" ht="16.5" customHeight="1">
      <c r="A268" s="39"/>
      <c r="B268" s="40"/>
      <c r="C268" s="205" t="s">
        <v>291</v>
      </c>
      <c r="D268" s="205" t="s">
        <v>126</v>
      </c>
      <c r="E268" s="206" t="s">
        <v>318</v>
      </c>
      <c r="F268" s="207" t="s">
        <v>319</v>
      </c>
      <c r="G268" s="208" t="s">
        <v>129</v>
      </c>
      <c r="H268" s="209">
        <v>1</v>
      </c>
      <c r="I268" s="210"/>
      <c r="J268" s="211">
        <f>ROUND(I268*H268,2)</f>
        <v>0</v>
      </c>
      <c r="K268" s="207" t="s">
        <v>130</v>
      </c>
      <c r="L268" s="45"/>
      <c r="M268" s="212" t="s">
        <v>20</v>
      </c>
      <c r="N268" s="213" t="s">
        <v>44</v>
      </c>
      <c r="O268" s="85"/>
      <c r="P268" s="214">
        <f>O268*H268</f>
        <v>0</v>
      </c>
      <c r="Q268" s="214">
        <v>0</v>
      </c>
      <c r="R268" s="214">
        <f>Q268*H268</f>
        <v>0</v>
      </c>
      <c r="S268" s="214">
        <v>0</v>
      </c>
      <c r="T268" s="215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16" t="s">
        <v>124</v>
      </c>
      <c r="AT268" s="216" t="s">
        <v>126</v>
      </c>
      <c r="AU268" s="216" t="s">
        <v>82</v>
      </c>
      <c r="AY268" s="18" t="s">
        <v>123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18" t="s">
        <v>22</v>
      </c>
      <c r="BK268" s="217">
        <f>ROUND(I268*H268,2)</f>
        <v>0</v>
      </c>
      <c r="BL268" s="18" t="s">
        <v>124</v>
      </c>
      <c r="BM268" s="216" t="s">
        <v>382</v>
      </c>
    </row>
    <row r="269" spans="1:47" s="2" customFormat="1" ht="12">
      <c r="A269" s="39"/>
      <c r="B269" s="40"/>
      <c r="C269" s="41"/>
      <c r="D269" s="218" t="s">
        <v>131</v>
      </c>
      <c r="E269" s="41"/>
      <c r="F269" s="219" t="s">
        <v>321</v>
      </c>
      <c r="G269" s="41"/>
      <c r="H269" s="41"/>
      <c r="I269" s="220"/>
      <c r="J269" s="41"/>
      <c r="K269" s="41"/>
      <c r="L269" s="45"/>
      <c r="M269" s="221"/>
      <c r="N269" s="222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131</v>
      </c>
      <c r="AU269" s="18" t="s">
        <v>82</v>
      </c>
    </row>
    <row r="270" spans="1:47" s="2" customFormat="1" ht="12">
      <c r="A270" s="39"/>
      <c r="B270" s="40"/>
      <c r="C270" s="41"/>
      <c r="D270" s="223" t="s">
        <v>133</v>
      </c>
      <c r="E270" s="41"/>
      <c r="F270" s="224" t="s">
        <v>322</v>
      </c>
      <c r="G270" s="41"/>
      <c r="H270" s="41"/>
      <c r="I270" s="220"/>
      <c r="J270" s="41"/>
      <c r="K270" s="41"/>
      <c r="L270" s="45"/>
      <c r="M270" s="221"/>
      <c r="N270" s="222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133</v>
      </c>
      <c r="AU270" s="18" t="s">
        <v>82</v>
      </c>
    </row>
    <row r="271" spans="1:63" s="12" customFormat="1" ht="22.8" customHeight="1">
      <c r="A271" s="12"/>
      <c r="B271" s="189"/>
      <c r="C271" s="190"/>
      <c r="D271" s="191" t="s">
        <v>72</v>
      </c>
      <c r="E271" s="203" t="s">
        <v>383</v>
      </c>
      <c r="F271" s="203" t="s">
        <v>384</v>
      </c>
      <c r="G271" s="190"/>
      <c r="H271" s="190"/>
      <c r="I271" s="193"/>
      <c r="J271" s="204">
        <f>BK271</f>
        <v>0</v>
      </c>
      <c r="K271" s="190"/>
      <c r="L271" s="195"/>
      <c r="M271" s="196"/>
      <c r="N271" s="197"/>
      <c r="O271" s="197"/>
      <c r="P271" s="198">
        <f>SUM(P272:P327)</f>
        <v>0</v>
      </c>
      <c r="Q271" s="197"/>
      <c r="R271" s="198">
        <f>SUM(R272:R327)</f>
        <v>0.00441</v>
      </c>
      <c r="S271" s="197"/>
      <c r="T271" s="199">
        <f>SUM(T272:T327)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00" t="s">
        <v>22</v>
      </c>
      <c r="AT271" s="201" t="s">
        <v>72</v>
      </c>
      <c r="AU271" s="201" t="s">
        <v>22</v>
      </c>
      <c r="AY271" s="200" t="s">
        <v>123</v>
      </c>
      <c r="BK271" s="202">
        <f>SUM(BK272:BK327)</f>
        <v>0</v>
      </c>
    </row>
    <row r="272" spans="1:65" s="2" customFormat="1" ht="16.5" customHeight="1">
      <c r="A272" s="39"/>
      <c r="B272" s="40"/>
      <c r="C272" s="205" t="s">
        <v>385</v>
      </c>
      <c r="D272" s="205" t="s">
        <v>126</v>
      </c>
      <c r="E272" s="206" t="s">
        <v>386</v>
      </c>
      <c r="F272" s="207" t="s">
        <v>387</v>
      </c>
      <c r="G272" s="208" t="s">
        <v>129</v>
      </c>
      <c r="H272" s="209">
        <v>1</v>
      </c>
      <c r="I272" s="210"/>
      <c r="J272" s="211">
        <f>ROUND(I272*H272,2)</f>
        <v>0</v>
      </c>
      <c r="K272" s="207" t="s">
        <v>130</v>
      </c>
      <c r="L272" s="45"/>
      <c r="M272" s="212" t="s">
        <v>20</v>
      </c>
      <c r="N272" s="213" t="s">
        <v>44</v>
      </c>
      <c r="O272" s="85"/>
      <c r="P272" s="214">
        <f>O272*H272</f>
        <v>0</v>
      </c>
      <c r="Q272" s="214">
        <v>0</v>
      </c>
      <c r="R272" s="214">
        <f>Q272*H272</f>
        <v>0</v>
      </c>
      <c r="S272" s="214">
        <v>0</v>
      </c>
      <c r="T272" s="215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16" t="s">
        <v>124</v>
      </c>
      <c r="AT272" s="216" t="s">
        <v>126</v>
      </c>
      <c r="AU272" s="216" t="s">
        <v>82</v>
      </c>
      <c r="AY272" s="18" t="s">
        <v>123</v>
      </c>
      <c r="BE272" s="217">
        <f>IF(N272="základní",J272,0)</f>
        <v>0</v>
      </c>
      <c r="BF272" s="217">
        <f>IF(N272="snížená",J272,0)</f>
        <v>0</v>
      </c>
      <c r="BG272" s="217">
        <f>IF(N272="zákl. přenesená",J272,0)</f>
        <v>0</v>
      </c>
      <c r="BH272" s="217">
        <f>IF(N272="sníž. přenesená",J272,0)</f>
        <v>0</v>
      </c>
      <c r="BI272" s="217">
        <f>IF(N272="nulová",J272,0)</f>
        <v>0</v>
      </c>
      <c r="BJ272" s="18" t="s">
        <v>22</v>
      </c>
      <c r="BK272" s="217">
        <f>ROUND(I272*H272,2)</f>
        <v>0</v>
      </c>
      <c r="BL272" s="18" t="s">
        <v>124</v>
      </c>
      <c r="BM272" s="216" t="s">
        <v>388</v>
      </c>
    </row>
    <row r="273" spans="1:47" s="2" customFormat="1" ht="12">
      <c r="A273" s="39"/>
      <c r="B273" s="40"/>
      <c r="C273" s="41"/>
      <c r="D273" s="218" t="s">
        <v>131</v>
      </c>
      <c r="E273" s="41"/>
      <c r="F273" s="219" t="s">
        <v>387</v>
      </c>
      <c r="G273" s="41"/>
      <c r="H273" s="41"/>
      <c r="I273" s="220"/>
      <c r="J273" s="41"/>
      <c r="K273" s="41"/>
      <c r="L273" s="45"/>
      <c r="M273" s="221"/>
      <c r="N273" s="222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131</v>
      </c>
      <c r="AU273" s="18" t="s">
        <v>82</v>
      </c>
    </row>
    <row r="274" spans="1:47" s="2" customFormat="1" ht="12">
      <c r="A274" s="39"/>
      <c r="B274" s="40"/>
      <c r="C274" s="41"/>
      <c r="D274" s="223" t="s">
        <v>133</v>
      </c>
      <c r="E274" s="41"/>
      <c r="F274" s="224" t="s">
        <v>389</v>
      </c>
      <c r="G274" s="41"/>
      <c r="H274" s="41"/>
      <c r="I274" s="220"/>
      <c r="J274" s="41"/>
      <c r="K274" s="41"/>
      <c r="L274" s="45"/>
      <c r="M274" s="221"/>
      <c r="N274" s="222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133</v>
      </c>
      <c r="AU274" s="18" t="s">
        <v>82</v>
      </c>
    </row>
    <row r="275" spans="1:65" s="2" customFormat="1" ht="16.5" customHeight="1">
      <c r="A275" s="39"/>
      <c r="B275" s="40"/>
      <c r="C275" s="225" t="s">
        <v>295</v>
      </c>
      <c r="D275" s="225" t="s">
        <v>194</v>
      </c>
      <c r="E275" s="226" t="s">
        <v>390</v>
      </c>
      <c r="F275" s="227" t="s">
        <v>391</v>
      </c>
      <c r="G275" s="228" t="s">
        <v>20</v>
      </c>
      <c r="H275" s="229">
        <v>1</v>
      </c>
      <c r="I275" s="230"/>
      <c r="J275" s="231">
        <f>ROUND(I275*H275,2)</f>
        <v>0</v>
      </c>
      <c r="K275" s="227" t="s">
        <v>20</v>
      </c>
      <c r="L275" s="232"/>
      <c r="M275" s="233" t="s">
        <v>20</v>
      </c>
      <c r="N275" s="234" t="s">
        <v>44</v>
      </c>
      <c r="O275" s="85"/>
      <c r="P275" s="214">
        <f>O275*H275</f>
        <v>0</v>
      </c>
      <c r="Q275" s="214">
        <v>0</v>
      </c>
      <c r="R275" s="214">
        <f>Q275*H275</f>
        <v>0</v>
      </c>
      <c r="S275" s="214">
        <v>0</v>
      </c>
      <c r="T275" s="215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16" t="s">
        <v>150</v>
      </c>
      <c r="AT275" s="216" t="s">
        <v>194</v>
      </c>
      <c r="AU275" s="216" t="s">
        <v>82</v>
      </c>
      <c r="AY275" s="18" t="s">
        <v>123</v>
      </c>
      <c r="BE275" s="217">
        <f>IF(N275="základní",J275,0)</f>
        <v>0</v>
      </c>
      <c r="BF275" s="217">
        <f>IF(N275="snížená",J275,0)</f>
        <v>0</v>
      </c>
      <c r="BG275" s="217">
        <f>IF(N275="zákl. přenesená",J275,0)</f>
        <v>0</v>
      </c>
      <c r="BH275" s="217">
        <f>IF(N275="sníž. přenesená",J275,0)</f>
        <v>0</v>
      </c>
      <c r="BI275" s="217">
        <f>IF(N275="nulová",J275,0)</f>
        <v>0</v>
      </c>
      <c r="BJ275" s="18" t="s">
        <v>22</v>
      </c>
      <c r="BK275" s="217">
        <f>ROUND(I275*H275,2)</f>
        <v>0</v>
      </c>
      <c r="BL275" s="18" t="s">
        <v>124</v>
      </c>
      <c r="BM275" s="216" t="s">
        <v>392</v>
      </c>
    </row>
    <row r="276" spans="1:47" s="2" customFormat="1" ht="12">
      <c r="A276" s="39"/>
      <c r="B276" s="40"/>
      <c r="C276" s="41"/>
      <c r="D276" s="218" t="s">
        <v>131</v>
      </c>
      <c r="E276" s="41"/>
      <c r="F276" s="219" t="s">
        <v>391</v>
      </c>
      <c r="G276" s="41"/>
      <c r="H276" s="41"/>
      <c r="I276" s="220"/>
      <c r="J276" s="41"/>
      <c r="K276" s="41"/>
      <c r="L276" s="45"/>
      <c r="M276" s="221"/>
      <c r="N276" s="222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131</v>
      </c>
      <c r="AU276" s="18" t="s">
        <v>82</v>
      </c>
    </row>
    <row r="277" spans="1:65" s="2" customFormat="1" ht="16.5" customHeight="1">
      <c r="A277" s="39"/>
      <c r="B277" s="40"/>
      <c r="C277" s="205" t="s">
        <v>393</v>
      </c>
      <c r="D277" s="205" t="s">
        <v>126</v>
      </c>
      <c r="E277" s="206" t="s">
        <v>394</v>
      </c>
      <c r="F277" s="207" t="s">
        <v>395</v>
      </c>
      <c r="G277" s="208" t="s">
        <v>129</v>
      </c>
      <c r="H277" s="209">
        <v>15</v>
      </c>
      <c r="I277" s="210"/>
      <c r="J277" s="211">
        <f>ROUND(I277*H277,2)</f>
        <v>0</v>
      </c>
      <c r="K277" s="207" t="s">
        <v>130</v>
      </c>
      <c r="L277" s="45"/>
      <c r="M277" s="212" t="s">
        <v>20</v>
      </c>
      <c r="N277" s="213" t="s">
        <v>44</v>
      </c>
      <c r="O277" s="85"/>
      <c r="P277" s="214">
        <f>O277*H277</f>
        <v>0</v>
      </c>
      <c r="Q277" s="214">
        <v>0</v>
      </c>
      <c r="R277" s="214">
        <f>Q277*H277</f>
        <v>0</v>
      </c>
      <c r="S277" s="214">
        <v>0</v>
      </c>
      <c r="T277" s="215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16" t="s">
        <v>124</v>
      </c>
      <c r="AT277" s="216" t="s">
        <v>126</v>
      </c>
      <c r="AU277" s="216" t="s">
        <v>82</v>
      </c>
      <c r="AY277" s="18" t="s">
        <v>123</v>
      </c>
      <c r="BE277" s="217">
        <f>IF(N277="základní",J277,0)</f>
        <v>0</v>
      </c>
      <c r="BF277" s="217">
        <f>IF(N277="snížená",J277,0)</f>
        <v>0</v>
      </c>
      <c r="BG277" s="217">
        <f>IF(N277="zákl. přenesená",J277,0)</f>
        <v>0</v>
      </c>
      <c r="BH277" s="217">
        <f>IF(N277="sníž. přenesená",J277,0)</f>
        <v>0</v>
      </c>
      <c r="BI277" s="217">
        <f>IF(N277="nulová",J277,0)</f>
        <v>0</v>
      </c>
      <c r="BJ277" s="18" t="s">
        <v>22</v>
      </c>
      <c r="BK277" s="217">
        <f>ROUND(I277*H277,2)</f>
        <v>0</v>
      </c>
      <c r="BL277" s="18" t="s">
        <v>124</v>
      </c>
      <c r="BM277" s="216" t="s">
        <v>396</v>
      </c>
    </row>
    <row r="278" spans="1:47" s="2" customFormat="1" ht="12">
      <c r="A278" s="39"/>
      <c r="B278" s="40"/>
      <c r="C278" s="41"/>
      <c r="D278" s="218" t="s">
        <v>131</v>
      </c>
      <c r="E278" s="41"/>
      <c r="F278" s="219" t="s">
        <v>397</v>
      </c>
      <c r="G278" s="41"/>
      <c r="H278" s="41"/>
      <c r="I278" s="220"/>
      <c r="J278" s="41"/>
      <c r="K278" s="41"/>
      <c r="L278" s="45"/>
      <c r="M278" s="221"/>
      <c r="N278" s="222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131</v>
      </c>
      <c r="AU278" s="18" t="s">
        <v>82</v>
      </c>
    </row>
    <row r="279" spans="1:47" s="2" customFormat="1" ht="12">
      <c r="A279" s="39"/>
      <c r="B279" s="40"/>
      <c r="C279" s="41"/>
      <c r="D279" s="223" t="s">
        <v>133</v>
      </c>
      <c r="E279" s="41"/>
      <c r="F279" s="224" t="s">
        <v>398</v>
      </c>
      <c r="G279" s="41"/>
      <c r="H279" s="41"/>
      <c r="I279" s="220"/>
      <c r="J279" s="41"/>
      <c r="K279" s="41"/>
      <c r="L279" s="45"/>
      <c r="M279" s="221"/>
      <c r="N279" s="222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133</v>
      </c>
      <c r="AU279" s="18" t="s">
        <v>82</v>
      </c>
    </row>
    <row r="280" spans="1:65" s="2" customFormat="1" ht="16.5" customHeight="1">
      <c r="A280" s="39"/>
      <c r="B280" s="40"/>
      <c r="C280" s="225" t="s">
        <v>300</v>
      </c>
      <c r="D280" s="225" t="s">
        <v>194</v>
      </c>
      <c r="E280" s="226" t="s">
        <v>399</v>
      </c>
      <c r="F280" s="227" t="s">
        <v>400</v>
      </c>
      <c r="G280" s="228" t="s">
        <v>129</v>
      </c>
      <c r="H280" s="229">
        <v>7</v>
      </c>
      <c r="I280" s="230"/>
      <c r="J280" s="231">
        <f>ROUND(I280*H280,2)</f>
        <v>0</v>
      </c>
      <c r="K280" s="227" t="s">
        <v>130</v>
      </c>
      <c r="L280" s="232"/>
      <c r="M280" s="233" t="s">
        <v>20</v>
      </c>
      <c r="N280" s="234" t="s">
        <v>44</v>
      </c>
      <c r="O280" s="85"/>
      <c r="P280" s="214">
        <f>O280*H280</f>
        <v>0</v>
      </c>
      <c r="Q280" s="214">
        <v>0.00015</v>
      </c>
      <c r="R280" s="214">
        <f>Q280*H280</f>
        <v>0.00105</v>
      </c>
      <c r="S280" s="214">
        <v>0</v>
      </c>
      <c r="T280" s="215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6" t="s">
        <v>150</v>
      </c>
      <c r="AT280" s="216" t="s">
        <v>194</v>
      </c>
      <c r="AU280" s="216" t="s">
        <v>82</v>
      </c>
      <c r="AY280" s="18" t="s">
        <v>123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8" t="s">
        <v>22</v>
      </c>
      <c r="BK280" s="217">
        <f>ROUND(I280*H280,2)</f>
        <v>0</v>
      </c>
      <c r="BL280" s="18" t="s">
        <v>124</v>
      </c>
      <c r="BM280" s="216" t="s">
        <v>401</v>
      </c>
    </row>
    <row r="281" spans="1:47" s="2" customFormat="1" ht="12">
      <c r="A281" s="39"/>
      <c r="B281" s="40"/>
      <c r="C281" s="41"/>
      <c r="D281" s="218" t="s">
        <v>131</v>
      </c>
      <c r="E281" s="41"/>
      <c r="F281" s="219" t="s">
        <v>400</v>
      </c>
      <c r="G281" s="41"/>
      <c r="H281" s="41"/>
      <c r="I281" s="220"/>
      <c r="J281" s="41"/>
      <c r="K281" s="41"/>
      <c r="L281" s="45"/>
      <c r="M281" s="221"/>
      <c r="N281" s="222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131</v>
      </c>
      <c r="AU281" s="18" t="s">
        <v>82</v>
      </c>
    </row>
    <row r="282" spans="1:65" s="2" customFormat="1" ht="16.5" customHeight="1">
      <c r="A282" s="39"/>
      <c r="B282" s="40"/>
      <c r="C282" s="225" t="s">
        <v>402</v>
      </c>
      <c r="D282" s="225" t="s">
        <v>194</v>
      </c>
      <c r="E282" s="226" t="s">
        <v>403</v>
      </c>
      <c r="F282" s="227" t="s">
        <v>404</v>
      </c>
      <c r="G282" s="228" t="s">
        <v>129</v>
      </c>
      <c r="H282" s="229">
        <v>4</v>
      </c>
      <c r="I282" s="230"/>
      <c r="J282" s="231">
        <f>ROUND(I282*H282,2)</f>
        <v>0</v>
      </c>
      <c r="K282" s="227" t="s">
        <v>130</v>
      </c>
      <c r="L282" s="232"/>
      <c r="M282" s="233" t="s">
        <v>20</v>
      </c>
      <c r="N282" s="234" t="s">
        <v>44</v>
      </c>
      <c r="O282" s="85"/>
      <c r="P282" s="214">
        <f>O282*H282</f>
        <v>0</v>
      </c>
      <c r="Q282" s="214">
        <v>0.00016</v>
      </c>
      <c r="R282" s="214">
        <f>Q282*H282</f>
        <v>0.00064</v>
      </c>
      <c r="S282" s="214">
        <v>0</v>
      </c>
      <c r="T282" s="215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16" t="s">
        <v>150</v>
      </c>
      <c r="AT282" s="216" t="s">
        <v>194</v>
      </c>
      <c r="AU282" s="216" t="s">
        <v>82</v>
      </c>
      <c r="AY282" s="18" t="s">
        <v>123</v>
      </c>
      <c r="BE282" s="217">
        <f>IF(N282="základní",J282,0)</f>
        <v>0</v>
      </c>
      <c r="BF282" s="217">
        <f>IF(N282="snížená",J282,0)</f>
        <v>0</v>
      </c>
      <c r="BG282" s="217">
        <f>IF(N282="zákl. přenesená",J282,0)</f>
        <v>0</v>
      </c>
      <c r="BH282" s="217">
        <f>IF(N282="sníž. přenesená",J282,0)</f>
        <v>0</v>
      </c>
      <c r="BI282" s="217">
        <f>IF(N282="nulová",J282,0)</f>
        <v>0</v>
      </c>
      <c r="BJ282" s="18" t="s">
        <v>22</v>
      </c>
      <c r="BK282" s="217">
        <f>ROUND(I282*H282,2)</f>
        <v>0</v>
      </c>
      <c r="BL282" s="18" t="s">
        <v>124</v>
      </c>
      <c r="BM282" s="216" t="s">
        <v>405</v>
      </c>
    </row>
    <row r="283" spans="1:47" s="2" customFormat="1" ht="12">
      <c r="A283" s="39"/>
      <c r="B283" s="40"/>
      <c r="C283" s="41"/>
      <c r="D283" s="218" t="s">
        <v>131</v>
      </c>
      <c r="E283" s="41"/>
      <c r="F283" s="219" t="s">
        <v>404</v>
      </c>
      <c r="G283" s="41"/>
      <c r="H283" s="41"/>
      <c r="I283" s="220"/>
      <c r="J283" s="41"/>
      <c r="K283" s="41"/>
      <c r="L283" s="45"/>
      <c r="M283" s="221"/>
      <c r="N283" s="222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131</v>
      </c>
      <c r="AU283" s="18" t="s">
        <v>82</v>
      </c>
    </row>
    <row r="284" spans="1:65" s="2" customFormat="1" ht="16.5" customHeight="1">
      <c r="A284" s="39"/>
      <c r="B284" s="40"/>
      <c r="C284" s="225" t="s">
        <v>302</v>
      </c>
      <c r="D284" s="225" t="s">
        <v>194</v>
      </c>
      <c r="E284" s="226" t="s">
        <v>406</v>
      </c>
      <c r="F284" s="227" t="s">
        <v>407</v>
      </c>
      <c r="G284" s="228" t="s">
        <v>129</v>
      </c>
      <c r="H284" s="229">
        <v>1</v>
      </c>
      <c r="I284" s="230"/>
      <c r="J284" s="231">
        <f>ROUND(I284*H284,2)</f>
        <v>0</v>
      </c>
      <c r="K284" s="227" t="s">
        <v>130</v>
      </c>
      <c r="L284" s="232"/>
      <c r="M284" s="233" t="s">
        <v>20</v>
      </c>
      <c r="N284" s="234" t="s">
        <v>44</v>
      </c>
      <c r="O284" s="85"/>
      <c r="P284" s="214">
        <f>O284*H284</f>
        <v>0</v>
      </c>
      <c r="Q284" s="214">
        <v>0.0015</v>
      </c>
      <c r="R284" s="214">
        <f>Q284*H284</f>
        <v>0.0015</v>
      </c>
      <c r="S284" s="214">
        <v>0</v>
      </c>
      <c r="T284" s="215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16" t="s">
        <v>150</v>
      </c>
      <c r="AT284" s="216" t="s">
        <v>194</v>
      </c>
      <c r="AU284" s="216" t="s">
        <v>82</v>
      </c>
      <c r="AY284" s="18" t="s">
        <v>123</v>
      </c>
      <c r="BE284" s="217">
        <f>IF(N284="základní",J284,0)</f>
        <v>0</v>
      </c>
      <c r="BF284" s="217">
        <f>IF(N284="snížená",J284,0)</f>
        <v>0</v>
      </c>
      <c r="BG284" s="217">
        <f>IF(N284="zákl. přenesená",J284,0)</f>
        <v>0</v>
      </c>
      <c r="BH284" s="217">
        <f>IF(N284="sníž. přenesená",J284,0)</f>
        <v>0</v>
      </c>
      <c r="BI284" s="217">
        <f>IF(N284="nulová",J284,0)</f>
        <v>0</v>
      </c>
      <c r="BJ284" s="18" t="s">
        <v>22</v>
      </c>
      <c r="BK284" s="217">
        <f>ROUND(I284*H284,2)</f>
        <v>0</v>
      </c>
      <c r="BL284" s="18" t="s">
        <v>124</v>
      </c>
      <c r="BM284" s="216" t="s">
        <v>408</v>
      </c>
    </row>
    <row r="285" spans="1:47" s="2" customFormat="1" ht="12">
      <c r="A285" s="39"/>
      <c r="B285" s="40"/>
      <c r="C285" s="41"/>
      <c r="D285" s="218" t="s">
        <v>131</v>
      </c>
      <c r="E285" s="41"/>
      <c r="F285" s="219" t="s">
        <v>407</v>
      </c>
      <c r="G285" s="41"/>
      <c r="H285" s="41"/>
      <c r="I285" s="220"/>
      <c r="J285" s="41"/>
      <c r="K285" s="41"/>
      <c r="L285" s="45"/>
      <c r="M285" s="221"/>
      <c r="N285" s="222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131</v>
      </c>
      <c r="AU285" s="18" t="s">
        <v>82</v>
      </c>
    </row>
    <row r="286" spans="1:65" s="2" customFormat="1" ht="16.5" customHeight="1">
      <c r="A286" s="39"/>
      <c r="B286" s="40"/>
      <c r="C286" s="225" t="s">
        <v>409</v>
      </c>
      <c r="D286" s="225" t="s">
        <v>194</v>
      </c>
      <c r="E286" s="226" t="s">
        <v>410</v>
      </c>
      <c r="F286" s="227" t="s">
        <v>411</v>
      </c>
      <c r="G286" s="228" t="s">
        <v>129</v>
      </c>
      <c r="H286" s="229">
        <v>3</v>
      </c>
      <c r="I286" s="230"/>
      <c r="J286" s="231">
        <f>ROUND(I286*H286,2)</f>
        <v>0</v>
      </c>
      <c r="K286" s="227" t="s">
        <v>130</v>
      </c>
      <c r="L286" s="232"/>
      <c r="M286" s="233" t="s">
        <v>20</v>
      </c>
      <c r="N286" s="234" t="s">
        <v>44</v>
      </c>
      <c r="O286" s="85"/>
      <c r="P286" s="214">
        <f>O286*H286</f>
        <v>0</v>
      </c>
      <c r="Q286" s="214">
        <v>0.0002</v>
      </c>
      <c r="R286" s="214">
        <f>Q286*H286</f>
        <v>0.0006000000000000001</v>
      </c>
      <c r="S286" s="214">
        <v>0</v>
      </c>
      <c r="T286" s="215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16" t="s">
        <v>150</v>
      </c>
      <c r="AT286" s="216" t="s">
        <v>194</v>
      </c>
      <c r="AU286" s="216" t="s">
        <v>82</v>
      </c>
      <c r="AY286" s="18" t="s">
        <v>123</v>
      </c>
      <c r="BE286" s="217">
        <f>IF(N286="základní",J286,0)</f>
        <v>0</v>
      </c>
      <c r="BF286" s="217">
        <f>IF(N286="snížená",J286,0)</f>
        <v>0</v>
      </c>
      <c r="BG286" s="217">
        <f>IF(N286="zákl. přenesená",J286,0)</f>
        <v>0</v>
      </c>
      <c r="BH286" s="217">
        <f>IF(N286="sníž. přenesená",J286,0)</f>
        <v>0</v>
      </c>
      <c r="BI286" s="217">
        <f>IF(N286="nulová",J286,0)</f>
        <v>0</v>
      </c>
      <c r="BJ286" s="18" t="s">
        <v>22</v>
      </c>
      <c r="BK286" s="217">
        <f>ROUND(I286*H286,2)</f>
        <v>0</v>
      </c>
      <c r="BL286" s="18" t="s">
        <v>124</v>
      </c>
      <c r="BM286" s="216" t="s">
        <v>412</v>
      </c>
    </row>
    <row r="287" spans="1:47" s="2" customFormat="1" ht="12">
      <c r="A287" s="39"/>
      <c r="B287" s="40"/>
      <c r="C287" s="41"/>
      <c r="D287" s="218" t="s">
        <v>131</v>
      </c>
      <c r="E287" s="41"/>
      <c r="F287" s="219" t="s">
        <v>411</v>
      </c>
      <c r="G287" s="41"/>
      <c r="H287" s="41"/>
      <c r="I287" s="220"/>
      <c r="J287" s="41"/>
      <c r="K287" s="41"/>
      <c r="L287" s="45"/>
      <c r="M287" s="221"/>
      <c r="N287" s="222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131</v>
      </c>
      <c r="AU287" s="18" t="s">
        <v>82</v>
      </c>
    </row>
    <row r="288" spans="1:65" s="2" customFormat="1" ht="16.5" customHeight="1">
      <c r="A288" s="39"/>
      <c r="B288" s="40"/>
      <c r="C288" s="205" t="s">
        <v>303</v>
      </c>
      <c r="D288" s="205" t="s">
        <v>126</v>
      </c>
      <c r="E288" s="206" t="s">
        <v>413</v>
      </c>
      <c r="F288" s="207" t="s">
        <v>414</v>
      </c>
      <c r="G288" s="208" t="s">
        <v>129</v>
      </c>
      <c r="H288" s="209">
        <v>1</v>
      </c>
      <c r="I288" s="210"/>
      <c r="J288" s="211">
        <f>ROUND(I288*H288,2)</f>
        <v>0</v>
      </c>
      <c r="K288" s="207" t="s">
        <v>130</v>
      </c>
      <c r="L288" s="45"/>
      <c r="M288" s="212" t="s">
        <v>20</v>
      </c>
      <c r="N288" s="213" t="s">
        <v>44</v>
      </c>
      <c r="O288" s="85"/>
      <c r="P288" s="214">
        <f>O288*H288</f>
        <v>0</v>
      </c>
      <c r="Q288" s="214">
        <v>0</v>
      </c>
      <c r="R288" s="214">
        <f>Q288*H288</f>
        <v>0</v>
      </c>
      <c r="S288" s="214">
        <v>0</v>
      </c>
      <c r="T288" s="215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16" t="s">
        <v>124</v>
      </c>
      <c r="AT288" s="216" t="s">
        <v>126</v>
      </c>
      <c r="AU288" s="216" t="s">
        <v>82</v>
      </c>
      <c r="AY288" s="18" t="s">
        <v>123</v>
      </c>
      <c r="BE288" s="217">
        <f>IF(N288="základní",J288,0)</f>
        <v>0</v>
      </c>
      <c r="BF288" s="217">
        <f>IF(N288="snížená",J288,0)</f>
        <v>0</v>
      </c>
      <c r="BG288" s="217">
        <f>IF(N288="zákl. přenesená",J288,0)</f>
        <v>0</v>
      </c>
      <c r="BH288" s="217">
        <f>IF(N288="sníž. přenesená",J288,0)</f>
        <v>0</v>
      </c>
      <c r="BI288" s="217">
        <f>IF(N288="nulová",J288,0)</f>
        <v>0</v>
      </c>
      <c r="BJ288" s="18" t="s">
        <v>22</v>
      </c>
      <c r="BK288" s="217">
        <f>ROUND(I288*H288,2)</f>
        <v>0</v>
      </c>
      <c r="BL288" s="18" t="s">
        <v>124</v>
      </c>
      <c r="BM288" s="216" t="s">
        <v>415</v>
      </c>
    </row>
    <row r="289" spans="1:47" s="2" customFormat="1" ht="12">
      <c r="A289" s="39"/>
      <c r="B289" s="40"/>
      <c r="C289" s="41"/>
      <c r="D289" s="218" t="s">
        <v>131</v>
      </c>
      <c r="E289" s="41"/>
      <c r="F289" s="219" t="s">
        <v>416</v>
      </c>
      <c r="G289" s="41"/>
      <c r="H289" s="41"/>
      <c r="I289" s="220"/>
      <c r="J289" s="41"/>
      <c r="K289" s="41"/>
      <c r="L289" s="45"/>
      <c r="M289" s="221"/>
      <c r="N289" s="222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131</v>
      </c>
      <c r="AU289" s="18" t="s">
        <v>82</v>
      </c>
    </row>
    <row r="290" spans="1:47" s="2" customFormat="1" ht="12">
      <c r="A290" s="39"/>
      <c r="B290" s="40"/>
      <c r="C290" s="41"/>
      <c r="D290" s="223" t="s">
        <v>133</v>
      </c>
      <c r="E290" s="41"/>
      <c r="F290" s="224" t="s">
        <v>417</v>
      </c>
      <c r="G290" s="41"/>
      <c r="H290" s="41"/>
      <c r="I290" s="220"/>
      <c r="J290" s="41"/>
      <c r="K290" s="41"/>
      <c r="L290" s="45"/>
      <c r="M290" s="221"/>
      <c r="N290" s="222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133</v>
      </c>
      <c r="AU290" s="18" t="s">
        <v>82</v>
      </c>
    </row>
    <row r="291" spans="1:65" s="2" customFormat="1" ht="16.5" customHeight="1">
      <c r="A291" s="39"/>
      <c r="B291" s="40"/>
      <c r="C291" s="225" t="s">
        <v>418</v>
      </c>
      <c r="D291" s="225" t="s">
        <v>194</v>
      </c>
      <c r="E291" s="226" t="s">
        <v>419</v>
      </c>
      <c r="F291" s="227" t="s">
        <v>420</v>
      </c>
      <c r="G291" s="228" t="s">
        <v>129</v>
      </c>
      <c r="H291" s="229">
        <v>1</v>
      </c>
      <c r="I291" s="230"/>
      <c r="J291" s="231">
        <f>ROUND(I291*H291,2)</f>
        <v>0</v>
      </c>
      <c r="K291" s="227" t="s">
        <v>130</v>
      </c>
      <c r="L291" s="232"/>
      <c r="M291" s="233" t="s">
        <v>20</v>
      </c>
      <c r="N291" s="234" t="s">
        <v>44</v>
      </c>
      <c r="O291" s="85"/>
      <c r="P291" s="214">
        <f>O291*H291</f>
        <v>0</v>
      </c>
      <c r="Q291" s="214">
        <v>0.00022</v>
      </c>
      <c r="R291" s="214">
        <f>Q291*H291</f>
        <v>0.00022</v>
      </c>
      <c r="S291" s="214">
        <v>0</v>
      </c>
      <c r="T291" s="215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16" t="s">
        <v>150</v>
      </c>
      <c r="AT291" s="216" t="s">
        <v>194</v>
      </c>
      <c r="AU291" s="216" t="s">
        <v>82</v>
      </c>
      <c r="AY291" s="18" t="s">
        <v>123</v>
      </c>
      <c r="BE291" s="217">
        <f>IF(N291="základní",J291,0)</f>
        <v>0</v>
      </c>
      <c r="BF291" s="217">
        <f>IF(N291="snížená",J291,0)</f>
        <v>0</v>
      </c>
      <c r="BG291" s="217">
        <f>IF(N291="zákl. přenesená",J291,0)</f>
        <v>0</v>
      </c>
      <c r="BH291" s="217">
        <f>IF(N291="sníž. přenesená",J291,0)</f>
        <v>0</v>
      </c>
      <c r="BI291" s="217">
        <f>IF(N291="nulová",J291,0)</f>
        <v>0</v>
      </c>
      <c r="BJ291" s="18" t="s">
        <v>22</v>
      </c>
      <c r="BK291" s="217">
        <f>ROUND(I291*H291,2)</f>
        <v>0</v>
      </c>
      <c r="BL291" s="18" t="s">
        <v>124</v>
      </c>
      <c r="BM291" s="216" t="s">
        <v>421</v>
      </c>
    </row>
    <row r="292" spans="1:47" s="2" customFormat="1" ht="12">
      <c r="A292" s="39"/>
      <c r="B292" s="40"/>
      <c r="C292" s="41"/>
      <c r="D292" s="218" t="s">
        <v>131</v>
      </c>
      <c r="E292" s="41"/>
      <c r="F292" s="219" t="s">
        <v>420</v>
      </c>
      <c r="G292" s="41"/>
      <c r="H292" s="41"/>
      <c r="I292" s="220"/>
      <c r="J292" s="41"/>
      <c r="K292" s="41"/>
      <c r="L292" s="45"/>
      <c r="M292" s="221"/>
      <c r="N292" s="222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131</v>
      </c>
      <c r="AU292" s="18" t="s">
        <v>82</v>
      </c>
    </row>
    <row r="293" spans="1:65" s="2" customFormat="1" ht="16.5" customHeight="1">
      <c r="A293" s="39"/>
      <c r="B293" s="40"/>
      <c r="C293" s="205" t="s">
        <v>305</v>
      </c>
      <c r="D293" s="205" t="s">
        <v>126</v>
      </c>
      <c r="E293" s="206" t="s">
        <v>422</v>
      </c>
      <c r="F293" s="207" t="s">
        <v>423</v>
      </c>
      <c r="G293" s="208" t="s">
        <v>129</v>
      </c>
      <c r="H293" s="209">
        <v>8</v>
      </c>
      <c r="I293" s="210"/>
      <c r="J293" s="211">
        <f>ROUND(I293*H293,2)</f>
        <v>0</v>
      </c>
      <c r="K293" s="207" t="s">
        <v>130</v>
      </c>
      <c r="L293" s="45"/>
      <c r="M293" s="212" t="s">
        <v>20</v>
      </c>
      <c r="N293" s="213" t="s">
        <v>44</v>
      </c>
      <c r="O293" s="85"/>
      <c r="P293" s="214">
        <f>O293*H293</f>
        <v>0</v>
      </c>
      <c r="Q293" s="214">
        <v>0</v>
      </c>
      <c r="R293" s="214">
        <f>Q293*H293</f>
        <v>0</v>
      </c>
      <c r="S293" s="214">
        <v>0</v>
      </c>
      <c r="T293" s="215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16" t="s">
        <v>124</v>
      </c>
      <c r="AT293" s="216" t="s">
        <v>126</v>
      </c>
      <c r="AU293" s="216" t="s">
        <v>82</v>
      </c>
      <c r="AY293" s="18" t="s">
        <v>123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18" t="s">
        <v>22</v>
      </c>
      <c r="BK293" s="217">
        <f>ROUND(I293*H293,2)</f>
        <v>0</v>
      </c>
      <c r="BL293" s="18" t="s">
        <v>124</v>
      </c>
      <c r="BM293" s="216" t="s">
        <v>424</v>
      </c>
    </row>
    <row r="294" spans="1:47" s="2" customFormat="1" ht="12">
      <c r="A294" s="39"/>
      <c r="B294" s="40"/>
      <c r="C294" s="41"/>
      <c r="D294" s="218" t="s">
        <v>131</v>
      </c>
      <c r="E294" s="41"/>
      <c r="F294" s="219" t="s">
        <v>425</v>
      </c>
      <c r="G294" s="41"/>
      <c r="H294" s="41"/>
      <c r="I294" s="220"/>
      <c r="J294" s="41"/>
      <c r="K294" s="41"/>
      <c r="L294" s="45"/>
      <c r="M294" s="221"/>
      <c r="N294" s="222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131</v>
      </c>
      <c r="AU294" s="18" t="s">
        <v>82</v>
      </c>
    </row>
    <row r="295" spans="1:47" s="2" customFormat="1" ht="12">
      <c r="A295" s="39"/>
      <c r="B295" s="40"/>
      <c r="C295" s="41"/>
      <c r="D295" s="223" t="s">
        <v>133</v>
      </c>
      <c r="E295" s="41"/>
      <c r="F295" s="224" t="s">
        <v>426</v>
      </c>
      <c r="G295" s="41"/>
      <c r="H295" s="41"/>
      <c r="I295" s="220"/>
      <c r="J295" s="41"/>
      <c r="K295" s="41"/>
      <c r="L295" s="45"/>
      <c r="M295" s="221"/>
      <c r="N295" s="222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133</v>
      </c>
      <c r="AU295" s="18" t="s">
        <v>82</v>
      </c>
    </row>
    <row r="296" spans="1:65" s="2" customFormat="1" ht="16.5" customHeight="1">
      <c r="A296" s="39"/>
      <c r="B296" s="40"/>
      <c r="C296" s="225" t="s">
        <v>427</v>
      </c>
      <c r="D296" s="225" t="s">
        <v>194</v>
      </c>
      <c r="E296" s="226" t="s">
        <v>251</v>
      </c>
      <c r="F296" s="227" t="s">
        <v>252</v>
      </c>
      <c r="G296" s="228" t="s">
        <v>129</v>
      </c>
      <c r="H296" s="229">
        <v>8</v>
      </c>
      <c r="I296" s="230"/>
      <c r="J296" s="231">
        <f>ROUND(I296*H296,2)</f>
        <v>0</v>
      </c>
      <c r="K296" s="227" t="s">
        <v>130</v>
      </c>
      <c r="L296" s="232"/>
      <c r="M296" s="233" t="s">
        <v>20</v>
      </c>
      <c r="N296" s="234" t="s">
        <v>44</v>
      </c>
      <c r="O296" s="85"/>
      <c r="P296" s="214">
        <f>O296*H296</f>
        <v>0</v>
      </c>
      <c r="Q296" s="214">
        <v>5E-05</v>
      </c>
      <c r="R296" s="214">
        <f>Q296*H296</f>
        <v>0.0004</v>
      </c>
      <c r="S296" s="214">
        <v>0</v>
      </c>
      <c r="T296" s="215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16" t="s">
        <v>150</v>
      </c>
      <c r="AT296" s="216" t="s">
        <v>194</v>
      </c>
      <c r="AU296" s="216" t="s">
        <v>82</v>
      </c>
      <c r="AY296" s="18" t="s">
        <v>123</v>
      </c>
      <c r="BE296" s="217">
        <f>IF(N296="základní",J296,0)</f>
        <v>0</v>
      </c>
      <c r="BF296" s="217">
        <f>IF(N296="snížená",J296,0)</f>
        <v>0</v>
      </c>
      <c r="BG296" s="217">
        <f>IF(N296="zákl. přenesená",J296,0)</f>
        <v>0</v>
      </c>
      <c r="BH296" s="217">
        <f>IF(N296="sníž. přenesená",J296,0)</f>
        <v>0</v>
      </c>
      <c r="BI296" s="217">
        <f>IF(N296="nulová",J296,0)</f>
        <v>0</v>
      </c>
      <c r="BJ296" s="18" t="s">
        <v>22</v>
      </c>
      <c r="BK296" s="217">
        <f>ROUND(I296*H296,2)</f>
        <v>0</v>
      </c>
      <c r="BL296" s="18" t="s">
        <v>124</v>
      </c>
      <c r="BM296" s="216" t="s">
        <v>428</v>
      </c>
    </row>
    <row r="297" spans="1:47" s="2" customFormat="1" ht="12">
      <c r="A297" s="39"/>
      <c r="B297" s="40"/>
      <c r="C297" s="41"/>
      <c r="D297" s="218" t="s">
        <v>131</v>
      </c>
      <c r="E297" s="41"/>
      <c r="F297" s="219" t="s">
        <v>252</v>
      </c>
      <c r="G297" s="41"/>
      <c r="H297" s="41"/>
      <c r="I297" s="220"/>
      <c r="J297" s="41"/>
      <c r="K297" s="41"/>
      <c r="L297" s="45"/>
      <c r="M297" s="221"/>
      <c r="N297" s="222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131</v>
      </c>
      <c r="AU297" s="18" t="s">
        <v>82</v>
      </c>
    </row>
    <row r="298" spans="1:65" s="2" customFormat="1" ht="16.5" customHeight="1">
      <c r="A298" s="39"/>
      <c r="B298" s="40"/>
      <c r="C298" s="205" t="s">
        <v>306</v>
      </c>
      <c r="D298" s="205" t="s">
        <v>126</v>
      </c>
      <c r="E298" s="206" t="s">
        <v>255</v>
      </c>
      <c r="F298" s="207" t="s">
        <v>256</v>
      </c>
      <c r="G298" s="208" t="s">
        <v>139</v>
      </c>
      <c r="H298" s="209">
        <v>600</v>
      </c>
      <c r="I298" s="210"/>
      <c r="J298" s="211">
        <f>ROUND(I298*H298,2)</f>
        <v>0</v>
      </c>
      <c r="K298" s="207" t="s">
        <v>130</v>
      </c>
      <c r="L298" s="45"/>
      <c r="M298" s="212" t="s">
        <v>20</v>
      </c>
      <c r="N298" s="213" t="s">
        <v>44</v>
      </c>
      <c r="O298" s="85"/>
      <c r="P298" s="214">
        <f>O298*H298</f>
        <v>0</v>
      </c>
      <c r="Q298" s="214">
        <v>0</v>
      </c>
      <c r="R298" s="214">
        <f>Q298*H298</f>
        <v>0</v>
      </c>
      <c r="S298" s="214">
        <v>0</v>
      </c>
      <c r="T298" s="215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16" t="s">
        <v>124</v>
      </c>
      <c r="AT298" s="216" t="s">
        <v>126</v>
      </c>
      <c r="AU298" s="216" t="s">
        <v>82</v>
      </c>
      <c r="AY298" s="18" t="s">
        <v>123</v>
      </c>
      <c r="BE298" s="217">
        <f>IF(N298="základní",J298,0)</f>
        <v>0</v>
      </c>
      <c r="BF298" s="217">
        <f>IF(N298="snížená",J298,0)</f>
        <v>0</v>
      </c>
      <c r="BG298" s="217">
        <f>IF(N298="zákl. přenesená",J298,0)</f>
        <v>0</v>
      </c>
      <c r="BH298" s="217">
        <f>IF(N298="sníž. přenesená",J298,0)</f>
        <v>0</v>
      </c>
      <c r="BI298" s="217">
        <f>IF(N298="nulová",J298,0)</f>
        <v>0</v>
      </c>
      <c r="BJ298" s="18" t="s">
        <v>22</v>
      </c>
      <c r="BK298" s="217">
        <f>ROUND(I298*H298,2)</f>
        <v>0</v>
      </c>
      <c r="BL298" s="18" t="s">
        <v>124</v>
      </c>
      <c r="BM298" s="216" t="s">
        <v>429</v>
      </c>
    </row>
    <row r="299" spans="1:47" s="2" customFormat="1" ht="12">
      <c r="A299" s="39"/>
      <c r="B299" s="40"/>
      <c r="C299" s="41"/>
      <c r="D299" s="218" t="s">
        <v>131</v>
      </c>
      <c r="E299" s="41"/>
      <c r="F299" s="219" t="s">
        <v>258</v>
      </c>
      <c r="G299" s="41"/>
      <c r="H299" s="41"/>
      <c r="I299" s="220"/>
      <c r="J299" s="41"/>
      <c r="K299" s="41"/>
      <c r="L299" s="45"/>
      <c r="M299" s="221"/>
      <c r="N299" s="222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131</v>
      </c>
      <c r="AU299" s="18" t="s">
        <v>82</v>
      </c>
    </row>
    <row r="300" spans="1:47" s="2" customFormat="1" ht="12">
      <c r="A300" s="39"/>
      <c r="B300" s="40"/>
      <c r="C300" s="41"/>
      <c r="D300" s="223" t="s">
        <v>133</v>
      </c>
      <c r="E300" s="41"/>
      <c r="F300" s="224" t="s">
        <v>259</v>
      </c>
      <c r="G300" s="41"/>
      <c r="H300" s="41"/>
      <c r="I300" s="220"/>
      <c r="J300" s="41"/>
      <c r="K300" s="41"/>
      <c r="L300" s="45"/>
      <c r="M300" s="221"/>
      <c r="N300" s="222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133</v>
      </c>
      <c r="AU300" s="18" t="s">
        <v>82</v>
      </c>
    </row>
    <row r="301" spans="1:65" s="2" customFormat="1" ht="16.5" customHeight="1">
      <c r="A301" s="39"/>
      <c r="B301" s="40"/>
      <c r="C301" s="225" t="s">
        <v>430</v>
      </c>
      <c r="D301" s="225" t="s">
        <v>194</v>
      </c>
      <c r="E301" s="226" t="s">
        <v>260</v>
      </c>
      <c r="F301" s="227" t="s">
        <v>261</v>
      </c>
      <c r="G301" s="228" t="s">
        <v>139</v>
      </c>
      <c r="H301" s="229">
        <v>600</v>
      </c>
      <c r="I301" s="230"/>
      <c r="J301" s="231">
        <f>ROUND(I301*H301,2)</f>
        <v>0</v>
      </c>
      <c r="K301" s="227" t="s">
        <v>20</v>
      </c>
      <c r="L301" s="232"/>
      <c r="M301" s="233" t="s">
        <v>20</v>
      </c>
      <c r="N301" s="234" t="s">
        <v>44</v>
      </c>
      <c r="O301" s="85"/>
      <c r="P301" s="214">
        <f>O301*H301</f>
        <v>0</v>
      </c>
      <c r="Q301" s="214">
        <v>0</v>
      </c>
      <c r="R301" s="214">
        <f>Q301*H301</f>
        <v>0</v>
      </c>
      <c r="S301" s="214">
        <v>0</v>
      </c>
      <c r="T301" s="215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16" t="s">
        <v>150</v>
      </c>
      <c r="AT301" s="216" t="s">
        <v>194</v>
      </c>
      <c r="AU301" s="216" t="s">
        <v>82</v>
      </c>
      <c r="AY301" s="18" t="s">
        <v>123</v>
      </c>
      <c r="BE301" s="217">
        <f>IF(N301="základní",J301,0)</f>
        <v>0</v>
      </c>
      <c r="BF301" s="217">
        <f>IF(N301="snížená",J301,0)</f>
        <v>0</v>
      </c>
      <c r="BG301" s="217">
        <f>IF(N301="zákl. přenesená",J301,0)</f>
        <v>0</v>
      </c>
      <c r="BH301" s="217">
        <f>IF(N301="sníž. přenesená",J301,0)</f>
        <v>0</v>
      </c>
      <c r="BI301" s="217">
        <f>IF(N301="nulová",J301,0)</f>
        <v>0</v>
      </c>
      <c r="BJ301" s="18" t="s">
        <v>22</v>
      </c>
      <c r="BK301" s="217">
        <f>ROUND(I301*H301,2)</f>
        <v>0</v>
      </c>
      <c r="BL301" s="18" t="s">
        <v>124</v>
      </c>
      <c r="BM301" s="216" t="s">
        <v>431</v>
      </c>
    </row>
    <row r="302" spans="1:47" s="2" customFormat="1" ht="12">
      <c r="A302" s="39"/>
      <c r="B302" s="40"/>
      <c r="C302" s="41"/>
      <c r="D302" s="218" t="s">
        <v>131</v>
      </c>
      <c r="E302" s="41"/>
      <c r="F302" s="219" t="s">
        <v>261</v>
      </c>
      <c r="G302" s="41"/>
      <c r="H302" s="41"/>
      <c r="I302" s="220"/>
      <c r="J302" s="41"/>
      <c r="K302" s="41"/>
      <c r="L302" s="45"/>
      <c r="M302" s="221"/>
      <c r="N302" s="222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131</v>
      </c>
      <c r="AU302" s="18" t="s">
        <v>82</v>
      </c>
    </row>
    <row r="303" spans="1:65" s="2" customFormat="1" ht="16.5" customHeight="1">
      <c r="A303" s="39"/>
      <c r="B303" s="40"/>
      <c r="C303" s="205" t="s">
        <v>308</v>
      </c>
      <c r="D303" s="205" t="s">
        <v>126</v>
      </c>
      <c r="E303" s="206" t="s">
        <v>273</v>
      </c>
      <c r="F303" s="207" t="s">
        <v>274</v>
      </c>
      <c r="G303" s="208" t="s">
        <v>139</v>
      </c>
      <c r="H303" s="209">
        <v>600</v>
      </c>
      <c r="I303" s="210"/>
      <c r="J303" s="211">
        <f>ROUND(I303*H303,2)</f>
        <v>0</v>
      </c>
      <c r="K303" s="207" t="s">
        <v>130</v>
      </c>
      <c r="L303" s="45"/>
      <c r="M303" s="212" t="s">
        <v>20</v>
      </c>
      <c r="N303" s="213" t="s">
        <v>44</v>
      </c>
      <c r="O303" s="85"/>
      <c r="P303" s="214">
        <f>O303*H303</f>
        <v>0</v>
      </c>
      <c r="Q303" s="214">
        <v>0</v>
      </c>
      <c r="R303" s="214">
        <f>Q303*H303</f>
        <v>0</v>
      </c>
      <c r="S303" s="214">
        <v>0</v>
      </c>
      <c r="T303" s="215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16" t="s">
        <v>124</v>
      </c>
      <c r="AT303" s="216" t="s">
        <v>126</v>
      </c>
      <c r="AU303" s="216" t="s">
        <v>82</v>
      </c>
      <c r="AY303" s="18" t="s">
        <v>123</v>
      </c>
      <c r="BE303" s="217">
        <f>IF(N303="základní",J303,0)</f>
        <v>0</v>
      </c>
      <c r="BF303" s="217">
        <f>IF(N303="snížená",J303,0)</f>
        <v>0</v>
      </c>
      <c r="BG303" s="217">
        <f>IF(N303="zákl. přenesená",J303,0)</f>
        <v>0</v>
      </c>
      <c r="BH303" s="217">
        <f>IF(N303="sníž. přenesená",J303,0)</f>
        <v>0</v>
      </c>
      <c r="BI303" s="217">
        <f>IF(N303="nulová",J303,0)</f>
        <v>0</v>
      </c>
      <c r="BJ303" s="18" t="s">
        <v>22</v>
      </c>
      <c r="BK303" s="217">
        <f>ROUND(I303*H303,2)</f>
        <v>0</v>
      </c>
      <c r="BL303" s="18" t="s">
        <v>124</v>
      </c>
      <c r="BM303" s="216" t="s">
        <v>432</v>
      </c>
    </row>
    <row r="304" spans="1:47" s="2" customFormat="1" ht="12">
      <c r="A304" s="39"/>
      <c r="B304" s="40"/>
      <c r="C304" s="41"/>
      <c r="D304" s="218" t="s">
        <v>131</v>
      </c>
      <c r="E304" s="41"/>
      <c r="F304" s="219" t="s">
        <v>276</v>
      </c>
      <c r="G304" s="41"/>
      <c r="H304" s="41"/>
      <c r="I304" s="220"/>
      <c r="J304" s="41"/>
      <c r="K304" s="41"/>
      <c r="L304" s="45"/>
      <c r="M304" s="221"/>
      <c r="N304" s="222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131</v>
      </c>
      <c r="AU304" s="18" t="s">
        <v>82</v>
      </c>
    </row>
    <row r="305" spans="1:47" s="2" customFormat="1" ht="12">
      <c r="A305" s="39"/>
      <c r="B305" s="40"/>
      <c r="C305" s="41"/>
      <c r="D305" s="223" t="s">
        <v>133</v>
      </c>
      <c r="E305" s="41"/>
      <c r="F305" s="224" t="s">
        <v>277</v>
      </c>
      <c r="G305" s="41"/>
      <c r="H305" s="41"/>
      <c r="I305" s="220"/>
      <c r="J305" s="41"/>
      <c r="K305" s="41"/>
      <c r="L305" s="45"/>
      <c r="M305" s="221"/>
      <c r="N305" s="222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133</v>
      </c>
      <c r="AU305" s="18" t="s">
        <v>82</v>
      </c>
    </row>
    <row r="306" spans="1:65" s="2" customFormat="1" ht="16.5" customHeight="1">
      <c r="A306" s="39"/>
      <c r="B306" s="40"/>
      <c r="C306" s="225" t="s">
        <v>433</v>
      </c>
      <c r="D306" s="225" t="s">
        <v>194</v>
      </c>
      <c r="E306" s="226" t="s">
        <v>278</v>
      </c>
      <c r="F306" s="227" t="s">
        <v>279</v>
      </c>
      <c r="G306" s="228" t="s">
        <v>139</v>
      </c>
      <c r="H306" s="229">
        <v>600</v>
      </c>
      <c r="I306" s="230"/>
      <c r="J306" s="231">
        <f>ROUND(I306*H306,2)</f>
        <v>0</v>
      </c>
      <c r="K306" s="227" t="s">
        <v>20</v>
      </c>
      <c r="L306" s="232"/>
      <c r="M306" s="233" t="s">
        <v>20</v>
      </c>
      <c r="N306" s="234" t="s">
        <v>44</v>
      </c>
      <c r="O306" s="85"/>
      <c r="P306" s="214">
        <f>O306*H306</f>
        <v>0</v>
      </c>
      <c r="Q306" s="214">
        <v>0</v>
      </c>
      <c r="R306" s="214">
        <f>Q306*H306</f>
        <v>0</v>
      </c>
      <c r="S306" s="214">
        <v>0</v>
      </c>
      <c r="T306" s="215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16" t="s">
        <v>150</v>
      </c>
      <c r="AT306" s="216" t="s">
        <v>194</v>
      </c>
      <c r="AU306" s="216" t="s">
        <v>82</v>
      </c>
      <c r="AY306" s="18" t="s">
        <v>123</v>
      </c>
      <c r="BE306" s="217">
        <f>IF(N306="základní",J306,0)</f>
        <v>0</v>
      </c>
      <c r="BF306" s="217">
        <f>IF(N306="snížená",J306,0)</f>
        <v>0</v>
      </c>
      <c r="BG306" s="217">
        <f>IF(N306="zákl. přenesená",J306,0)</f>
        <v>0</v>
      </c>
      <c r="BH306" s="217">
        <f>IF(N306="sníž. přenesená",J306,0)</f>
        <v>0</v>
      </c>
      <c r="BI306" s="217">
        <f>IF(N306="nulová",J306,0)</f>
        <v>0</v>
      </c>
      <c r="BJ306" s="18" t="s">
        <v>22</v>
      </c>
      <c r="BK306" s="217">
        <f>ROUND(I306*H306,2)</f>
        <v>0</v>
      </c>
      <c r="BL306" s="18" t="s">
        <v>124</v>
      </c>
      <c r="BM306" s="216" t="s">
        <v>434</v>
      </c>
    </row>
    <row r="307" spans="1:47" s="2" customFormat="1" ht="12">
      <c r="A307" s="39"/>
      <c r="B307" s="40"/>
      <c r="C307" s="41"/>
      <c r="D307" s="218" t="s">
        <v>131</v>
      </c>
      <c r="E307" s="41"/>
      <c r="F307" s="219" t="s">
        <v>279</v>
      </c>
      <c r="G307" s="41"/>
      <c r="H307" s="41"/>
      <c r="I307" s="220"/>
      <c r="J307" s="41"/>
      <c r="K307" s="41"/>
      <c r="L307" s="45"/>
      <c r="M307" s="221"/>
      <c r="N307" s="222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131</v>
      </c>
      <c r="AU307" s="18" t="s">
        <v>82</v>
      </c>
    </row>
    <row r="308" spans="1:65" s="2" customFormat="1" ht="16.5" customHeight="1">
      <c r="A308" s="39"/>
      <c r="B308" s="40"/>
      <c r="C308" s="205" t="s">
        <v>309</v>
      </c>
      <c r="D308" s="205" t="s">
        <v>126</v>
      </c>
      <c r="E308" s="206" t="s">
        <v>264</v>
      </c>
      <c r="F308" s="207" t="s">
        <v>265</v>
      </c>
      <c r="G308" s="208" t="s">
        <v>139</v>
      </c>
      <c r="H308" s="209">
        <v>30</v>
      </c>
      <c r="I308" s="210"/>
      <c r="J308" s="211">
        <f>ROUND(I308*H308,2)</f>
        <v>0</v>
      </c>
      <c r="K308" s="207" t="s">
        <v>130</v>
      </c>
      <c r="L308" s="45"/>
      <c r="M308" s="212" t="s">
        <v>20</v>
      </c>
      <c r="N308" s="213" t="s">
        <v>44</v>
      </c>
      <c r="O308" s="85"/>
      <c r="P308" s="214">
        <f>O308*H308</f>
        <v>0</v>
      </c>
      <c r="Q308" s="214">
        <v>0</v>
      </c>
      <c r="R308" s="214">
        <f>Q308*H308</f>
        <v>0</v>
      </c>
      <c r="S308" s="214">
        <v>0</v>
      </c>
      <c r="T308" s="215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16" t="s">
        <v>124</v>
      </c>
      <c r="AT308" s="216" t="s">
        <v>126</v>
      </c>
      <c r="AU308" s="216" t="s">
        <v>82</v>
      </c>
      <c r="AY308" s="18" t="s">
        <v>123</v>
      </c>
      <c r="BE308" s="217">
        <f>IF(N308="základní",J308,0)</f>
        <v>0</v>
      </c>
      <c r="BF308" s="217">
        <f>IF(N308="snížená",J308,0)</f>
        <v>0</v>
      </c>
      <c r="BG308" s="217">
        <f>IF(N308="zákl. přenesená",J308,0)</f>
        <v>0</v>
      </c>
      <c r="BH308" s="217">
        <f>IF(N308="sníž. přenesená",J308,0)</f>
        <v>0</v>
      </c>
      <c r="BI308" s="217">
        <f>IF(N308="nulová",J308,0)</f>
        <v>0</v>
      </c>
      <c r="BJ308" s="18" t="s">
        <v>22</v>
      </c>
      <c r="BK308" s="217">
        <f>ROUND(I308*H308,2)</f>
        <v>0</v>
      </c>
      <c r="BL308" s="18" t="s">
        <v>124</v>
      </c>
      <c r="BM308" s="216" t="s">
        <v>435</v>
      </c>
    </row>
    <row r="309" spans="1:47" s="2" customFormat="1" ht="12">
      <c r="A309" s="39"/>
      <c r="B309" s="40"/>
      <c r="C309" s="41"/>
      <c r="D309" s="218" t="s">
        <v>131</v>
      </c>
      <c r="E309" s="41"/>
      <c r="F309" s="219" t="s">
        <v>267</v>
      </c>
      <c r="G309" s="41"/>
      <c r="H309" s="41"/>
      <c r="I309" s="220"/>
      <c r="J309" s="41"/>
      <c r="K309" s="41"/>
      <c r="L309" s="45"/>
      <c r="M309" s="221"/>
      <c r="N309" s="222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131</v>
      </c>
      <c r="AU309" s="18" t="s">
        <v>82</v>
      </c>
    </row>
    <row r="310" spans="1:47" s="2" customFormat="1" ht="12">
      <c r="A310" s="39"/>
      <c r="B310" s="40"/>
      <c r="C310" s="41"/>
      <c r="D310" s="223" t="s">
        <v>133</v>
      </c>
      <c r="E310" s="41"/>
      <c r="F310" s="224" t="s">
        <v>268</v>
      </c>
      <c r="G310" s="41"/>
      <c r="H310" s="41"/>
      <c r="I310" s="220"/>
      <c r="J310" s="41"/>
      <c r="K310" s="41"/>
      <c r="L310" s="45"/>
      <c r="M310" s="221"/>
      <c r="N310" s="222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133</v>
      </c>
      <c r="AU310" s="18" t="s">
        <v>82</v>
      </c>
    </row>
    <row r="311" spans="1:65" s="2" customFormat="1" ht="16.5" customHeight="1">
      <c r="A311" s="39"/>
      <c r="B311" s="40"/>
      <c r="C311" s="225" t="s">
        <v>436</v>
      </c>
      <c r="D311" s="225" t="s">
        <v>194</v>
      </c>
      <c r="E311" s="226" t="s">
        <v>269</v>
      </c>
      <c r="F311" s="227" t="s">
        <v>270</v>
      </c>
      <c r="G311" s="228" t="s">
        <v>139</v>
      </c>
      <c r="H311" s="229">
        <v>30</v>
      </c>
      <c r="I311" s="230"/>
      <c r="J311" s="231">
        <f>ROUND(I311*H311,2)</f>
        <v>0</v>
      </c>
      <c r="K311" s="227" t="s">
        <v>20</v>
      </c>
      <c r="L311" s="232"/>
      <c r="M311" s="233" t="s">
        <v>20</v>
      </c>
      <c r="N311" s="234" t="s">
        <v>44</v>
      </c>
      <c r="O311" s="85"/>
      <c r="P311" s="214">
        <f>O311*H311</f>
        <v>0</v>
      </c>
      <c r="Q311" s="214">
        <v>0</v>
      </c>
      <c r="R311" s="214">
        <f>Q311*H311</f>
        <v>0</v>
      </c>
      <c r="S311" s="214">
        <v>0</v>
      </c>
      <c r="T311" s="215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16" t="s">
        <v>150</v>
      </c>
      <c r="AT311" s="216" t="s">
        <v>194</v>
      </c>
      <c r="AU311" s="216" t="s">
        <v>82</v>
      </c>
      <c r="AY311" s="18" t="s">
        <v>123</v>
      </c>
      <c r="BE311" s="217">
        <f>IF(N311="základní",J311,0)</f>
        <v>0</v>
      </c>
      <c r="BF311" s="217">
        <f>IF(N311="snížená",J311,0)</f>
        <v>0</v>
      </c>
      <c r="BG311" s="217">
        <f>IF(N311="zákl. přenesená",J311,0)</f>
        <v>0</v>
      </c>
      <c r="BH311" s="217">
        <f>IF(N311="sníž. přenesená",J311,0)</f>
        <v>0</v>
      </c>
      <c r="BI311" s="217">
        <f>IF(N311="nulová",J311,0)</f>
        <v>0</v>
      </c>
      <c r="BJ311" s="18" t="s">
        <v>22</v>
      </c>
      <c r="BK311" s="217">
        <f>ROUND(I311*H311,2)</f>
        <v>0</v>
      </c>
      <c r="BL311" s="18" t="s">
        <v>124</v>
      </c>
      <c r="BM311" s="216" t="s">
        <v>437</v>
      </c>
    </row>
    <row r="312" spans="1:47" s="2" customFormat="1" ht="12">
      <c r="A312" s="39"/>
      <c r="B312" s="40"/>
      <c r="C312" s="41"/>
      <c r="D312" s="218" t="s">
        <v>131</v>
      </c>
      <c r="E312" s="41"/>
      <c r="F312" s="219" t="s">
        <v>270</v>
      </c>
      <c r="G312" s="41"/>
      <c r="H312" s="41"/>
      <c r="I312" s="220"/>
      <c r="J312" s="41"/>
      <c r="K312" s="41"/>
      <c r="L312" s="45"/>
      <c r="M312" s="221"/>
      <c r="N312" s="222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131</v>
      </c>
      <c r="AU312" s="18" t="s">
        <v>82</v>
      </c>
    </row>
    <row r="313" spans="1:65" s="2" customFormat="1" ht="16.5" customHeight="1">
      <c r="A313" s="39"/>
      <c r="B313" s="40"/>
      <c r="C313" s="205" t="s">
        <v>311</v>
      </c>
      <c r="D313" s="205" t="s">
        <v>126</v>
      </c>
      <c r="E313" s="206" t="s">
        <v>438</v>
      </c>
      <c r="F313" s="207" t="s">
        <v>439</v>
      </c>
      <c r="G313" s="208" t="s">
        <v>129</v>
      </c>
      <c r="H313" s="209">
        <v>1</v>
      </c>
      <c r="I313" s="210"/>
      <c r="J313" s="211">
        <f>ROUND(I313*H313,2)</f>
        <v>0</v>
      </c>
      <c r="K313" s="207" t="s">
        <v>130</v>
      </c>
      <c r="L313" s="45"/>
      <c r="M313" s="212" t="s">
        <v>20</v>
      </c>
      <c r="N313" s="213" t="s">
        <v>44</v>
      </c>
      <c r="O313" s="85"/>
      <c r="P313" s="214">
        <f>O313*H313</f>
        <v>0</v>
      </c>
      <c r="Q313" s="214">
        <v>0</v>
      </c>
      <c r="R313" s="214">
        <f>Q313*H313</f>
        <v>0</v>
      </c>
      <c r="S313" s="214">
        <v>0</v>
      </c>
      <c r="T313" s="215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16" t="s">
        <v>124</v>
      </c>
      <c r="AT313" s="216" t="s">
        <v>126</v>
      </c>
      <c r="AU313" s="216" t="s">
        <v>82</v>
      </c>
      <c r="AY313" s="18" t="s">
        <v>123</v>
      </c>
      <c r="BE313" s="217">
        <f>IF(N313="základní",J313,0)</f>
        <v>0</v>
      </c>
      <c r="BF313" s="217">
        <f>IF(N313="snížená",J313,0)</f>
        <v>0</v>
      </c>
      <c r="BG313" s="217">
        <f>IF(N313="zákl. přenesená",J313,0)</f>
        <v>0</v>
      </c>
      <c r="BH313" s="217">
        <f>IF(N313="sníž. přenesená",J313,0)</f>
        <v>0</v>
      </c>
      <c r="BI313" s="217">
        <f>IF(N313="nulová",J313,0)</f>
        <v>0</v>
      </c>
      <c r="BJ313" s="18" t="s">
        <v>22</v>
      </c>
      <c r="BK313" s="217">
        <f>ROUND(I313*H313,2)</f>
        <v>0</v>
      </c>
      <c r="BL313" s="18" t="s">
        <v>124</v>
      </c>
      <c r="BM313" s="216" t="s">
        <v>440</v>
      </c>
    </row>
    <row r="314" spans="1:47" s="2" customFormat="1" ht="12">
      <c r="A314" s="39"/>
      <c r="B314" s="40"/>
      <c r="C314" s="41"/>
      <c r="D314" s="218" t="s">
        <v>131</v>
      </c>
      <c r="E314" s="41"/>
      <c r="F314" s="219" t="s">
        <v>441</v>
      </c>
      <c r="G314" s="41"/>
      <c r="H314" s="41"/>
      <c r="I314" s="220"/>
      <c r="J314" s="41"/>
      <c r="K314" s="41"/>
      <c r="L314" s="45"/>
      <c r="M314" s="221"/>
      <c r="N314" s="222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131</v>
      </c>
      <c r="AU314" s="18" t="s">
        <v>82</v>
      </c>
    </row>
    <row r="315" spans="1:47" s="2" customFormat="1" ht="12">
      <c r="A315" s="39"/>
      <c r="B315" s="40"/>
      <c r="C315" s="41"/>
      <c r="D315" s="223" t="s">
        <v>133</v>
      </c>
      <c r="E315" s="41"/>
      <c r="F315" s="224" t="s">
        <v>442</v>
      </c>
      <c r="G315" s="41"/>
      <c r="H315" s="41"/>
      <c r="I315" s="220"/>
      <c r="J315" s="41"/>
      <c r="K315" s="41"/>
      <c r="L315" s="45"/>
      <c r="M315" s="221"/>
      <c r="N315" s="222"/>
      <c r="O315" s="85"/>
      <c r="P315" s="85"/>
      <c r="Q315" s="85"/>
      <c r="R315" s="85"/>
      <c r="S315" s="85"/>
      <c r="T315" s="86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133</v>
      </c>
      <c r="AU315" s="18" t="s">
        <v>82</v>
      </c>
    </row>
    <row r="316" spans="1:65" s="2" customFormat="1" ht="16.5" customHeight="1">
      <c r="A316" s="39"/>
      <c r="B316" s="40"/>
      <c r="C316" s="205" t="s">
        <v>443</v>
      </c>
      <c r="D316" s="205" t="s">
        <v>126</v>
      </c>
      <c r="E316" s="206" t="s">
        <v>444</v>
      </c>
      <c r="F316" s="207" t="s">
        <v>445</v>
      </c>
      <c r="G316" s="208" t="s">
        <v>129</v>
      </c>
      <c r="H316" s="209">
        <v>1</v>
      </c>
      <c r="I316" s="210"/>
      <c r="J316" s="211">
        <f>ROUND(I316*H316,2)</f>
        <v>0</v>
      </c>
      <c r="K316" s="207" t="s">
        <v>130</v>
      </c>
      <c r="L316" s="45"/>
      <c r="M316" s="212" t="s">
        <v>20</v>
      </c>
      <c r="N316" s="213" t="s">
        <v>44</v>
      </c>
      <c r="O316" s="85"/>
      <c r="P316" s="214">
        <f>O316*H316</f>
        <v>0</v>
      </c>
      <c r="Q316" s="214">
        <v>0</v>
      </c>
      <c r="R316" s="214">
        <f>Q316*H316</f>
        <v>0</v>
      </c>
      <c r="S316" s="214">
        <v>0</v>
      </c>
      <c r="T316" s="215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16" t="s">
        <v>124</v>
      </c>
      <c r="AT316" s="216" t="s">
        <v>126</v>
      </c>
      <c r="AU316" s="216" t="s">
        <v>82</v>
      </c>
      <c r="AY316" s="18" t="s">
        <v>123</v>
      </c>
      <c r="BE316" s="217">
        <f>IF(N316="základní",J316,0)</f>
        <v>0</v>
      </c>
      <c r="BF316" s="217">
        <f>IF(N316="snížená",J316,0)</f>
        <v>0</v>
      </c>
      <c r="BG316" s="217">
        <f>IF(N316="zákl. přenesená",J316,0)</f>
        <v>0</v>
      </c>
      <c r="BH316" s="217">
        <f>IF(N316="sníž. přenesená",J316,0)</f>
        <v>0</v>
      </c>
      <c r="BI316" s="217">
        <f>IF(N316="nulová",J316,0)</f>
        <v>0</v>
      </c>
      <c r="BJ316" s="18" t="s">
        <v>22</v>
      </c>
      <c r="BK316" s="217">
        <f>ROUND(I316*H316,2)</f>
        <v>0</v>
      </c>
      <c r="BL316" s="18" t="s">
        <v>124</v>
      </c>
      <c r="BM316" s="216" t="s">
        <v>446</v>
      </c>
    </row>
    <row r="317" spans="1:47" s="2" customFormat="1" ht="12">
      <c r="A317" s="39"/>
      <c r="B317" s="40"/>
      <c r="C317" s="41"/>
      <c r="D317" s="218" t="s">
        <v>131</v>
      </c>
      <c r="E317" s="41"/>
      <c r="F317" s="219" t="s">
        <v>447</v>
      </c>
      <c r="G317" s="41"/>
      <c r="H317" s="41"/>
      <c r="I317" s="220"/>
      <c r="J317" s="41"/>
      <c r="K317" s="41"/>
      <c r="L317" s="45"/>
      <c r="M317" s="221"/>
      <c r="N317" s="222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131</v>
      </c>
      <c r="AU317" s="18" t="s">
        <v>82</v>
      </c>
    </row>
    <row r="318" spans="1:47" s="2" customFormat="1" ht="12">
      <c r="A318" s="39"/>
      <c r="B318" s="40"/>
      <c r="C318" s="41"/>
      <c r="D318" s="223" t="s">
        <v>133</v>
      </c>
      <c r="E318" s="41"/>
      <c r="F318" s="224" t="s">
        <v>448</v>
      </c>
      <c r="G318" s="41"/>
      <c r="H318" s="41"/>
      <c r="I318" s="220"/>
      <c r="J318" s="41"/>
      <c r="K318" s="41"/>
      <c r="L318" s="45"/>
      <c r="M318" s="221"/>
      <c r="N318" s="222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133</v>
      </c>
      <c r="AU318" s="18" t="s">
        <v>82</v>
      </c>
    </row>
    <row r="319" spans="1:65" s="2" customFormat="1" ht="16.5" customHeight="1">
      <c r="A319" s="39"/>
      <c r="B319" s="40"/>
      <c r="C319" s="205" t="s">
        <v>312</v>
      </c>
      <c r="D319" s="205" t="s">
        <v>126</v>
      </c>
      <c r="E319" s="206" t="s">
        <v>449</v>
      </c>
      <c r="F319" s="207" t="s">
        <v>450</v>
      </c>
      <c r="G319" s="208" t="s">
        <v>129</v>
      </c>
      <c r="H319" s="209">
        <v>1</v>
      </c>
      <c r="I319" s="210"/>
      <c r="J319" s="211">
        <f>ROUND(I319*H319,2)</f>
        <v>0</v>
      </c>
      <c r="K319" s="207" t="s">
        <v>130</v>
      </c>
      <c r="L319" s="45"/>
      <c r="M319" s="212" t="s">
        <v>20</v>
      </c>
      <c r="N319" s="213" t="s">
        <v>44</v>
      </c>
      <c r="O319" s="85"/>
      <c r="P319" s="214">
        <f>O319*H319</f>
        <v>0</v>
      </c>
      <c r="Q319" s="214">
        <v>0</v>
      </c>
      <c r="R319" s="214">
        <f>Q319*H319</f>
        <v>0</v>
      </c>
      <c r="S319" s="214">
        <v>0</v>
      </c>
      <c r="T319" s="215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16" t="s">
        <v>124</v>
      </c>
      <c r="AT319" s="216" t="s">
        <v>126</v>
      </c>
      <c r="AU319" s="216" t="s">
        <v>82</v>
      </c>
      <c r="AY319" s="18" t="s">
        <v>123</v>
      </c>
      <c r="BE319" s="217">
        <f>IF(N319="základní",J319,0)</f>
        <v>0</v>
      </c>
      <c r="BF319" s="217">
        <f>IF(N319="snížená",J319,0)</f>
        <v>0</v>
      </c>
      <c r="BG319" s="217">
        <f>IF(N319="zákl. přenesená",J319,0)</f>
        <v>0</v>
      </c>
      <c r="BH319" s="217">
        <f>IF(N319="sníž. přenesená",J319,0)</f>
        <v>0</v>
      </c>
      <c r="BI319" s="217">
        <f>IF(N319="nulová",J319,0)</f>
        <v>0</v>
      </c>
      <c r="BJ319" s="18" t="s">
        <v>22</v>
      </c>
      <c r="BK319" s="217">
        <f>ROUND(I319*H319,2)</f>
        <v>0</v>
      </c>
      <c r="BL319" s="18" t="s">
        <v>124</v>
      </c>
      <c r="BM319" s="216" t="s">
        <v>451</v>
      </c>
    </row>
    <row r="320" spans="1:47" s="2" customFormat="1" ht="12">
      <c r="A320" s="39"/>
      <c r="B320" s="40"/>
      <c r="C320" s="41"/>
      <c r="D320" s="218" t="s">
        <v>131</v>
      </c>
      <c r="E320" s="41"/>
      <c r="F320" s="219" t="s">
        <v>452</v>
      </c>
      <c r="G320" s="41"/>
      <c r="H320" s="41"/>
      <c r="I320" s="220"/>
      <c r="J320" s="41"/>
      <c r="K320" s="41"/>
      <c r="L320" s="45"/>
      <c r="M320" s="221"/>
      <c r="N320" s="222"/>
      <c r="O320" s="85"/>
      <c r="P320" s="85"/>
      <c r="Q320" s="85"/>
      <c r="R320" s="85"/>
      <c r="S320" s="85"/>
      <c r="T320" s="86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131</v>
      </c>
      <c r="AU320" s="18" t="s">
        <v>82</v>
      </c>
    </row>
    <row r="321" spans="1:47" s="2" customFormat="1" ht="12">
      <c r="A321" s="39"/>
      <c r="B321" s="40"/>
      <c r="C321" s="41"/>
      <c r="D321" s="223" t="s">
        <v>133</v>
      </c>
      <c r="E321" s="41"/>
      <c r="F321" s="224" t="s">
        <v>453</v>
      </c>
      <c r="G321" s="41"/>
      <c r="H321" s="41"/>
      <c r="I321" s="220"/>
      <c r="J321" s="41"/>
      <c r="K321" s="41"/>
      <c r="L321" s="45"/>
      <c r="M321" s="221"/>
      <c r="N321" s="222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133</v>
      </c>
      <c r="AU321" s="18" t="s">
        <v>82</v>
      </c>
    </row>
    <row r="322" spans="1:65" s="2" customFormat="1" ht="16.5" customHeight="1">
      <c r="A322" s="39"/>
      <c r="B322" s="40"/>
      <c r="C322" s="205" t="s">
        <v>454</v>
      </c>
      <c r="D322" s="205" t="s">
        <v>126</v>
      </c>
      <c r="E322" s="206" t="s">
        <v>455</v>
      </c>
      <c r="F322" s="207" t="s">
        <v>456</v>
      </c>
      <c r="G322" s="208" t="s">
        <v>129</v>
      </c>
      <c r="H322" s="209">
        <v>1</v>
      </c>
      <c r="I322" s="210"/>
      <c r="J322" s="211">
        <f>ROUND(I322*H322,2)</f>
        <v>0</v>
      </c>
      <c r="K322" s="207" t="s">
        <v>130</v>
      </c>
      <c r="L322" s="45"/>
      <c r="M322" s="212" t="s">
        <v>20</v>
      </c>
      <c r="N322" s="213" t="s">
        <v>44</v>
      </c>
      <c r="O322" s="85"/>
      <c r="P322" s="214">
        <f>O322*H322</f>
        <v>0</v>
      </c>
      <c r="Q322" s="214">
        <v>0</v>
      </c>
      <c r="R322" s="214">
        <f>Q322*H322</f>
        <v>0</v>
      </c>
      <c r="S322" s="214">
        <v>0</v>
      </c>
      <c r="T322" s="215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16" t="s">
        <v>124</v>
      </c>
      <c r="AT322" s="216" t="s">
        <v>126</v>
      </c>
      <c r="AU322" s="216" t="s">
        <v>82</v>
      </c>
      <c r="AY322" s="18" t="s">
        <v>123</v>
      </c>
      <c r="BE322" s="217">
        <f>IF(N322="základní",J322,0)</f>
        <v>0</v>
      </c>
      <c r="BF322" s="217">
        <f>IF(N322="snížená",J322,0)</f>
        <v>0</v>
      </c>
      <c r="BG322" s="217">
        <f>IF(N322="zákl. přenesená",J322,0)</f>
        <v>0</v>
      </c>
      <c r="BH322" s="217">
        <f>IF(N322="sníž. přenesená",J322,0)</f>
        <v>0</v>
      </c>
      <c r="BI322" s="217">
        <f>IF(N322="nulová",J322,0)</f>
        <v>0</v>
      </c>
      <c r="BJ322" s="18" t="s">
        <v>22</v>
      </c>
      <c r="BK322" s="217">
        <f>ROUND(I322*H322,2)</f>
        <v>0</v>
      </c>
      <c r="BL322" s="18" t="s">
        <v>124</v>
      </c>
      <c r="BM322" s="216" t="s">
        <v>457</v>
      </c>
    </row>
    <row r="323" spans="1:47" s="2" customFormat="1" ht="12">
      <c r="A323" s="39"/>
      <c r="B323" s="40"/>
      <c r="C323" s="41"/>
      <c r="D323" s="218" t="s">
        <v>131</v>
      </c>
      <c r="E323" s="41"/>
      <c r="F323" s="219" t="s">
        <v>458</v>
      </c>
      <c r="G323" s="41"/>
      <c r="H323" s="41"/>
      <c r="I323" s="220"/>
      <c r="J323" s="41"/>
      <c r="K323" s="41"/>
      <c r="L323" s="45"/>
      <c r="M323" s="221"/>
      <c r="N323" s="222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131</v>
      </c>
      <c r="AU323" s="18" t="s">
        <v>82</v>
      </c>
    </row>
    <row r="324" spans="1:47" s="2" customFormat="1" ht="12">
      <c r="A324" s="39"/>
      <c r="B324" s="40"/>
      <c r="C324" s="41"/>
      <c r="D324" s="223" t="s">
        <v>133</v>
      </c>
      <c r="E324" s="41"/>
      <c r="F324" s="224" t="s">
        <v>459</v>
      </c>
      <c r="G324" s="41"/>
      <c r="H324" s="41"/>
      <c r="I324" s="220"/>
      <c r="J324" s="41"/>
      <c r="K324" s="41"/>
      <c r="L324" s="45"/>
      <c r="M324" s="221"/>
      <c r="N324" s="222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133</v>
      </c>
      <c r="AU324" s="18" t="s">
        <v>82</v>
      </c>
    </row>
    <row r="325" spans="1:65" s="2" customFormat="1" ht="16.5" customHeight="1">
      <c r="A325" s="39"/>
      <c r="B325" s="40"/>
      <c r="C325" s="205" t="s">
        <v>314</v>
      </c>
      <c r="D325" s="205" t="s">
        <v>126</v>
      </c>
      <c r="E325" s="206" t="s">
        <v>460</v>
      </c>
      <c r="F325" s="207" t="s">
        <v>461</v>
      </c>
      <c r="G325" s="208" t="s">
        <v>129</v>
      </c>
      <c r="H325" s="209">
        <v>1</v>
      </c>
      <c r="I325" s="210"/>
      <c r="J325" s="211">
        <f>ROUND(I325*H325,2)</f>
        <v>0</v>
      </c>
      <c r="K325" s="207" t="s">
        <v>130</v>
      </c>
      <c r="L325" s="45"/>
      <c r="M325" s="212" t="s">
        <v>20</v>
      </c>
      <c r="N325" s="213" t="s">
        <v>44</v>
      </c>
      <c r="O325" s="85"/>
      <c r="P325" s="214">
        <f>O325*H325</f>
        <v>0</v>
      </c>
      <c r="Q325" s="214">
        <v>0</v>
      </c>
      <c r="R325" s="214">
        <f>Q325*H325</f>
        <v>0</v>
      </c>
      <c r="S325" s="214">
        <v>0</v>
      </c>
      <c r="T325" s="215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16" t="s">
        <v>124</v>
      </c>
      <c r="AT325" s="216" t="s">
        <v>126</v>
      </c>
      <c r="AU325" s="216" t="s">
        <v>82</v>
      </c>
      <c r="AY325" s="18" t="s">
        <v>123</v>
      </c>
      <c r="BE325" s="217">
        <f>IF(N325="základní",J325,0)</f>
        <v>0</v>
      </c>
      <c r="BF325" s="217">
        <f>IF(N325="snížená",J325,0)</f>
        <v>0</v>
      </c>
      <c r="BG325" s="217">
        <f>IF(N325="zákl. přenesená",J325,0)</f>
        <v>0</v>
      </c>
      <c r="BH325" s="217">
        <f>IF(N325="sníž. přenesená",J325,0)</f>
        <v>0</v>
      </c>
      <c r="BI325" s="217">
        <f>IF(N325="nulová",J325,0)</f>
        <v>0</v>
      </c>
      <c r="BJ325" s="18" t="s">
        <v>22</v>
      </c>
      <c r="BK325" s="217">
        <f>ROUND(I325*H325,2)</f>
        <v>0</v>
      </c>
      <c r="BL325" s="18" t="s">
        <v>124</v>
      </c>
      <c r="BM325" s="216" t="s">
        <v>462</v>
      </c>
    </row>
    <row r="326" spans="1:47" s="2" customFormat="1" ht="12">
      <c r="A326" s="39"/>
      <c r="B326" s="40"/>
      <c r="C326" s="41"/>
      <c r="D326" s="218" t="s">
        <v>131</v>
      </c>
      <c r="E326" s="41"/>
      <c r="F326" s="219" t="s">
        <v>463</v>
      </c>
      <c r="G326" s="41"/>
      <c r="H326" s="41"/>
      <c r="I326" s="220"/>
      <c r="J326" s="41"/>
      <c r="K326" s="41"/>
      <c r="L326" s="45"/>
      <c r="M326" s="221"/>
      <c r="N326" s="222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131</v>
      </c>
      <c r="AU326" s="18" t="s">
        <v>82</v>
      </c>
    </row>
    <row r="327" spans="1:47" s="2" customFormat="1" ht="12">
      <c r="A327" s="39"/>
      <c r="B327" s="40"/>
      <c r="C327" s="41"/>
      <c r="D327" s="223" t="s">
        <v>133</v>
      </c>
      <c r="E327" s="41"/>
      <c r="F327" s="224" t="s">
        <v>464</v>
      </c>
      <c r="G327" s="41"/>
      <c r="H327" s="41"/>
      <c r="I327" s="220"/>
      <c r="J327" s="41"/>
      <c r="K327" s="41"/>
      <c r="L327" s="45"/>
      <c r="M327" s="221"/>
      <c r="N327" s="222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133</v>
      </c>
      <c r="AU327" s="18" t="s">
        <v>82</v>
      </c>
    </row>
    <row r="328" spans="1:63" s="12" customFormat="1" ht="22.8" customHeight="1">
      <c r="A328" s="12"/>
      <c r="B328" s="189"/>
      <c r="C328" s="190"/>
      <c r="D328" s="191" t="s">
        <v>72</v>
      </c>
      <c r="E328" s="203" t="s">
        <v>465</v>
      </c>
      <c r="F328" s="203" t="s">
        <v>466</v>
      </c>
      <c r="G328" s="190"/>
      <c r="H328" s="190"/>
      <c r="I328" s="193"/>
      <c r="J328" s="204">
        <f>BK328</f>
        <v>0</v>
      </c>
      <c r="K328" s="190"/>
      <c r="L328" s="195"/>
      <c r="M328" s="196"/>
      <c r="N328" s="197"/>
      <c r="O328" s="197"/>
      <c r="P328" s="198">
        <f>SUM(P329:P334)</f>
        <v>0</v>
      </c>
      <c r="Q328" s="197"/>
      <c r="R328" s="198">
        <f>SUM(R329:R334)</f>
        <v>0</v>
      </c>
      <c r="S328" s="197"/>
      <c r="T328" s="199">
        <f>SUM(T329:T334)</f>
        <v>0.1647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00" t="s">
        <v>82</v>
      </c>
      <c r="AT328" s="201" t="s">
        <v>72</v>
      </c>
      <c r="AU328" s="201" t="s">
        <v>22</v>
      </c>
      <c r="AY328" s="200" t="s">
        <v>123</v>
      </c>
      <c r="BK328" s="202">
        <f>SUM(BK329:BK334)</f>
        <v>0</v>
      </c>
    </row>
    <row r="329" spans="1:65" s="2" customFormat="1" ht="16.5" customHeight="1">
      <c r="A329" s="39"/>
      <c r="B329" s="40"/>
      <c r="C329" s="205" t="s">
        <v>467</v>
      </c>
      <c r="D329" s="205" t="s">
        <v>126</v>
      </c>
      <c r="E329" s="206" t="s">
        <v>468</v>
      </c>
      <c r="F329" s="207" t="s">
        <v>469</v>
      </c>
      <c r="G329" s="208" t="s">
        <v>470</v>
      </c>
      <c r="H329" s="209">
        <v>15</v>
      </c>
      <c r="I329" s="210"/>
      <c r="J329" s="211">
        <f>ROUND(I329*H329,2)</f>
        <v>0</v>
      </c>
      <c r="K329" s="207" t="s">
        <v>130</v>
      </c>
      <c r="L329" s="45"/>
      <c r="M329" s="212" t="s">
        <v>20</v>
      </c>
      <c r="N329" s="213" t="s">
        <v>44</v>
      </c>
      <c r="O329" s="85"/>
      <c r="P329" s="214">
        <f>O329*H329</f>
        <v>0</v>
      </c>
      <c r="Q329" s="214">
        <v>0</v>
      </c>
      <c r="R329" s="214">
        <f>Q329*H329</f>
        <v>0</v>
      </c>
      <c r="S329" s="214">
        <v>0.01098</v>
      </c>
      <c r="T329" s="215">
        <f>S329*H329</f>
        <v>0.1647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16" t="s">
        <v>174</v>
      </c>
      <c r="AT329" s="216" t="s">
        <v>126</v>
      </c>
      <c r="AU329" s="216" t="s">
        <v>82</v>
      </c>
      <c r="AY329" s="18" t="s">
        <v>123</v>
      </c>
      <c r="BE329" s="217">
        <f>IF(N329="základní",J329,0)</f>
        <v>0</v>
      </c>
      <c r="BF329" s="217">
        <f>IF(N329="snížená",J329,0)</f>
        <v>0</v>
      </c>
      <c r="BG329" s="217">
        <f>IF(N329="zákl. přenesená",J329,0)</f>
        <v>0</v>
      </c>
      <c r="BH329" s="217">
        <f>IF(N329="sníž. přenesená",J329,0)</f>
        <v>0</v>
      </c>
      <c r="BI329" s="217">
        <f>IF(N329="nulová",J329,0)</f>
        <v>0</v>
      </c>
      <c r="BJ329" s="18" t="s">
        <v>22</v>
      </c>
      <c r="BK329" s="217">
        <f>ROUND(I329*H329,2)</f>
        <v>0</v>
      </c>
      <c r="BL329" s="18" t="s">
        <v>174</v>
      </c>
      <c r="BM329" s="216" t="s">
        <v>471</v>
      </c>
    </row>
    <row r="330" spans="1:47" s="2" customFormat="1" ht="12">
      <c r="A330" s="39"/>
      <c r="B330" s="40"/>
      <c r="C330" s="41"/>
      <c r="D330" s="218" t="s">
        <v>131</v>
      </c>
      <c r="E330" s="41"/>
      <c r="F330" s="219" t="s">
        <v>472</v>
      </c>
      <c r="G330" s="41"/>
      <c r="H330" s="41"/>
      <c r="I330" s="220"/>
      <c r="J330" s="41"/>
      <c r="K330" s="41"/>
      <c r="L330" s="45"/>
      <c r="M330" s="221"/>
      <c r="N330" s="222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131</v>
      </c>
      <c r="AU330" s="18" t="s">
        <v>82</v>
      </c>
    </row>
    <row r="331" spans="1:47" s="2" customFormat="1" ht="12">
      <c r="A331" s="39"/>
      <c r="B331" s="40"/>
      <c r="C331" s="41"/>
      <c r="D331" s="223" t="s">
        <v>133</v>
      </c>
      <c r="E331" s="41"/>
      <c r="F331" s="224" t="s">
        <v>473</v>
      </c>
      <c r="G331" s="41"/>
      <c r="H331" s="41"/>
      <c r="I331" s="220"/>
      <c r="J331" s="41"/>
      <c r="K331" s="41"/>
      <c r="L331" s="45"/>
      <c r="M331" s="221"/>
      <c r="N331" s="222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133</v>
      </c>
      <c r="AU331" s="18" t="s">
        <v>82</v>
      </c>
    </row>
    <row r="332" spans="1:65" s="2" customFormat="1" ht="16.5" customHeight="1">
      <c r="A332" s="39"/>
      <c r="B332" s="40"/>
      <c r="C332" s="205" t="s">
        <v>315</v>
      </c>
      <c r="D332" s="205" t="s">
        <v>126</v>
      </c>
      <c r="E332" s="206" t="s">
        <v>474</v>
      </c>
      <c r="F332" s="207" t="s">
        <v>475</v>
      </c>
      <c r="G332" s="208" t="s">
        <v>470</v>
      </c>
      <c r="H332" s="209">
        <v>15</v>
      </c>
      <c r="I332" s="210"/>
      <c r="J332" s="211">
        <f>ROUND(I332*H332,2)</f>
        <v>0</v>
      </c>
      <c r="K332" s="207" t="s">
        <v>130</v>
      </c>
      <c r="L332" s="45"/>
      <c r="M332" s="212" t="s">
        <v>20</v>
      </c>
      <c r="N332" s="213" t="s">
        <v>44</v>
      </c>
      <c r="O332" s="85"/>
      <c r="P332" s="214">
        <f>O332*H332</f>
        <v>0</v>
      </c>
      <c r="Q332" s="214">
        <v>0</v>
      </c>
      <c r="R332" s="214">
        <f>Q332*H332</f>
        <v>0</v>
      </c>
      <c r="S332" s="214">
        <v>0</v>
      </c>
      <c r="T332" s="215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16" t="s">
        <v>174</v>
      </c>
      <c r="AT332" s="216" t="s">
        <v>126</v>
      </c>
      <c r="AU332" s="216" t="s">
        <v>82</v>
      </c>
      <c r="AY332" s="18" t="s">
        <v>123</v>
      </c>
      <c r="BE332" s="217">
        <f>IF(N332="základní",J332,0)</f>
        <v>0</v>
      </c>
      <c r="BF332" s="217">
        <f>IF(N332="snížená",J332,0)</f>
        <v>0</v>
      </c>
      <c r="BG332" s="217">
        <f>IF(N332="zákl. přenesená",J332,0)</f>
        <v>0</v>
      </c>
      <c r="BH332" s="217">
        <f>IF(N332="sníž. přenesená",J332,0)</f>
        <v>0</v>
      </c>
      <c r="BI332" s="217">
        <f>IF(N332="nulová",J332,0)</f>
        <v>0</v>
      </c>
      <c r="BJ332" s="18" t="s">
        <v>22</v>
      </c>
      <c r="BK332" s="217">
        <f>ROUND(I332*H332,2)</f>
        <v>0</v>
      </c>
      <c r="BL332" s="18" t="s">
        <v>174</v>
      </c>
      <c r="BM332" s="216" t="s">
        <v>476</v>
      </c>
    </row>
    <row r="333" spans="1:47" s="2" customFormat="1" ht="12">
      <c r="A333" s="39"/>
      <c r="B333" s="40"/>
      <c r="C333" s="41"/>
      <c r="D333" s="218" t="s">
        <v>131</v>
      </c>
      <c r="E333" s="41"/>
      <c r="F333" s="219" t="s">
        <v>477</v>
      </c>
      <c r="G333" s="41"/>
      <c r="H333" s="41"/>
      <c r="I333" s="220"/>
      <c r="J333" s="41"/>
      <c r="K333" s="41"/>
      <c r="L333" s="45"/>
      <c r="M333" s="221"/>
      <c r="N333" s="222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131</v>
      </c>
      <c r="AU333" s="18" t="s">
        <v>82</v>
      </c>
    </row>
    <row r="334" spans="1:47" s="2" customFormat="1" ht="12">
      <c r="A334" s="39"/>
      <c r="B334" s="40"/>
      <c r="C334" s="41"/>
      <c r="D334" s="223" t="s">
        <v>133</v>
      </c>
      <c r="E334" s="41"/>
      <c r="F334" s="224" t="s">
        <v>478</v>
      </c>
      <c r="G334" s="41"/>
      <c r="H334" s="41"/>
      <c r="I334" s="220"/>
      <c r="J334" s="41"/>
      <c r="K334" s="41"/>
      <c r="L334" s="45"/>
      <c r="M334" s="221"/>
      <c r="N334" s="222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133</v>
      </c>
      <c r="AU334" s="18" t="s">
        <v>82</v>
      </c>
    </row>
    <row r="335" spans="1:63" s="12" customFormat="1" ht="22.8" customHeight="1">
      <c r="A335" s="12"/>
      <c r="B335" s="189"/>
      <c r="C335" s="190"/>
      <c r="D335" s="191" t="s">
        <v>72</v>
      </c>
      <c r="E335" s="203" t="s">
        <v>479</v>
      </c>
      <c r="F335" s="203" t="s">
        <v>480</v>
      </c>
      <c r="G335" s="190"/>
      <c r="H335" s="190"/>
      <c r="I335" s="193"/>
      <c r="J335" s="204">
        <f>BK335</f>
        <v>0</v>
      </c>
      <c r="K335" s="190"/>
      <c r="L335" s="195"/>
      <c r="M335" s="196"/>
      <c r="N335" s="197"/>
      <c r="O335" s="197"/>
      <c r="P335" s="198">
        <f>SUM(P336:P342)</f>
        <v>0</v>
      </c>
      <c r="Q335" s="197"/>
      <c r="R335" s="198">
        <f>SUM(R336:R342)</f>
        <v>0</v>
      </c>
      <c r="S335" s="197"/>
      <c r="T335" s="199">
        <f>SUM(T336:T342)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00" t="s">
        <v>22</v>
      </c>
      <c r="AT335" s="201" t="s">
        <v>72</v>
      </c>
      <c r="AU335" s="201" t="s">
        <v>22</v>
      </c>
      <c r="AY335" s="200" t="s">
        <v>123</v>
      </c>
      <c r="BK335" s="202">
        <f>SUM(BK336:BK342)</f>
        <v>0</v>
      </c>
    </row>
    <row r="336" spans="1:65" s="2" customFormat="1" ht="16.5" customHeight="1">
      <c r="A336" s="39"/>
      <c r="B336" s="40"/>
      <c r="C336" s="205" t="s">
        <v>481</v>
      </c>
      <c r="D336" s="205" t="s">
        <v>126</v>
      </c>
      <c r="E336" s="206" t="s">
        <v>482</v>
      </c>
      <c r="F336" s="207" t="s">
        <v>483</v>
      </c>
      <c r="G336" s="208" t="s">
        <v>129</v>
      </c>
      <c r="H336" s="209">
        <v>1</v>
      </c>
      <c r="I336" s="210"/>
      <c r="J336" s="211">
        <f>ROUND(I336*H336,2)</f>
        <v>0</v>
      </c>
      <c r="K336" s="207" t="s">
        <v>130</v>
      </c>
      <c r="L336" s="45"/>
      <c r="M336" s="212" t="s">
        <v>20</v>
      </c>
      <c r="N336" s="213" t="s">
        <v>44</v>
      </c>
      <c r="O336" s="85"/>
      <c r="P336" s="214">
        <f>O336*H336</f>
        <v>0</v>
      </c>
      <c r="Q336" s="214">
        <v>0</v>
      </c>
      <c r="R336" s="214">
        <f>Q336*H336</f>
        <v>0</v>
      </c>
      <c r="S336" s="214">
        <v>0</v>
      </c>
      <c r="T336" s="215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16" t="s">
        <v>124</v>
      </c>
      <c r="AT336" s="216" t="s">
        <v>126</v>
      </c>
      <c r="AU336" s="216" t="s">
        <v>82</v>
      </c>
      <c r="AY336" s="18" t="s">
        <v>123</v>
      </c>
      <c r="BE336" s="217">
        <f>IF(N336="základní",J336,0)</f>
        <v>0</v>
      </c>
      <c r="BF336" s="217">
        <f>IF(N336="snížená",J336,0)</f>
        <v>0</v>
      </c>
      <c r="BG336" s="217">
        <f>IF(N336="zákl. přenesená",J336,0)</f>
        <v>0</v>
      </c>
      <c r="BH336" s="217">
        <f>IF(N336="sníž. přenesená",J336,0)</f>
        <v>0</v>
      </c>
      <c r="BI336" s="217">
        <f>IF(N336="nulová",J336,0)</f>
        <v>0</v>
      </c>
      <c r="BJ336" s="18" t="s">
        <v>22</v>
      </c>
      <c r="BK336" s="217">
        <f>ROUND(I336*H336,2)</f>
        <v>0</v>
      </c>
      <c r="BL336" s="18" t="s">
        <v>124</v>
      </c>
      <c r="BM336" s="216" t="s">
        <v>484</v>
      </c>
    </row>
    <row r="337" spans="1:47" s="2" customFormat="1" ht="12">
      <c r="A337" s="39"/>
      <c r="B337" s="40"/>
      <c r="C337" s="41"/>
      <c r="D337" s="218" t="s">
        <v>131</v>
      </c>
      <c r="E337" s="41"/>
      <c r="F337" s="219" t="s">
        <v>485</v>
      </c>
      <c r="G337" s="41"/>
      <c r="H337" s="41"/>
      <c r="I337" s="220"/>
      <c r="J337" s="41"/>
      <c r="K337" s="41"/>
      <c r="L337" s="45"/>
      <c r="M337" s="221"/>
      <c r="N337" s="222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131</v>
      </c>
      <c r="AU337" s="18" t="s">
        <v>82</v>
      </c>
    </row>
    <row r="338" spans="1:47" s="2" customFormat="1" ht="12">
      <c r="A338" s="39"/>
      <c r="B338" s="40"/>
      <c r="C338" s="41"/>
      <c r="D338" s="223" t="s">
        <v>133</v>
      </c>
      <c r="E338" s="41"/>
      <c r="F338" s="224" t="s">
        <v>486</v>
      </c>
      <c r="G338" s="41"/>
      <c r="H338" s="41"/>
      <c r="I338" s="220"/>
      <c r="J338" s="41"/>
      <c r="K338" s="41"/>
      <c r="L338" s="45"/>
      <c r="M338" s="221"/>
      <c r="N338" s="222"/>
      <c r="O338" s="85"/>
      <c r="P338" s="85"/>
      <c r="Q338" s="85"/>
      <c r="R338" s="85"/>
      <c r="S338" s="85"/>
      <c r="T338" s="86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133</v>
      </c>
      <c r="AU338" s="18" t="s">
        <v>82</v>
      </c>
    </row>
    <row r="339" spans="1:65" s="2" customFormat="1" ht="16.5" customHeight="1">
      <c r="A339" s="39"/>
      <c r="B339" s="40"/>
      <c r="C339" s="205" t="s">
        <v>317</v>
      </c>
      <c r="D339" s="205" t="s">
        <v>126</v>
      </c>
      <c r="E339" s="206" t="s">
        <v>487</v>
      </c>
      <c r="F339" s="207" t="s">
        <v>488</v>
      </c>
      <c r="G339" s="208" t="s">
        <v>489</v>
      </c>
      <c r="H339" s="209">
        <v>1</v>
      </c>
      <c r="I339" s="210"/>
      <c r="J339" s="211">
        <f>ROUND(I339*H339,2)</f>
        <v>0</v>
      </c>
      <c r="K339" s="207" t="s">
        <v>20</v>
      </c>
      <c r="L339" s="45"/>
      <c r="M339" s="212" t="s">
        <v>20</v>
      </c>
      <c r="N339" s="213" t="s">
        <v>44</v>
      </c>
      <c r="O339" s="85"/>
      <c r="P339" s="214">
        <f>O339*H339</f>
        <v>0</v>
      </c>
      <c r="Q339" s="214">
        <v>0</v>
      </c>
      <c r="R339" s="214">
        <f>Q339*H339</f>
        <v>0</v>
      </c>
      <c r="S339" s="214">
        <v>0</v>
      </c>
      <c r="T339" s="215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16" t="s">
        <v>124</v>
      </c>
      <c r="AT339" s="216" t="s">
        <v>126</v>
      </c>
      <c r="AU339" s="216" t="s">
        <v>82</v>
      </c>
      <c r="AY339" s="18" t="s">
        <v>123</v>
      </c>
      <c r="BE339" s="217">
        <f>IF(N339="základní",J339,0)</f>
        <v>0</v>
      </c>
      <c r="BF339" s="217">
        <f>IF(N339="snížená",J339,0)</f>
        <v>0</v>
      </c>
      <c r="BG339" s="217">
        <f>IF(N339="zákl. přenesená",J339,0)</f>
        <v>0</v>
      </c>
      <c r="BH339" s="217">
        <f>IF(N339="sníž. přenesená",J339,0)</f>
        <v>0</v>
      </c>
      <c r="BI339" s="217">
        <f>IF(N339="nulová",J339,0)</f>
        <v>0</v>
      </c>
      <c r="BJ339" s="18" t="s">
        <v>22</v>
      </c>
      <c r="BK339" s="217">
        <f>ROUND(I339*H339,2)</f>
        <v>0</v>
      </c>
      <c r="BL339" s="18" t="s">
        <v>124</v>
      </c>
      <c r="BM339" s="216" t="s">
        <v>490</v>
      </c>
    </row>
    <row r="340" spans="1:47" s="2" customFormat="1" ht="12">
      <c r="A340" s="39"/>
      <c r="B340" s="40"/>
      <c r="C340" s="41"/>
      <c r="D340" s="218" t="s">
        <v>131</v>
      </c>
      <c r="E340" s="41"/>
      <c r="F340" s="219" t="s">
        <v>488</v>
      </c>
      <c r="G340" s="41"/>
      <c r="H340" s="41"/>
      <c r="I340" s="220"/>
      <c r="J340" s="41"/>
      <c r="K340" s="41"/>
      <c r="L340" s="45"/>
      <c r="M340" s="221"/>
      <c r="N340" s="222"/>
      <c r="O340" s="85"/>
      <c r="P340" s="85"/>
      <c r="Q340" s="85"/>
      <c r="R340" s="85"/>
      <c r="S340" s="85"/>
      <c r="T340" s="86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131</v>
      </c>
      <c r="AU340" s="18" t="s">
        <v>82</v>
      </c>
    </row>
    <row r="341" spans="1:65" s="2" customFormat="1" ht="16.5" customHeight="1">
      <c r="A341" s="39"/>
      <c r="B341" s="40"/>
      <c r="C341" s="205" t="s">
        <v>491</v>
      </c>
      <c r="D341" s="205" t="s">
        <v>126</v>
      </c>
      <c r="E341" s="206" t="s">
        <v>492</v>
      </c>
      <c r="F341" s="207" t="s">
        <v>493</v>
      </c>
      <c r="G341" s="208" t="s">
        <v>489</v>
      </c>
      <c r="H341" s="209">
        <v>1</v>
      </c>
      <c r="I341" s="210"/>
      <c r="J341" s="211">
        <f>ROUND(I341*H341,2)</f>
        <v>0</v>
      </c>
      <c r="K341" s="207" t="s">
        <v>20</v>
      </c>
      <c r="L341" s="45"/>
      <c r="M341" s="212" t="s">
        <v>20</v>
      </c>
      <c r="N341" s="213" t="s">
        <v>44</v>
      </c>
      <c r="O341" s="85"/>
      <c r="P341" s="214">
        <f>O341*H341</f>
        <v>0</v>
      </c>
      <c r="Q341" s="214">
        <v>0</v>
      </c>
      <c r="R341" s="214">
        <f>Q341*H341</f>
        <v>0</v>
      </c>
      <c r="S341" s="214">
        <v>0</v>
      </c>
      <c r="T341" s="215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16" t="s">
        <v>124</v>
      </c>
      <c r="AT341" s="216" t="s">
        <v>126</v>
      </c>
      <c r="AU341" s="216" t="s">
        <v>82</v>
      </c>
      <c r="AY341" s="18" t="s">
        <v>123</v>
      </c>
      <c r="BE341" s="217">
        <f>IF(N341="základní",J341,0)</f>
        <v>0</v>
      </c>
      <c r="BF341" s="217">
        <f>IF(N341="snížená",J341,0)</f>
        <v>0</v>
      </c>
      <c r="BG341" s="217">
        <f>IF(N341="zákl. přenesená",J341,0)</f>
        <v>0</v>
      </c>
      <c r="BH341" s="217">
        <f>IF(N341="sníž. přenesená",J341,0)</f>
        <v>0</v>
      </c>
      <c r="BI341" s="217">
        <f>IF(N341="nulová",J341,0)</f>
        <v>0</v>
      </c>
      <c r="BJ341" s="18" t="s">
        <v>22</v>
      </c>
      <c r="BK341" s="217">
        <f>ROUND(I341*H341,2)</f>
        <v>0</v>
      </c>
      <c r="BL341" s="18" t="s">
        <v>124</v>
      </c>
      <c r="BM341" s="216" t="s">
        <v>494</v>
      </c>
    </row>
    <row r="342" spans="1:47" s="2" customFormat="1" ht="12">
      <c r="A342" s="39"/>
      <c r="B342" s="40"/>
      <c r="C342" s="41"/>
      <c r="D342" s="218" t="s">
        <v>131</v>
      </c>
      <c r="E342" s="41"/>
      <c r="F342" s="219" t="s">
        <v>493</v>
      </c>
      <c r="G342" s="41"/>
      <c r="H342" s="41"/>
      <c r="I342" s="220"/>
      <c r="J342" s="41"/>
      <c r="K342" s="41"/>
      <c r="L342" s="45"/>
      <c r="M342" s="221"/>
      <c r="N342" s="222"/>
      <c r="O342" s="85"/>
      <c r="P342" s="85"/>
      <c r="Q342" s="85"/>
      <c r="R342" s="85"/>
      <c r="S342" s="85"/>
      <c r="T342" s="86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131</v>
      </c>
      <c r="AU342" s="18" t="s">
        <v>82</v>
      </c>
    </row>
    <row r="343" spans="1:63" s="12" customFormat="1" ht="25.9" customHeight="1">
      <c r="A343" s="12"/>
      <c r="B343" s="189"/>
      <c r="C343" s="190"/>
      <c r="D343" s="191" t="s">
        <v>72</v>
      </c>
      <c r="E343" s="192" t="s">
        <v>495</v>
      </c>
      <c r="F343" s="192" t="s">
        <v>496</v>
      </c>
      <c r="G343" s="190"/>
      <c r="H343" s="190"/>
      <c r="I343" s="193"/>
      <c r="J343" s="194">
        <f>BK343</f>
        <v>0</v>
      </c>
      <c r="K343" s="190"/>
      <c r="L343" s="195"/>
      <c r="M343" s="196"/>
      <c r="N343" s="197"/>
      <c r="O343" s="197"/>
      <c r="P343" s="198">
        <f>P344+P350</f>
        <v>0</v>
      </c>
      <c r="Q343" s="197"/>
      <c r="R343" s="198">
        <f>R344+R350</f>
        <v>0</v>
      </c>
      <c r="S343" s="197"/>
      <c r="T343" s="199">
        <f>T344+T350</f>
        <v>0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200" t="s">
        <v>153</v>
      </c>
      <c r="AT343" s="201" t="s">
        <v>72</v>
      </c>
      <c r="AU343" s="201" t="s">
        <v>73</v>
      </c>
      <c r="AY343" s="200" t="s">
        <v>123</v>
      </c>
      <c r="BK343" s="202">
        <f>BK344+BK350</f>
        <v>0</v>
      </c>
    </row>
    <row r="344" spans="1:63" s="12" customFormat="1" ht="22.8" customHeight="1">
      <c r="A344" s="12"/>
      <c r="B344" s="189"/>
      <c r="C344" s="190"/>
      <c r="D344" s="191" t="s">
        <v>72</v>
      </c>
      <c r="E344" s="203" t="s">
        <v>497</v>
      </c>
      <c r="F344" s="203" t="s">
        <v>498</v>
      </c>
      <c r="G344" s="190"/>
      <c r="H344" s="190"/>
      <c r="I344" s="193"/>
      <c r="J344" s="204">
        <f>BK344</f>
        <v>0</v>
      </c>
      <c r="K344" s="190"/>
      <c r="L344" s="195"/>
      <c r="M344" s="196"/>
      <c r="N344" s="197"/>
      <c r="O344" s="197"/>
      <c r="P344" s="198">
        <f>SUM(P345:P349)</f>
        <v>0</v>
      </c>
      <c r="Q344" s="197"/>
      <c r="R344" s="198">
        <f>SUM(R345:R349)</f>
        <v>0</v>
      </c>
      <c r="S344" s="197"/>
      <c r="T344" s="199">
        <f>SUM(T345:T349)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00" t="s">
        <v>153</v>
      </c>
      <c r="AT344" s="201" t="s">
        <v>72</v>
      </c>
      <c r="AU344" s="201" t="s">
        <v>22</v>
      </c>
      <c r="AY344" s="200" t="s">
        <v>123</v>
      </c>
      <c r="BK344" s="202">
        <f>SUM(BK345:BK349)</f>
        <v>0</v>
      </c>
    </row>
    <row r="345" spans="1:65" s="2" customFormat="1" ht="16.5" customHeight="1">
      <c r="A345" s="39"/>
      <c r="B345" s="40"/>
      <c r="C345" s="205" t="s">
        <v>320</v>
      </c>
      <c r="D345" s="205" t="s">
        <v>126</v>
      </c>
      <c r="E345" s="206" t="s">
        <v>499</v>
      </c>
      <c r="F345" s="207" t="s">
        <v>500</v>
      </c>
      <c r="G345" s="208" t="s">
        <v>489</v>
      </c>
      <c r="H345" s="209">
        <v>1</v>
      </c>
      <c r="I345" s="210"/>
      <c r="J345" s="211">
        <f>ROUND(I345*H345,2)</f>
        <v>0</v>
      </c>
      <c r="K345" s="207" t="s">
        <v>501</v>
      </c>
      <c r="L345" s="45"/>
      <c r="M345" s="212" t="s">
        <v>20</v>
      </c>
      <c r="N345" s="213" t="s">
        <v>44</v>
      </c>
      <c r="O345" s="85"/>
      <c r="P345" s="214">
        <f>O345*H345</f>
        <v>0</v>
      </c>
      <c r="Q345" s="214">
        <v>0</v>
      </c>
      <c r="R345" s="214">
        <f>Q345*H345</f>
        <v>0</v>
      </c>
      <c r="S345" s="214">
        <v>0</v>
      </c>
      <c r="T345" s="215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16" t="s">
        <v>124</v>
      </c>
      <c r="AT345" s="216" t="s">
        <v>126</v>
      </c>
      <c r="AU345" s="216" t="s">
        <v>82</v>
      </c>
      <c r="AY345" s="18" t="s">
        <v>123</v>
      </c>
      <c r="BE345" s="217">
        <f>IF(N345="základní",J345,0)</f>
        <v>0</v>
      </c>
      <c r="BF345" s="217">
        <f>IF(N345="snížená",J345,0)</f>
        <v>0</v>
      </c>
      <c r="BG345" s="217">
        <f>IF(N345="zákl. přenesená",J345,0)</f>
        <v>0</v>
      </c>
      <c r="BH345" s="217">
        <f>IF(N345="sníž. přenesená",J345,0)</f>
        <v>0</v>
      </c>
      <c r="BI345" s="217">
        <f>IF(N345="nulová",J345,0)</f>
        <v>0</v>
      </c>
      <c r="BJ345" s="18" t="s">
        <v>22</v>
      </c>
      <c r="BK345" s="217">
        <f>ROUND(I345*H345,2)</f>
        <v>0</v>
      </c>
      <c r="BL345" s="18" t="s">
        <v>124</v>
      </c>
      <c r="BM345" s="216" t="s">
        <v>502</v>
      </c>
    </row>
    <row r="346" spans="1:47" s="2" customFormat="1" ht="12">
      <c r="A346" s="39"/>
      <c r="B346" s="40"/>
      <c r="C346" s="41"/>
      <c r="D346" s="218" t="s">
        <v>131</v>
      </c>
      <c r="E346" s="41"/>
      <c r="F346" s="219" t="s">
        <v>503</v>
      </c>
      <c r="G346" s="41"/>
      <c r="H346" s="41"/>
      <c r="I346" s="220"/>
      <c r="J346" s="41"/>
      <c r="K346" s="41"/>
      <c r="L346" s="45"/>
      <c r="M346" s="221"/>
      <c r="N346" s="222"/>
      <c r="O346" s="85"/>
      <c r="P346" s="85"/>
      <c r="Q346" s="85"/>
      <c r="R346" s="85"/>
      <c r="S346" s="85"/>
      <c r="T346" s="86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131</v>
      </c>
      <c r="AU346" s="18" t="s">
        <v>82</v>
      </c>
    </row>
    <row r="347" spans="1:47" s="2" customFormat="1" ht="12">
      <c r="A347" s="39"/>
      <c r="B347" s="40"/>
      <c r="C347" s="41"/>
      <c r="D347" s="223" t="s">
        <v>133</v>
      </c>
      <c r="E347" s="41"/>
      <c r="F347" s="224" t="s">
        <v>504</v>
      </c>
      <c r="G347" s="41"/>
      <c r="H347" s="41"/>
      <c r="I347" s="220"/>
      <c r="J347" s="41"/>
      <c r="K347" s="41"/>
      <c r="L347" s="45"/>
      <c r="M347" s="221"/>
      <c r="N347" s="222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133</v>
      </c>
      <c r="AU347" s="18" t="s">
        <v>82</v>
      </c>
    </row>
    <row r="348" spans="1:65" s="2" customFormat="1" ht="16.5" customHeight="1">
      <c r="A348" s="39"/>
      <c r="B348" s="40"/>
      <c r="C348" s="205" t="s">
        <v>505</v>
      </c>
      <c r="D348" s="205" t="s">
        <v>126</v>
      </c>
      <c r="E348" s="206" t="s">
        <v>506</v>
      </c>
      <c r="F348" s="207" t="s">
        <v>507</v>
      </c>
      <c r="G348" s="208" t="s">
        <v>508</v>
      </c>
      <c r="H348" s="257"/>
      <c r="I348" s="210"/>
      <c r="J348" s="211">
        <f>ROUND(I348*H348,2)</f>
        <v>0</v>
      </c>
      <c r="K348" s="207" t="s">
        <v>20</v>
      </c>
      <c r="L348" s="45"/>
      <c r="M348" s="212" t="s">
        <v>20</v>
      </c>
      <c r="N348" s="213" t="s">
        <v>44</v>
      </c>
      <c r="O348" s="85"/>
      <c r="P348" s="214">
        <f>O348*H348</f>
        <v>0</v>
      </c>
      <c r="Q348" s="214">
        <v>0</v>
      </c>
      <c r="R348" s="214">
        <f>Q348*H348</f>
        <v>0</v>
      </c>
      <c r="S348" s="214">
        <v>0</v>
      </c>
      <c r="T348" s="215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16" t="s">
        <v>124</v>
      </c>
      <c r="AT348" s="216" t="s">
        <v>126</v>
      </c>
      <c r="AU348" s="216" t="s">
        <v>82</v>
      </c>
      <c r="AY348" s="18" t="s">
        <v>123</v>
      </c>
      <c r="BE348" s="217">
        <f>IF(N348="základní",J348,0)</f>
        <v>0</v>
      </c>
      <c r="BF348" s="217">
        <f>IF(N348="snížená",J348,0)</f>
        <v>0</v>
      </c>
      <c r="BG348" s="217">
        <f>IF(N348="zákl. přenesená",J348,0)</f>
        <v>0</v>
      </c>
      <c r="BH348" s="217">
        <f>IF(N348="sníž. přenesená",J348,0)</f>
        <v>0</v>
      </c>
      <c r="BI348" s="217">
        <f>IF(N348="nulová",J348,0)</f>
        <v>0</v>
      </c>
      <c r="BJ348" s="18" t="s">
        <v>22</v>
      </c>
      <c r="BK348" s="217">
        <f>ROUND(I348*H348,2)</f>
        <v>0</v>
      </c>
      <c r="BL348" s="18" t="s">
        <v>124</v>
      </c>
      <c r="BM348" s="216" t="s">
        <v>509</v>
      </c>
    </row>
    <row r="349" spans="1:47" s="2" customFormat="1" ht="12">
      <c r="A349" s="39"/>
      <c r="B349" s="40"/>
      <c r="C349" s="41"/>
      <c r="D349" s="218" t="s">
        <v>131</v>
      </c>
      <c r="E349" s="41"/>
      <c r="F349" s="219" t="s">
        <v>507</v>
      </c>
      <c r="G349" s="41"/>
      <c r="H349" s="41"/>
      <c r="I349" s="220"/>
      <c r="J349" s="41"/>
      <c r="K349" s="41"/>
      <c r="L349" s="45"/>
      <c r="M349" s="221"/>
      <c r="N349" s="222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131</v>
      </c>
      <c r="AU349" s="18" t="s">
        <v>82</v>
      </c>
    </row>
    <row r="350" spans="1:63" s="12" customFormat="1" ht="22.8" customHeight="1">
      <c r="A350" s="12"/>
      <c r="B350" s="189"/>
      <c r="C350" s="190"/>
      <c r="D350" s="191" t="s">
        <v>72</v>
      </c>
      <c r="E350" s="203" t="s">
        <v>510</v>
      </c>
      <c r="F350" s="203" t="s">
        <v>511</v>
      </c>
      <c r="G350" s="190"/>
      <c r="H350" s="190"/>
      <c r="I350" s="193"/>
      <c r="J350" s="204">
        <f>BK350</f>
        <v>0</v>
      </c>
      <c r="K350" s="190"/>
      <c r="L350" s="195"/>
      <c r="M350" s="196"/>
      <c r="N350" s="197"/>
      <c r="O350" s="197"/>
      <c r="P350" s="198">
        <f>SUM(P351:P353)</f>
        <v>0</v>
      </c>
      <c r="Q350" s="197"/>
      <c r="R350" s="198">
        <f>SUM(R351:R353)</f>
        <v>0</v>
      </c>
      <c r="S350" s="197"/>
      <c r="T350" s="199">
        <f>SUM(T351:T353)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00" t="s">
        <v>153</v>
      </c>
      <c r="AT350" s="201" t="s">
        <v>72</v>
      </c>
      <c r="AU350" s="201" t="s">
        <v>22</v>
      </c>
      <c r="AY350" s="200" t="s">
        <v>123</v>
      </c>
      <c r="BK350" s="202">
        <f>SUM(BK351:BK353)</f>
        <v>0</v>
      </c>
    </row>
    <row r="351" spans="1:65" s="2" customFormat="1" ht="16.5" customHeight="1">
      <c r="A351" s="39"/>
      <c r="B351" s="40"/>
      <c r="C351" s="205" t="s">
        <v>328</v>
      </c>
      <c r="D351" s="205" t="s">
        <v>126</v>
      </c>
      <c r="E351" s="206" t="s">
        <v>512</v>
      </c>
      <c r="F351" s="207" t="s">
        <v>513</v>
      </c>
      <c r="G351" s="208" t="s">
        <v>514</v>
      </c>
      <c r="H351" s="209">
        <v>1</v>
      </c>
      <c r="I351" s="210"/>
      <c r="J351" s="211">
        <f>ROUND(I351*H351,2)</f>
        <v>0</v>
      </c>
      <c r="K351" s="207" t="s">
        <v>130</v>
      </c>
      <c r="L351" s="45"/>
      <c r="M351" s="212" t="s">
        <v>20</v>
      </c>
      <c r="N351" s="213" t="s">
        <v>44</v>
      </c>
      <c r="O351" s="85"/>
      <c r="P351" s="214">
        <f>O351*H351</f>
        <v>0</v>
      </c>
      <c r="Q351" s="214">
        <v>0</v>
      </c>
      <c r="R351" s="214">
        <f>Q351*H351</f>
        <v>0</v>
      </c>
      <c r="S351" s="214">
        <v>0</v>
      </c>
      <c r="T351" s="215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16" t="s">
        <v>124</v>
      </c>
      <c r="AT351" s="216" t="s">
        <v>126</v>
      </c>
      <c r="AU351" s="216" t="s">
        <v>82</v>
      </c>
      <c r="AY351" s="18" t="s">
        <v>123</v>
      </c>
      <c r="BE351" s="217">
        <f>IF(N351="základní",J351,0)</f>
        <v>0</v>
      </c>
      <c r="BF351" s="217">
        <f>IF(N351="snížená",J351,0)</f>
        <v>0</v>
      </c>
      <c r="BG351" s="217">
        <f>IF(N351="zákl. přenesená",J351,0)</f>
        <v>0</v>
      </c>
      <c r="BH351" s="217">
        <f>IF(N351="sníž. přenesená",J351,0)</f>
        <v>0</v>
      </c>
      <c r="BI351" s="217">
        <f>IF(N351="nulová",J351,0)</f>
        <v>0</v>
      </c>
      <c r="BJ351" s="18" t="s">
        <v>22</v>
      </c>
      <c r="BK351" s="217">
        <f>ROUND(I351*H351,2)</f>
        <v>0</v>
      </c>
      <c r="BL351" s="18" t="s">
        <v>124</v>
      </c>
      <c r="BM351" s="216" t="s">
        <v>515</v>
      </c>
    </row>
    <row r="352" spans="1:47" s="2" customFormat="1" ht="12">
      <c r="A352" s="39"/>
      <c r="B352" s="40"/>
      <c r="C352" s="41"/>
      <c r="D352" s="218" t="s">
        <v>131</v>
      </c>
      <c r="E352" s="41"/>
      <c r="F352" s="219" t="s">
        <v>513</v>
      </c>
      <c r="G352" s="41"/>
      <c r="H352" s="41"/>
      <c r="I352" s="220"/>
      <c r="J352" s="41"/>
      <c r="K352" s="41"/>
      <c r="L352" s="45"/>
      <c r="M352" s="221"/>
      <c r="N352" s="222"/>
      <c r="O352" s="85"/>
      <c r="P352" s="85"/>
      <c r="Q352" s="85"/>
      <c r="R352" s="85"/>
      <c r="S352" s="85"/>
      <c r="T352" s="86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131</v>
      </c>
      <c r="AU352" s="18" t="s">
        <v>82</v>
      </c>
    </row>
    <row r="353" spans="1:47" s="2" customFormat="1" ht="12">
      <c r="A353" s="39"/>
      <c r="B353" s="40"/>
      <c r="C353" s="41"/>
      <c r="D353" s="223" t="s">
        <v>133</v>
      </c>
      <c r="E353" s="41"/>
      <c r="F353" s="224" t="s">
        <v>516</v>
      </c>
      <c r="G353" s="41"/>
      <c r="H353" s="41"/>
      <c r="I353" s="220"/>
      <c r="J353" s="41"/>
      <c r="K353" s="41"/>
      <c r="L353" s="45"/>
      <c r="M353" s="258"/>
      <c r="N353" s="259"/>
      <c r="O353" s="260"/>
      <c r="P353" s="260"/>
      <c r="Q353" s="260"/>
      <c r="R353" s="260"/>
      <c r="S353" s="260"/>
      <c r="T353" s="261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133</v>
      </c>
      <c r="AU353" s="18" t="s">
        <v>82</v>
      </c>
    </row>
    <row r="354" spans="1:31" s="2" customFormat="1" ht="6.95" customHeight="1">
      <c r="A354" s="39"/>
      <c r="B354" s="60"/>
      <c r="C354" s="61"/>
      <c r="D354" s="61"/>
      <c r="E354" s="61"/>
      <c r="F354" s="61"/>
      <c r="G354" s="61"/>
      <c r="H354" s="61"/>
      <c r="I354" s="61"/>
      <c r="J354" s="61"/>
      <c r="K354" s="61"/>
      <c r="L354" s="45"/>
      <c r="M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</row>
  </sheetData>
  <sheetProtection password="CC35" sheet="1" objects="1" scenarios="1" formatColumns="0" formatRows="0" autoFilter="0"/>
  <autoFilter ref="C93:K353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99" r:id="rId1" display="https://podminky.urs.cz/item/CS_URS_2024_01/411386611"/>
    <hyperlink ref="F103" r:id="rId2" display="https://podminky.urs.cz/item/CS_URS_2024_01/619995001"/>
    <hyperlink ref="F106" r:id="rId3" display="https://podminky.urs.cz/item/CS_URS_2024_01/977332121"/>
    <hyperlink ref="F109" r:id="rId4" display="https://podminky.urs.cz/item/CS_URS_2024_01/977332122"/>
    <hyperlink ref="F112" r:id="rId5" display="https://podminky.urs.cz/item/CS_URS_2024_01/977333111"/>
    <hyperlink ref="F115" r:id="rId6" display="https://podminky.urs.cz/item/CS_URS_2024_01/977333112"/>
    <hyperlink ref="F119" r:id="rId7" display="https://podminky.urs.cz/item/CS_URS_2024_01/997013002"/>
    <hyperlink ref="F122" r:id="rId8" display="https://podminky.urs.cz/item/CS_URS_2024_01/997013501"/>
    <hyperlink ref="F125" r:id="rId9" display="https://podminky.urs.cz/item/CS_URS_2024_01/997013509"/>
    <hyperlink ref="F131" r:id="rId10" display="https://podminky.urs.cz/item/CS_URS_2024_01/742330001"/>
    <hyperlink ref="F136" r:id="rId11" display="https://podminky.urs.cz/item/CS_URS_2024_01/742330024"/>
    <hyperlink ref="F147" r:id="rId12" display="https://podminky.urs.cz/item/CS_URS_2024_01/742330052"/>
    <hyperlink ref="F154" r:id="rId13" display="https://podminky.urs.cz/item/CS_URS_2024_01/220450002"/>
    <hyperlink ref="F161" r:id="rId14" display="https://podminky.urs.cz/item/CS_URS_2024_01/742330041"/>
    <hyperlink ref="F166" r:id="rId15" display="https://podminky.urs.cz/item/CS_URS_2024_01/741112001"/>
    <hyperlink ref="F171" r:id="rId16" display="https://podminky.urs.cz/item/CS_URS_2024_01/742121001"/>
    <hyperlink ref="F176" r:id="rId17" display="https://podminky.urs.cz/item/CS_URS_2024_01/220301012"/>
    <hyperlink ref="F181" r:id="rId18" display="https://podminky.urs.cz/item/CS_URS_2024_01/741110041"/>
    <hyperlink ref="F187" r:id="rId19" display="https://podminky.urs.cz/item/CS_URS_2024_01/742230001"/>
    <hyperlink ref="F192" r:id="rId20" display="https://podminky.urs.cz/item/CS_URS_2024_01/742230004"/>
    <hyperlink ref="F197" r:id="rId21" display="https://podminky.urs.cz/item/CS_URS_2024_01/742330052"/>
    <hyperlink ref="F204" r:id="rId22" display="https://podminky.urs.cz/item/CS_URS_2024_01/742121001"/>
    <hyperlink ref="F209" r:id="rId23" display="https://podminky.urs.cz/item/CS_URS_2024_01/742330041"/>
    <hyperlink ref="F214" r:id="rId24" display="https://podminky.urs.cz/item/CS_URS_2024_01/741110041"/>
    <hyperlink ref="F219" r:id="rId25" display="https://podminky.urs.cz/item/CS_URS_2024_01/220301012"/>
    <hyperlink ref="F224" r:id="rId26" display="https://podminky.urs.cz/item/CS_URS_2024_01/742410201"/>
    <hyperlink ref="F228" r:id="rId27" display="https://podminky.urs.cz/item/CS_URS_2024_01/742310002"/>
    <hyperlink ref="F237" r:id="rId28" display="https://podminky.urs.cz/item/CS_URS_2024_01/742310004"/>
    <hyperlink ref="F242" r:id="rId29" display="https://podminky.urs.cz/item/CS_URS_2024_01/742310003"/>
    <hyperlink ref="F245" r:id="rId30" display="https://podminky.urs.cz/item/CS_URS_2024_01/742310006"/>
    <hyperlink ref="F250" r:id="rId31" display="https://podminky.urs.cz/item/CS_URS_2024_01/742121001"/>
    <hyperlink ref="F255" r:id="rId32" display="https://podminky.urs.cz/item/CS_URS_2024_01/742320012"/>
    <hyperlink ref="F260" r:id="rId33" display="https://podminky.urs.cz/item/CS_URS_2024_01/741110041"/>
    <hyperlink ref="F265" r:id="rId34" display="https://podminky.urs.cz/item/CS_URS_2024_01/220301012"/>
    <hyperlink ref="F270" r:id="rId35" display="https://podminky.urs.cz/item/CS_URS_2024_01/742410201"/>
    <hyperlink ref="F274" r:id="rId36" display="https://podminky.urs.cz/item/CS_URS_2024_01/220322001"/>
    <hyperlink ref="F279" r:id="rId37" display="https://podminky.urs.cz/item/CS_URS_2024_01/220322002"/>
    <hyperlink ref="F290" r:id="rId38" display="https://podminky.urs.cz/item/CS_URS_2024_01/220322003"/>
    <hyperlink ref="F295" r:id="rId39" display="https://podminky.urs.cz/item/CS_URS_2024_01/220322004"/>
    <hyperlink ref="F300" r:id="rId40" display="https://podminky.urs.cz/item/CS_URS_2024_01/742121001"/>
    <hyperlink ref="F305" r:id="rId41" display="https://podminky.urs.cz/item/CS_URS_2024_01/741110041"/>
    <hyperlink ref="F310" r:id="rId42" display="https://podminky.urs.cz/item/CS_URS_2024_01/220301012"/>
    <hyperlink ref="F315" r:id="rId43" display="https://podminky.urs.cz/item/CS_URS_2024_01/220322009"/>
    <hyperlink ref="F318" r:id="rId44" display="https://podminky.urs.cz/item/CS_URS_2024_01/220322010"/>
    <hyperlink ref="F321" r:id="rId45" display="https://podminky.urs.cz/item/CS_URS_2024_01/220322011"/>
    <hyperlink ref="F324" r:id="rId46" display="https://podminky.urs.cz/item/CS_URS_2024_01/220322012"/>
    <hyperlink ref="F327" r:id="rId47" display="https://podminky.urs.cz/item/CS_URS_2024_01/220321771"/>
    <hyperlink ref="F331" r:id="rId48" display="https://podminky.urs.cz/item/CS_URS_2024_01/766411821"/>
    <hyperlink ref="F334" r:id="rId49" display="https://podminky.urs.cz/item/CS_URS_2024_01/766411212"/>
    <hyperlink ref="F338" r:id="rId50" display="https://podminky.urs.cz/item/CS_URS_2024_01/741810003"/>
    <hyperlink ref="F347" r:id="rId51" display="https://podminky.urs.cz/item/CS_URS_2022_02/071103000"/>
    <hyperlink ref="F353" r:id="rId52" display="https://podminky.urs.cz/item/CS_URS_2024_01/0811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82</v>
      </c>
    </row>
    <row r="4" spans="2:46" s="1" customFormat="1" ht="24.95" customHeight="1">
      <c r="B4" s="21"/>
      <c r="D4" s="131" t="s">
        <v>86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NOVÁ ELEKTROINSTALACE V OBJEKTU ZÁKLADNÍ UMĚLECKÉ ŠKOLY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87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517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19</v>
      </c>
      <c r="E11" s="39"/>
      <c r="F11" s="137" t="s">
        <v>20</v>
      </c>
      <c r="G11" s="39"/>
      <c r="H11" s="39"/>
      <c r="I11" s="133" t="s">
        <v>21</v>
      </c>
      <c r="J11" s="137" t="s">
        <v>20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23</v>
      </c>
      <c r="E12" s="39"/>
      <c r="F12" s="137" t="s">
        <v>24</v>
      </c>
      <c r="G12" s="39"/>
      <c r="H12" s="39"/>
      <c r="I12" s="133" t="s">
        <v>25</v>
      </c>
      <c r="J12" s="138" t="str">
        <f>'Rekapitulace stavby'!AN8</f>
        <v>9. 1. 2024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29</v>
      </c>
      <c r="E14" s="39"/>
      <c r="F14" s="39"/>
      <c r="G14" s="39"/>
      <c r="H14" s="39"/>
      <c r="I14" s="133" t="s">
        <v>30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31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32</v>
      </c>
      <c r="E17" s="39"/>
      <c r="F17" s="39"/>
      <c r="G17" s="39"/>
      <c r="H17" s="39"/>
      <c r="I17" s="133" t="s">
        <v>30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31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34</v>
      </c>
      <c r="E20" s="39"/>
      <c r="F20" s="39"/>
      <c r="G20" s="39"/>
      <c r="H20" s="39"/>
      <c r="I20" s="133" t="s">
        <v>30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31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35</v>
      </c>
      <c r="E23" s="39"/>
      <c r="F23" s="39"/>
      <c r="G23" s="39"/>
      <c r="H23" s="39"/>
      <c r="I23" s="133" t="s">
        <v>30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31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37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20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39</v>
      </c>
      <c r="E30" s="39"/>
      <c r="F30" s="39"/>
      <c r="G30" s="39"/>
      <c r="H30" s="39"/>
      <c r="I30" s="39"/>
      <c r="J30" s="145">
        <f>ROUND(J91,2)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41</v>
      </c>
      <c r="G32" s="39"/>
      <c r="H32" s="39"/>
      <c r="I32" s="146" t="s">
        <v>40</v>
      </c>
      <c r="J32" s="146" t="s">
        <v>42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43</v>
      </c>
      <c r="E33" s="133" t="s">
        <v>44</v>
      </c>
      <c r="F33" s="148">
        <f>ROUND((SUM(BE91:BE282)),2)</f>
        <v>0</v>
      </c>
      <c r="G33" s="39"/>
      <c r="H33" s="39"/>
      <c r="I33" s="149">
        <v>0.21</v>
      </c>
      <c r="J33" s="148">
        <f>ROUND(((SUM(BE91:BE282))*I33),2)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45</v>
      </c>
      <c r="F34" s="148">
        <f>ROUND((SUM(BF91:BF282)),2)</f>
        <v>0</v>
      </c>
      <c r="G34" s="39"/>
      <c r="H34" s="39"/>
      <c r="I34" s="149">
        <v>0.12</v>
      </c>
      <c r="J34" s="148">
        <f>ROUND(((SUM(BF91:BF282))*I34),2)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46</v>
      </c>
      <c r="F35" s="148">
        <f>ROUND((SUM(BG91:BG282)),2)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47</v>
      </c>
      <c r="F36" s="148">
        <f>ROUND((SUM(BH91:BH282)),2)</f>
        <v>0</v>
      </c>
      <c r="G36" s="39"/>
      <c r="H36" s="39"/>
      <c r="I36" s="149">
        <v>0.12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48</v>
      </c>
      <c r="F37" s="148">
        <f>ROUND((SUM(BI91:BI282)),2)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49</v>
      </c>
      <c r="E39" s="152"/>
      <c r="F39" s="152"/>
      <c r="G39" s="153" t="s">
        <v>50</v>
      </c>
      <c r="H39" s="154" t="s">
        <v>51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89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NOVÁ ELEKTROINSTALACE V OBJEKTU ZÁKLADNÍ UMĚLECKÉ ŠKOLY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87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NB-03-2022 - NOVÁ SILNOPROUD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23</v>
      </c>
      <c r="D52" s="41"/>
      <c r="E52" s="41"/>
      <c r="F52" s="28" t="str">
        <f>F12</f>
        <v xml:space="preserve"> </v>
      </c>
      <c r="G52" s="41"/>
      <c r="H52" s="41"/>
      <c r="I52" s="33" t="s">
        <v>25</v>
      </c>
      <c r="J52" s="73" t="str">
        <f>IF(J12="","",J12)</f>
        <v>9. 1. 2024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29</v>
      </c>
      <c r="D54" s="41"/>
      <c r="E54" s="41"/>
      <c r="F54" s="28" t="str">
        <f>E15</f>
        <v xml:space="preserve"> </v>
      </c>
      <c r="G54" s="41"/>
      <c r="H54" s="41"/>
      <c r="I54" s="33" t="s">
        <v>34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32</v>
      </c>
      <c r="D55" s="41"/>
      <c r="E55" s="41"/>
      <c r="F55" s="28" t="str">
        <f>IF(E18="","",E18)</f>
        <v>Vyplň údaj</v>
      </c>
      <c r="G55" s="41"/>
      <c r="H55" s="41"/>
      <c r="I55" s="33" t="s">
        <v>35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90</v>
      </c>
      <c r="D57" s="163"/>
      <c r="E57" s="163"/>
      <c r="F57" s="163"/>
      <c r="G57" s="163"/>
      <c r="H57" s="163"/>
      <c r="I57" s="163"/>
      <c r="J57" s="164" t="s">
        <v>91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71</v>
      </c>
      <c r="D59" s="41"/>
      <c r="E59" s="41"/>
      <c r="F59" s="41"/>
      <c r="G59" s="41"/>
      <c r="H59" s="41"/>
      <c r="I59" s="41"/>
      <c r="J59" s="103">
        <f>J91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92</v>
      </c>
    </row>
    <row r="60" spans="1:31" s="9" customFormat="1" ht="24.95" customHeight="1">
      <c r="A60" s="9"/>
      <c r="B60" s="166"/>
      <c r="C60" s="167"/>
      <c r="D60" s="168" t="s">
        <v>93</v>
      </c>
      <c r="E60" s="169"/>
      <c r="F60" s="169"/>
      <c r="G60" s="169"/>
      <c r="H60" s="169"/>
      <c r="I60" s="169"/>
      <c r="J60" s="170">
        <f>J92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94</v>
      </c>
      <c r="E61" s="175"/>
      <c r="F61" s="175"/>
      <c r="G61" s="175"/>
      <c r="H61" s="175"/>
      <c r="I61" s="175"/>
      <c r="J61" s="176">
        <f>J93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95</v>
      </c>
      <c r="E62" s="175"/>
      <c r="F62" s="175"/>
      <c r="G62" s="175"/>
      <c r="H62" s="175"/>
      <c r="I62" s="175"/>
      <c r="J62" s="176">
        <f>J97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96</v>
      </c>
      <c r="E63" s="175"/>
      <c r="F63" s="175"/>
      <c r="G63" s="175"/>
      <c r="H63" s="175"/>
      <c r="I63" s="175"/>
      <c r="J63" s="176">
        <f>J113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6"/>
      <c r="C64" s="167"/>
      <c r="D64" s="168" t="s">
        <v>97</v>
      </c>
      <c r="E64" s="169"/>
      <c r="F64" s="169"/>
      <c r="G64" s="169"/>
      <c r="H64" s="169"/>
      <c r="I64" s="169"/>
      <c r="J64" s="170">
        <f>J123</f>
        <v>0</v>
      </c>
      <c r="K64" s="167"/>
      <c r="L64" s="17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2"/>
      <c r="C65" s="173"/>
      <c r="D65" s="174" t="s">
        <v>518</v>
      </c>
      <c r="E65" s="175"/>
      <c r="F65" s="175"/>
      <c r="G65" s="175"/>
      <c r="H65" s="175"/>
      <c r="I65" s="175"/>
      <c r="J65" s="176">
        <f>J124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103</v>
      </c>
      <c r="E66" s="175"/>
      <c r="F66" s="175"/>
      <c r="G66" s="175"/>
      <c r="H66" s="175"/>
      <c r="I66" s="175"/>
      <c r="J66" s="176">
        <f>J247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2"/>
      <c r="C67" s="173"/>
      <c r="D67" s="174" t="s">
        <v>519</v>
      </c>
      <c r="E67" s="175"/>
      <c r="F67" s="175"/>
      <c r="G67" s="175"/>
      <c r="H67" s="175"/>
      <c r="I67" s="175"/>
      <c r="J67" s="176">
        <f>J254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6"/>
      <c r="C68" s="167"/>
      <c r="D68" s="168" t="s">
        <v>105</v>
      </c>
      <c r="E68" s="169"/>
      <c r="F68" s="169"/>
      <c r="G68" s="169"/>
      <c r="H68" s="169"/>
      <c r="I68" s="169"/>
      <c r="J68" s="170">
        <f>J264</f>
        <v>0</v>
      </c>
      <c r="K68" s="167"/>
      <c r="L68" s="17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2"/>
      <c r="C69" s="173"/>
      <c r="D69" s="174" t="s">
        <v>104</v>
      </c>
      <c r="E69" s="175"/>
      <c r="F69" s="175"/>
      <c r="G69" s="175"/>
      <c r="H69" s="175"/>
      <c r="I69" s="175"/>
      <c r="J69" s="176">
        <f>J265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106</v>
      </c>
      <c r="E70" s="175"/>
      <c r="F70" s="175"/>
      <c r="G70" s="175"/>
      <c r="H70" s="175"/>
      <c r="I70" s="175"/>
      <c r="J70" s="176">
        <f>J275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107</v>
      </c>
      <c r="E71" s="175"/>
      <c r="F71" s="175"/>
      <c r="G71" s="175"/>
      <c r="H71" s="175"/>
      <c r="I71" s="175"/>
      <c r="J71" s="176">
        <f>J279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pans="1:31" s="2" customFormat="1" ht="6.95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4.95" customHeight="1">
      <c r="A78" s="39"/>
      <c r="B78" s="40"/>
      <c r="C78" s="24" t="s">
        <v>108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161" t="str">
        <f>E7</f>
        <v>NOVÁ ELEKTROINSTALACE V OBJEKTU ZÁKLADNÍ UMĚLECKÉ ŠKOLY</v>
      </c>
      <c r="F81" s="33"/>
      <c r="G81" s="33"/>
      <c r="H81" s="33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87</v>
      </c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70" t="str">
        <f>E9</f>
        <v>NB-03-2022 - NOVÁ SILNOPROUD</v>
      </c>
      <c r="F83" s="41"/>
      <c r="G83" s="41"/>
      <c r="H83" s="41"/>
      <c r="I83" s="41"/>
      <c r="J83" s="41"/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23</v>
      </c>
      <c r="D85" s="41"/>
      <c r="E85" s="41"/>
      <c r="F85" s="28" t="str">
        <f>F12</f>
        <v xml:space="preserve"> </v>
      </c>
      <c r="G85" s="41"/>
      <c r="H85" s="41"/>
      <c r="I85" s="33" t="s">
        <v>25</v>
      </c>
      <c r="J85" s="73" t="str">
        <f>IF(J12="","",J12)</f>
        <v>9. 1. 2024</v>
      </c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3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29</v>
      </c>
      <c r="D87" s="41"/>
      <c r="E87" s="41"/>
      <c r="F87" s="28" t="str">
        <f>E15</f>
        <v xml:space="preserve"> </v>
      </c>
      <c r="G87" s="41"/>
      <c r="H87" s="41"/>
      <c r="I87" s="33" t="s">
        <v>34</v>
      </c>
      <c r="J87" s="37" t="str">
        <f>E21</f>
        <v xml:space="preserve"> </v>
      </c>
      <c r="K87" s="41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32</v>
      </c>
      <c r="D88" s="41"/>
      <c r="E88" s="41"/>
      <c r="F88" s="28" t="str">
        <f>IF(E18="","",E18)</f>
        <v>Vyplň údaj</v>
      </c>
      <c r="G88" s="41"/>
      <c r="H88" s="41"/>
      <c r="I88" s="33" t="s">
        <v>35</v>
      </c>
      <c r="J88" s="37" t="str">
        <f>E24</f>
        <v xml:space="preserve"> </v>
      </c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78"/>
      <c r="B90" s="179"/>
      <c r="C90" s="180" t="s">
        <v>109</v>
      </c>
      <c r="D90" s="181" t="s">
        <v>58</v>
      </c>
      <c r="E90" s="181" t="s">
        <v>54</v>
      </c>
      <c r="F90" s="181" t="s">
        <v>55</v>
      </c>
      <c r="G90" s="181" t="s">
        <v>110</v>
      </c>
      <c r="H90" s="181" t="s">
        <v>111</v>
      </c>
      <c r="I90" s="181" t="s">
        <v>112</v>
      </c>
      <c r="J90" s="181" t="s">
        <v>91</v>
      </c>
      <c r="K90" s="182" t="s">
        <v>113</v>
      </c>
      <c r="L90" s="183"/>
      <c r="M90" s="93" t="s">
        <v>20</v>
      </c>
      <c r="N90" s="94" t="s">
        <v>43</v>
      </c>
      <c r="O90" s="94" t="s">
        <v>114</v>
      </c>
      <c r="P90" s="94" t="s">
        <v>115</v>
      </c>
      <c r="Q90" s="94" t="s">
        <v>116</v>
      </c>
      <c r="R90" s="94" t="s">
        <v>117</v>
      </c>
      <c r="S90" s="94" t="s">
        <v>118</v>
      </c>
      <c r="T90" s="95" t="s">
        <v>119</v>
      </c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</row>
    <row r="91" spans="1:63" s="2" customFormat="1" ht="22.8" customHeight="1">
      <c r="A91" s="39"/>
      <c r="B91" s="40"/>
      <c r="C91" s="100" t="s">
        <v>120</v>
      </c>
      <c r="D91" s="41"/>
      <c r="E91" s="41"/>
      <c r="F91" s="41"/>
      <c r="G91" s="41"/>
      <c r="H91" s="41"/>
      <c r="I91" s="41"/>
      <c r="J91" s="184">
        <f>BK91</f>
        <v>0</v>
      </c>
      <c r="K91" s="41"/>
      <c r="L91" s="45"/>
      <c r="M91" s="96"/>
      <c r="N91" s="185"/>
      <c r="O91" s="97"/>
      <c r="P91" s="186">
        <f>P92+P123+P264</f>
        <v>0</v>
      </c>
      <c r="Q91" s="97"/>
      <c r="R91" s="186">
        <f>R92+R123+R264</f>
        <v>3.1817338800000003</v>
      </c>
      <c r="S91" s="97"/>
      <c r="T91" s="187">
        <f>T92+T123+T264</f>
        <v>2.8511707800000003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72</v>
      </c>
      <c r="AU91" s="18" t="s">
        <v>92</v>
      </c>
      <c r="BK91" s="188">
        <f>BK92+BK123+BK264</f>
        <v>0</v>
      </c>
    </row>
    <row r="92" spans="1:63" s="12" customFormat="1" ht="25.9" customHeight="1">
      <c r="A92" s="12"/>
      <c r="B92" s="189"/>
      <c r="C92" s="190"/>
      <c r="D92" s="191" t="s">
        <v>72</v>
      </c>
      <c r="E92" s="192" t="s">
        <v>121</v>
      </c>
      <c r="F92" s="192" t="s">
        <v>122</v>
      </c>
      <c r="G92" s="190"/>
      <c r="H92" s="190"/>
      <c r="I92" s="193"/>
      <c r="J92" s="194">
        <f>BK92</f>
        <v>0</v>
      </c>
      <c r="K92" s="190"/>
      <c r="L92" s="195"/>
      <c r="M92" s="196"/>
      <c r="N92" s="197"/>
      <c r="O92" s="197"/>
      <c r="P92" s="198">
        <f>P93+P97+P113</f>
        <v>0</v>
      </c>
      <c r="Q92" s="197"/>
      <c r="R92" s="198">
        <f>R93+R97+R113</f>
        <v>0.7514144</v>
      </c>
      <c r="S92" s="197"/>
      <c r="T92" s="199">
        <f>T93+T97+T113</f>
        <v>2.2475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22</v>
      </c>
      <c r="AT92" s="201" t="s">
        <v>72</v>
      </c>
      <c r="AU92" s="201" t="s">
        <v>73</v>
      </c>
      <c r="AY92" s="200" t="s">
        <v>123</v>
      </c>
      <c r="BK92" s="202">
        <f>BK93+BK97+BK113</f>
        <v>0</v>
      </c>
    </row>
    <row r="93" spans="1:63" s="12" customFormat="1" ht="22.8" customHeight="1">
      <c r="A93" s="12"/>
      <c r="B93" s="189"/>
      <c r="C93" s="190"/>
      <c r="D93" s="191" t="s">
        <v>72</v>
      </c>
      <c r="E93" s="203" t="s">
        <v>124</v>
      </c>
      <c r="F93" s="203" t="s">
        <v>125</v>
      </c>
      <c r="G93" s="190"/>
      <c r="H93" s="190"/>
      <c r="I93" s="193"/>
      <c r="J93" s="204">
        <f>BK93</f>
        <v>0</v>
      </c>
      <c r="K93" s="190"/>
      <c r="L93" s="195"/>
      <c r="M93" s="196"/>
      <c r="N93" s="197"/>
      <c r="O93" s="197"/>
      <c r="P93" s="198">
        <f>SUM(P94:P96)</f>
        <v>0</v>
      </c>
      <c r="Q93" s="197"/>
      <c r="R93" s="198">
        <f>SUM(R94:R96)</f>
        <v>0.2955744</v>
      </c>
      <c r="S93" s="197"/>
      <c r="T93" s="199">
        <f>SUM(T94:T96)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0" t="s">
        <v>22</v>
      </c>
      <c r="AT93" s="201" t="s">
        <v>72</v>
      </c>
      <c r="AU93" s="201" t="s">
        <v>22</v>
      </c>
      <c r="AY93" s="200" t="s">
        <v>123</v>
      </c>
      <c r="BK93" s="202">
        <f>SUM(BK94:BK96)</f>
        <v>0</v>
      </c>
    </row>
    <row r="94" spans="1:65" s="2" customFormat="1" ht="16.5" customHeight="1">
      <c r="A94" s="39"/>
      <c r="B94" s="40"/>
      <c r="C94" s="205" t="s">
        <v>22</v>
      </c>
      <c r="D94" s="205" t="s">
        <v>126</v>
      </c>
      <c r="E94" s="206" t="s">
        <v>127</v>
      </c>
      <c r="F94" s="207" t="s">
        <v>128</v>
      </c>
      <c r="G94" s="208" t="s">
        <v>129</v>
      </c>
      <c r="H94" s="209">
        <v>15</v>
      </c>
      <c r="I94" s="210"/>
      <c r="J94" s="211">
        <f>ROUND(I94*H94,2)</f>
        <v>0</v>
      </c>
      <c r="K94" s="207" t="s">
        <v>130</v>
      </c>
      <c r="L94" s="45"/>
      <c r="M94" s="212" t="s">
        <v>20</v>
      </c>
      <c r="N94" s="213" t="s">
        <v>44</v>
      </c>
      <c r="O94" s="85"/>
      <c r="P94" s="214">
        <f>O94*H94</f>
        <v>0</v>
      </c>
      <c r="Q94" s="214">
        <v>0.01970496</v>
      </c>
      <c r="R94" s="214">
        <f>Q94*H94</f>
        <v>0.2955744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124</v>
      </c>
      <c r="AT94" s="216" t="s">
        <v>126</v>
      </c>
      <c r="AU94" s="216" t="s">
        <v>82</v>
      </c>
      <c r="AY94" s="18" t="s">
        <v>123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22</v>
      </c>
      <c r="BK94" s="217">
        <f>ROUND(I94*H94,2)</f>
        <v>0</v>
      </c>
      <c r="BL94" s="18" t="s">
        <v>124</v>
      </c>
      <c r="BM94" s="216" t="s">
        <v>82</v>
      </c>
    </row>
    <row r="95" spans="1:47" s="2" customFormat="1" ht="12">
      <c r="A95" s="39"/>
      <c r="B95" s="40"/>
      <c r="C95" s="41"/>
      <c r="D95" s="218" t="s">
        <v>131</v>
      </c>
      <c r="E95" s="41"/>
      <c r="F95" s="219" t="s">
        <v>132</v>
      </c>
      <c r="G95" s="41"/>
      <c r="H95" s="41"/>
      <c r="I95" s="220"/>
      <c r="J95" s="41"/>
      <c r="K95" s="41"/>
      <c r="L95" s="45"/>
      <c r="M95" s="221"/>
      <c r="N95" s="222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131</v>
      </c>
      <c r="AU95" s="18" t="s">
        <v>82</v>
      </c>
    </row>
    <row r="96" spans="1:47" s="2" customFormat="1" ht="12">
      <c r="A96" s="39"/>
      <c r="B96" s="40"/>
      <c r="C96" s="41"/>
      <c r="D96" s="223" t="s">
        <v>133</v>
      </c>
      <c r="E96" s="41"/>
      <c r="F96" s="224" t="s">
        <v>134</v>
      </c>
      <c r="G96" s="41"/>
      <c r="H96" s="41"/>
      <c r="I96" s="220"/>
      <c r="J96" s="41"/>
      <c r="K96" s="41"/>
      <c r="L96" s="45"/>
      <c r="M96" s="221"/>
      <c r="N96" s="222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133</v>
      </c>
      <c r="AU96" s="18" t="s">
        <v>82</v>
      </c>
    </row>
    <row r="97" spans="1:63" s="12" customFormat="1" ht="22.8" customHeight="1">
      <c r="A97" s="12"/>
      <c r="B97" s="189"/>
      <c r="C97" s="190"/>
      <c r="D97" s="191" t="s">
        <v>72</v>
      </c>
      <c r="E97" s="203" t="s">
        <v>135</v>
      </c>
      <c r="F97" s="203" t="s">
        <v>136</v>
      </c>
      <c r="G97" s="190"/>
      <c r="H97" s="190"/>
      <c r="I97" s="193"/>
      <c r="J97" s="204">
        <f>BK97</f>
        <v>0</v>
      </c>
      <c r="K97" s="190"/>
      <c r="L97" s="195"/>
      <c r="M97" s="196"/>
      <c r="N97" s="197"/>
      <c r="O97" s="197"/>
      <c r="P97" s="198">
        <f>SUM(P98:P112)</f>
        <v>0</v>
      </c>
      <c r="Q97" s="197"/>
      <c r="R97" s="198">
        <f>SUM(R98:R112)</f>
        <v>0.45583999999999997</v>
      </c>
      <c r="S97" s="197"/>
      <c r="T97" s="199">
        <f>SUM(T98:T112)</f>
        <v>0.8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0" t="s">
        <v>22</v>
      </c>
      <c r="AT97" s="201" t="s">
        <v>72</v>
      </c>
      <c r="AU97" s="201" t="s">
        <v>22</v>
      </c>
      <c r="AY97" s="200" t="s">
        <v>123</v>
      </c>
      <c r="BK97" s="202">
        <f>SUM(BK98:BK112)</f>
        <v>0</v>
      </c>
    </row>
    <row r="98" spans="1:65" s="2" customFormat="1" ht="16.5" customHeight="1">
      <c r="A98" s="39"/>
      <c r="B98" s="40"/>
      <c r="C98" s="205" t="s">
        <v>82</v>
      </c>
      <c r="D98" s="205" t="s">
        <v>126</v>
      </c>
      <c r="E98" s="206" t="s">
        <v>137</v>
      </c>
      <c r="F98" s="207" t="s">
        <v>138</v>
      </c>
      <c r="G98" s="208" t="s">
        <v>139</v>
      </c>
      <c r="H98" s="209">
        <v>300</v>
      </c>
      <c r="I98" s="210"/>
      <c r="J98" s="211">
        <f>ROUND(I98*H98,2)</f>
        <v>0</v>
      </c>
      <c r="K98" s="207" t="s">
        <v>130</v>
      </c>
      <c r="L98" s="45"/>
      <c r="M98" s="212" t="s">
        <v>20</v>
      </c>
      <c r="N98" s="213" t="s">
        <v>44</v>
      </c>
      <c r="O98" s="85"/>
      <c r="P98" s="214">
        <f>O98*H98</f>
        <v>0</v>
      </c>
      <c r="Q98" s="214">
        <v>0.0015</v>
      </c>
      <c r="R98" s="214">
        <f>Q98*H98</f>
        <v>0.45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124</v>
      </c>
      <c r="AT98" s="216" t="s">
        <v>126</v>
      </c>
      <c r="AU98" s="216" t="s">
        <v>82</v>
      </c>
      <c r="AY98" s="18" t="s">
        <v>123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22</v>
      </c>
      <c r="BK98" s="217">
        <f>ROUND(I98*H98,2)</f>
        <v>0</v>
      </c>
      <c r="BL98" s="18" t="s">
        <v>124</v>
      </c>
      <c r="BM98" s="216" t="s">
        <v>124</v>
      </c>
    </row>
    <row r="99" spans="1:47" s="2" customFormat="1" ht="12">
      <c r="A99" s="39"/>
      <c r="B99" s="40"/>
      <c r="C99" s="41"/>
      <c r="D99" s="218" t="s">
        <v>131</v>
      </c>
      <c r="E99" s="41"/>
      <c r="F99" s="219" t="s">
        <v>140</v>
      </c>
      <c r="G99" s="41"/>
      <c r="H99" s="41"/>
      <c r="I99" s="220"/>
      <c r="J99" s="41"/>
      <c r="K99" s="41"/>
      <c r="L99" s="45"/>
      <c r="M99" s="221"/>
      <c r="N99" s="222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131</v>
      </c>
      <c r="AU99" s="18" t="s">
        <v>82</v>
      </c>
    </row>
    <row r="100" spans="1:47" s="2" customFormat="1" ht="12">
      <c r="A100" s="39"/>
      <c r="B100" s="40"/>
      <c r="C100" s="41"/>
      <c r="D100" s="223" t="s">
        <v>133</v>
      </c>
      <c r="E100" s="41"/>
      <c r="F100" s="224" t="s">
        <v>141</v>
      </c>
      <c r="G100" s="41"/>
      <c r="H100" s="41"/>
      <c r="I100" s="220"/>
      <c r="J100" s="41"/>
      <c r="K100" s="41"/>
      <c r="L100" s="45"/>
      <c r="M100" s="221"/>
      <c r="N100" s="222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133</v>
      </c>
      <c r="AU100" s="18" t="s">
        <v>82</v>
      </c>
    </row>
    <row r="101" spans="1:65" s="2" customFormat="1" ht="16.5" customHeight="1">
      <c r="A101" s="39"/>
      <c r="B101" s="40"/>
      <c r="C101" s="205" t="s">
        <v>142</v>
      </c>
      <c r="D101" s="205" t="s">
        <v>126</v>
      </c>
      <c r="E101" s="206" t="s">
        <v>143</v>
      </c>
      <c r="F101" s="207" t="s">
        <v>144</v>
      </c>
      <c r="G101" s="208" t="s">
        <v>139</v>
      </c>
      <c r="H101" s="209">
        <v>50</v>
      </c>
      <c r="I101" s="210"/>
      <c r="J101" s="211">
        <f>ROUND(I101*H101,2)</f>
        <v>0</v>
      </c>
      <c r="K101" s="207" t="s">
        <v>130</v>
      </c>
      <c r="L101" s="45"/>
      <c r="M101" s="212" t="s">
        <v>20</v>
      </c>
      <c r="N101" s="213" t="s">
        <v>44</v>
      </c>
      <c r="O101" s="85"/>
      <c r="P101" s="214">
        <f>O101*H101</f>
        <v>0</v>
      </c>
      <c r="Q101" s="214">
        <v>1.44E-05</v>
      </c>
      <c r="R101" s="214">
        <f>Q101*H101</f>
        <v>0.0007199999999999999</v>
      </c>
      <c r="S101" s="214">
        <v>0.002</v>
      </c>
      <c r="T101" s="215">
        <f>S101*H101</f>
        <v>0.1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16" t="s">
        <v>124</v>
      </c>
      <c r="AT101" s="216" t="s">
        <v>126</v>
      </c>
      <c r="AU101" s="216" t="s">
        <v>82</v>
      </c>
      <c r="AY101" s="18" t="s">
        <v>123</v>
      </c>
      <c r="BE101" s="217">
        <f>IF(N101="základní",J101,0)</f>
        <v>0</v>
      </c>
      <c r="BF101" s="217">
        <f>IF(N101="snížená",J101,0)</f>
        <v>0</v>
      </c>
      <c r="BG101" s="217">
        <f>IF(N101="zákl. přenesená",J101,0)</f>
        <v>0</v>
      </c>
      <c r="BH101" s="217">
        <f>IF(N101="sníž. přenesená",J101,0)</f>
        <v>0</v>
      </c>
      <c r="BI101" s="217">
        <f>IF(N101="nulová",J101,0)</f>
        <v>0</v>
      </c>
      <c r="BJ101" s="18" t="s">
        <v>22</v>
      </c>
      <c r="BK101" s="217">
        <f>ROUND(I101*H101,2)</f>
        <v>0</v>
      </c>
      <c r="BL101" s="18" t="s">
        <v>124</v>
      </c>
      <c r="BM101" s="216" t="s">
        <v>145</v>
      </c>
    </row>
    <row r="102" spans="1:47" s="2" customFormat="1" ht="12">
      <c r="A102" s="39"/>
      <c r="B102" s="40"/>
      <c r="C102" s="41"/>
      <c r="D102" s="218" t="s">
        <v>131</v>
      </c>
      <c r="E102" s="41"/>
      <c r="F102" s="219" t="s">
        <v>146</v>
      </c>
      <c r="G102" s="41"/>
      <c r="H102" s="41"/>
      <c r="I102" s="220"/>
      <c r="J102" s="41"/>
      <c r="K102" s="41"/>
      <c r="L102" s="45"/>
      <c r="M102" s="221"/>
      <c r="N102" s="222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131</v>
      </c>
      <c r="AU102" s="18" t="s">
        <v>82</v>
      </c>
    </row>
    <row r="103" spans="1:47" s="2" customFormat="1" ht="12">
      <c r="A103" s="39"/>
      <c r="B103" s="40"/>
      <c r="C103" s="41"/>
      <c r="D103" s="223" t="s">
        <v>133</v>
      </c>
      <c r="E103" s="41"/>
      <c r="F103" s="224" t="s">
        <v>147</v>
      </c>
      <c r="G103" s="41"/>
      <c r="H103" s="41"/>
      <c r="I103" s="220"/>
      <c r="J103" s="41"/>
      <c r="K103" s="41"/>
      <c r="L103" s="45"/>
      <c r="M103" s="221"/>
      <c r="N103" s="222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133</v>
      </c>
      <c r="AU103" s="18" t="s">
        <v>82</v>
      </c>
    </row>
    <row r="104" spans="1:65" s="2" customFormat="1" ht="16.5" customHeight="1">
      <c r="A104" s="39"/>
      <c r="B104" s="40"/>
      <c r="C104" s="205" t="s">
        <v>124</v>
      </c>
      <c r="D104" s="205" t="s">
        <v>126</v>
      </c>
      <c r="E104" s="206" t="s">
        <v>148</v>
      </c>
      <c r="F104" s="207" t="s">
        <v>149</v>
      </c>
      <c r="G104" s="208" t="s">
        <v>139</v>
      </c>
      <c r="H104" s="209">
        <v>150</v>
      </c>
      <c r="I104" s="210"/>
      <c r="J104" s="211">
        <f>ROUND(I104*H104,2)</f>
        <v>0</v>
      </c>
      <c r="K104" s="207" t="s">
        <v>130</v>
      </c>
      <c r="L104" s="45"/>
      <c r="M104" s="212" t="s">
        <v>20</v>
      </c>
      <c r="N104" s="213" t="s">
        <v>44</v>
      </c>
      <c r="O104" s="85"/>
      <c r="P104" s="214">
        <f>O104*H104</f>
        <v>0</v>
      </c>
      <c r="Q104" s="214">
        <v>1.76E-05</v>
      </c>
      <c r="R104" s="214">
        <f>Q104*H104</f>
        <v>0.00264</v>
      </c>
      <c r="S104" s="214">
        <v>0.003</v>
      </c>
      <c r="T104" s="215">
        <f>S104*H104</f>
        <v>0.45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124</v>
      </c>
      <c r="AT104" s="216" t="s">
        <v>126</v>
      </c>
      <c r="AU104" s="216" t="s">
        <v>82</v>
      </c>
      <c r="AY104" s="18" t="s">
        <v>123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22</v>
      </c>
      <c r="BK104" s="217">
        <f>ROUND(I104*H104,2)</f>
        <v>0</v>
      </c>
      <c r="BL104" s="18" t="s">
        <v>124</v>
      </c>
      <c r="BM104" s="216" t="s">
        <v>150</v>
      </c>
    </row>
    <row r="105" spans="1:47" s="2" customFormat="1" ht="12">
      <c r="A105" s="39"/>
      <c r="B105" s="40"/>
      <c r="C105" s="41"/>
      <c r="D105" s="218" t="s">
        <v>131</v>
      </c>
      <c r="E105" s="41"/>
      <c r="F105" s="219" t="s">
        <v>151</v>
      </c>
      <c r="G105" s="41"/>
      <c r="H105" s="41"/>
      <c r="I105" s="220"/>
      <c r="J105" s="41"/>
      <c r="K105" s="41"/>
      <c r="L105" s="45"/>
      <c r="M105" s="221"/>
      <c r="N105" s="222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131</v>
      </c>
      <c r="AU105" s="18" t="s">
        <v>82</v>
      </c>
    </row>
    <row r="106" spans="1:47" s="2" customFormat="1" ht="12">
      <c r="A106" s="39"/>
      <c r="B106" s="40"/>
      <c r="C106" s="41"/>
      <c r="D106" s="223" t="s">
        <v>133</v>
      </c>
      <c r="E106" s="41"/>
      <c r="F106" s="224" t="s">
        <v>152</v>
      </c>
      <c r="G106" s="41"/>
      <c r="H106" s="41"/>
      <c r="I106" s="220"/>
      <c r="J106" s="41"/>
      <c r="K106" s="41"/>
      <c r="L106" s="45"/>
      <c r="M106" s="221"/>
      <c r="N106" s="222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133</v>
      </c>
      <c r="AU106" s="18" t="s">
        <v>82</v>
      </c>
    </row>
    <row r="107" spans="1:65" s="2" customFormat="1" ht="16.5" customHeight="1">
      <c r="A107" s="39"/>
      <c r="B107" s="40"/>
      <c r="C107" s="205" t="s">
        <v>153</v>
      </c>
      <c r="D107" s="205" t="s">
        <v>126</v>
      </c>
      <c r="E107" s="206" t="s">
        <v>154</v>
      </c>
      <c r="F107" s="207" t="s">
        <v>155</v>
      </c>
      <c r="G107" s="208" t="s">
        <v>139</v>
      </c>
      <c r="H107" s="209">
        <v>50</v>
      </c>
      <c r="I107" s="210"/>
      <c r="J107" s="211">
        <f>ROUND(I107*H107,2)</f>
        <v>0</v>
      </c>
      <c r="K107" s="207" t="s">
        <v>130</v>
      </c>
      <c r="L107" s="45"/>
      <c r="M107" s="212" t="s">
        <v>20</v>
      </c>
      <c r="N107" s="213" t="s">
        <v>44</v>
      </c>
      <c r="O107" s="85"/>
      <c r="P107" s="214">
        <f>O107*H107</f>
        <v>0</v>
      </c>
      <c r="Q107" s="214">
        <v>2.4E-05</v>
      </c>
      <c r="R107" s="214">
        <f>Q107*H107</f>
        <v>0.0012000000000000001</v>
      </c>
      <c r="S107" s="214">
        <v>0.002</v>
      </c>
      <c r="T107" s="215">
        <f>S107*H107</f>
        <v>0.1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124</v>
      </c>
      <c r="AT107" s="216" t="s">
        <v>126</v>
      </c>
      <c r="AU107" s="216" t="s">
        <v>82</v>
      </c>
      <c r="AY107" s="18" t="s">
        <v>123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22</v>
      </c>
      <c r="BK107" s="217">
        <f>ROUND(I107*H107,2)</f>
        <v>0</v>
      </c>
      <c r="BL107" s="18" t="s">
        <v>124</v>
      </c>
      <c r="BM107" s="216" t="s">
        <v>27</v>
      </c>
    </row>
    <row r="108" spans="1:47" s="2" customFormat="1" ht="12">
      <c r="A108" s="39"/>
      <c r="B108" s="40"/>
      <c r="C108" s="41"/>
      <c r="D108" s="218" t="s">
        <v>131</v>
      </c>
      <c r="E108" s="41"/>
      <c r="F108" s="219" t="s">
        <v>156</v>
      </c>
      <c r="G108" s="41"/>
      <c r="H108" s="41"/>
      <c r="I108" s="220"/>
      <c r="J108" s="41"/>
      <c r="K108" s="41"/>
      <c r="L108" s="45"/>
      <c r="M108" s="221"/>
      <c r="N108" s="222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131</v>
      </c>
      <c r="AU108" s="18" t="s">
        <v>82</v>
      </c>
    </row>
    <row r="109" spans="1:47" s="2" customFormat="1" ht="12">
      <c r="A109" s="39"/>
      <c r="B109" s="40"/>
      <c r="C109" s="41"/>
      <c r="D109" s="223" t="s">
        <v>133</v>
      </c>
      <c r="E109" s="41"/>
      <c r="F109" s="224" t="s">
        <v>157</v>
      </c>
      <c r="G109" s="41"/>
      <c r="H109" s="41"/>
      <c r="I109" s="220"/>
      <c r="J109" s="41"/>
      <c r="K109" s="41"/>
      <c r="L109" s="45"/>
      <c r="M109" s="221"/>
      <c r="N109" s="222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133</v>
      </c>
      <c r="AU109" s="18" t="s">
        <v>82</v>
      </c>
    </row>
    <row r="110" spans="1:65" s="2" customFormat="1" ht="16.5" customHeight="1">
      <c r="A110" s="39"/>
      <c r="B110" s="40"/>
      <c r="C110" s="205" t="s">
        <v>145</v>
      </c>
      <c r="D110" s="205" t="s">
        <v>126</v>
      </c>
      <c r="E110" s="206" t="s">
        <v>158</v>
      </c>
      <c r="F110" s="207" t="s">
        <v>159</v>
      </c>
      <c r="G110" s="208" t="s">
        <v>139</v>
      </c>
      <c r="H110" s="209">
        <v>50</v>
      </c>
      <c r="I110" s="210"/>
      <c r="J110" s="211">
        <f>ROUND(I110*H110,2)</f>
        <v>0</v>
      </c>
      <c r="K110" s="207" t="s">
        <v>130</v>
      </c>
      <c r="L110" s="45"/>
      <c r="M110" s="212" t="s">
        <v>20</v>
      </c>
      <c r="N110" s="213" t="s">
        <v>44</v>
      </c>
      <c r="O110" s="85"/>
      <c r="P110" s="214">
        <f>O110*H110</f>
        <v>0</v>
      </c>
      <c r="Q110" s="214">
        <v>2.56E-05</v>
      </c>
      <c r="R110" s="214">
        <f>Q110*H110</f>
        <v>0.0012799999999999999</v>
      </c>
      <c r="S110" s="214">
        <v>0.003</v>
      </c>
      <c r="T110" s="215">
        <f>S110*H110</f>
        <v>0.15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16" t="s">
        <v>124</v>
      </c>
      <c r="AT110" s="216" t="s">
        <v>126</v>
      </c>
      <c r="AU110" s="216" t="s">
        <v>82</v>
      </c>
      <c r="AY110" s="18" t="s">
        <v>123</v>
      </c>
      <c r="BE110" s="217">
        <f>IF(N110="základní",J110,0)</f>
        <v>0</v>
      </c>
      <c r="BF110" s="217">
        <f>IF(N110="snížená",J110,0)</f>
        <v>0</v>
      </c>
      <c r="BG110" s="217">
        <f>IF(N110="zákl. přenesená",J110,0)</f>
        <v>0</v>
      </c>
      <c r="BH110" s="217">
        <f>IF(N110="sníž. přenesená",J110,0)</f>
        <v>0</v>
      </c>
      <c r="BI110" s="217">
        <f>IF(N110="nulová",J110,0)</f>
        <v>0</v>
      </c>
      <c r="BJ110" s="18" t="s">
        <v>22</v>
      </c>
      <c r="BK110" s="217">
        <f>ROUND(I110*H110,2)</f>
        <v>0</v>
      </c>
      <c r="BL110" s="18" t="s">
        <v>124</v>
      </c>
      <c r="BM110" s="216" t="s">
        <v>8</v>
      </c>
    </row>
    <row r="111" spans="1:47" s="2" customFormat="1" ht="12">
      <c r="A111" s="39"/>
      <c r="B111" s="40"/>
      <c r="C111" s="41"/>
      <c r="D111" s="218" t="s">
        <v>131</v>
      </c>
      <c r="E111" s="41"/>
      <c r="F111" s="219" t="s">
        <v>160</v>
      </c>
      <c r="G111" s="41"/>
      <c r="H111" s="41"/>
      <c r="I111" s="220"/>
      <c r="J111" s="41"/>
      <c r="K111" s="41"/>
      <c r="L111" s="45"/>
      <c r="M111" s="221"/>
      <c r="N111" s="222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131</v>
      </c>
      <c r="AU111" s="18" t="s">
        <v>82</v>
      </c>
    </row>
    <row r="112" spans="1:47" s="2" customFormat="1" ht="12">
      <c r="A112" s="39"/>
      <c r="B112" s="40"/>
      <c r="C112" s="41"/>
      <c r="D112" s="223" t="s">
        <v>133</v>
      </c>
      <c r="E112" s="41"/>
      <c r="F112" s="224" t="s">
        <v>161</v>
      </c>
      <c r="G112" s="41"/>
      <c r="H112" s="41"/>
      <c r="I112" s="220"/>
      <c r="J112" s="41"/>
      <c r="K112" s="41"/>
      <c r="L112" s="45"/>
      <c r="M112" s="221"/>
      <c r="N112" s="222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133</v>
      </c>
      <c r="AU112" s="18" t="s">
        <v>82</v>
      </c>
    </row>
    <row r="113" spans="1:63" s="12" customFormat="1" ht="22.8" customHeight="1">
      <c r="A113" s="12"/>
      <c r="B113" s="189"/>
      <c r="C113" s="190"/>
      <c r="D113" s="191" t="s">
        <v>72</v>
      </c>
      <c r="E113" s="203" t="s">
        <v>162</v>
      </c>
      <c r="F113" s="203" t="s">
        <v>163</v>
      </c>
      <c r="G113" s="190"/>
      <c r="H113" s="190"/>
      <c r="I113" s="193"/>
      <c r="J113" s="204">
        <f>BK113</f>
        <v>0</v>
      </c>
      <c r="K113" s="190"/>
      <c r="L113" s="195"/>
      <c r="M113" s="196"/>
      <c r="N113" s="197"/>
      <c r="O113" s="197"/>
      <c r="P113" s="198">
        <f>SUM(P114:P122)</f>
        <v>0</v>
      </c>
      <c r="Q113" s="197"/>
      <c r="R113" s="198">
        <f>SUM(R114:R122)</f>
        <v>0</v>
      </c>
      <c r="S113" s="197"/>
      <c r="T113" s="199">
        <f>SUM(T114:T122)</f>
        <v>1.4475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0" t="s">
        <v>22</v>
      </c>
      <c r="AT113" s="201" t="s">
        <v>72</v>
      </c>
      <c r="AU113" s="201" t="s">
        <v>22</v>
      </c>
      <c r="AY113" s="200" t="s">
        <v>123</v>
      </c>
      <c r="BK113" s="202">
        <f>SUM(BK114:BK122)</f>
        <v>0</v>
      </c>
    </row>
    <row r="114" spans="1:65" s="2" customFormat="1" ht="16.5" customHeight="1">
      <c r="A114" s="39"/>
      <c r="B114" s="40"/>
      <c r="C114" s="205" t="s">
        <v>164</v>
      </c>
      <c r="D114" s="205" t="s">
        <v>126</v>
      </c>
      <c r="E114" s="206" t="s">
        <v>165</v>
      </c>
      <c r="F114" s="207" t="s">
        <v>166</v>
      </c>
      <c r="G114" s="208" t="s">
        <v>167</v>
      </c>
      <c r="H114" s="209">
        <v>0.965</v>
      </c>
      <c r="I114" s="210"/>
      <c r="J114" s="211">
        <f>ROUND(I114*H114,2)</f>
        <v>0</v>
      </c>
      <c r="K114" s="207" t="s">
        <v>130</v>
      </c>
      <c r="L114" s="45"/>
      <c r="M114" s="212" t="s">
        <v>20</v>
      </c>
      <c r="N114" s="213" t="s">
        <v>44</v>
      </c>
      <c r="O114" s="85"/>
      <c r="P114" s="214">
        <f>O114*H114</f>
        <v>0</v>
      </c>
      <c r="Q114" s="214">
        <v>0</v>
      </c>
      <c r="R114" s="214">
        <f>Q114*H114</f>
        <v>0</v>
      </c>
      <c r="S114" s="214">
        <v>1.5</v>
      </c>
      <c r="T114" s="215">
        <f>S114*H114</f>
        <v>1.4475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16" t="s">
        <v>124</v>
      </c>
      <c r="AT114" s="216" t="s">
        <v>126</v>
      </c>
      <c r="AU114" s="216" t="s">
        <v>82</v>
      </c>
      <c r="AY114" s="18" t="s">
        <v>123</v>
      </c>
      <c r="BE114" s="217">
        <f>IF(N114="základní",J114,0)</f>
        <v>0</v>
      </c>
      <c r="BF114" s="217">
        <f>IF(N114="snížená",J114,0)</f>
        <v>0</v>
      </c>
      <c r="BG114" s="217">
        <f>IF(N114="zákl. přenesená",J114,0)</f>
        <v>0</v>
      </c>
      <c r="BH114" s="217">
        <f>IF(N114="sníž. přenesená",J114,0)</f>
        <v>0</v>
      </c>
      <c r="BI114" s="217">
        <f>IF(N114="nulová",J114,0)</f>
        <v>0</v>
      </c>
      <c r="BJ114" s="18" t="s">
        <v>22</v>
      </c>
      <c r="BK114" s="217">
        <f>ROUND(I114*H114,2)</f>
        <v>0</v>
      </c>
      <c r="BL114" s="18" t="s">
        <v>124</v>
      </c>
      <c r="BM114" s="216" t="s">
        <v>168</v>
      </c>
    </row>
    <row r="115" spans="1:47" s="2" customFormat="1" ht="12">
      <c r="A115" s="39"/>
      <c r="B115" s="40"/>
      <c r="C115" s="41"/>
      <c r="D115" s="218" t="s">
        <v>131</v>
      </c>
      <c r="E115" s="41"/>
      <c r="F115" s="219" t="s">
        <v>169</v>
      </c>
      <c r="G115" s="41"/>
      <c r="H115" s="41"/>
      <c r="I115" s="220"/>
      <c r="J115" s="41"/>
      <c r="K115" s="41"/>
      <c r="L115" s="45"/>
      <c r="M115" s="221"/>
      <c r="N115" s="222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131</v>
      </c>
      <c r="AU115" s="18" t="s">
        <v>82</v>
      </c>
    </row>
    <row r="116" spans="1:47" s="2" customFormat="1" ht="12">
      <c r="A116" s="39"/>
      <c r="B116" s="40"/>
      <c r="C116" s="41"/>
      <c r="D116" s="223" t="s">
        <v>133</v>
      </c>
      <c r="E116" s="41"/>
      <c r="F116" s="224" t="s">
        <v>170</v>
      </c>
      <c r="G116" s="41"/>
      <c r="H116" s="41"/>
      <c r="I116" s="220"/>
      <c r="J116" s="41"/>
      <c r="K116" s="41"/>
      <c r="L116" s="45"/>
      <c r="M116" s="221"/>
      <c r="N116" s="222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133</v>
      </c>
      <c r="AU116" s="18" t="s">
        <v>82</v>
      </c>
    </row>
    <row r="117" spans="1:65" s="2" customFormat="1" ht="16.5" customHeight="1">
      <c r="A117" s="39"/>
      <c r="B117" s="40"/>
      <c r="C117" s="205" t="s">
        <v>150</v>
      </c>
      <c r="D117" s="205" t="s">
        <v>126</v>
      </c>
      <c r="E117" s="206" t="s">
        <v>171</v>
      </c>
      <c r="F117" s="207" t="s">
        <v>172</v>
      </c>
      <c r="G117" s="208" t="s">
        <v>173</v>
      </c>
      <c r="H117" s="209">
        <v>2.412</v>
      </c>
      <c r="I117" s="210"/>
      <c r="J117" s="211">
        <f>ROUND(I117*H117,2)</f>
        <v>0</v>
      </c>
      <c r="K117" s="207" t="s">
        <v>130</v>
      </c>
      <c r="L117" s="45"/>
      <c r="M117" s="212" t="s">
        <v>20</v>
      </c>
      <c r="N117" s="213" t="s">
        <v>44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124</v>
      </c>
      <c r="AT117" s="216" t="s">
        <v>126</v>
      </c>
      <c r="AU117" s="216" t="s">
        <v>82</v>
      </c>
      <c r="AY117" s="18" t="s">
        <v>123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22</v>
      </c>
      <c r="BK117" s="217">
        <f>ROUND(I117*H117,2)</f>
        <v>0</v>
      </c>
      <c r="BL117" s="18" t="s">
        <v>124</v>
      </c>
      <c r="BM117" s="216" t="s">
        <v>174</v>
      </c>
    </row>
    <row r="118" spans="1:47" s="2" customFormat="1" ht="12">
      <c r="A118" s="39"/>
      <c r="B118" s="40"/>
      <c r="C118" s="41"/>
      <c r="D118" s="218" t="s">
        <v>131</v>
      </c>
      <c r="E118" s="41"/>
      <c r="F118" s="219" t="s">
        <v>175</v>
      </c>
      <c r="G118" s="41"/>
      <c r="H118" s="41"/>
      <c r="I118" s="220"/>
      <c r="J118" s="41"/>
      <c r="K118" s="41"/>
      <c r="L118" s="45"/>
      <c r="M118" s="221"/>
      <c r="N118" s="222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131</v>
      </c>
      <c r="AU118" s="18" t="s">
        <v>82</v>
      </c>
    </row>
    <row r="119" spans="1:47" s="2" customFormat="1" ht="12">
      <c r="A119" s="39"/>
      <c r="B119" s="40"/>
      <c r="C119" s="41"/>
      <c r="D119" s="223" t="s">
        <v>133</v>
      </c>
      <c r="E119" s="41"/>
      <c r="F119" s="224" t="s">
        <v>176</v>
      </c>
      <c r="G119" s="41"/>
      <c r="H119" s="41"/>
      <c r="I119" s="220"/>
      <c r="J119" s="41"/>
      <c r="K119" s="41"/>
      <c r="L119" s="45"/>
      <c r="M119" s="221"/>
      <c r="N119" s="222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133</v>
      </c>
      <c r="AU119" s="18" t="s">
        <v>82</v>
      </c>
    </row>
    <row r="120" spans="1:65" s="2" customFormat="1" ht="16.5" customHeight="1">
      <c r="A120" s="39"/>
      <c r="B120" s="40"/>
      <c r="C120" s="205" t="s">
        <v>135</v>
      </c>
      <c r="D120" s="205" t="s">
        <v>126</v>
      </c>
      <c r="E120" s="206" t="s">
        <v>177</v>
      </c>
      <c r="F120" s="207" t="s">
        <v>178</v>
      </c>
      <c r="G120" s="208" t="s">
        <v>173</v>
      </c>
      <c r="H120" s="209">
        <v>2.412</v>
      </c>
      <c r="I120" s="210"/>
      <c r="J120" s="211">
        <f>ROUND(I120*H120,2)</f>
        <v>0</v>
      </c>
      <c r="K120" s="207" t="s">
        <v>130</v>
      </c>
      <c r="L120" s="45"/>
      <c r="M120" s="212" t="s">
        <v>20</v>
      </c>
      <c r="N120" s="213" t="s">
        <v>44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124</v>
      </c>
      <c r="AT120" s="216" t="s">
        <v>126</v>
      </c>
      <c r="AU120" s="216" t="s">
        <v>82</v>
      </c>
      <c r="AY120" s="18" t="s">
        <v>123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22</v>
      </c>
      <c r="BK120" s="217">
        <f>ROUND(I120*H120,2)</f>
        <v>0</v>
      </c>
      <c r="BL120" s="18" t="s">
        <v>124</v>
      </c>
      <c r="BM120" s="216" t="s">
        <v>179</v>
      </c>
    </row>
    <row r="121" spans="1:47" s="2" customFormat="1" ht="12">
      <c r="A121" s="39"/>
      <c r="B121" s="40"/>
      <c r="C121" s="41"/>
      <c r="D121" s="218" t="s">
        <v>131</v>
      </c>
      <c r="E121" s="41"/>
      <c r="F121" s="219" t="s">
        <v>180</v>
      </c>
      <c r="G121" s="41"/>
      <c r="H121" s="41"/>
      <c r="I121" s="220"/>
      <c r="J121" s="41"/>
      <c r="K121" s="41"/>
      <c r="L121" s="45"/>
      <c r="M121" s="221"/>
      <c r="N121" s="222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131</v>
      </c>
      <c r="AU121" s="18" t="s">
        <v>82</v>
      </c>
    </row>
    <row r="122" spans="1:47" s="2" customFormat="1" ht="12">
      <c r="A122" s="39"/>
      <c r="B122" s="40"/>
      <c r="C122" s="41"/>
      <c r="D122" s="223" t="s">
        <v>133</v>
      </c>
      <c r="E122" s="41"/>
      <c r="F122" s="224" t="s">
        <v>181</v>
      </c>
      <c r="G122" s="41"/>
      <c r="H122" s="41"/>
      <c r="I122" s="220"/>
      <c r="J122" s="41"/>
      <c r="K122" s="41"/>
      <c r="L122" s="45"/>
      <c r="M122" s="221"/>
      <c r="N122" s="222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133</v>
      </c>
      <c r="AU122" s="18" t="s">
        <v>82</v>
      </c>
    </row>
    <row r="123" spans="1:63" s="12" customFormat="1" ht="25.9" customHeight="1">
      <c r="A123" s="12"/>
      <c r="B123" s="189"/>
      <c r="C123" s="190"/>
      <c r="D123" s="191" t="s">
        <v>72</v>
      </c>
      <c r="E123" s="192" t="s">
        <v>182</v>
      </c>
      <c r="F123" s="192" t="s">
        <v>183</v>
      </c>
      <c r="G123" s="190"/>
      <c r="H123" s="190"/>
      <c r="I123" s="193"/>
      <c r="J123" s="194">
        <f>BK123</f>
        <v>0</v>
      </c>
      <c r="K123" s="190"/>
      <c r="L123" s="195"/>
      <c r="M123" s="196"/>
      <c r="N123" s="197"/>
      <c r="O123" s="197"/>
      <c r="P123" s="198">
        <f>P124+P247+P254</f>
        <v>0</v>
      </c>
      <c r="Q123" s="197"/>
      <c r="R123" s="198">
        <f>R124+R247+R254</f>
        <v>2.43031948</v>
      </c>
      <c r="S123" s="197"/>
      <c r="T123" s="199">
        <f>T124+T247+T254</f>
        <v>0.6036707800000001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0" t="s">
        <v>82</v>
      </c>
      <c r="AT123" s="201" t="s">
        <v>72</v>
      </c>
      <c r="AU123" s="201" t="s">
        <v>73</v>
      </c>
      <c r="AY123" s="200" t="s">
        <v>123</v>
      </c>
      <c r="BK123" s="202">
        <f>BK124+BK247+BK254</f>
        <v>0</v>
      </c>
    </row>
    <row r="124" spans="1:63" s="12" customFormat="1" ht="22.8" customHeight="1">
      <c r="A124" s="12"/>
      <c r="B124" s="189"/>
      <c r="C124" s="190"/>
      <c r="D124" s="191" t="s">
        <v>72</v>
      </c>
      <c r="E124" s="203" t="s">
        <v>520</v>
      </c>
      <c r="F124" s="203" t="s">
        <v>521</v>
      </c>
      <c r="G124" s="190"/>
      <c r="H124" s="190"/>
      <c r="I124" s="193"/>
      <c r="J124" s="204">
        <f>BK124</f>
        <v>0</v>
      </c>
      <c r="K124" s="190"/>
      <c r="L124" s="195"/>
      <c r="M124" s="196"/>
      <c r="N124" s="197"/>
      <c r="O124" s="197"/>
      <c r="P124" s="198">
        <f>SUM(P125:P246)</f>
        <v>0</v>
      </c>
      <c r="Q124" s="197"/>
      <c r="R124" s="198">
        <f>SUM(R125:R246)</f>
        <v>0.62147</v>
      </c>
      <c r="S124" s="197"/>
      <c r="T124" s="199">
        <f>SUM(T125:T246)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0" t="s">
        <v>82</v>
      </c>
      <c r="AT124" s="201" t="s">
        <v>72</v>
      </c>
      <c r="AU124" s="201" t="s">
        <v>22</v>
      </c>
      <c r="AY124" s="200" t="s">
        <v>123</v>
      </c>
      <c r="BK124" s="202">
        <f>SUM(BK125:BK246)</f>
        <v>0</v>
      </c>
    </row>
    <row r="125" spans="1:65" s="2" customFormat="1" ht="16.5" customHeight="1">
      <c r="A125" s="39"/>
      <c r="B125" s="40"/>
      <c r="C125" s="205" t="s">
        <v>27</v>
      </c>
      <c r="D125" s="205" t="s">
        <v>126</v>
      </c>
      <c r="E125" s="206" t="s">
        <v>522</v>
      </c>
      <c r="F125" s="207" t="s">
        <v>523</v>
      </c>
      <c r="G125" s="208" t="s">
        <v>524</v>
      </c>
      <c r="H125" s="209">
        <v>150</v>
      </c>
      <c r="I125" s="210"/>
      <c r="J125" s="211">
        <f>ROUND(I125*H125,2)</f>
        <v>0</v>
      </c>
      <c r="K125" s="207" t="s">
        <v>20</v>
      </c>
      <c r="L125" s="45"/>
      <c r="M125" s="212" t="s">
        <v>20</v>
      </c>
      <c r="N125" s="213" t="s">
        <v>44</v>
      </c>
      <c r="O125" s="85"/>
      <c r="P125" s="214">
        <f>O125*H125</f>
        <v>0</v>
      </c>
      <c r="Q125" s="214">
        <v>0</v>
      </c>
      <c r="R125" s="214">
        <f>Q125*H125</f>
        <v>0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174</v>
      </c>
      <c r="AT125" s="216" t="s">
        <v>126</v>
      </c>
      <c r="AU125" s="216" t="s">
        <v>82</v>
      </c>
      <c r="AY125" s="18" t="s">
        <v>123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22</v>
      </c>
      <c r="BK125" s="217">
        <f>ROUND(I125*H125,2)</f>
        <v>0</v>
      </c>
      <c r="BL125" s="18" t="s">
        <v>174</v>
      </c>
      <c r="BM125" s="216" t="s">
        <v>190</v>
      </c>
    </row>
    <row r="126" spans="1:47" s="2" customFormat="1" ht="12">
      <c r="A126" s="39"/>
      <c r="B126" s="40"/>
      <c r="C126" s="41"/>
      <c r="D126" s="218" t="s">
        <v>131</v>
      </c>
      <c r="E126" s="41"/>
      <c r="F126" s="219" t="s">
        <v>523</v>
      </c>
      <c r="G126" s="41"/>
      <c r="H126" s="41"/>
      <c r="I126" s="220"/>
      <c r="J126" s="41"/>
      <c r="K126" s="41"/>
      <c r="L126" s="45"/>
      <c r="M126" s="221"/>
      <c r="N126" s="222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131</v>
      </c>
      <c r="AU126" s="18" t="s">
        <v>82</v>
      </c>
    </row>
    <row r="127" spans="1:65" s="2" customFormat="1" ht="16.5" customHeight="1">
      <c r="A127" s="39"/>
      <c r="B127" s="40"/>
      <c r="C127" s="205" t="s">
        <v>193</v>
      </c>
      <c r="D127" s="205" t="s">
        <v>126</v>
      </c>
      <c r="E127" s="206" t="s">
        <v>246</v>
      </c>
      <c r="F127" s="207" t="s">
        <v>247</v>
      </c>
      <c r="G127" s="208" t="s">
        <v>129</v>
      </c>
      <c r="H127" s="209">
        <v>240</v>
      </c>
      <c r="I127" s="210"/>
      <c r="J127" s="211">
        <f>ROUND(I127*H127,2)</f>
        <v>0</v>
      </c>
      <c r="K127" s="207" t="s">
        <v>130</v>
      </c>
      <c r="L127" s="45"/>
      <c r="M127" s="212" t="s">
        <v>20</v>
      </c>
      <c r="N127" s="213" t="s">
        <v>44</v>
      </c>
      <c r="O127" s="85"/>
      <c r="P127" s="214">
        <f>O127*H127</f>
        <v>0</v>
      </c>
      <c r="Q127" s="214">
        <v>0</v>
      </c>
      <c r="R127" s="214">
        <f>Q127*H127</f>
        <v>0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174</v>
      </c>
      <c r="AT127" s="216" t="s">
        <v>126</v>
      </c>
      <c r="AU127" s="216" t="s">
        <v>82</v>
      </c>
      <c r="AY127" s="18" t="s">
        <v>123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22</v>
      </c>
      <c r="BK127" s="217">
        <f>ROUND(I127*H127,2)</f>
        <v>0</v>
      </c>
      <c r="BL127" s="18" t="s">
        <v>174</v>
      </c>
      <c r="BM127" s="216" t="s">
        <v>197</v>
      </c>
    </row>
    <row r="128" spans="1:47" s="2" customFormat="1" ht="12">
      <c r="A128" s="39"/>
      <c r="B128" s="40"/>
      <c r="C128" s="41"/>
      <c r="D128" s="218" t="s">
        <v>131</v>
      </c>
      <c r="E128" s="41"/>
      <c r="F128" s="219" t="s">
        <v>249</v>
      </c>
      <c r="G128" s="41"/>
      <c r="H128" s="41"/>
      <c r="I128" s="220"/>
      <c r="J128" s="41"/>
      <c r="K128" s="41"/>
      <c r="L128" s="45"/>
      <c r="M128" s="221"/>
      <c r="N128" s="222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131</v>
      </c>
      <c r="AU128" s="18" t="s">
        <v>82</v>
      </c>
    </row>
    <row r="129" spans="1:47" s="2" customFormat="1" ht="12">
      <c r="A129" s="39"/>
      <c r="B129" s="40"/>
      <c r="C129" s="41"/>
      <c r="D129" s="223" t="s">
        <v>133</v>
      </c>
      <c r="E129" s="41"/>
      <c r="F129" s="224" t="s">
        <v>250</v>
      </c>
      <c r="G129" s="41"/>
      <c r="H129" s="41"/>
      <c r="I129" s="220"/>
      <c r="J129" s="41"/>
      <c r="K129" s="41"/>
      <c r="L129" s="45"/>
      <c r="M129" s="221"/>
      <c r="N129" s="222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133</v>
      </c>
      <c r="AU129" s="18" t="s">
        <v>82</v>
      </c>
    </row>
    <row r="130" spans="1:65" s="2" customFormat="1" ht="16.5" customHeight="1">
      <c r="A130" s="39"/>
      <c r="B130" s="40"/>
      <c r="C130" s="225" t="s">
        <v>8</v>
      </c>
      <c r="D130" s="225" t="s">
        <v>194</v>
      </c>
      <c r="E130" s="226" t="s">
        <v>251</v>
      </c>
      <c r="F130" s="227" t="s">
        <v>252</v>
      </c>
      <c r="G130" s="228" t="s">
        <v>129</v>
      </c>
      <c r="H130" s="229">
        <v>220</v>
      </c>
      <c r="I130" s="230"/>
      <c r="J130" s="231">
        <f>ROUND(I130*H130,2)</f>
        <v>0</v>
      </c>
      <c r="K130" s="227" t="s">
        <v>130</v>
      </c>
      <c r="L130" s="232"/>
      <c r="M130" s="233" t="s">
        <v>20</v>
      </c>
      <c r="N130" s="234" t="s">
        <v>44</v>
      </c>
      <c r="O130" s="85"/>
      <c r="P130" s="214">
        <f>O130*H130</f>
        <v>0</v>
      </c>
      <c r="Q130" s="214">
        <v>5E-05</v>
      </c>
      <c r="R130" s="214">
        <f>Q130*H130</f>
        <v>0.011000000000000001</v>
      </c>
      <c r="S130" s="214">
        <v>0</v>
      </c>
      <c r="T130" s="215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16" t="s">
        <v>221</v>
      </c>
      <c r="AT130" s="216" t="s">
        <v>194</v>
      </c>
      <c r="AU130" s="216" t="s">
        <v>82</v>
      </c>
      <c r="AY130" s="18" t="s">
        <v>123</v>
      </c>
      <c r="BE130" s="217">
        <f>IF(N130="základní",J130,0)</f>
        <v>0</v>
      </c>
      <c r="BF130" s="217">
        <f>IF(N130="snížená",J130,0)</f>
        <v>0</v>
      </c>
      <c r="BG130" s="217">
        <f>IF(N130="zákl. přenesená",J130,0)</f>
        <v>0</v>
      </c>
      <c r="BH130" s="217">
        <f>IF(N130="sníž. přenesená",J130,0)</f>
        <v>0</v>
      </c>
      <c r="BI130" s="217">
        <f>IF(N130="nulová",J130,0)</f>
        <v>0</v>
      </c>
      <c r="BJ130" s="18" t="s">
        <v>22</v>
      </c>
      <c r="BK130" s="217">
        <f>ROUND(I130*H130,2)</f>
        <v>0</v>
      </c>
      <c r="BL130" s="18" t="s">
        <v>174</v>
      </c>
      <c r="BM130" s="216" t="s">
        <v>200</v>
      </c>
    </row>
    <row r="131" spans="1:47" s="2" customFormat="1" ht="12">
      <c r="A131" s="39"/>
      <c r="B131" s="40"/>
      <c r="C131" s="41"/>
      <c r="D131" s="218" t="s">
        <v>131</v>
      </c>
      <c r="E131" s="41"/>
      <c r="F131" s="219" t="s">
        <v>252</v>
      </c>
      <c r="G131" s="41"/>
      <c r="H131" s="41"/>
      <c r="I131" s="220"/>
      <c r="J131" s="41"/>
      <c r="K131" s="41"/>
      <c r="L131" s="45"/>
      <c r="M131" s="221"/>
      <c r="N131" s="222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131</v>
      </c>
      <c r="AU131" s="18" t="s">
        <v>82</v>
      </c>
    </row>
    <row r="132" spans="1:65" s="2" customFormat="1" ht="16.5" customHeight="1">
      <c r="A132" s="39"/>
      <c r="B132" s="40"/>
      <c r="C132" s="225" t="s">
        <v>206</v>
      </c>
      <c r="D132" s="225" t="s">
        <v>194</v>
      </c>
      <c r="E132" s="226" t="s">
        <v>525</v>
      </c>
      <c r="F132" s="227" t="s">
        <v>526</v>
      </c>
      <c r="G132" s="228" t="s">
        <v>129</v>
      </c>
      <c r="H132" s="229">
        <v>20</v>
      </c>
      <c r="I132" s="230"/>
      <c r="J132" s="231">
        <f>ROUND(I132*H132,2)</f>
        <v>0</v>
      </c>
      <c r="K132" s="227" t="s">
        <v>130</v>
      </c>
      <c r="L132" s="232"/>
      <c r="M132" s="233" t="s">
        <v>20</v>
      </c>
      <c r="N132" s="234" t="s">
        <v>44</v>
      </c>
      <c r="O132" s="85"/>
      <c r="P132" s="214">
        <f>O132*H132</f>
        <v>0</v>
      </c>
      <c r="Q132" s="214">
        <v>1E-05</v>
      </c>
      <c r="R132" s="214">
        <f>Q132*H132</f>
        <v>0.0002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221</v>
      </c>
      <c r="AT132" s="216" t="s">
        <v>194</v>
      </c>
      <c r="AU132" s="216" t="s">
        <v>82</v>
      </c>
      <c r="AY132" s="18" t="s">
        <v>123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22</v>
      </c>
      <c r="BK132" s="217">
        <f>ROUND(I132*H132,2)</f>
        <v>0</v>
      </c>
      <c r="BL132" s="18" t="s">
        <v>174</v>
      </c>
      <c r="BM132" s="216" t="s">
        <v>209</v>
      </c>
    </row>
    <row r="133" spans="1:47" s="2" customFormat="1" ht="12">
      <c r="A133" s="39"/>
      <c r="B133" s="40"/>
      <c r="C133" s="41"/>
      <c r="D133" s="218" t="s">
        <v>131</v>
      </c>
      <c r="E133" s="41"/>
      <c r="F133" s="219" t="s">
        <v>526</v>
      </c>
      <c r="G133" s="41"/>
      <c r="H133" s="41"/>
      <c r="I133" s="220"/>
      <c r="J133" s="41"/>
      <c r="K133" s="41"/>
      <c r="L133" s="45"/>
      <c r="M133" s="221"/>
      <c r="N133" s="222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131</v>
      </c>
      <c r="AU133" s="18" t="s">
        <v>82</v>
      </c>
    </row>
    <row r="134" spans="1:65" s="2" customFormat="1" ht="21.75" customHeight="1">
      <c r="A134" s="39"/>
      <c r="B134" s="40"/>
      <c r="C134" s="205" t="s">
        <v>168</v>
      </c>
      <c r="D134" s="205" t="s">
        <v>126</v>
      </c>
      <c r="E134" s="206" t="s">
        <v>527</v>
      </c>
      <c r="F134" s="207" t="s">
        <v>528</v>
      </c>
      <c r="G134" s="208" t="s">
        <v>139</v>
      </c>
      <c r="H134" s="209">
        <v>260</v>
      </c>
      <c r="I134" s="210"/>
      <c r="J134" s="211">
        <f>ROUND(I134*H134,2)</f>
        <v>0</v>
      </c>
      <c r="K134" s="207" t="s">
        <v>130</v>
      </c>
      <c r="L134" s="45"/>
      <c r="M134" s="212" t="s">
        <v>20</v>
      </c>
      <c r="N134" s="213" t="s">
        <v>44</v>
      </c>
      <c r="O134" s="85"/>
      <c r="P134" s="214">
        <f>O134*H134</f>
        <v>0</v>
      </c>
      <c r="Q134" s="214">
        <v>0</v>
      </c>
      <c r="R134" s="214">
        <f>Q134*H134</f>
        <v>0</v>
      </c>
      <c r="S134" s="214">
        <v>0</v>
      </c>
      <c r="T134" s="215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16" t="s">
        <v>174</v>
      </c>
      <c r="AT134" s="216" t="s">
        <v>126</v>
      </c>
      <c r="AU134" s="216" t="s">
        <v>82</v>
      </c>
      <c r="AY134" s="18" t="s">
        <v>123</v>
      </c>
      <c r="BE134" s="217">
        <f>IF(N134="základní",J134,0)</f>
        <v>0</v>
      </c>
      <c r="BF134" s="217">
        <f>IF(N134="snížená",J134,0)</f>
        <v>0</v>
      </c>
      <c r="BG134" s="217">
        <f>IF(N134="zákl. přenesená",J134,0)</f>
        <v>0</v>
      </c>
      <c r="BH134" s="217">
        <f>IF(N134="sníž. přenesená",J134,0)</f>
        <v>0</v>
      </c>
      <c r="BI134" s="217">
        <f>IF(N134="nulová",J134,0)</f>
        <v>0</v>
      </c>
      <c r="BJ134" s="18" t="s">
        <v>22</v>
      </c>
      <c r="BK134" s="217">
        <f>ROUND(I134*H134,2)</f>
        <v>0</v>
      </c>
      <c r="BL134" s="18" t="s">
        <v>174</v>
      </c>
      <c r="BM134" s="216" t="s">
        <v>212</v>
      </c>
    </row>
    <row r="135" spans="1:47" s="2" customFormat="1" ht="12">
      <c r="A135" s="39"/>
      <c r="B135" s="40"/>
      <c r="C135" s="41"/>
      <c r="D135" s="218" t="s">
        <v>131</v>
      </c>
      <c r="E135" s="41"/>
      <c r="F135" s="219" t="s">
        <v>529</v>
      </c>
      <c r="G135" s="41"/>
      <c r="H135" s="41"/>
      <c r="I135" s="220"/>
      <c r="J135" s="41"/>
      <c r="K135" s="41"/>
      <c r="L135" s="45"/>
      <c r="M135" s="221"/>
      <c r="N135" s="222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131</v>
      </c>
      <c r="AU135" s="18" t="s">
        <v>82</v>
      </c>
    </row>
    <row r="136" spans="1:47" s="2" customFormat="1" ht="12">
      <c r="A136" s="39"/>
      <c r="B136" s="40"/>
      <c r="C136" s="41"/>
      <c r="D136" s="223" t="s">
        <v>133</v>
      </c>
      <c r="E136" s="41"/>
      <c r="F136" s="224" t="s">
        <v>530</v>
      </c>
      <c r="G136" s="41"/>
      <c r="H136" s="41"/>
      <c r="I136" s="220"/>
      <c r="J136" s="41"/>
      <c r="K136" s="41"/>
      <c r="L136" s="45"/>
      <c r="M136" s="221"/>
      <c r="N136" s="222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133</v>
      </c>
      <c r="AU136" s="18" t="s">
        <v>82</v>
      </c>
    </row>
    <row r="137" spans="1:65" s="2" customFormat="1" ht="16.5" customHeight="1">
      <c r="A137" s="39"/>
      <c r="B137" s="40"/>
      <c r="C137" s="225" t="s">
        <v>213</v>
      </c>
      <c r="D137" s="225" t="s">
        <v>194</v>
      </c>
      <c r="E137" s="226" t="s">
        <v>531</v>
      </c>
      <c r="F137" s="227" t="s">
        <v>532</v>
      </c>
      <c r="G137" s="228" t="s">
        <v>139</v>
      </c>
      <c r="H137" s="229">
        <v>200</v>
      </c>
      <c r="I137" s="230"/>
      <c r="J137" s="231">
        <f>ROUND(I137*H137,2)</f>
        <v>0</v>
      </c>
      <c r="K137" s="227" t="s">
        <v>130</v>
      </c>
      <c r="L137" s="232"/>
      <c r="M137" s="233" t="s">
        <v>20</v>
      </c>
      <c r="N137" s="234" t="s">
        <v>44</v>
      </c>
      <c r="O137" s="85"/>
      <c r="P137" s="214">
        <f>O137*H137</f>
        <v>0</v>
      </c>
      <c r="Q137" s="214">
        <v>9E-05</v>
      </c>
      <c r="R137" s="214">
        <f>Q137*H137</f>
        <v>0.018000000000000002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221</v>
      </c>
      <c r="AT137" s="216" t="s">
        <v>194</v>
      </c>
      <c r="AU137" s="216" t="s">
        <v>82</v>
      </c>
      <c r="AY137" s="18" t="s">
        <v>123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22</v>
      </c>
      <c r="BK137" s="217">
        <f>ROUND(I137*H137,2)</f>
        <v>0</v>
      </c>
      <c r="BL137" s="18" t="s">
        <v>174</v>
      </c>
      <c r="BM137" s="216" t="s">
        <v>216</v>
      </c>
    </row>
    <row r="138" spans="1:47" s="2" customFormat="1" ht="12">
      <c r="A138" s="39"/>
      <c r="B138" s="40"/>
      <c r="C138" s="41"/>
      <c r="D138" s="218" t="s">
        <v>131</v>
      </c>
      <c r="E138" s="41"/>
      <c r="F138" s="219" t="s">
        <v>532</v>
      </c>
      <c r="G138" s="41"/>
      <c r="H138" s="41"/>
      <c r="I138" s="220"/>
      <c r="J138" s="41"/>
      <c r="K138" s="41"/>
      <c r="L138" s="45"/>
      <c r="M138" s="221"/>
      <c r="N138" s="222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131</v>
      </c>
      <c r="AU138" s="18" t="s">
        <v>82</v>
      </c>
    </row>
    <row r="139" spans="1:65" s="2" customFormat="1" ht="16.5" customHeight="1">
      <c r="A139" s="39"/>
      <c r="B139" s="40"/>
      <c r="C139" s="225" t="s">
        <v>174</v>
      </c>
      <c r="D139" s="225" t="s">
        <v>194</v>
      </c>
      <c r="E139" s="226" t="s">
        <v>533</v>
      </c>
      <c r="F139" s="227" t="s">
        <v>534</v>
      </c>
      <c r="G139" s="228" t="s">
        <v>139</v>
      </c>
      <c r="H139" s="229">
        <v>30</v>
      </c>
      <c r="I139" s="230"/>
      <c r="J139" s="231">
        <f>ROUND(I139*H139,2)</f>
        <v>0</v>
      </c>
      <c r="K139" s="227" t="s">
        <v>130</v>
      </c>
      <c r="L139" s="232"/>
      <c r="M139" s="233" t="s">
        <v>20</v>
      </c>
      <c r="N139" s="234" t="s">
        <v>44</v>
      </c>
      <c r="O139" s="85"/>
      <c r="P139" s="214">
        <f>O139*H139</f>
        <v>0</v>
      </c>
      <c r="Q139" s="214">
        <v>0.00011</v>
      </c>
      <c r="R139" s="214">
        <f>Q139*H139</f>
        <v>0.0033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221</v>
      </c>
      <c r="AT139" s="216" t="s">
        <v>194</v>
      </c>
      <c r="AU139" s="216" t="s">
        <v>82</v>
      </c>
      <c r="AY139" s="18" t="s">
        <v>123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22</v>
      </c>
      <c r="BK139" s="217">
        <f>ROUND(I139*H139,2)</f>
        <v>0</v>
      </c>
      <c r="BL139" s="18" t="s">
        <v>174</v>
      </c>
      <c r="BM139" s="216" t="s">
        <v>221</v>
      </c>
    </row>
    <row r="140" spans="1:47" s="2" customFormat="1" ht="12">
      <c r="A140" s="39"/>
      <c r="B140" s="40"/>
      <c r="C140" s="41"/>
      <c r="D140" s="218" t="s">
        <v>131</v>
      </c>
      <c r="E140" s="41"/>
      <c r="F140" s="219" t="s">
        <v>534</v>
      </c>
      <c r="G140" s="41"/>
      <c r="H140" s="41"/>
      <c r="I140" s="220"/>
      <c r="J140" s="41"/>
      <c r="K140" s="41"/>
      <c r="L140" s="45"/>
      <c r="M140" s="221"/>
      <c r="N140" s="222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131</v>
      </c>
      <c r="AU140" s="18" t="s">
        <v>82</v>
      </c>
    </row>
    <row r="141" spans="1:65" s="2" customFormat="1" ht="16.5" customHeight="1">
      <c r="A141" s="39"/>
      <c r="B141" s="40"/>
      <c r="C141" s="225" t="s">
        <v>222</v>
      </c>
      <c r="D141" s="225" t="s">
        <v>194</v>
      </c>
      <c r="E141" s="226" t="s">
        <v>535</v>
      </c>
      <c r="F141" s="227" t="s">
        <v>536</v>
      </c>
      <c r="G141" s="228" t="s">
        <v>139</v>
      </c>
      <c r="H141" s="229">
        <v>30</v>
      </c>
      <c r="I141" s="230"/>
      <c r="J141" s="231">
        <f>ROUND(I141*H141,2)</f>
        <v>0</v>
      </c>
      <c r="K141" s="227" t="s">
        <v>130</v>
      </c>
      <c r="L141" s="232"/>
      <c r="M141" s="233" t="s">
        <v>20</v>
      </c>
      <c r="N141" s="234" t="s">
        <v>44</v>
      </c>
      <c r="O141" s="85"/>
      <c r="P141" s="214">
        <f>O141*H141</f>
        <v>0</v>
      </c>
      <c r="Q141" s="214">
        <v>0.00025</v>
      </c>
      <c r="R141" s="214">
        <f>Q141*H141</f>
        <v>0.0075</v>
      </c>
      <c r="S141" s="214">
        <v>0</v>
      </c>
      <c r="T141" s="21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16" t="s">
        <v>221</v>
      </c>
      <c r="AT141" s="216" t="s">
        <v>194</v>
      </c>
      <c r="AU141" s="216" t="s">
        <v>82</v>
      </c>
      <c r="AY141" s="18" t="s">
        <v>123</v>
      </c>
      <c r="BE141" s="217">
        <f>IF(N141="základní",J141,0)</f>
        <v>0</v>
      </c>
      <c r="BF141" s="217">
        <f>IF(N141="snížená",J141,0)</f>
        <v>0</v>
      </c>
      <c r="BG141" s="217">
        <f>IF(N141="zákl. přenesená",J141,0)</f>
        <v>0</v>
      </c>
      <c r="BH141" s="217">
        <f>IF(N141="sníž. přenesená",J141,0)</f>
        <v>0</v>
      </c>
      <c r="BI141" s="217">
        <f>IF(N141="nulová",J141,0)</f>
        <v>0</v>
      </c>
      <c r="BJ141" s="18" t="s">
        <v>22</v>
      </c>
      <c r="BK141" s="217">
        <f>ROUND(I141*H141,2)</f>
        <v>0</v>
      </c>
      <c r="BL141" s="18" t="s">
        <v>174</v>
      </c>
      <c r="BM141" s="216" t="s">
        <v>225</v>
      </c>
    </row>
    <row r="142" spans="1:47" s="2" customFormat="1" ht="12">
      <c r="A142" s="39"/>
      <c r="B142" s="40"/>
      <c r="C142" s="41"/>
      <c r="D142" s="218" t="s">
        <v>131</v>
      </c>
      <c r="E142" s="41"/>
      <c r="F142" s="219" t="s">
        <v>536</v>
      </c>
      <c r="G142" s="41"/>
      <c r="H142" s="41"/>
      <c r="I142" s="220"/>
      <c r="J142" s="41"/>
      <c r="K142" s="41"/>
      <c r="L142" s="45"/>
      <c r="M142" s="221"/>
      <c r="N142" s="222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131</v>
      </c>
      <c r="AU142" s="18" t="s">
        <v>82</v>
      </c>
    </row>
    <row r="143" spans="1:65" s="2" customFormat="1" ht="16.5" customHeight="1">
      <c r="A143" s="39"/>
      <c r="B143" s="40"/>
      <c r="C143" s="205" t="s">
        <v>179</v>
      </c>
      <c r="D143" s="205" t="s">
        <v>126</v>
      </c>
      <c r="E143" s="206" t="s">
        <v>537</v>
      </c>
      <c r="F143" s="207" t="s">
        <v>538</v>
      </c>
      <c r="G143" s="208" t="s">
        <v>139</v>
      </c>
      <c r="H143" s="209">
        <v>3100</v>
      </c>
      <c r="I143" s="210"/>
      <c r="J143" s="211">
        <f>ROUND(I143*H143,2)</f>
        <v>0</v>
      </c>
      <c r="K143" s="207" t="s">
        <v>130</v>
      </c>
      <c r="L143" s="45"/>
      <c r="M143" s="212" t="s">
        <v>20</v>
      </c>
      <c r="N143" s="213" t="s">
        <v>44</v>
      </c>
      <c r="O143" s="85"/>
      <c r="P143" s="214">
        <f>O143*H143</f>
        <v>0</v>
      </c>
      <c r="Q143" s="214">
        <v>0</v>
      </c>
      <c r="R143" s="214">
        <f>Q143*H143</f>
        <v>0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174</v>
      </c>
      <c r="AT143" s="216" t="s">
        <v>126</v>
      </c>
      <c r="AU143" s="216" t="s">
        <v>82</v>
      </c>
      <c r="AY143" s="18" t="s">
        <v>123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22</v>
      </c>
      <c r="BK143" s="217">
        <f>ROUND(I143*H143,2)</f>
        <v>0</v>
      </c>
      <c r="BL143" s="18" t="s">
        <v>174</v>
      </c>
      <c r="BM143" s="216" t="s">
        <v>228</v>
      </c>
    </row>
    <row r="144" spans="1:47" s="2" customFormat="1" ht="12">
      <c r="A144" s="39"/>
      <c r="B144" s="40"/>
      <c r="C144" s="41"/>
      <c r="D144" s="218" t="s">
        <v>131</v>
      </c>
      <c r="E144" s="41"/>
      <c r="F144" s="219" t="s">
        <v>539</v>
      </c>
      <c r="G144" s="41"/>
      <c r="H144" s="41"/>
      <c r="I144" s="220"/>
      <c r="J144" s="41"/>
      <c r="K144" s="41"/>
      <c r="L144" s="45"/>
      <c r="M144" s="221"/>
      <c r="N144" s="222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131</v>
      </c>
      <c r="AU144" s="18" t="s">
        <v>82</v>
      </c>
    </row>
    <row r="145" spans="1:47" s="2" customFormat="1" ht="12">
      <c r="A145" s="39"/>
      <c r="B145" s="40"/>
      <c r="C145" s="41"/>
      <c r="D145" s="223" t="s">
        <v>133</v>
      </c>
      <c r="E145" s="41"/>
      <c r="F145" s="224" t="s">
        <v>540</v>
      </c>
      <c r="G145" s="41"/>
      <c r="H145" s="41"/>
      <c r="I145" s="220"/>
      <c r="J145" s="41"/>
      <c r="K145" s="41"/>
      <c r="L145" s="45"/>
      <c r="M145" s="221"/>
      <c r="N145" s="222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133</v>
      </c>
      <c r="AU145" s="18" t="s">
        <v>82</v>
      </c>
    </row>
    <row r="146" spans="1:65" s="2" customFormat="1" ht="16.5" customHeight="1">
      <c r="A146" s="39"/>
      <c r="B146" s="40"/>
      <c r="C146" s="225" t="s">
        <v>230</v>
      </c>
      <c r="D146" s="225" t="s">
        <v>194</v>
      </c>
      <c r="E146" s="226" t="s">
        <v>541</v>
      </c>
      <c r="F146" s="227" t="s">
        <v>542</v>
      </c>
      <c r="G146" s="228" t="s">
        <v>139</v>
      </c>
      <c r="H146" s="229">
        <v>1650</v>
      </c>
      <c r="I146" s="230"/>
      <c r="J146" s="231">
        <f>ROUND(I146*H146,2)</f>
        <v>0</v>
      </c>
      <c r="K146" s="227" t="s">
        <v>130</v>
      </c>
      <c r="L146" s="232"/>
      <c r="M146" s="233" t="s">
        <v>20</v>
      </c>
      <c r="N146" s="234" t="s">
        <v>44</v>
      </c>
      <c r="O146" s="85"/>
      <c r="P146" s="214">
        <f>O146*H146</f>
        <v>0</v>
      </c>
      <c r="Q146" s="214">
        <v>0.00012</v>
      </c>
      <c r="R146" s="214">
        <f>Q146*H146</f>
        <v>0.198</v>
      </c>
      <c r="S146" s="214">
        <v>0</v>
      </c>
      <c r="T146" s="21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16" t="s">
        <v>221</v>
      </c>
      <c r="AT146" s="216" t="s">
        <v>194</v>
      </c>
      <c r="AU146" s="216" t="s">
        <v>82</v>
      </c>
      <c r="AY146" s="18" t="s">
        <v>123</v>
      </c>
      <c r="BE146" s="217">
        <f>IF(N146="základní",J146,0)</f>
        <v>0</v>
      </c>
      <c r="BF146" s="217">
        <f>IF(N146="snížená",J146,0)</f>
        <v>0</v>
      </c>
      <c r="BG146" s="217">
        <f>IF(N146="zákl. přenesená",J146,0)</f>
        <v>0</v>
      </c>
      <c r="BH146" s="217">
        <f>IF(N146="sníž. přenesená",J146,0)</f>
        <v>0</v>
      </c>
      <c r="BI146" s="217">
        <f>IF(N146="nulová",J146,0)</f>
        <v>0</v>
      </c>
      <c r="BJ146" s="18" t="s">
        <v>22</v>
      </c>
      <c r="BK146" s="217">
        <f>ROUND(I146*H146,2)</f>
        <v>0</v>
      </c>
      <c r="BL146" s="18" t="s">
        <v>174</v>
      </c>
      <c r="BM146" s="216" t="s">
        <v>233</v>
      </c>
    </row>
    <row r="147" spans="1:47" s="2" customFormat="1" ht="12">
      <c r="A147" s="39"/>
      <c r="B147" s="40"/>
      <c r="C147" s="41"/>
      <c r="D147" s="218" t="s">
        <v>131</v>
      </c>
      <c r="E147" s="41"/>
      <c r="F147" s="219" t="s">
        <v>542</v>
      </c>
      <c r="G147" s="41"/>
      <c r="H147" s="41"/>
      <c r="I147" s="220"/>
      <c r="J147" s="41"/>
      <c r="K147" s="41"/>
      <c r="L147" s="45"/>
      <c r="M147" s="221"/>
      <c r="N147" s="222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131</v>
      </c>
      <c r="AU147" s="18" t="s">
        <v>82</v>
      </c>
    </row>
    <row r="148" spans="1:65" s="2" customFormat="1" ht="16.5" customHeight="1">
      <c r="A148" s="39"/>
      <c r="B148" s="40"/>
      <c r="C148" s="225" t="s">
        <v>190</v>
      </c>
      <c r="D148" s="225" t="s">
        <v>194</v>
      </c>
      <c r="E148" s="226" t="s">
        <v>543</v>
      </c>
      <c r="F148" s="227" t="s">
        <v>544</v>
      </c>
      <c r="G148" s="228" t="s">
        <v>139</v>
      </c>
      <c r="H148" s="229">
        <v>1450</v>
      </c>
      <c r="I148" s="230"/>
      <c r="J148" s="231">
        <f>ROUND(I148*H148,2)</f>
        <v>0</v>
      </c>
      <c r="K148" s="227" t="s">
        <v>130</v>
      </c>
      <c r="L148" s="232"/>
      <c r="M148" s="233" t="s">
        <v>20</v>
      </c>
      <c r="N148" s="234" t="s">
        <v>44</v>
      </c>
      <c r="O148" s="85"/>
      <c r="P148" s="214">
        <f>O148*H148</f>
        <v>0</v>
      </c>
      <c r="Q148" s="214">
        <v>0.00017</v>
      </c>
      <c r="R148" s="214">
        <f>Q148*H148</f>
        <v>0.24650000000000002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221</v>
      </c>
      <c r="AT148" s="216" t="s">
        <v>194</v>
      </c>
      <c r="AU148" s="216" t="s">
        <v>82</v>
      </c>
      <c r="AY148" s="18" t="s">
        <v>123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22</v>
      </c>
      <c r="BK148" s="217">
        <f>ROUND(I148*H148,2)</f>
        <v>0</v>
      </c>
      <c r="BL148" s="18" t="s">
        <v>174</v>
      </c>
      <c r="BM148" s="216" t="s">
        <v>236</v>
      </c>
    </row>
    <row r="149" spans="1:47" s="2" customFormat="1" ht="12">
      <c r="A149" s="39"/>
      <c r="B149" s="40"/>
      <c r="C149" s="41"/>
      <c r="D149" s="218" t="s">
        <v>131</v>
      </c>
      <c r="E149" s="41"/>
      <c r="F149" s="219" t="s">
        <v>544</v>
      </c>
      <c r="G149" s="41"/>
      <c r="H149" s="41"/>
      <c r="I149" s="220"/>
      <c r="J149" s="41"/>
      <c r="K149" s="41"/>
      <c r="L149" s="45"/>
      <c r="M149" s="221"/>
      <c r="N149" s="222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131</v>
      </c>
      <c r="AU149" s="18" t="s">
        <v>82</v>
      </c>
    </row>
    <row r="150" spans="1:65" s="2" customFormat="1" ht="16.5" customHeight="1">
      <c r="A150" s="39"/>
      <c r="B150" s="40"/>
      <c r="C150" s="205" t="s">
        <v>7</v>
      </c>
      <c r="D150" s="205" t="s">
        <v>126</v>
      </c>
      <c r="E150" s="206" t="s">
        <v>545</v>
      </c>
      <c r="F150" s="207" t="s">
        <v>546</v>
      </c>
      <c r="G150" s="208" t="s">
        <v>139</v>
      </c>
      <c r="H150" s="209">
        <v>30</v>
      </c>
      <c r="I150" s="210"/>
      <c r="J150" s="211">
        <f>ROUND(I150*H150,2)</f>
        <v>0</v>
      </c>
      <c r="K150" s="207" t="s">
        <v>130</v>
      </c>
      <c r="L150" s="45"/>
      <c r="M150" s="212" t="s">
        <v>20</v>
      </c>
      <c r="N150" s="213" t="s">
        <v>44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174</v>
      </c>
      <c r="AT150" s="216" t="s">
        <v>126</v>
      </c>
      <c r="AU150" s="216" t="s">
        <v>82</v>
      </c>
      <c r="AY150" s="18" t="s">
        <v>123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22</v>
      </c>
      <c r="BK150" s="217">
        <f>ROUND(I150*H150,2)</f>
        <v>0</v>
      </c>
      <c r="BL150" s="18" t="s">
        <v>174</v>
      </c>
      <c r="BM150" s="216" t="s">
        <v>239</v>
      </c>
    </row>
    <row r="151" spans="1:47" s="2" customFormat="1" ht="12">
      <c r="A151" s="39"/>
      <c r="B151" s="40"/>
      <c r="C151" s="41"/>
      <c r="D151" s="218" t="s">
        <v>131</v>
      </c>
      <c r="E151" s="41"/>
      <c r="F151" s="219" t="s">
        <v>547</v>
      </c>
      <c r="G151" s="41"/>
      <c r="H151" s="41"/>
      <c r="I151" s="220"/>
      <c r="J151" s="41"/>
      <c r="K151" s="41"/>
      <c r="L151" s="45"/>
      <c r="M151" s="221"/>
      <c r="N151" s="222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131</v>
      </c>
      <c r="AU151" s="18" t="s">
        <v>82</v>
      </c>
    </row>
    <row r="152" spans="1:47" s="2" customFormat="1" ht="12">
      <c r="A152" s="39"/>
      <c r="B152" s="40"/>
      <c r="C152" s="41"/>
      <c r="D152" s="223" t="s">
        <v>133</v>
      </c>
      <c r="E152" s="41"/>
      <c r="F152" s="224" t="s">
        <v>548</v>
      </c>
      <c r="G152" s="41"/>
      <c r="H152" s="41"/>
      <c r="I152" s="220"/>
      <c r="J152" s="41"/>
      <c r="K152" s="41"/>
      <c r="L152" s="45"/>
      <c r="M152" s="221"/>
      <c r="N152" s="222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133</v>
      </c>
      <c r="AU152" s="18" t="s">
        <v>82</v>
      </c>
    </row>
    <row r="153" spans="1:65" s="2" customFormat="1" ht="16.5" customHeight="1">
      <c r="A153" s="39"/>
      <c r="B153" s="40"/>
      <c r="C153" s="225" t="s">
        <v>197</v>
      </c>
      <c r="D153" s="225" t="s">
        <v>194</v>
      </c>
      <c r="E153" s="226" t="s">
        <v>549</v>
      </c>
      <c r="F153" s="227" t="s">
        <v>550</v>
      </c>
      <c r="G153" s="228" t="s">
        <v>139</v>
      </c>
      <c r="H153" s="229">
        <v>30</v>
      </c>
      <c r="I153" s="230"/>
      <c r="J153" s="231">
        <f>ROUND(I153*H153,2)</f>
        <v>0</v>
      </c>
      <c r="K153" s="227" t="s">
        <v>130</v>
      </c>
      <c r="L153" s="232"/>
      <c r="M153" s="233" t="s">
        <v>20</v>
      </c>
      <c r="N153" s="234" t="s">
        <v>44</v>
      </c>
      <c r="O153" s="85"/>
      <c r="P153" s="214">
        <f>O153*H153</f>
        <v>0</v>
      </c>
      <c r="Q153" s="214">
        <v>0.00064</v>
      </c>
      <c r="R153" s="214">
        <f>Q153*H153</f>
        <v>0.019200000000000002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221</v>
      </c>
      <c r="AT153" s="216" t="s">
        <v>194</v>
      </c>
      <c r="AU153" s="216" t="s">
        <v>82</v>
      </c>
      <c r="AY153" s="18" t="s">
        <v>123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22</v>
      </c>
      <c r="BK153" s="217">
        <f>ROUND(I153*H153,2)</f>
        <v>0</v>
      </c>
      <c r="BL153" s="18" t="s">
        <v>174</v>
      </c>
      <c r="BM153" s="216" t="s">
        <v>244</v>
      </c>
    </row>
    <row r="154" spans="1:47" s="2" customFormat="1" ht="12">
      <c r="A154" s="39"/>
      <c r="B154" s="40"/>
      <c r="C154" s="41"/>
      <c r="D154" s="218" t="s">
        <v>131</v>
      </c>
      <c r="E154" s="41"/>
      <c r="F154" s="219" t="s">
        <v>550</v>
      </c>
      <c r="G154" s="41"/>
      <c r="H154" s="41"/>
      <c r="I154" s="220"/>
      <c r="J154" s="41"/>
      <c r="K154" s="41"/>
      <c r="L154" s="45"/>
      <c r="M154" s="221"/>
      <c r="N154" s="222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131</v>
      </c>
      <c r="AU154" s="18" t="s">
        <v>82</v>
      </c>
    </row>
    <row r="155" spans="1:65" s="2" customFormat="1" ht="16.5" customHeight="1">
      <c r="A155" s="39"/>
      <c r="B155" s="40"/>
      <c r="C155" s="205" t="s">
        <v>245</v>
      </c>
      <c r="D155" s="205" t="s">
        <v>126</v>
      </c>
      <c r="E155" s="206" t="s">
        <v>551</v>
      </c>
      <c r="F155" s="207" t="s">
        <v>552</v>
      </c>
      <c r="G155" s="208" t="s">
        <v>139</v>
      </c>
      <c r="H155" s="209">
        <v>40</v>
      </c>
      <c r="I155" s="210"/>
      <c r="J155" s="211">
        <f>ROUND(I155*H155,2)</f>
        <v>0</v>
      </c>
      <c r="K155" s="207" t="s">
        <v>130</v>
      </c>
      <c r="L155" s="45"/>
      <c r="M155" s="212" t="s">
        <v>20</v>
      </c>
      <c r="N155" s="213" t="s">
        <v>44</v>
      </c>
      <c r="O155" s="85"/>
      <c r="P155" s="214">
        <f>O155*H155</f>
        <v>0</v>
      </c>
      <c r="Q155" s="214">
        <v>0</v>
      </c>
      <c r="R155" s="214">
        <f>Q155*H155</f>
        <v>0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174</v>
      </c>
      <c r="AT155" s="216" t="s">
        <v>126</v>
      </c>
      <c r="AU155" s="216" t="s">
        <v>82</v>
      </c>
      <c r="AY155" s="18" t="s">
        <v>123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22</v>
      </c>
      <c r="BK155" s="217">
        <f>ROUND(I155*H155,2)</f>
        <v>0</v>
      </c>
      <c r="BL155" s="18" t="s">
        <v>174</v>
      </c>
      <c r="BM155" s="216" t="s">
        <v>248</v>
      </c>
    </row>
    <row r="156" spans="1:47" s="2" customFormat="1" ht="12">
      <c r="A156" s="39"/>
      <c r="B156" s="40"/>
      <c r="C156" s="41"/>
      <c r="D156" s="218" t="s">
        <v>131</v>
      </c>
      <c r="E156" s="41"/>
      <c r="F156" s="219" t="s">
        <v>553</v>
      </c>
      <c r="G156" s="41"/>
      <c r="H156" s="41"/>
      <c r="I156" s="220"/>
      <c r="J156" s="41"/>
      <c r="K156" s="41"/>
      <c r="L156" s="45"/>
      <c r="M156" s="221"/>
      <c r="N156" s="222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131</v>
      </c>
      <c r="AU156" s="18" t="s">
        <v>82</v>
      </c>
    </row>
    <row r="157" spans="1:47" s="2" customFormat="1" ht="12">
      <c r="A157" s="39"/>
      <c r="B157" s="40"/>
      <c r="C157" s="41"/>
      <c r="D157" s="223" t="s">
        <v>133</v>
      </c>
      <c r="E157" s="41"/>
      <c r="F157" s="224" t="s">
        <v>554</v>
      </c>
      <c r="G157" s="41"/>
      <c r="H157" s="41"/>
      <c r="I157" s="220"/>
      <c r="J157" s="41"/>
      <c r="K157" s="41"/>
      <c r="L157" s="45"/>
      <c r="M157" s="221"/>
      <c r="N157" s="222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133</v>
      </c>
      <c r="AU157" s="18" t="s">
        <v>82</v>
      </c>
    </row>
    <row r="158" spans="1:65" s="2" customFormat="1" ht="16.5" customHeight="1">
      <c r="A158" s="39"/>
      <c r="B158" s="40"/>
      <c r="C158" s="225" t="s">
        <v>200</v>
      </c>
      <c r="D158" s="225" t="s">
        <v>194</v>
      </c>
      <c r="E158" s="226" t="s">
        <v>555</v>
      </c>
      <c r="F158" s="227" t="s">
        <v>556</v>
      </c>
      <c r="G158" s="228" t="s">
        <v>139</v>
      </c>
      <c r="H158" s="229">
        <v>40</v>
      </c>
      <c r="I158" s="230"/>
      <c r="J158" s="231">
        <f>ROUND(I158*H158,2)</f>
        <v>0</v>
      </c>
      <c r="K158" s="227" t="s">
        <v>130</v>
      </c>
      <c r="L158" s="232"/>
      <c r="M158" s="233" t="s">
        <v>20</v>
      </c>
      <c r="N158" s="234" t="s">
        <v>44</v>
      </c>
      <c r="O158" s="85"/>
      <c r="P158" s="214">
        <f>O158*H158</f>
        <v>0</v>
      </c>
      <c r="Q158" s="214">
        <v>0.00147</v>
      </c>
      <c r="R158" s="214">
        <f>Q158*H158</f>
        <v>0.0588</v>
      </c>
      <c r="S158" s="214">
        <v>0</v>
      </c>
      <c r="T158" s="215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16" t="s">
        <v>221</v>
      </c>
      <c r="AT158" s="216" t="s">
        <v>194</v>
      </c>
      <c r="AU158" s="216" t="s">
        <v>82</v>
      </c>
      <c r="AY158" s="18" t="s">
        <v>123</v>
      </c>
      <c r="BE158" s="217">
        <f>IF(N158="základní",J158,0)</f>
        <v>0</v>
      </c>
      <c r="BF158" s="217">
        <f>IF(N158="snížená",J158,0)</f>
        <v>0</v>
      </c>
      <c r="BG158" s="217">
        <f>IF(N158="zákl. přenesená",J158,0)</f>
        <v>0</v>
      </c>
      <c r="BH158" s="217">
        <f>IF(N158="sníž. přenesená",J158,0)</f>
        <v>0</v>
      </c>
      <c r="BI158" s="217">
        <f>IF(N158="nulová",J158,0)</f>
        <v>0</v>
      </c>
      <c r="BJ158" s="18" t="s">
        <v>22</v>
      </c>
      <c r="BK158" s="217">
        <f>ROUND(I158*H158,2)</f>
        <v>0</v>
      </c>
      <c r="BL158" s="18" t="s">
        <v>174</v>
      </c>
      <c r="BM158" s="216" t="s">
        <v>253</v>
      </c>
    </row>
    <row r="159" spans="1:47" s="2" customFormat="1" ht="12">
      <c r="A159" s="39"/>
      <c r="B159" s="40"/>
      <c r="C159" s="41"/>
      <c r="D159" s="218" t="s">
        <v>131</v>
      </c>
      <c r="E159" s="41"/>
      <c r="F159" s="219" t="s">
        <v>556</v>
      </c>
      <c r="G159" s="41"/>
      <c r="H159" s="41"/>
      <c r="I159" s="220"/>
      <c r="J159" s="41"/>
      <c r="K159" s="41"/>
      <c r="L159" s="45"/>
      <c r="M159" s="221"/>
      <c r="N159" s="222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131</v>
      </c>
      <c r="AU159" s="18" t="s">
        <v>82</v>
      </c>
    </row>
    <row r="160" spans="1:65" s="2" customFormat="1" ht="16.5" customHeight="1">
      <c r="A160" s="39"/>
      <c r="B160" s="40"/>
      <c r="C160" s="205" t="s">
        <v>254</v>
      </c>
      <c r="D160" s="205" t="s">
        <v>126</v>
      </c>
      <c r="E160" s="206" t="s">
        <v>557</v>
      </c>
      <c r="F160" s="207" t="s">
        <v>558</v>
      </c>
      <c r="G160" s="208" t="s">
        <v>129</v>
      </c>
      <c r="H160" s="209">
        <v>5</v>
      </c>
      <c r="I160" s="210"/>
      <c r="J160" s="211">
        <f>ROUND(I160*H160,2)</f>
        <v>0</v>
      </c>
      <c r="K160" s="207" t="s">
        <v>130</v>
      </c>
      <c r="L160" s="45"/>
      <c r="M160" s="212" t="s">
        <v>20</v>
      </c>
      <c r="N160" s="213" t="s">
        <v>44</v>
      </c>
      <c r="O160" s="85"/>
      <c r="P160" s="214">
        <f>O160*H160</f>
        <v>0</v>
      </c>
      <c r="Q160" s="214">
        <v>0</v>
      </c>
      <c r="R160" s="214">
        <f>Q160*H160</f>
        <v>0</v>
      </c>
      <c r="S160" s="214">
        <v>0</v>
      </c>
      <c r="T160" s="21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16" t="s">
        <v>174</v>
      </c>
      <c r="AT160" s="216" t="s">
        <v>126</v>
      </c>
      <c r="AU160" s="216" t="s">
        <v>82</v>
      </c>
      <c r="AY160" s="18" t="s">
        <v>123</v>
      </c>
      <c r="BE160" s="217">
        <f>IF(N160="základní",J160,0)</f>
        <v>0</v>
      </c>
      <c r="BF160" s="217">
        <f>IF(N160="snížená",J160,0)</f>
        <v>0</v>
      </c>
      <c r="BG160" s="217">
        <f>IF(N160="zákl. přenesená",J160,0)</f>
        <v>0</v>
      </c>
      <c r="BH160" s="217">
        <f>IF(N160="sníž. přenesená",J160,0)</f>
        <v>0</v>
      </c>
      <c r="BI160" s="217">
        <f>IF(N160="nulová",J160,0)</f>
        <v>0</v>
      </c>
      <c r="BJ160" s="18" t="s">
        <v>22</v>
      </c>
      <c r="BK160" s="217">
        <f>ROUND(I160*H160,2)</f>
        <v>0</v>
      </c>
      <c r="BL160" s="18" t="s">
        <v>174</v>
      </c>
      <c r="BM160" s="216" t="s">
        <v>257</v>
      </c>
    </row>
    <row r="161" spans="1:47" s="2" customFormat="1" ht="12">
      <c r="A161" s="39"/>
      <c r="B161" s="40"/>
      <c r="C161" s="41"/>
      <c r="D161" s="218" t="s">
        <v>131</v>
      </c>
      <c r="E161" s="41"/>
      <c r="F161" s="219" t="s">
        <v>559</v>
      </c>
      <c r="G161" s="41"/>
      <c r="H161" s="41"/>
      <c r="I161" s="220"/>
      <c r="J161" s="41"/>
      <c r="K161" s="41"/>
      <c r="L161" s="45"/>
      <c r="M161" s="221"/>
      <c r="N161" s="222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131</v>
      </c>
      <c r="AU161" s="18" t="s">
        <v>82</v>
      </c>
    </row>
    <row r="162" spans="1:47" s="2" customFormat="1" ht="12">
      <c r="A162" s="39"/>
      <c r="B162" s="40"/>
      <c r="C162" s="41"/>
      <c r="D162" s="223" t="s">
        <v>133</v>
      </c>
      <c r="E162" s="41"/>
      <c r="F162" s="224" t="s">
        <v>560</v>
      </c>
      <c r="G162" s="41"/>
      <c r="H162" s="41"/>
      <c r="I162" s="220"/>
      <c r="J162" s="41"/>
      <c r="K162" s="41"/>
      <c r="L162" s="45"/>
      <c r="M162" s="221"/>
      <c r="N162" s="222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133</v>
      </c>
      <c r="AU162" s="18" t="s">
        <v>82</v>
      </c>
    </row>
    <row r="163" spans="1:65" s="2" customFormat="1" ht="16.5" customHeight="1">
      <c r="A163" s="39"/>
      <c r="B163" s="40"/>
      <c r="C163" s="225" t="s">
        <v>209</v>
      </c>
      <c r="D163" s="225" t="s">
        <v>194</v>
      </c>
      <c r="E163" s="226" t="s">
        <v>561</v>
      </c>
      <c r="F163" s="227" t="s">
        <v>562</v>
      </c>
      <c r="G163" s="228" t="s">
        <v>129</v>
      </c>
      <c r="H163" s="229">
        <v>1</v>
      </c>
      <c r="I163" s="230"/>
      <c r="J163" s="231">
        <f>ROUND(I163*H163,2)</f>
        <v>0</v>
      </c>
      <c r="K163" s="227" t="s">
        <v>20</v>
      </c>
      <c r="L163" s="232"/>
      <c r="M163" s="233" t="s">
        <v>20</v>
      </c>
      <c r="N163" s="234" t="s">
        <v>44</v>
      </c>
      <c r="O163" s="85"/>
      <c r="P163" s="214">
        <f>O163*H163</f>
        <v>0</v>
      </c>
      <c r="Q163" s="214">
        <v>0</v>
      </c>
      <c r="R163" s="214">
        <f>Q163*H163</f>
        <v>0</v>
      </c>
      <c r="S163" s="214">
        <v>0</v>
      </c>
      <c r="T163" s="21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6" t="s">
        <v>221</v>
      </c>
      <c r="AT163" s="216" t="s">
        <v>194</v>
      </c>
      <c r="AU163" s="216" t="s">
        <v>82</v>
      </c>
      <c r="AY163" s="18" t="s">
        <v>123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8" t="s">
        <v>22</v>
      </c>
      <c r="BK163" s="217">
        <f>ROUND(I163*H163,2)</f>
        <v>0</v>
      </c>
      <c r="BL163" s="18" t="s">
        <v>174</v>
      </c>
      <c r="BM163" s="216" t="s">
        <v>262</v>
      </c>
    </row>
    <row r="164" spans="1:47" s="2" customFormat="1" ht="12">
      <c r="A164" s="39"/>
      <c r="B164" s="40"/>
      <c r="C164" s="41"/>
      <c r="D164" s="218" t="s">
        <v>131</v>
      </c>
      <c r="E164" s="41"/>
      <c r="F164" s="219" t="s">
        <v>562</v>
      </c>
      <c r="G164" s="41"/>
      <c r="H164" s="41"/>
      <c r="I164" s="220"/>
      <c r="J164" s="41"/>
      <c r="K164" s="41"/>
      <c r="L164" s="45"/>
      <c r="M164" s="221"/>
      <c r="N164" s="222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131</v>
      </c>
      <c r="AU164" s="18" t="s">
        <v>82</v>
      </c>
    </row>
    <row r="165" spans="1:65" s="2" customFormat="1" ht="16.5" customHeight="1">
      <c r="A165" s="39"/>
      <c r="B165" s="40"/>
      <c r="C165" s="225" t="s">
        <v>263</v>
      </c>
      <c r="D165" s="225" t="s">
        <v>194</v>
      </c>
      <c r="E165" s="226" t="s">
        <v>563</v>
      </c>
      <c r="F165" s="227" t="s">
        <v>564</v>
      </c>
      <c r="G165" s="228" t="s">
        <v>129</v>
      </c>
      <c r="H165" s="229">
        <v>1</v>
      </c>
      <c r="I165" s="230"/>
      <c r="J165" s="231">
        <f>ROUND(I165*H165,2)</f>
        <v>0</v>
      </c>
      <c r="K165" s="227" t="s">
        <v>20</v>
      </c>
      <c r="L165" s="232"/>
      <c r="M165" s="233" t="s">
        <v>20</v>
      </c>
      <c r="N165" s="234" t="s">
        <v>44</v>
      </c>
      <c r="O165" s="85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221</v>
      </c>
      <c r="AT165" s="216" t="s">
        <v>194</v>
      </c>
      <c r="AU165" s="216" t="s">
        <v>82</v>
      </c>
      <c r="AY165" s="18" t="s">
        <v>123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22</v>
      </c>
      <c r="BK165" s="217">
        <f>ROUND(I165*H165,2)</f>
        <v>0</v>
      </c>
      <c r="BL165" s="18" t="s">
        <v>174</v>
      </c>
      <c r="BM165" s="216" t="s">
        <v>266</v>
      </c>
    </row>
    <row r="166" spans="1:47" s="2" customFormat="1" ht="12">
      <c r="A166" s="39"/>
      <c r="B166" s="40"/>
      <c r="C166" s="41"/>
      <c r="D166" s="218" t="s">
        <v>131</v>
      </c>
      <c r="E166" s="41"/>
      <c r="F166" s="219" t="s">
        <v>564</v>
      </c>
      <c r="G166" s="41"/>
      <c r="H166" s="41"/>
      <c r="I166" s="220"/>
      <c r="J166" s="41"/>
      <c r="K166" s="41"/>
      <c r="L166" s="45"/>
      <c r="M166" s="221"/>
      <c r="N166" s="222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131</v>
      </c>
      <c r="AU166" s="18" t="s">
        <v>82</v>
      </c>
    </row>
    <row r="167" spans="1:65" s="2" customFormat="1" ht="16.5" customHeight="1">
      <c r="A167" s="39"/>
      <c r="B167" s="40"/>
      <c r="C167" s="225" t="s">
        <v>212</v>
      </c>
      <c r="D167" s="225" t="s">
        <v>194</v>
      </c>
      <c r="E167" s="226" t="s">
        <v>565</v>
      </c>
      <c r="F167" s="227" t="s">
        <v>566</v>
      </c>
      <c r="G167" s="228" t="s">
        <v>129</v>
      </c>
      <c r="H167" s="229">
        <v>1</v>
      </c>
      <c r="I167" s="230"/>
      <c r="J167" s="231">
        <f>ROUND(I167*H167,2)</f>
        <v>0</v>
      </c>
      <c r="K167" s="227" t="s">
        <v>20</v>
      </c>
      <c r="L167" s="232"/>
      <c r="M167" s="233" t="s">
        <v>20</v>
      </c>
      <c r="N167" s="234" t="s">
        <v>44</v>
      </c>
      <c r="O167" s="85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221</v>
      </c>
      <c r="AT167" s="216" t="s">
        <v>194</v>
      </c>
      <c r="AU167" s="216" t="s">
        <v>82</v>
      </c>
      <c r="AY167" s="18" t="s">
        <v>123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22</v>
      </c>
      <c r="BK167" s="217">
        <f>ROUND(I167*H167,2)</f>
        <v>0</v>
      </c>
      <c r="BL167" s="18" t="s">
        <v>174</v>
      </c>
      <c r="BM167" s="216" t="s">
        <v>271</v>
      </c>
    </row>
    <row r="168" spans="1:47" s="2" customFormat="1" ht="12">
      <c r="A168" s="39"/>
      <c r="B168" s="40"/>
      <c r="C168" s="41"/>
      <c r="D168" s="218" t="s">
        <v>131</v>
      </c>
      <c r="E168" s="41"/>
      <c r="F168" s="219" t="s">
        <v>566</v>
      </c>
      <c r="G168" s="41"/>
      <c r="H168" s="41"/>
      <c r="I168" s="220"/>
      <c r="J168" s="41"/>
      <c r="K168" s="41"/>
      <c r="L168" s="45"/>
      <c r="M168" s="221"/>
      <c r="N168" s="222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131</v>
      </c>
      <c r="AU168" s="18" t="s">
        <v>82</v>
      </c>
    </row>
    <row r="169" spans="1:65" s="2" customFormat="1" ht="16.5" customHeight="1">
      <c r="A169" s="39"/>
      <c r="B169" s="40"/>
      <c r="C169" s="225" t="s">
        <v>272</v>
      </c>
      <c r="D169" s="225" t="s">
        <v>194</v>
      </c>
      <c r="E169" s="226" t="s">
        <v>567</v>
      </c>
      <c r="F169" s="227" t="s">
        <v>568</v>
      </c>
      <c r="G169" s="228" t="s">
        <v>129</v>
      </c>
      <c r="H169" s="229">
        <v>1</v>
      </c>
      <c r="I169" s="230"/>
      <c r="J169" s="231">
        <f>ROUND(I169*H169,2)</f>
        <v>0</v>
      </c>
      <c r="K169" s="227" t="s">
        <v>20</v>
      </c>
      <c r="L169" s="232"/>
      <c r="M169" s="233" t="s">
        <v>20</v>
      </c>
      <c r="N169" s="234" t="s">
        <v>44</v>
      </c>
      <c r="O169" s="85"/>
      <c r="P169" s="214">
        <f>O169*H169</f>
        <v>0</v>
      </c>
      <c r="Q169" s="214">
        <v>0</v>
      </c>
      <c r="R169" s="214">
        <f>Q169*H169</f>
        <v>0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221</v>
      </c>
      <c r="AT169" s="216" t="s">
        <v>194</v>
      </c>
      <c r="AU169" s="216" t="s">
        <v>82</v>
      </c>
      <c r="AY169" s="18" t="s">
        <v>123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22</v>
      </c>
      <c r="BK169" s="217">
        <f>ROUND(I169*H169,2)</f>
        <v>0</v>
      </c>
      <c r="BL169" s="18" t="s">
        <v>174</v>
      </c>
      <c r="BM169" s="216" t="s">
        <v>275</v>
      </c>
    </row>
    <row r="170" spans="1:47" s="2" customFormat="1" ht="12">
      <c r="A170" s="39"/>
      <c r="B170" s="40"/>
      <c r="C170" s="41"/>
      <c r="D170" s="218" t="s">
        <v>131</v>
      </c>
      <c r="E170" s="41"/>
      <c r="F170" s="219" t="s">
        <v>568</v>
      </c>
      <c r="G170" s="41"/>
      <c r="H170" s="41"/>
      <c r="I170" s="220"/>
      <c r="J170" s="41"/>
      <c r="K170" s="41"/>
      <c r="L170" s="45"/>
      <c r="M170" s="221"/>
      <c r="N170" s="222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131</v>
      </c>
      <c r="AU170" s="18" t="s">
        <v>82</v>
      </c>
    </row>
    <row r="171" spans="1:65" s="2" customFormat="1" ht="16.5" customHeight="1">
      <c r="A171" s="39"/>
      <c r="B171" s="40"/>
      <c r="C171" s="225" t="s">
        <v>216</v>
      </c>
      <c r="D171" s="225" t="s">
        <v>194</v>
      </c>
      <c r="E171" s="226" t="s">
        <v>569</v>
      </c>
      <c r="F171" s="227" t="s">
        <v>570</v>
      </c>
      <c r="G171" s="228" t="s">
        <v>129</v>
      </c>
      <c r="H171" s="229">
        <v>1</v>
      </c>
      <c r="I171" s="230"/>
      <c r="J171" s="231">
        <f>ROUND(I171*H171,2)</f>
        <v>0</v>
      </c>
      <c r="K171" s="227" t="s">
        <v>20</v>
      </c>
      <c r="L171" s="232"/>
      <c r="M171" s="233" t="s">
        <v>20</v>
      </c>
      <c r="N171" s="234" t="s">
        <v>44</v>
      </c>
      <c r="O171" s="85"/>
      <c r="P171" s="214">
        <f>O171*H171</f>
        <v>0</v>
      </c>
      <c r="Q171" s="214">
        <v>0</v>
      </c>
      <c r="R171" s="214">
        <f>Q171*H171</f>
        <v>0</v>
      </c>
      <c r="S171" s="214">
        <v>0</v>
      </c>
      <c r="T171" s="215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16" t="s">
        <v>221</v>
      </c>
      <c r="AT171" s="216" t="s">
        <v>194</v>
      </c>
      <c r="AU171" s="216" t="s">
        <v>82</v>
      </c>
      <c r="AY171" s="18" t="s">
        <v>123</v>
      </c>
      <c r="BE171" s="217">
        <f>IF(N171="základní",J171,0)</f>
        <v>0</v>
      </c>
      <c r="BF171" s="217">
        <f>IF(N171="snížená",J171,0)</f>
        <v>0</v>
      </c>
      <c r="BG171" s="217">
        <f>IF(N171="zákl. přenesená",J171,0)</f>
        <v>0</v>
      </c>
      <c r="BH171" s="217">
        <f>IF(N171="sníž. přenesená",J171,0)</f>
        <v>0</v>
      </c>
      <c r="BI171" s="217">
        <f>IF(N171="nulová",J171,0)</f>
        <v>0</v>
      </c>
      <c r="BJ171" s="18" t="s">
        <v>22</v>
      </c>
      <c r="BK171" s="217">
        <f>ROUND(I171*H171,2)</f>
        <v>0</v>
      </c>
      <c r="BL171" s="18" t="s">
        <v>174</v>
      </c>
      <c r="BM171" s="216" t="s">
        <v>280</v>
      </c>
    </row>
    <row r="172" spans="1:47" s="2" customFormat="1" ht="12">
      <c r="A172" s="39"/>
      <c r="B172" s="40"/>
      <c r="C172" s="41"/>
      <c r="D172" s="218" t="s">
        <v>131</v>
      </c>
      <c r="E172" s="41"/>
      <c r="F172" s="219" t="s">
        <v>570</v>
      </c>
      <c r="G172" s="41"/>
      <c r="H172" s="41"/>
      <c r="I172" s="220"/>
      <c r="J172" s="41"/>
      <c r="K172" s="41"/>
      <c r="L172" s="45"/>
      <c r="M172" s="221"/>
      <c r="N172" s="222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131</v>
      </c>
      <c r="AU172" s="18" t="s">
        <v>82</v>
      </c>
    </row>
    <row r="173" spans="1:65" s="2" customFormat="1" ht="16.5" customHeight="1">
      <c r="A173" s="39"/>
      <c r="B173" s="40"/>
      <c r="C173" s="225" t="s">
        <v>283</v>
      </c>
      <c r="D173" s="225" t="s">
        <v>194</v>
      </c>
      <c r="E173" s="226" t="s">
        <v>571</v>
      </c>
      <c r="F173" s="227" t="s">
        <v>572</v>
      </c>
      <c r="G173" s="228" t="s">
        <v>129</v>
      </c>
      <c r="H173" s="229">
        <v>1</v>
      </c>
      <c r="I173" s="230"/>
      <c r="J173" s="231">
        <f>ROUND(I173*H173,2)</f>
        <v>0</v>
      </c>
      <c r="K173" s="227" t="s">
        <v>130</v>
      </c>
      <c r="L173" s="232"/>
      <c r="M173" s="233" t="s">
        <v>20</v>
      </c>
      <c r="N173" s="234" t="s">
        <v>44</v>
      </c>
      <c r="O173" s="85"/>
      <c r="P173" s="214">
        <f>O173*H173</f>
        <v>0</v>
      </c>
      <c r="Q173" s="214">
        <v>0.00063</v>
      </c>
      <c r="R173" s="214">
        <f>Q173*H173</f>
        <v>0.00063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221</v>
      </c>
      <c r="AT173" s="216" t="s">
        <v>194</v>
      </c>
      <c r="AU173" s="216" t="s">
        <v>82</v>
      </c>
      <c r="AY173" s="18" t="s">
        <v>123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22</v>
      </c>
      <c r="BK173" s="217">
        <f>ROUND(I173*H173,2)</f>
        <v>0</v>
      </c>
      <c r="BL173" s="18" t="s">
        <v>174</v>
      </c>
      <c r="BM173" s="216" t="s">
        <v>286</v>
      </c>
    </row>
    <row r="174" spans="1:47" s="2" customFormat="1" ht="12">
      <c r="A174" s="39"/>
      <c r="B174" s="40"/>
      <c r="C174" s="41"/>
      <c r="D174" s="218" t="s">
        <v>131</v>
      </c>
      <c r="E174" s="41"/>
      <c r="F174" s="219" t="s">
        <v>572</v>
      </c>
      <c r="G174" s="41"/>
      <c r="H174" s="41"/>
      <c r="I174" s="220"/>
      <c r="J174" s="41"/>
      <c r="K174" s="41"/>
      <c r="L174" s="45"/>
      <c r="M174" s="221"/>
      <c r="N174" s="222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131</v>
      </c>
      <c r="AU174" s="18" t="s">
        <v>82</v>
      </c>
    </row>
    <row r="175" spans="1:65" s="2" customFormat="1" ht="16.5" customHeight="1">
      <c r="A175" s="39"/>
      <c r="B175" s="40"/>
      <c r="C175" s="205" t="s">
        <v>221</v>
      </c>
      <c r="D175" s="205" t="s">
        <v>126</v>
      </c>
      <c r="E175" s="206" t="s">
        <v>573</v>
      </c>
      <c r="F175" s="207" t="s">
        <v>574</v>
      </c>
      <c r="G175" s="208" t="s">
        <v>129</v>
      </c>
      <c r="H175" s="209">
        <v>43</v>
      </c>
      <c r="I175" s="210"/>
      <c r="J175" s="211">
        <f>ROUND(I175*H175,2)</f>
        <v>0</v>
      </c>
      <c r="K175" s="207" t="s">
        <v>130</v>
      </c>
      <c r="L175" s="45"/>
      <c r="M175" s="212" t="s">
        <v>20</v>
      </c>
      <c r="N175" s="213" t="s">
        <v>44</v>
      </c>
      <c r="O175" s="85"/>
      <c r="P175" s="214">
        <f>O175*H175</f>
        <v>0</v>
      </c>
      <c r="Q175" s="214">
        <v>0</v>
      </c>
      <c r="R175" s="214">
        <f>Q175*H175</f>
        <v>0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174</v>
      </c>
      <c r="AT175" s="216" t="s">
        <v>126</v>
      </c>
      <c r="AU175" s="216" t="s">
        <v>82</v>
      </c>
      <c r="AY175" s="18" t="s">
        <v>123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22</v>
      </c>
      <c r="BK175" s="217">
        <f>ROUND(I175*H175,2)</f>
        <v>0</v>
      </c>
      <c r="BL175" s="18" t="s">
        <v>174</v>
      </c>
      <c r="BM175" s="216" t="s">
        <v>291</v>
      </c>
    </row>
    <row r="176" spans="1:47" s="2" customFormat="1" ht="12">
      <c r="A176" s="39"/>
      <c r="B176" s="40"/>
      <c r="C176" s="41"/>
      <c r="D176" s="218" t="s">
        <v>131</v>
      </c>
      <c r="E176" s="41"/>
      <c r="F176" s="219" t="s">
        <v>575</v>
      </c>
      <c r="G176" s="41"/>
      <c r="H176" s="41"/>
      <c r="I176" s="220"/>
      <c r="J176" s="41"/>
      <c r="K176" s="41"/>
      <c r="L176" s="45"/>
      <c r="M176" s="221"/>
      <c r="N176" s="222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131</v>
      </c>
      <c r="AU176" s="18" t="s">
        <v>82</v>
      </c>
    </row>
    <row r="177" spans="1:47" s="2" customFormat="1" ht="12">
      <c r="A177" s="39"/>
      <c r="B177" s="40"/>
      <c r="C177" s="41"/>
      <c r="D177" s="223" t="s">
        <v>133</v>
      </c>
      <c r="E177" s="41"/>
      <c r="F177" s="224" t="s">
        <v>576</v>
      </c>
      <c r="G177" s="41"/>
      <c r="H177" s="41"/>
      <c r="I177" s="220"/>
      <c r="J177" s="41"/>
      <c r="K177" s="41"/>
      <c r="L177" s="45"/>
      <c r="M177" s="221"/>
      <c r="N177" s="222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133</v>
      </c>
      <c r="AU177" s="18" t="s">
        <v>82</v>
      </c>
    </row>
    <row r="178" spans="1:65" s="2" customFormat="1" ht="16.5" customHeight="1">
      <c r="A178" s="39"/>
      <c r="B178" s="40"/>
      <c r="C178" s="225" t="s">
        <v>292</v>
      </c>
      <c r="D178" s="225" t="s">
        <v>194</v>
      </c>
      <c r="E178" s="226" t="s">
        <v>577</v>
      </c>
      <c r="F178" s="227" t="s">
        <v>578</v>
      </c>
      <c r="G178" s="228" t="s">
        <v>129</v>
      </c>
      <c r="H178" s="229">
        <v>18</v>
      </c>
      <c r="I178" s="230"/>
      <c r="J178" s="231">
        <f>ROUND(I178*H178,2)</f>
        <v>0</v>
      </c>
      <c r="K178" s="227" t="s">
        <v>20</v>
      </c>
      <c r="L178" s="232"/>
      <c r="M178" s="233" t="s">
        <v>20</v>
      </c>
      <c r="N178" s="234" t="s">
        <v>44</v>
      </c>
      <c r="O178" s="85"/>
      <c r="P178" s="214">
        <f>O178*H178</f>
        <v>0</v>
      </c>
      <c r="Q178" s="214">
        <v>0</v>
      </c>
      <c r="R178" s="214">
        <f>Q178*H178</f>
        <v>0</v>
      </c>
      <c r="S178" s="214">
        <v>0</v>
      </c>
      <c r="T178" s="215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16" t="s">
        <v>221</v>
      </c>
      <c r="AT178" s="216" t="s">
        <v>194</v>
      </c>
      <c r="AU178" s="216" t="s">
        <v>82</v>
      </c>
      <c r="AY178" s="18" t="s">
        <v>123</v>
      </c>
      <c r="BE178" s="217">
        <f>IF(N178="základní",J178,0)</f>
        <v>0</v>
      </c>
      <c r="BF178" s="217">
        <f>IF(N178="snížená",J178,0)</f>
        <v>0</v>
      </c>
      <c r="BG178" s="217">
        <f>IF(N178="zákl. přenesená",J178,0)</f>
        <v>0</v>
      </c>
      <c r="BH178" s="217">
        <f>IF(N178="sníž. přenesená",J178,0)</f>
        <v>0</v>
      </c>
      <c r="BI178" s="217">
        <f>IF(N178="nulová",J178,0)</f>
        <v>0</v>
      </c>
      <c r="BJ178" s="18" t="s">
        <v>22</v>
      </c>
      <c r="BK178" s="217">
        <f>ROUND(I178*H178,2)</f>
        <v>0</v>
      </c>
      <c r="BL178" s="18" t="s">
        <v>174</v>
      </c>
      <c r="BM178" s="216" t="s">
        <v>295</v>
      </c>
    </row>
    <row r="179" spans="1:47" s="2" customFormat="1" ht="12">
      <c r="A179" s="39"/>
      <c r="B179" s="40"/>
      <c r="C179" s="41"/>
      <c r="D179" s="218" t="s">
        <v>131</v>
      </c>
      <c r="E179" s="41"/>
      <c r="F179" s="219" t="s">
        <v>578</v>
      </c>
      <c r="G179" s="41"/>
      <c r="H179" s="41"/>
      <c r="I179" s="220"/>
      <c r="J179" s="41"/>
      <c r="K179" s="41"/>
      <c r="L179" s="45"/>
      <c r="M179" s="221"/>
      <c r="N179" s="222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131</v>
      </c>
      <c r="AU179" s="18" t="s">
        <v>82</v>
      </c>
    </row>
    <row r="180" spans="1:65" s="2" customFormat="1" ht="16.5" customHeight="1">
      <c r="A180" s="39"/>
      <c r="B180" s="40"/>
      <c r="C180" s="225" t="s">
        <v>225</v>
      </c>
      <c r="D180" s="225" t="s">
        <v>194</v>
      </c>
      <c r="E180" s="226" t="s">
        <v>579</v>
      </c>
      <c r="F180" s="227" t="s">
        <v>580</v>
      </c>
      <c r="G180" s="228" t="s">
        <v>129</v>
      </c>
      <c r="H180" s="229">
        <v>24</v>
      </c>
      <c r="I180" s="230"/>
      <c r="J180" s="231">
        <f>ROUND(I180*H180,2)</f>
        <v>0</v>
      </c>
      <c r="K180" s="227" t="s">
        <v>130</v>
      </c>
      <c r="L180" s="232"/>
      <c r="M180" s="233" t="s">
        <v>20</v>
      </c>
      <c r="N180" s="234" t="s">
        <v>44</v>
      </c>
      <c r="O180" s="85"/>
      <c r="P180" s="214">
        <f>O180*H180</f>
        <v>0</v>
      </c>
      <c r="Q180" s="214">
        <v>3E-05</v>
      </c>
      <c r="R180" s="214">
        <f>Q180*H180</f>
        <v>0.00072</v>
      </c>
      <c r="S180" s="214">
        <v>0</v>
      </c>
      <c r="T180" s="21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16" t="s">
        <v>221</v>
      </c>
      <c r="AT180" s="216" t="s">
        <v>194</v>
      </c>
      <c r="AU180" s="216" t="s">
        <v>82</v>
      </c>
      <c r="AY180" s="18" t="s">
        <v>123</v>
      </c>
      <c r="BE180" s="217">
        <f>IF(N180="základní",J180,0)</f>
        <v>0</v>
      </c>
      <c r="BF180" s="217">
        <f>IF(N180="snížená",J180,0)</f>
        <v>0</v>
      </c>
      <c r="BG180" s="217">
        <f>IF(N180="zákl. přenesená",J180,0)</f>
        <v>0</v>
      </c>
      <c r="BH180" s="217">
        <f>IF(N180="sníž. přenesená",J180,0)</f>
        <v>0</v>
      </c>
      <c r="BI180" s="217">
        <f>IF(N180="nulová",J180,0)</f>
        <v>0</v>
      </c>
      <c r="BJ180" s="18" t="s">
        <v>22</v>
      </c>
      <c r="BK180" s="217">
        <f>ROUND(I180*H180,2)</f>
        <v>0</v>
      </c>
      <c r="BL180" s="18" t="s">
        <v>174</v>
      </c>
      <c r="BM180" s="216" t="s">
        <v>300</v>
      </c>
    </row>
    <row r="181" spans="1:47" s="2" customFormat="1" ht="12">
      <c r="A181" s="39"/>
      <c r="B181" s="40"/>
      <c r="C181" s="41"/>
      <c r="D181" s="218" t="s">
        <v>131</v>
      </c>
      <c r="E181" s="41"/>
      <c r="F181" s="219" t="s">
        <v>580</v>
      </c>
      <c r="G181" s="41"/>
      <c r="H181" s="41"/>
      <c r="I181" s="220"/>
      <c r="J181" s="41"/>
      <c r="K181" s="41"/>
      <c r="L181" s="45"/>
      <c r="M181" s="221"/>
      <c r="N181" s="222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131</v>
      </c>
      <c r="AU181" s="18" t="s">
        <v>82</v>
      </c>
    </row>
    <row r="182" spans="1:65" s="2" customFormat="1" ht="16.5" customHeight="1">
      <c r="A182" s="39"/>
      <c r="B182" s="40"/>
      <c r="C182" s="225" t="s">
        <v>301</v>
      </c>
      <c r="D182" s="225" t="s">
        <v>194</v>
      </c>
      <c r="E182" s="226" t="s">
        <v>581</v>
      </c>
      <c r="F182" s="227" t="s">
        <v>582</v>
      </c>
      <c r="G182" s="228" t="s">
        <v>129</v>
      </c>
      <c r="H182" s="229">
        <v>24</v>
      </c>
      <c r="I182" s="230"/>
      <c r="J182" s="231">
        <f>ROUND(I182*H182,2)</f>
        <v>0</v>
      </c>
      <c r="K182" s="227" t="s">
        <v>130</v>
      </c>
      <c r="L182" s="232"/>
      <c r="M182" s="233" t="s">
        <v>20</v>
      </c>
      <c r="N182" s="234" t="s">
        <v>44</v>
      </c>
      <c r="O182" s="85"/>
      <c r="P182" s="214">
        <f>O182*H182</f>
        <v>0</v>
      </c>
      <c r="Q182" s="214">
        <v>4E-05</v>
      </c>
      <c r="R182" s="214">
        <f>Q182*H182</f>
        <v>0.0009600000000000001</v>
      </c>
      <c r="S182" s="214">
        <v>0</v>
      </c>
      <c r="T182" s="21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16" t="s">
        <v>221</v>
      </c>
      <c r="AT182" s="216" t="s">
        <v>194</v>
      </c>
      <c r="AU182" s="216" t="s">
        <v>82</v>
      </c>
      <c r="AY182" s="18" t="s">
        <v>123</v>
      </c>
      <c r="BE182" s="217">
        <f>IF(N182="základní",J182,0)</f>
        <v>0</v>
      </c>
      <c r="BF182" s="217">
        <f>IF(N182="snížená",J182,0)</f>
        <v>0</v>
      </c>
      <c r="BG182" s="217">
        <f>IF(N182="zákl. přenesená",J182,0)</f>
        <v>0</v>
      </c>
      <c r="BH182" s="217">
        <f>IF(N182="sníž. přenesená",J182,0)</f>
        <v>0</v>
      </c>
      <c r="BI182" s="217">
        <f>IF(N182="nulová",J182,0)</f>
        <v>0</v>
      </c>
      <c r="BJ182" s="18" t="s">
        <v>22</v>
      </c>
      <c r="BK182" s="217">
        <f>ROUND(I182*H182,2)</f>
        <v>0</v>
      </c>
      <c r="BL182" s="18" t="s">
        <v>174</v>
      </c>
      <c r="BM182" s="216" t="s">
        <v>302</v>
      </c>
    </row>
    <row r="183" spans="1:47" s="2" customFormat="1" ht="12">
      <c r="A183" s="39"/>
      <c r="B183" s="40"/>
      <c r="C183" s="41"/>
      <c r="D183" s="218" t="s">
        <v>131</v>
      </c>
      <c r="E183" s="41"/>
      <c r="F183" s="219" t="s">
        <v>582</v>
      </c>
      <c r="G183" s="41"/>
      <c r="H183" s="41"/>
      <c r="I183" s="220"/>
      <c r="J183" s="41"/>
      <c r="K183" s="41"/>
      <c r="L183" s="45"/>
      <c r="M183" s="221"/>
      <c r="N183" s="222"/>
      <c r="O183" s="85"/>
      <c r="P183" s="85"/>
      <c r="Q183" s="85"/>
      <c r="R183" s="85"/>
      <c r="S183" s="85"/>
      <c r="T183" s="86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131</v>
      </c>
      <c r="AU183" s="18" t="s">
        <v>82</v>
      </c>
    </row>
    <row r="184" spans="1:65" s="2" customFormat="1" ht="16.5" customHeight="1">
      <c r="A184" s="39"/>
      <c r="B184" s="40"/>
      <c r="C184" s="225" t="s">
        <v>228</v>
      </c>
      <c r="D184" s="225" t="s">
        <v>194</v>
      </c>
      <c r="E184" s="226" t="s">
        <v>583</v>
      </c>
      <c r="F184" s="227" t="s">
        <v>584</v>
      </c>
      <c r="G184" s="228" t="s">
        <v>129</v>
      </c>
      <c r="H184" s="229">
        <v>24</v>
      </c>
      <c r="I184" s="230"/>
      <c r="J184" s="231">
        <f>ROUND(I184*H184,2)</f>
        <v>0</v>
      </c>
      <c r="K184" s="227" t="s">
        <v>130</v>
      </c>
      <c r="L184" s="232"/>
      <c r="M184" s="233" t="s">
        <v>20</v>
      </c>
      <c r="N184" s="234" t="s">
        <v>44</v>
      </c>
      <c r="O184" s="85"/>
      <c r="P184" s="214">
        <f>O184*H184</f>
        <v>0</v>
      </c>
      <c r="Q184" s="214">
        <v>3E-05</v>
      </c>
      <c r="R184" s="214">
        <f>Q184*H184</f>
        <v>0.00072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221</v>
      </c>
      <c r="AT184" s="216" t="s">
        <v>194</v>
      </c>
      <c r="AU184" s="216" t="s">
        <v>82</v>
      </c>
      <c r="AY184" s="18" t="s">
        <v>123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22</v>
      </c>
      <c r="BK184" s="217">
        <f>ROUND(I184*H184,2)</f>
        <v>0</v>
      </c>
      <c r="BL184" s="18" t="s">
        <v>174</v>
      </c>
      <c r="BM184" s="216" t="s">
        <v>303</v>
      </c>
    </row>
    <row r="185" spans="1:47" s="2" customFormat="1" ht="12">
      <c r="A185" s="39"/>
      <c r="B185" s="40"/>
      <c r="C185" s="41"/>
      <c r="D185" s="218" t="s">
        <v>131</v>
      </c>
      <c r="E185" s="41"/>
      <c r="F185" s="219" t="s">
        <v>584</v>
      </c>
      <c r="G185" s="41"/>
      <c r="H185" s="41"/>
      <c r="I185" s="220"/>
      <c r="J185" s="41"/>
      <c r="K185" s="41"/>
      <c r="L185" s="45"/>
      <c r="M185" s="221"/>
      <c r="N185" s="222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131</v>
      </c>
      <c r="AU185" s="18" t="s">
        <v>82</v>
      </c>
    </row>
    <row r="186" spans="1:65" s="2" customFormat="1" ht="16.5" customHeight="1">
      <c r="A186" s="39"/>
      <c r="B186" s="40"/>
      <c r="C186" s="205" t="s">
        <v>304</v>
      </c>
      <c r="D186" s="205" t="s">
        <v>126</v>
      </c>
      <c r="E186" s="206" t="s">
        <v>585</v>
      </c>
      <c r="F186" s="207" t="s">
        <v>586</v>
      </c>
      <c r="G186" s="208" t="s">
        <v>129</v>
      </c>
      <c r="H186" s="209">
        <v>10</v>
      </c>
      <c r="I186" s="210"/>
      <c r="J186" s="211">
        <f>ROUND(I186*H186,2)</f>
        <v>0</v>
      </c>
      <c r="K186" s="207" t="s">
        <v>130</v>
      </c>
      <c r="L186" s="45"/>
      <c r="M186" s="212" t="s">
        <v>20</v>
      </c>
      <c r="N186" s="213" t="s">
        <v>44</v>
      </c>
      <c r="O186" s="85"/>
      <c r="P186" s="214">
        <f>O186*H186</f>
        <v>0</v>
      </c>
      <c r="Q186" s="214">
        <v>0</v>
      </c>
      <c r="R186" s="214">
        <f>Q186*H186</f>
        <v>0</v>
      </c>
      <c r="S186" s="214">
        <v>0</v>
      </c>
      <c r="T186" s="215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16" t="s">
        <v>174</v>
      </c>
      <c r="AT186" s="216" t="s">
        <v>126</v>
      </c>
      <c r="AU186" s="216" t="s">
        <v>82</v>
      </c>
      <c r="AY186" s="18" t="s">
        <v>123</v>
      </c>
      <c r="BE186" s="217">
        <f>IF(N186="základní",J186,0)</f>
        <v>0</v>
      </c>
      <c r="BF186" s="217">
        <f>IF(N186="snížená",J186,0)</f>
        <v>0</v>
      </c>
      <c r="BG186" s="217">
        <f>IF(N186="zákl. přenesená",J186,0)</f>
        <v>0</v>
      </c>
      <c r="BH186" s="217">
        <f>IF(N186="sníž. přenesená",J186,0)</f>
        <v>0</v>
      </c>
      <c r="BI186" s="217">
        <f>IF(N186="nulová",J186,0)</f>
        <v>0</v>
      </c>
      <c r="BJ186" s="18" t="s">
        <v>22</v>
      </c>
      <c r="BK186" s="217">
        <f>ROUND(I186*H186,2)</f>
        <v>0</v>
      </c>
      <c r="BL186" s="18" t="s">
        <v>174</v>
      </c>
      <c r="BM186" s="216" t="s">
        <v>305</v>
      </c>
    </row>
    <row r="187" spans="1:47" s="2" customFormat="1" ht="12">
      <c r="A187" s="39"/>
      <c r="B187" s="40"/>
      <c r="C187" s="41"/>
      <c r="D187" s="218" t="s">
        <v>131</v>
      </c>
      <c r="E187" s="41"/>
      <c r="F187" s="219" t="s">
        <v>587</v>
      </c>
      <c r="G187" s="41"/>
      <c r="H187" s="41"/>
      <c r="I187" s="220"/>
      <c r="J187" s="41"/>
      <c r="K187" s="41"/>
      <c r="L187" s="45"/>
      <c r="M187" s="221"/>
      <c r="N187" s="222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131</v>
      </c>
      <c r="AU187" s="18" t="s">
        <v>82</v>
      </c>
    </row>
    <row r="188" spans="1:47" s="2" customFormat="1" ht="12">
      <c r="A188" s="39"/>
      <c r="B188" s="40"/>
      <c r="C188" s="41"/>
      <c r="D188" s="223" t="s">
        <v>133</v>
      </c>
      <c r="E188" s="41"/>
      <c r="F188" s="224" t="s">
        <v>588</v>
      </c>
      <c r="G188" s="41"/>
      <c r="H188" s="41"/>
      <c r="I188" s="220"/>
      <c r="J188" s="41"/>
      <c r="K188" s="41"/>
      <c r="L188" s="45"/>
      <c r="M188" s="221"/>
      <c r="N188" s="222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133</v>
      </c>
      <c r="AU188" s="18" t="s">
        <v>82</v>
      </c>
    </row>
    <row r="189" spans="1:65" s="2" customFormat="1" ht="16.5" customHeight="1">
      <c r="A189" s="39"/>
      <c r="B189" s="40"/>
      <c r="C189" s="225" t="s">
        <v>233</v>
      </c>
      <c r="D189" s="225" t="s">
        <v>194</v>
      </c>
      <c r="E189" s="226" t="s">
        <v>589</v>
      </c>
      <c r="F189" s="227" t="s">
        <v>590</v>
      </c>
      <c r="G189" s="228" t="s">
        <v>129</v>
      </c>
      <c r="H189" s="229">
        <v>10</v>
      </c>
      <c r="I189" s="230"/>
      <c r="J189" s="231">
        <f>ROUND(I189*H189,2)</f>
        <v>0</v>
      </c>
      <c r="K189" s="227" t="s">
        <v>20</v>
      </c>
      <c r="L189" s="232"/>
      <c r="M189" s="233" t="s">
        <v>20</v>
      </c>
      <c r="N189" s="234" t="s">
        <v>44</v>
      </c>
      <c r="O189" s="85"/>
      <c r="P189" s="214">
        <f>O189*H189</f>
        <v>0</v>
      </c>
      <c r="Q189" s="214">
        <v>0</v>
      </c>
      <c r="R189" s="214">
        <f>Q189*H189</f>
        <v>0</v>
      </c>
      <c r="S189" s="214">
        <v>0</v>
      </c>
      <c r="T189" s="215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16" t="s">
        <v>221</v>
      </c>
      <c r="AT189" s="216" t="s">
        <v>194</v>
      </c>
      <c r="AU189" s="216" t="s">
        <v>82</v>
      </c>
      <c r="AY189" s="18" t="s">
        <v>123</v>
      </c>
      <c r="BE189" s="217">
        <f>IF(N189="základní",J189,0)</f>
        <v>0</v>
      </c>
      <c r="BF189" s="217">
        <f>IF(N189="snížená",J189,0)</f>
        <v>0</v>
      </c>
      <c r="BG189" s="217">
        <f>IF(N189="zákl. přenesená",J189,0)</f>
        <v>0</v>
      </c>
      <c r="BH189" s="217">
        <f>IF(N189="sníž. přenesená",J189,0)</f>
        <v>0</v>
      </c>
      <c r="BI189" s="217">
        <f>IF(N189="nulová",J189,0)</f>
        <v>0</v>
      </c>
      <c r="BJ189" s="18" t="s">
        <v>22</v>
      </c>
      <c r="BK189" s="217">
        <f>ROUND(I189*H189,2)</f>
        <v>0</v>
      </c>
      <c r="BL189" s="18" t="s">
        <v>174</v>
      </c>
      <c r="BM189" s="216" t="s">
        <v>306</v>
      </c>
    </row>
    <row r="190" spans="1:47" s="2" customFormat="1" ht="12">
      <c r="A190" s="39"/>
      <c r="B190" s="40"/>
      <c r="C190" s="41"/>
      <c r="D190" s="218" t="s">
        <v>131</v>
      </c>
      <c r="E190" s="41"/>
      <c r="F190" s="219" t="s">
        <v>590</v>
      </c>
      <c r="G190" s="41"/>
      <c r="H190" s="41"/>
      <c r="I190" s="220"/>
      <c r="J190" s="41"/>
      <c r="K190" s="41"/>
      <c r="L190" s="45"/>
      <c r="M190" s="221"/>
      <c r="N190" s="222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131</v>
      </c>
      <c r="AU190" s="18" t="s">
        <v>82</v>
      </c>
    </row>
    <row r="191" spans="1:65" s="2" customFormat="1" ht="16.5" customHeight="1">
      <c r="A191" s="39"/>
      <c r="B191" s="40"/>
      <c r="C191" s="225" t="s">
        <v>307</v>
      </c>
      <c r="D191" s="225" t="s">
        <v>194</v>
      </c>
      <c r="E191" s="226" t="s">
        <v>591</v>
      </c>
      <c r="F191" s="227" t="s">
        <v>592</v>
      </c>
      <c r="G191" s="228" t="s">
        <v>129</v>
      </c>
      <c r="H191" s="229">
        <v>10</v>
      </c>
      <c r="I191" s="230"/>
      <c r="J191" s="231">
        <f>ROUND(I191*H191,2)</f>
        <v>0</v>
      </c>
      <c r="K191" s="227" t="s">
        <v>130</v>
      </c>
      <c r="L191" s="232"/>
      <c r="M191" s="233" t="s">
        <v>20</v>
      </c>
      <c r="N191" s="234" t="s">
        <v>44</v>
      </c>
      <c r="O191" s="85"/>
      <c r="P191" s="214">
        <f>O191*H191</f>
        <v>0</v>
      </c>
      <c r="Q191" s="214">
        <v>3E-05</v>
      </c>
      <c r="R191" s="214">
        <f>Q191*H191</f>
        <v>0.00030000000000000003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221</v>
      </c>
      <c r="AT191" s="216" t="s">
        <v>194</v>
      </c>
      <c r="AU191" s="216" t="s">
        <v>82</v>
      </c>
      <c r="AY191" s="18" t="s">
        <v>123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22</v>
      </c>
      <c r="BK191" s="217">
        <f>ROUND(I191*H191,2)</f>
        <v>0</v>
      </c>
      <c r="BL191" s="18" t="s">
        <v>174</v>
      </c>
      <c r="BM191" s="216" t="s">
        <v>308</v>
      </c>
    </row>
    <row r="192" spans="1:47" s="2" customFormat="1" ht="12">
      <c r="A192" s="39"/>
      <c r="B192" s="40"/>
      <c r="C192" s="41"/>
      <c r="D192" s="218" t="s">
        <v>131</v>
      </c>
      <c r="E192" s="41"/>
      <c r="F192" s="219" t="s">
        <v>592</v>
      </c>
      <c r="G192" s="41"/>
      <c r="H192" s="41"/>
      <c r="I192" s="220"/>
      <c r="J192" s="41"/>
      <c r="K192" s="41"/>
      <c r="L192" s="45"/>
      <c r="M192" s="221"/>
      <c r="N192" s="222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131</v>
      </c>
      <c r="AU192" s="18" t="s">
        <v>82</v>
      </c>
    </row>
    <row r="193" spans="1:65" s="2" customFormat="1" ht="16.5" customHeight="1">
      <c r="A193" s="39"/>
      <c r="B193" s="40"/>
      <c r="C193" s="205" t="s">
        <v>236</v>
      </c>
      <c r="D193" s="205" t="s">
        <v>126</v>
      </c>
      <c r="E193" s="206" t="s">
        <v>593</v>
      </c>
      <c r="F193" s="207" t="s">
        <v>594</v>
      </c>
      <c r="G193" s="208" t="s">
        <v>129</v>
      </c>
      <c r="H193" s="209">
        <v>4</v>
      </c>
      <c r="I193" s="210"/>
      <c r="J193" s="211">
        <f>ROUND(I193*H193,2)</f>
        <v>0</v>
      </c>
      <c r="K193" s="207" t="s">
        <v>130</v>
      </c>
      <c r="L193" s="45"/>
      <c r="M193" s="212" t="s">
        <v>20</v>
      </c>
      <c r="N193" s="213" t="s">
        <v>44</v>
      </c>
      <c r="O193" s="85"/>
      <c r="P193" s="214">
        <f>O193*H193</f>
        <v>0</v>
      </c>
      <c r="Q193" s="214">
        <v>0</v>
      </c>
      <c r="R193" s="214">
        <f>Q193*H193</f>
        <v>0</v>
      </c>
      <c r="S193" s="214">
        <v>0</v>
      </c>
      <c r="T193" s="21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174</v>
      </c>
      <c r="AT193" s="216" t="s">
        <v>126</v>
      </c>
      <c r="AU193" s="216" t="s">
        <v>82</v>
      </c>
      <c r="AY193" s="18" t="s">
        <v>123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22</v>
      </c>
      <c r="BK193" s="217">
        <f>ROUND(I193*H193,2)</f>
        <v>0</v>
      </c>
      <c r="BL193" s="18" t="s">
        <v>174</v>
      </c>
      <c r="BM193" s="216" t="s">
        <v>309</v>
      </c>
    </row>
    <row r="194" spans="1:47" s="2" customFormat="1" ht="12">
      <c r="A194" s="39"/>
      <c r="B194" s="40"/>
      <c r="C194" s="41"/>
      <c r="D194" s="218" t="s">
        <v>131</v>
      </c>
      <c r="E194" s="41"/>
      <c r="F194" s="219" t="s">
        <v>595</v>
      </c>
      <c r="G194" s="41"/>
      <c r="H194" s="41"/>
      <c r="I194" s="220"/>
      <c r="J194" s="41"/>
      <c r="K194" s="41"/>
      <c r="L194" s="45"/>
      <c r="M194" s="221"/>
      <c r="N194" s="222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131</v>
      </c>
      <c r="AU194" s="18" t="s">
        <v>82</v>
      </c>
    </row>
    <row r="195" spans="1:47" s="2" customFormat="1" ht="12">
      <c r="A195" s="39"/>
      <c r="B195" s="40"/>
      <c r="C195" s="41"/>
      <c r="D195" s="223" t="s">
        <v>133</v>
      </c>
      <c r="E195" s="41"/>
      <c r="F195" s="224" t="s">
        <v>596</v>
      </c>
      <c r="G195" s="41"/>
      <c r="H195" s="41"/>
      <c r="I195" s="220"/>
      <c r="J195" s="41"/>
      <c r="K195" s="41"/>
      <c r="L195" s="45"/>
      <c r="M195" s="221"/>
      <c r="N195" s="222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133</v>
      </c>
      <c r="AU195" s="18" t="s">
        <v>82</v>
      </c>
    </row>
    <row r="196" spans="1:65" s="2" customFormat="1" ht="16.5" customHeight="1">
      <c r="A196" s="39"/>
      <c r="B196" s="40"/>
      <c r="C196" s="225" t="s">
        <v>310</v>
      </c>
      <c r="D196" s="225" t="s">
        <v>194</v>
      </c>
      <c r="E196" s="226" t="s">
        <v>597</v>
      </c>
      <c r="F196" s="227" t="s">
        <v>598</v>
      </c>
      <c r="G196" s="228" t="s">
        <v>129</v>
      </c>
      <c r="H196" s="229">
        <v>4</v>
      </c>
      <c r="I196" s="230"/>
      <c r="J196" s="231">
        <f>ROUND(I196*H196,2)</f>
        <v>0</v>
      </c>
      <c r="K196" s="227" t="s">
        <v>130</v>
      </c>
      <c r="L196" s="232"/>
      <c r="M196" s="233" t="s">
        <v>20</v>
      </c>
      <c r="N196" s="234" t="s">
        <v>44</v>
      </c>
      <c r="O196" s="85"/>
      <c r="P196" s="214">
        <f>O196*H196</f>
        <v>0</v>
      </c>
      <c r="Q196" s="214">
        <v>4E-05</v>
      </c>
      <c r="R196" s="214">
        <f>Q196*H196</f>
        <v>0.00016</v>
      </c>
      <c r="S196" s="214">
        <v>0</v>
      </c>
      <c r="T196" s="215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16" t="s">
        <v>221</v>
      </c>
      <c r="AT196" s="216" t="s">
        <v>194</v>
      </c>
      <c r="AU196" s="216" t="s">
        <v>82</v>
      </c>
      <c r="AY196" s="18" t="s">
        <v>123</v>
      </c>
      <c r="BE196" s="217">
        <f>IF(N196="základní",J196,0)</f>
        <v>0</v>
      </c>
      <c r="BF196" s="217">
        <f>IF(N196="snížená",J196,0)</f>
        <v>0</v>
      </c>
      <c r="BG196" s="217">
        <f>IF(N196="zákl. přenesená",J196,0)</f>
        <v>0</v>
      </c>
      <c r="BH196" s="217">
        <f>IF(N196="sníž. přenesená",J196,0)</f>
        <v>0</v>
      </c>
      <c r="BI196" s="217">
        <f>IF(N196="nulová",J196,0)</f>
        <v>0</v>
      </c>
      <c r="BJ196" s="18" t="s">
        <v>22</v>
      </c>
      <c r="BK196" s="217">
        <f>ROUND(I196*H196,2)</f>
        <v>0</v>
      </c>
      <c r="BL196" s="18" t="s">
        <v>174</v>
      </c>
      <c r="BM196" s="216" t="s">
        <v>311</v>
      </c>
    </row>
    <row r="197" spans="1:47" s="2" customFormat="1" ht="12">
      <c r="A197" s="39"/>
      <c r="B197" s="40"/>
      <c r="C197" s="41"/>
      <c r="D197" s="218" t="s">
        <v>131</v>
      </c>
      <c r="E197" s="41"/>
      <c r="F197" s="219" t="s">
        <v>598</v>
      </c>
      <c r="G197" s="41"/>
      <c r="H197" s="41"/>
      <c r="I197" s="220"/>
      <c r="J197" s="41"/>
      <c r="K197" s="41"/>
      <c r="L197" s="45"/>
      <c r="M197" s="221"/>
      <c r="N197" s="222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131</v>
      </c>
      <c r="AU197" s="18" t="s">
        <v>82</v>
      </c>
    </row>
    <row r="198" spans="1:65" s="2" customFormat="1" ht="16.5" customHeight="1">
      <c r="A198" s="39"/>
      <c r="B198" s="40"/>
      <c r="C198" s="225" t="s">
        <v>239</v>
      </c>
      <c r="D198" s="225" t="s">
        <v>194</v>
      </c>
      <c r="E198" s="226" t="s">
        <v>599</v>
      </c>
      <c r="F198" s="227" t="s">
        <v>600</v>
      </c>
      <c r="G198" s="228" t="s">
        <v>129</v>
      </c>
      <c r="H198" s="229">
        <v>62</v>
      </c>
      <c r="I198" s="230"/>
      <c r="J198" s="231">
        <f>ROUND(I198*H198,2)</f>
        <v>0</v>
      </c>
      <c r="K198" s="227" t="s">
        <v>130</v>
      </c>
      <c r="L198" s="232"/>
      <c r="M198" s="233" t="s">
        <v>20</v>
      </c>
      <c r="N198" s="234" t="s">
        <v>44</v>
      </c>
      <c r="O198" s="85"/>
      <c r="P198" s="214">
        <f>O198*H198</f>
        <v>0</v>
      </c>
      <c r="Q198" s="214">
        <v>1E-05</v>
      </c>
      <c r="R198" s="214">
        <f>Q198*H198</f>
        <v>0.00062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221</v>
      </c>
      <c r="AT198" s="216" t="s">
        <v>194</v>
      </c>
      <c r="AU198" s="216" t="s">
        <v>82</v>
      </c>
      <c r="AY198" s="18" t="s">
        <v>123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22</v>
      </c>
      <c r="BK198" s="217">
        <f>ROUND(I198*H198,2)</f>
        <v>0</v>
      </c>
      <c r="BL198" s="18" t="s">
        <v>174</v>
      </c>
      <c r="BM198" s="216" t="s">
        <v>312</v>
      </c>
    </row>
    <row r="199" spans="1:47" s="2" customFormat="1" ht="12">
      <c r="A199" s="39"/>
      <c r="B199" s="40"/>
      <c r="C199" s="41"/>
      <c r="D199" s="218" t="s">
        <v>131</v>
      </c>
      <c r="E199" s="41"/>
      <c r="F199" s="219" t="s">
        <v>600</v>
      </c>
      <c r="G199" s="41"/>
      <c r="H199" s="41"/>
      <c r="I199" s="220"/>
      <c r="J199" s="41"/>
      <c r="K199" s="41"/>
      <c r="L199" s="45"/>
      <c r="M199" s="221"/>
      <c r="N199" s="222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131</v>
      </c>
      <c r="AU199" s="18" t="s">
        <v>82</v>
      </c>
    </row>
    <row r="200" spans="1:65" s="2" customFormat="1" ht="16.5" customHeight="1">
      <c r="A200" s="39"/>
      <c r="B200" s="40"/>
      <c r="C200" s="225" t="s">
        <v>313</v>
      </c>
      <c r="D200" s="225" t="s">
        <v>194</v>
      </c>
      <c r="E200" s="226" t="s">
        <v>601</v>
      </c>
      <c r="F200" s="227" t="s">
        <v>602</v>
      </c>
      <c r="G200" s="228" t="s">
        <v>129</v>
      </c>
      <c r="H200" s="229">
        <v>2</v>
      </c>
      <c r="I200" s="230"/>
      <c r="J200" s="231">
        <f>ROUND(I200*H200,2)</f>
        <v>0</v>
      </c>
      <c r="K200" s="227" t="s">
        <v>130</v>
      </c>
      <c r="L200" s="232"/>
      <c r="M200" s="233" t="s">
        <v>20</v>
      </c>
      <c r="N200" s="234" t="s">
        <v>44</v>
      </c>
      <c r="O200" s="85"/>
      <c r="P200" s="214">
        <f>O200*H200</f>
        <v>0</v>
      </c>
      <c r="Q200" s="214">
        <v>2E-05</v>
      </c>
      <c r="R200" s="214">
        <f>Q200*H200</f>
        <v>4E-05</v>
      </c>
      <c r="S200" s="214">
        <v>0</v>
      </c>
      <c r="T200" s="215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16" t="s">
        <v>221</v>
      </c>
      <c r="AT200" s="216" t="s">
        <v>194</v>
      </c>
      <c r="AU200" s="216" t="s">
        <v>82</v>
      </c>
      <c r="AY200" s="18" t="s">
        <v>123</v>
      </c>
      <c r="BE200" s="217">
        <f>IF(N200="základní",J200,0)</f>
        <v>0</v>
      </c>
      <c r="BF200" s="217">
        <f>IF(N200="snížená",J200,0)</f>
        <v>0</v>
      </c>
      <c r="BG200" s="217">
        <f>IF(N200="zákl. přenesená",J200,0)</f>
        <v>0</v>
      </c>
      <c r="BH200" s="217">
        <f>IF(N200="sníž. přenesená",J200,0)</f>
        <v>0</v>
      </c>
      <c r="BI200" s="217">
        <f>IF(N200="nulová",J200,0)</f>
        <v>0</v>
      </c>
      <c r="BJ200" s="18" t="s">
        <v>22</v>
      </c>
      <c r="BK200" s="217">
        <f>ROUND(I200*H200,2)</f>
        <v>0</v>
      </c>
      <c r="BL200" s="18" t="s">
        <v>174</v>
      </c>
      <c r="BM200" s="216" t="s">
        <v>314</v>
      </c>
    </row>
    <row r="201" spans="1:47" s="2" customFormat="1" ht="12">
      <c r="A201" s="39"/>
      <c r="B201" s="40"/>
      <c r="C201" s="41"/>
      <c r="D201" s="218" t="s">
        <v>131</v>
      </c>
      <c r="E201" s="41"/>
      <c r="F201" s="219" t="s">
        <v>602</v>
      </c>
      <c r="G201" s="41"/>
      <c r="H201" s="41"/>
      <c r="I201" s="220"/>
      <c r="J201" s="41"/>
      <c r="K201" s="41"/>
      <c r="L201" s="45"/>
      <c r="M201" s="221"/>
      <c r="N201" s="222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131</v>
      </c>
      <c r="AU201" s="18" t="s">
        <v>82</v>
      </c>
    </row>
    <row r="202" spans="1:65" s="2" customFormat="1" ht="16.5" customHeight="1">
      <c r="A202" s="39"/>
      <c r="B202" s="40"/>
      <c r="C202" s="225" t="s">
        <v>244</v>
      </c>
      <c r="D202" s="225" t="s">
        <v>194</v>
      </c>
      <c r="E202" s="226" t="s">
        <v>603</v>
      </c>
      <c r="F202" s="227" t="s">
        <v>604</v>
      </c>
      <c r="G202" s="228" t="s">
        <v>129</v>
      </c>
      <c r="H202" s="229">
        <v>4</v>
      </c>
      <c r="I202" s="230"/>
      <c r="J202" s="231">
        <f>ROUND(I202*H202,2)</f>
        <v>0</v>
      </c>
      <c r="K202" s="227" t="s">
        <v>130</v>
      </c>
      <c r="L202" s="232"/>
      <c r="M202" s="233" t="s">
        <v>20</v>
      </c>
      <c r="N202" s="234" t="s">
        <v>44</v>
      </c>
      <c r="O202" s="85"/>
      <c r="P202" s="214">
        <f>O202*H202</f>
        <v>0</v>
      </c>
      <c r="Q202" s="214">
        <v>3E-05</v>
      </c>
      <c r="R202" s="214">
        <f>Q202*H202</f>
        <v>0.00012</v>
      </c>
      <c r="S202" s="214">
        <v>0</v>
      </c>
      <c r="T202" s="215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16" t="s">
        <v>221</v>
      </c>
      <c r="AT202" s="216" t="s">
        <v>194</v>
      </c>
      <c r="AU202" s="216" t="s">
        <v>82</v>
      </c>
      <c r="AY202" s="18" t="s">
        <v>123</v>
      </c>
      <c r="BE202" s="217">
        <f>IF(N202="základní",J202,0)</f>
        <v>0</v>
      </c>
      <c r="BF202" s="217">
        <f>IF(N202="snížená",J202,0)</f>
        <v>0</v>
      </c>
      <c r="BG202" s="217">
        <f>IF(N202="zákl. přenesená",J202,0)</f>
        <v>0</v>
      </c>
      <c r="BH202" s="217">
        <f>IF(N202="sníž. přenesená",J202,0)</f>
        <v>0</v>
      </c>
      <c r="BI202" s="217">
        <f>IF(N202="nulová",J202,0)</f>
        <v>0</v>
      </c>
      <c r="BJ202" s="18" t="s">
        <v>22</v>
      </c>
      <c r="BK202" s="217">
        <f>ROUND(I202*H202,2)</f>
        <v>0</v>
      </c>
      <c r="BL202" s="18" t="s">
        <v>174</v>
      </c>
      <c r="BM202" s="216" t="s">
        <v>315</v>
      </c>
    </row>
    <row r="203" spans="1:47" s="2" customFormat="1" ht="12">
      <c r="A203" s="39"/>
      <c r="B203" s="40"/>
      <c r="C203" s="41"/>
      <c r="D203" s="218" t="s">
        <v>131</v>
      </c>
      <c r="E203" s="41"/>
      <c r="F203" s="219" t="s">
        <v>604</v>
      </c>
      <c r="G203" s="41"/>
      <c r="H203" s="41"/>
      <c r="I203" s="220"/>
      <c r="J203" s="41"/>
      <c r="K203" s="41"/>
      <c r="L203" s="45"/>
      <c r="M203" s="221"/>
      <c r="N203" s="222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131</v>
      </c>
      <c r="AU203" s="18" t="s">
        <v>82</v>
      </c>
    </row>
    <row r="204" spans="1:65" s="2" customFormat="1" ht="16.5" customHeight="1">
      <c r="A204" s="39"/>
      <c r="B204" s="40"/>
      <c r="C204" s="225" t="s">
        <v>316</v>
      </c>
      <c r="D204" s="225" t="s">
        <v>194</v>
      </c>
      <c r="E204" s="226" t="s">
        <v>605</v>
      </c>
      <c r="F204" s="227" t="s">
        <v>606</v>
      </c>
      <c r="G204" s="228" t="s">
        <v>129</v>
      </c>
      <c r="H204" s="229">
        <v>17</v>
      </c>
      <c r="I204" s="230"/>
      <c r="J204" s="231">
        <f>ROUND(I204*H204,2)</f>
        <v>0</v>
      </c>
      <c r="K204" s="227" t="s">
        <v>130</v>
      </c>
      <c r="L204" s="232"/>
      <c r="M204" s="233" t="s">
        <v>20</v>
      </c>
      <c r="N204" s="234" t="s">
        <v>44</v>
      </c>
      <c r="O204" s="85"/>
      <c r="P204" s="214">
        <f>O204*H204</f>
        <v>0</v>
      </c>
      <c r="Q204" s="214">
        <v>6E-05</v>
      </c>
      <c r="R204" s="214">
        <f>Q204*H204</f>
        <v>0.00102</v>
      </c>
      <c r="S204" s="214">
        <v>0</v>
      </c>
      <c r="T204" s="215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16" t="s">
        <v>221</v>
      </c>
      <c r="AT204" s="216" t="s">
        <v>194</v>
      </c>
      <c r="AU204" s="216" t="s">
        <v>82</v>
      </c>
      <c r="AY204" s="18" t="s">
        <v>123</v>
      </c>
      <c r="BE204" s="217">
        <f>IF(N204="základní",J204,0)</f>
        <v>0</v>
      </c>
      <c r="BF204" s="217">
        <f>IF(N204="snížená",J204,0)</f>
        <v>0</v>
      </c>
      <c r="BG204" s="217">
        <f>IF(N204="zákl. přenesená",J204,0)</f>
        <v>0</v>
      </c>
      <c r="BH204" s="217">
        <f>IF(N204="sníž. přenesená",J204,0)</f>
        <v>0</v>
      </c>
      <c r="BI204" s="217">
        <f>IF(N204="nulová",J204,0)</f>
        <v>0</v>
      </c>
      <c r="BJ204" s="18" t="s">
        <v>22</v>
      </c>
      <c r="BK204" s="217">
        <f>ROUND(I204*H204,2)</f>
        <v>0</v>
      </c>
      <c r="BL204" s="18" t="s">
        <v>174</v>
      </c>
      <c r="BM204" s="216" t="s">
        <v>317</v>
      </c>
    </row>
    <row r="205" spans="1:47" s="2" customFormat="1" ht="12">
      <c r="A205" s="39"/>
      <c r="B205" s="40"/>
      <c r="C205" s="41"/>
      <c r="D205" s="218" t="s">
        <v>131</v>
      </c>
      <c r="E205" s="41"/>
      <c r="F205" s="219" t="s">
        <v>606</v>
      </c>
      <c r="G205" s="41"/>
      <c r="H205" s="41"/>
      <c r="I205" s="220"/>
      <c r="J205" s="41"/>
      <c r="K205" s="41"/>
      <c r="L205" s="45"/>
      <c r="M205" s="221"/>
      <c r="N205" s="222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131</v>
      </c>
      <c r="AU205" s="18" t="s">
        <v>82</v>
      </c>
    </row>
    <row r="206" spans="1:65" s="2" customFormat="1" ht="21.75" customHeight="1">
      <c r="A206" s="39"/>
      <c r="B206" s="40"/>
      <c r="C206" s="205" t="s">
        <v>248</v>
      </c>
      <c r="D206" s="205" t="s">
        <v>126</v>
      </c>
      <c r="E206" s="206" t="s">
        <v>607</v>
      </c>
      <c r="F206" s="207" t="s">
        <v>608</v>
      </c>
      <c r="G206" s="208" t="s">
        <v>129</v>
      </c>
      <c r="H206" s="209">
        <v>73</v>
      </c>
      <c r="I206" s="210"/>
      <c r="J206" s="211">
        <f>ROUND(I206*H206,2)</f>
        <v>0</v>
      </c>
      <c r="K206" s="207" t="s">
        <v>130</v>
      </c>
      <c r="L206" s="45"/>
      <c r="M206" s="212" t="s">
        <v>20</v>
      </c>
      <c r="N206" s="213" t="s">
        <v>44</v>
      </c>
      <c r="O206" s="85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6" t="s">
        <v>174</v>
      </c>
      <c r="AT206" s="216" t="s">
        <v>126</v>
      </c>
      <c r="AU206" s="216" t="s">
        <v>82</v>
      </c>
      <c r="AY206" s="18" t="s">
        <v>123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8" t="s">
        <v>22</v>
      </c>
      <c r="BK206" s="217">
        <f>ROUND(I206*H206,2)</f>
        <v>0</v>
      </c>
      <c r="BL206" s="18" t="s">
        <v>174</v>
      </c>
      <c r="BM206" s="216" t="s">
        <v>320</v>
      </c>
    </row>
    <row r="207" spans="1:47" s="2" customFormat="1" ht="12">
      <c r="A207" s="39"/>
      <c r="B207" s="40"/>
      <c r="C207" s="41"/>
      <c r="D207" s="218" t="s">
        <v>131</v>
      </c>
      <c r="E207" s="41"/>
      <c r="F207" s="219" t="s">
        <v>609</v>
      </c>
      <c r="G207" s="41"/>
      <c r="H207" s="41"/>
      <c r="I207" s="220"/>
      <c r="J207" s="41"/>
      <c r="K207" s="41"/>
      <c r="L207" s="45"/>
      <c r="M207" s="221"/>
      <c r="N207" s="222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131</v>
      </c>
      <c r="AU207" s="18" t="s">
        <v>82</v>
      </c>
    </row>
    <row r="208" spans="1:47" s="2" customFormat="1" ht="12">
      <c r="A208" s="39"/>
      <c r="B208" s="40"/>
      <c r="C208" s="41"/>
      <c r="D208" s="223" t="s">
        <v>133</v>
      </c>
      <c r="E208" s="41"/>
      <c r="F208" s="224" t="s">
        <v>610</v>
      </c>
      <c r="G208" s="41"/>
      <c r="H208" s="41"/>
      <c r="I208" s="220"/>
      <c r="J208" s="41"/>
      <c r="K208" s="41"/>
      <c r="L208" s="45"/>
      <c r="M208" s="221"/>
      <c r="N208" s="222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133</v>
      </c>
      <c r="AU208" s="18" t="s">
        <v>82</v>
      </c>
    </row>
    <row r="209" spans="1:65" s="2" customFormat="1" ht="16.5" customHeight="1">
      <c r="A209" s="39"/>
      <c r="B209" s="40"/>
      <c r="C209" s="225" t="s">
        <v>325</v>
      </c>
      <c r="D209" s="225" t="s">
        <v>194</v>
      </c>
      <c r="E209" s="226" t="s">
        <v>611</v>
      </c>
      <c r="F209" s="227" t="s">
        <v>612</v>
      </c>
      <c r="G209" s="228" t="s">
        <v>129</v>
      </c>
      <c r="H209" s="229">
        <v>56</v>
      </c>
      <c r="I209" s="230"/>
      <c r="J209" s="231">
        <f>ROUND(I209*H209,2)</f>
        <v>0</v>
      </c>
      <c r="K209" s="227" t="s">
        <v>20</v>
      </c>
      <c r="L209" s="232"/>
      <c r="M209" s="233" t="s">
        <v>20</v>
      </c>
      <c r="N209" s="234" t="s">
        <v>44</v>
      </c>
      <c r="O209" s="85"/>
      <c r="P209" s="214">
        <f>O209*H209</f>
        <v>0</v>
      </c>
      <c r="Q209" s="214">
        <v>0</v>
      </c>
      <c r="R209" s="214">
        <f>Q209*H209</f>
        <v>0</v>
      </c>
      <c r="S209" s="214">
        <v>0</v>
      </c>
      <c r="T209" s="21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221</v>
      </c>
      <c r="AT209" s="216" t="s">
        <v>194</v>
      </c>
      <c r="AU209" s="216" t="s">
        <v>82</v>
      </c>
      <c r="AY209" s="18" t="s">
        <v>123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22</v>
      </c>
      <c r="BK209" s="217">
        <f>ROUND(I209*H209,2)</f>
        <v>0</v>
      </c>
      <c r="BL209" s="18" t="s">
        <v>174</v>
      </c>
      <c r="BM209" s="216" t="s">
        <v>328</v>
      </c>
    </row>
    <row r="210" spans="1:47" s="2" customFormat="1" ht="12">
      <c r="A210" s="39"/>
      <c r="B210" s="40"/>
      <c r="C210" s="41"/>
      <c r="D210" s="218" t="s">
        <v>131</v>
      </c>
      <c r="E210" s="41"/>
      <c r="F210" s="219" t="s">
        <v>612</v>
      </c>
      <c r="G210" s="41"/>
      <c r="H210" s="41"/>
      <c r="I210" s="220"/>
      <c r="J210" s="41"/>
      <c r="K210" s="41"/>
      <c r="L210" s="45"/>
      <c r="M210" s="221"/>
      <c r="N210" s="222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131</v>
      </c>
      <c r="AU210" s="18" t="s">
        <v>82</v>
      </c>
    </row>
    <row r="211" spans="1:65" s="2" customFormat="1" ht="16.5" customHeight="1">
      <c r="A211" s="39"/>
      <c r="B211" s="40"/>
      <c r="C211" s="225" t="s">
        <v>253</v>
      </c>
      <c r="D211" s="225" t="s">
        <v>194</v>
      </c>
      <c r="E211" s="226" t="s">
        <v>613</v>
      </c>
      <c r="F211" s="227" t="s">
        <v>614</v>
      </c>
      <c r="G211" s="228" t="s">
        <v>129</v>
      </c>
      <c r="H211" s="229">
        <v>17</v>
      </c>
      <c r="I211" s="230"/>
      <c r="J211" s="231">
        <f>ROUND(I211*H211,2)</f>
        <v>0</v>
      </c>
      <c r="K211" s="227" t="s">
        <v>130</v>
      </c>
      <c r="L211" s="232"/>
      <c r="M211" s="233" t="s">
        <v>20</v>
      </c>
      <c r="N211" s="234" t="s">
        <v>44</v>
      </c>
      <c r="O211" s="85"/>
      <c r="P211" s="214">
        <f>O211*H211</f>
        <v>0</v>
      </c>
      <c r="Q211" s="214">
        <v>0.00014</v>
      </c>
      <c r="R211" s="214">
        <f>Q211*H211</f>
        <v>0.0023799999999999997</v>
      </c>
      <c r="S211" s="214">
        <v>0</v>
      </c>
      <c r="T211" s="215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16" t="s">
        <v>221</v>
      </c>
      <c r="AT211" s="216" t="s">
        <v>194</v>
      </c>
      <c r="AU211" s="216" t="s">
        <v>82</v>
      </c>
      <c r="AY211" s="18" t="s">
        <v>123</v>
      </c>
      <c r="BE211" s="217">
        <f>IF(N211="základní",J211,0)</f>
        <v>0</v>
      </c>
      <c r="BF211" s="217">
        <f>IF(N211="snížená",J211,0)</f>
        <v>0</v>
      </c>
      <c r="BG211" s="217">
        <f>IF(N211="zákl. přenesená",J211,0)</f>
        <v>0</v>
      </c>
      <c r="BH211" s="217">
        <f>IF(N211="sníž. přenesená",J211,0)</f>
        <v>0</v>
      </c>
      <c r="BI211" s="217">
        <f>IF(N211="nulová",J211,0)</f>
        <v>0</v>
      </c>
      <c r="BJ211" s="18" t="s">
        <v>22</v>
      </c>
      <c r="BK211" s="217">
        <f>ROUND(I211*H211,2)</f>
        <v>0</v>
      </c>
      <c r="BL211" s="18" t="s">
        <v>174</v>
      </c>
      <c r="BM211" s="216" t="s">
        <v>333</v>
      </c>
    </row>
    <row r="212" spans="1:47" s="2" customFormat="1" ht="12">
      <c r="A212" s="39"/>
      <c r="B212" s="40"/>
      <c r="C212" s="41"/>
      <c r="D212" s="218" t="s">
        <v>131</v>
      </c>
      <c r="E212" s="41"/>
      <c r="F212" s="219" t="s">
        <v>614</v>
      </c>
      <c r="G212" s="41"/>
      <c r="H212" s="41"/>
      <c r="I212" s="220"/>
      <c r="J212" s="41"/>
      <c r="K212" s="41"/>
      <c r="L212" s="45"/>
      <c r="M212" s="221"/>
      <c r="N212" s="222"/>
      <c r="O212" s="85"/>
      <c r="P212" s="85"/>
      <c r="Q212" s="85"/>
      <c r="R212" s="85"/>
      <c r="S212" s="85"/>
      <c r="T212" s="86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131</v>
      </c>
      <c r="AU212" s="18" t="s">
        <v>82</v>
      </c>
    </row>
    <row r="213" spans="1:65" s="2" customFormat="1" ht="21.75" customHeight="1">
      <c r="A213" s="39"/>
      <c r="B213" s="40"/>
      <c r="C213" s="205" t="s">
        <v>334</v>
      </c>
      <c r="D213" s="205" t="s">
        <v>126</v>
      </c>
      <c r="E213" s="206" t="s">
        <v>615</v>
      </c>
      <c r="F213" s="207" t="s">
        <v>616</v>
      </c>
      <c r="G213" s="208" t="s">
        <v>129</v>
      </c>
      <c r="H213" s="209">
        <v>82</v>
      </c>
      <c r="I213" s="210"/>
      <c r="J213" s="211">
        <f>ROUND(I213*H213,2)</f>
        <v>0</v>
      </c>
      <c r="K213" s="207" t="s">
        <v>130</v>
      </c>
      <c r="L213" s="45"/>
      <c r="M213" s="212" t="s">
        <v>20</v>
      </c>
      <c r="N213" s="213" t="s">
        <v>44</v>
      </c>
      <c r="O213" s="85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174</v>
      </c>
      <c r="AT213" s="216" t="s">
        <v>126</v>
      </c>
      <c r="AU213" s="216" t="s">
        <v>82</v>
      </c>
      <c r="AY213" s="18" t="s">
        <v>123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22</v>
      </c>
      <c r="BK213" s="217">
        <f>ROUND(I213*H213,2)</f>
        <v>0</v>
      </c>
      <c r="BL213" s="18" t="s">
        <v>174</v>
      </c>
      <c r="BM213" s="216" t="s">
        <v>337</v>
      </c>
    </row>
    <row r="214" spans="1:47" s="2" customFormat="1" ht="12">
      <c r="A214" s="39"/>
      <c r="B214" s="40"/>
      <c r="C214" s="41"/>
      <c r="D214" s="218" t="s">
        <v>131</v>
      </c>
      <c r="E214" s="41"/>
      <c r="F214" s="219" t="s">
        <v>617</v>
      </c>
      <c r="G214" s="41"/>
      <c r="H214" s="41"/>
      <c r="I214" s="220"/>
      <c r="J214" s="41"/>
      <c r="K214" s="41"/>
      <c r="L214" s="45"/>
      <c r="M214" s="221"/>
      <c r="N214" s="222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131</v>
      </c>
      <c r="AU214" s="18" t="s">
        <v>82</v>
      </c>
    </row>
    <row r="215" spans="1:47" s="2" customFormat="1" ht="12">
      <c r="A215" s="39"/>
      <c r="B215" s="40"/>
      <c r="C215" s="41"/>
      <c r="D215" s="223" t="s">
        <v>133</v>
      </c>
      <c r="E215" s="41"/>
      <c r="F215" s="224" t="s">
        <v>618</v>
      </c>
      <c r="G215" s="41"/>
      <c r="H215" s="41"/>
      <c r="I215" s="220"/>
      <c r="J215" s="41"/>
      <c r="K215" s="41"/>
      <c r="L215" s="45"/>
      <c r="M215" s="221"/>
      <c r="N215" s="222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133</v>
      </c>
      <c r="AU215" s="18" t="s">
        <v>82</v>
      </c>
    </row>
    <row r="216" spans="1:65" s="2" customFormat="1" ht="16.5" customHeight="1">
      <c r="A216" s="39"/>
      <c r="B216" s="40"/>
      <c r="C216" s="225" t="s">
        <v>257</v>
      </c>
      <c r="D216" s="225" t="s">
        <v>194</v>
      </c>
      <c r="E216" s="226" t="s">
        <v>619</v>
      </c>
      <c r="F216" s="227" t="s">
        <v>620</v>
      </c>
      <c r="G216" s="228" t="s">
        <v>129</v>
      </c>
      <c r="H216" s="229">
        <v>82</v>
      </c>
      <c r="I216" s="230"/>
      <c r="J216" s="231">
        <f>ROUND(I216*H216,2)</f>
        <v>0</v>
      </c>
      <c r="K216" s="227" t="s">
        <v>130</v>
      </c>
      <c r="L216" s="232"/>
      <c r="M216" s="233" t="s">
        <v>20</v>
      </c>
      <c r="N216" s="234" t="s">
        <v>44</v>
      </c>
      <c r="O216" s="85"/>
      <c r="P216" s="214">
        <f>O216*H216</f>
        <v>0</v>
      </c>
      <c r="Q216" s="214">
        <v>0.0001</v>
      </c>
      <c r="R216" s="214">
        <f>Q216*H216</f>
        <v>0.0082</v>
      </c>
      <c r="S216" s="214">
        <v>0</v>
      </c>
      <c r="T216" s="215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16" t="s">
        <v>221</v>
      </c>
      <c r="AT216" s="216" t="s">
        <v>194</v>
      </c>
      <c r="AU216" s="216" t="s">
        <v>82</v>
      </c>
      <c r="AY216" s="18" t="s">
        <v>123</v>
      </c>
      <c r="BE216" s="217">
        <f>IF(N216="základní",J216,0)</f>
        <v>0</v>
      </c>
      <c r="BF216" s="217">
        <f>IF(N216="snížená",J216,0)</f>
        <v>0</v>
      </c>
      <c r="BG216" s="217">
        <f>IF(N216="zákl. přenesená",J216,0)</f>
        <v>0</v>
      </c>
      <c r="BH216" s="217">
        <f>IF(N216="sníž. přenesená",J216,0)</f>
        <v>0</v>
      </c>
      <c r="BI216" s="217">
        <f>IF(N216="nulová",J216,0)</f>
        <v>0</v>
      </c>
      <c r="BJ216" s="18" t="s">
        <v>22</v>
      </c>
      <c r="BK216" s="217">
        <f>ROUND(I216*H216,2)</f>
        <v>0</v>
      </c>
      <c r="BL216" s="18" t="s">
        <v>174</v>
      </c>
      <c r="BM216" s="216" t="s">
        <v>28</v>
      </c>
    </row>
    <row r="217" spans="1:47" s="2" customFormat="1" ht="12">
      <c r="A217" s="39"/>
      <c r="B217" s="40"/>
      <c r="C217" s="41"/>
      <c r="D217" s="218" t="s">
        <v>131</v>
      </c>
      <c r="E217" s="41"/>
      <c r="F217" s="219" t="s">
        <v>620</v>
      </c>
      <c r="G217" s="41"/>
      <c r="H217" s="41"/>
      <c r="I217" s="220"/>
      <c r="J217" s="41"/>
      <c r="K217" s="41"/>
      <c r="L217" s="45"/>
      <c r="M217" s="221"/>
      <c r="N217" s="222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131</v>
      </c>
      <c r="AU217" s="18" t="s">
        <v>82</v>
      </c>
    </row>
    <row r="218" spans="1:65" s="2" customFormat="1" ht="21.75" customHeight="1">
      <c r="A218" s="39"/>
      <c r="B218" s="40"/>
      <c r="C218" s="205" t="s">
        <v>340</v>
      </c>
      <c r="D218" s="205" t="s">
        <v>126</v>
      </c>
      <c r="E218" s="206" t="s">
        <v>621</v>
      </c>
      <c r="F218" s="207" t="s">
        <v>622</v>
      </c>
      <c r="G218" s="208" t="s">
        <v>129</v>
      </c>
      <c r="H218" s="209">
        <v>95</v>
      </c>
      <c r="I218" s="210"/>
      <c r="J218" s="211">
        <f>ROUND(I218*H218,2)</f>
        <v>0</v>
      </c>
      <c r="K218" s="207" t="s">
        <v>130</v>
      </c>
      <c r="L218" s="45"/>
      <c r="M218" s="212" t="s">
        <v>20</v>
      </c>
      <c r="N218" s="213" t="s">
        <v>44</v>
      </c>
      <c r="O218" s="85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16" t="s">
        <v>174</v>
      </c>
      <c r="AT218" s="216" t="s">
        <v>126</v>
      </c>
      <c r="AU218" s="216" t="s">
        <v>82</v>
      </c>
      <c r="AY218" s="18" t="s">
        <v>123</v>
      </c>
      <c r="BE218" s="217">
        <f>IF(N218="základní",J218,0)</f>
        <v>0</v>
      </c>
      <c r="BF218" s="217">
        <f>IF(N218="snížená",J218,0)</f>
        <v>0</v>
      </c>
      <c r="BG218" s="217">
        <f>IF(N218="zákl. přenesená",J218,0)</f>
        <v>0</v>
      </c>
      <c r="BH218" s="217">
        <f>IF(N218="sníž. přenesená",J218,0)</f>
        <v>0</v>
      </c>
      <c r="BI218" s="217">
        <f>IF(N218="nulová",J218,0)</f>
        <v>0</v>
      </c>
      <c r="BJ218" s="18" t="s">
        <v>22</v>
      </c>
      <c r="BK218" s="217">
        <f>ROUND(I218*H218,2)</f>
        <v>0</v>
      </c>
      <c r="BL218" s="18" t="s">
        <v>174</v>
      </c>
      <c r="BM218" s="216" t="s">
        <v>343</v>
      </c>
    </row>
    <row r="219" spans="1:47" s="2" customFormat="1" ht="12">
      <c r="A219" s="39"/>
      <c r="B219" s="40"/>
      <c r="C219" s="41"/>
      <c r="D219" s="218" t="s">
        <v>131</v>
      </c>
      <c r="E219" s="41"/>
      <c r="F219" s="219" t="s">
        <v>623</v>
      </c>
      <c r="G219" s="41"/>
      <c r="H219" s="41"/>
      <c r="I219" s="220"/>
      <c r="J219" s="41"/>
      <c r="K219" s="41"/>
      <c r="L219" s="45"/>
      <c r="M219" s="221"/>
      <c r="N219" s="222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131</v>
      </c>
      <c r="AU219" s="18" t="s">
        <v>82</v>
      </c>
    </row>
    <row r="220" spans="1:47" s="2" customFormat="1" ht="12">
      <c r="A220" s="39"/>
      <c r="B220" s="40"/>
      <c r="C220" s="41"/>
      <c r="D220" s="223" t="s">
        <v>133</v>
      </c>
      <c r="E220" s="41"/>
      <c r="F220" s="224" t="s">
        <v>624</v>
      </c>
      <c r="G220" s="41"/>
      <c r="H220" s="41"/>
      <c r="I220" s="220"/>
      <c r="J220" s="41"/>
      <c r="K220" s="41"/>
      <c r="L220" s="45"/>
      <c r="M220" s="221"/>
      <c r="N220" s="222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133</v>
      </c>
      <c r="AU220" s="18" t="s">
        <v>82</v>
      </c>
    </row>
    <row r="221" spans="1:65" s="2" customFormat="1" ht="16.5" customHeight="1">
      <c r="A221" s="39"/>
      <c r="B221" s="40"/>
      <c r="C221" s="225" t="s">
        <v>262</v>
      </c>
      <c r="D221" s="225" t="s">
        <v>194</v>
      </c>
      <c r="E221" s="226" t="s">
        <v>625</v>
      </c>
      <c r="F221" s="227" t="s">
        <v>626</v>
      </c>
      <c r="G221" s="228" t="s">
        <v>129</v>
      </c>
      <c r="H221" s="229">
        <v>60</v>
      </c>
      <c r="I221" s="230"/>
      <c r="J221" s="231">
        <f>ROUND(I221*H221,2)</f>
        <v>0</v>
      </c>
      <c r="K221" s="227" t="s">
        <v>130</v>
      </c>
      <c r="L221" s="232"/>
      <c r="M221" s="233" t="s">
        <v>20</v>
      </c>
      <c r="N221" s="234" t="s">
        <v>44</v>
      </c>
      <c r="O221" s="85"/>
      <c r="P221" s="214">
        <f>O221*H221</f>
        <v>0</v>
      </c>
      <c r="Q221" s="214">
        <v>0.00027</v>
      </c>
      <c r="R221" s="214">
        <f>Q221*H221</f>
        <v>0.0162</v>
      </c>
      <c r="S221" s="214">
        <v>0</v>
      </c>
      <c r="T221" s="215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16" t="s">
        <v>221</v>
      </c>
      <c r="AT221" s="216" t="s">
        <v>194</v>
      </c>
      <c r="AU221" s="216" t="s">
        <v>82</v>
      </c>
      <c r="AY221" s="18" t="s">
        <v>123</v>
      </c>
      <c r="BE221" s="217">
        <f>IF(N221="základní",J221,0)</f>
        <v>0</v>
      </c>
      <c r="BF221" s="217">
        <f>IF(N221="snížená",J221,0)</f>
        <v>0</v>
      </c>
      <c r="BG221" s="217">
        <f>IF(N221="zákl. přenesená",J221,0)</f>
        <v>0</v>
      </c>
      <c r="BH221" s="217">
        <f>IF(N221="sníž. přenesená",J221,0)</f>
        <v>0</v>
      </c>
      <c r="BI221" s="217">
        <f>IF(N221="nulová",J221,0)</f>
        <v>0</v>
      </c>
      <c r="BJ221" s="18" t="s">
        <v>22</v>
      </c>
      <c r="BK221" s="217">
        <f>ROUND(I221*H221,2)</f>
        <v>0</v>
      </c>
      <c r="BL221" s="18" t="s">
        <v>174</v>
      </c>
      <c r="BM221" s="216" t="s">
        <v>348</v>
      </c>
    </row>
    <row r="222" spans="1:47" s="2" customFormat="1" ht="12">
      <c r="A222" s="39"/>
      <c r="B222" s="40"/>
      <c r="C222" s="41"/>
      <c r="D222" s="218" t="s">
        <v>131</v>
      </c>
      <c r="E222" s="41"/>
      <c r="F222" s="219" t="s">
        <v>626</v>
      </c>
      <c r="G222" s="41"/>
      <c r="H222" s="41"/>
      <c r="I222" s="220"/>
      <c r="J222" s="41"/>
      <c r="K222" s="41"/>
      <c r="L222" s="45"/>
      <c r="M222" s="221"/>
      <c r="N222" s="222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131</v>
      </c>
      <c r="AU222" s="18" t="s">
        <v>82</v>
      </c>
    </row>
    <row r="223" spans="1:65" s="2" customFormat="1" ht="16.5" customHeight="1">
      <c r="A223" s="39"/>
      <c r="B223" s="40"/>
      <c r="C223" s="225" t="s">
        <v>349</v>
      </c>
      <c r="D223" s="225" t="s">
        <v>194</v>
      </c>
      <c r="E223" s="226" t="s">
        <v>627</v>
      </c>
      <c r="F223" s="227" t="s">
        <v>628</v>
      </c>
      <c r="G223" s="228" t="s">
        <v>129</v>
      </c>
      <c r="H223" s="229">
        <v>16</v>
      </c>
      <c r="I223" s="230"/>
      <c r="J223" s="231">
        <f>ROUND(I223*H223,2)</f>
        <v>0</v>
      </c>
      <c r="K223" s="227" t="s">
        <v>20</v>
      </c>
      <c r="L223" s="232"/>
      <c r="M223" s="233" t="s">
        <v>20</v>
      </c>
      <c r="N223" s="234" t="s">
        <v>44</v>
      </c>
      <c r="O223" s="85"/>
      <c r="P223" s="214">
        <f>O223*H223</f>
        <v>0</v>
      </c>
      <c r="Q223" s="214">
        <v>0</v>
      </c>
      <c r="R223" s="214">
        <f>Q223*H223</f>
        <v>0</v>
      </c>
      <c r="S223" s="214">
        <v>0</v>
      </c>
      <c r="T223" s="215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16" t="s">
        <v>221</v>
      </c>
      <c r="AT223" s="216" t="s">
        <v>194</v>
      </c>
      <c r="AU223" s="216" t="s">
        <v>82</v>
      </c>
      <c r="AY223" s="18" t="s">
        <v>123</v>
      </c>
      <c r="BE223" s="217">
        <f>IF(N223="základní",J223,0)</f>
        <v>0</v>
      </c>
      <c r="BF223" s="217">
        <f>IF(N223="snížená",J223,0)</f>
        <v>0</v>
      </c>
      <c r="BG223" s="217">
        <f>IF(N223="zákl. přenesená",J223,0)</f>
        <v>0</v>
      </c>
      <c r="BH223" s="217">
        <f>IF(N223="sníž. přenesená",J223,0)</f>
        <v>0</v>
      </c>
      <c r="BI223" s="217">
        <f>IF(N223="nulová",J223,0)</f>
        <v>0</v>
      </c>
      <c r="BJ223" s="18" t="s">
        <v>22</v>
      </c>
      <c r="BK223" s="217">
        <f>ROUND(I223*H223,2)</f>
        <v>0</v>
      </c>
      <c r="BL223" s="18" t="s">
        <v>174</v>
      </c>
      <c r="BM223" s="216" t="s">
        <v>352</v>
      </c>
    </row>
    <row r="224" spans="1:47" s="2" customFormat="1" ht="12">
      <c r="A224" s="39"/>
      <c r="B224" s="40"/>
      <c r="C224" s="41"/>
      <c r="D224" s="218" t="s">
        <v>131</v>
      </c>
      <c r="E224" s="41"/>
      <c r="F224" s="219" t="s">
        <v>628</v>
      </c>
      <c r="G224" s="41"/>
      <c r="H224" s="41"/>
      <c r="I224" s="220"/>
      <c r="J224" s="41"/>
      <c r="K224" s="41"/>
      <c r="L224" s="45"/>
      <c r="M224" s="221"/>
      <c r="N224" s="222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131</v>
      </c>
      <c r="AU224" s="18" t="s">
        <v>82</v>
      </c>
    </row>
    <row r="225" spans="1:65" s="2" customFormat="1" ht="16.5" customHeight="1">
      <c r="A225" s="39"/>
      <c r="B225" s="40"/>
      <c r="C225" s="225" t="s">
        <v>266</v>
      </c>
      <c r="D225" s="225" t="s">
        <v>194</v>
      </c>
      <c r="E225" s="226" t="s">
        <v>629</v>
      </c>
      <c r="F225" s="227" t="s">
        <v>630</v>
      </c>
      <c r="G225" s="228" t="s">
        <v>129</v>
      </c>
      <c r="H225" s="229">
        <v>12</v>
      </c>
      <c r="I225" s="230"/>
      <c r="J225" s="231">
        <f>ROUND(I225*H225,2)</f>
        <v>0</v>
      </c>
      <c r="K225" s="227" t="s">
        <v>130</v>
      </c>
      <c r="L225" s="232"/>
      <c r="M225" s="233" t="s">
        <v>20</v>
      </c>
      <c r="N225" s="234" t="s">
        <v>44</v>
      </c>
      <c r="O225" s="85"/>
      <c r="P225" s="214">
        <f>O225*H225</f>
        <v>0</v>
      </c>
      <c r="Q225" s="214">
        <v>0.001</v>
      </c>
      <c r="R225" s="214">
        <f>Q225*H225</f>
        <v>0.012</v>
      </c>
      <c r="S225" s="214">
        <v>0</v>
      </c>
      <c r="T225" s="215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6" t="s">
        <v>221</v>
      </c>
      <c r="AT225" s="216" t="s">
        <v>194</v>
      </c>
      <c r="AU225" s="216" t="s">
        <v>82</v>
      </c>
      <c r="AY225" s="18" t="s">
        <v>123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8" t="s">
        <v>22</v>
      </c>
      <c r="BK225" s="217">
        <f>ROUND(I225*H225,2)</f>
        <v>0</v>
      </c>
      <c r="BL225" s="18" t="s">
        <v>174</v>
      </c>
      <c r="BM225" s="216" t="s">
        <v>357</v>
      </c>
    </row>
    <row r="226" spans="1:47" s="2" customFormat="1" ht="12">
      <c r="A226" s="39"/>
      <c r="B226" s="40"/>
      <c r="C226" s="41"/>
      <c r="D226" s="218" t="s">
        <v>131</v>
      </c>
      <c r="E226" s="41"/>
      <c r="F226" s="219" t="s">
        <v>630</v>
      </c>
      <c r="G226" s="41"/>
      <c r="H226" s="41"/>
      <c r="I226" s="220"/>
      <c r="J226" s="41"/>
      <c r="K226" s="41"/>
      <c r="L226" s="45"/>
      <c r="M226" s="221"/>
      <c r="N226" s="222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131</v>
      </c>
      <c r="AU226" s="18" t="s">
        <v>82</v>
      </c>
    </row>
    <row r="227" spans="1:65" s="2" customFormat="1" ht="16.5" customHeight="1">
      <c r="A227" s="39"/>
      <c r="B227" s="40"/>
      <c r="C227" s="225" t="s">
        <v>360</v>
      </c>
      <c r="D227" s="225" t="s">
        <v>194</v>
      </c>
      <c r="E227" s="226" t="s">
        <v>631</v>
      </c>
      <c r="F227" s="227" t="s">
        <v>632</v>
      </c>
      <c r="G227" s="228" t="s">
        <v>129</v>
      </c>
      <c r="H227" s="229">
        <v>3</v>
      </c>
      <c r="I227" s="230"/>
      <c r="J227" s="231">
        <f>ROUND(I227*H227,2)</f>
        <v>0</v>
      </c>
      <c r="K227" s="227" t="s">
        <v>130</v>
      </c>
      <c r="L227" s="232"/>
      <c r="M227" s="233" t="s">
        <v>20</v>
      </c>
      <c r="N227" s="234" t="s">
        <v>44</v>
      </c>
      <c r="O227" s="85"/>
      <c r="P227" s="214">
        <f>O227*H227</f>
        <v>0</v>
      </c>
      <c r="Q227" s="214">
        <v>0.00062</v>
      </c>
      <c r="R227" s="214">
        <f>Q227*H227</f>
        <v>0.00186</v>
      </c>
      <c r="S227" s="214">
        <v>0</v>
      </c>
      <c r="T227" s="215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16" t="s">
        <v>221</v>
      </c>
      <c r="AT227" s="216" t="s">
        <v>194</v>
      </c>
      <c r="AU227" s="216" t="s">
        <v>82</v>
      </c>
      <c r="AY227" s="18" t="s">
        <v>123</v>
      </c>
      <c r="BE227" s="217">
        <f>IF(N227="základní",J227,0)</f>
        <v>0</v>
      </c>
      <c r="BF227" s="217">
        <f>IF(N227="snížená",J227,0)</f>
        <v>0</v>
      </c>
      <c r="BG227" s="217">
        <f>IF(N227="zákl. přenesená",J227,0)</f>
        <v>0</v>
      </c>
      <c r="BH227" s="217">
        <f>IF(N227="sníž. přenesená",J227,0)</f>
        <v>0</v>
      </c>
      <c r="BI227" s="217">
        <f>IF(N227="nulová",J227,0)</f>
        <v>0</v>
      </c>
      <c r="BJ227" s="18" t="s">
        <v>22</v>
      </c>
      <c r="BK227" s="217">
        <f>ROUND(I227*H227,2)</f>
        <v>0</v>
      </c>
      <c r="BL227" s="18" t="s">
        <v>174</v>
      </c>
      <c r="BM227" s="216" t="s">
        <v>363</v>
      </c>
    </row>
    <row r="228" spans="1:47" s="2" customFormat="1" ht="12">
      <c r="A228" s="39"/>
      <c r="B228" s="40"/>
      <c r="C228" s="41"/>
      <c r="D228" s="218" t="s">
        <v>131</v>
      </c>
      <c r="E228" s="41"/>
      <c r="F228" s="219" t="s">
        <v>632</v>
      </c>
      <c r="G228" s="41"/>
      <c r="H228" s="41"/>
      <c r="I228" s="220"/>
      <c r="J228" s="41"/>
      <c r="K228" s="41"/>
      <c r="L228" s="45"/>
      <c r="M228" s="221"/>
      <c r="N228" s="222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131</v>
      </c>
      <c r="AU228" s="18" t="s">
        <v>82</v>
      </c>
    </row>
    <row r="229" spans="1:65" s="2" customFormat="1" ht="16.5" customHeight="1">
      <c r="A229" s="39"/>
      <c r="B229" s="40"/>
      <c r="C229" s="225" t="s">
        <v>271</v>
      </c>
      <c r="D229" s="225" t="s">
        <v>194</v>
      </c>
      <c r="E229" s="226" t="s">
        <v>633</v>
      </c>
      <c r="F229" s="227" t="s">
        <v>634</v>
      </c>
      <c r="G229" s="228" t="s">
        <v>129</v>
      </c>
      <c r="H229" s="229">
        <v>1</v>
      </c>
      <c r="I229" s="230"/>
      <c r="J229" s="231">
        <f>ROUND(I229*H229,2)</f>
        <v>0</v>
      </c>
      <c r="K229" s="227" t="s">
        <v>130</v>
      </c>
      <c r="L229" s="232"/>
      <c r="M229" s="233" t="s">
        <v>20</v>
      </c>
      <c r="N229" s="234" t="s">
        <v>44</v>
      </c>
      <c r="O229" s="85"/>
      <c r="P229" s="214">
        <f>O229*H229</f>
        <v>0</v>
      </c>
      <c r="Q229" s="214">
        <v>0.0019</v>
      </c>
      <c r="R229" s="214">
        <f>Q229*H229</f>
        <v>0.0019</v>
      </c>
      <c r="S229" s="214">
        <v>0</v>
      </c>
      <c r="T229" s="215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6" t="s">
        <v>221</v>
      </c>
      <c r="AT229" s="216" t="s">
        <v>194</v>
      </c>
      <c r="AU229" s="216" t="s">
        <v>82</v>
      </c>
      <c r="AY229" s="18" t="s">
        <v>123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8" t="s">
        <v>22</v>
      </c>
      <c r="BK229" s="217">
        <f>ROUND(I229*H229,2)</f>
        <v>0</v>
      </c>
      <c r="BL229" s="18" t="s">
        <v>174</v>
      </c>
      <c r="BM229" s="216" t="s">
        <v>364</v>
      </c>
    </row>
    <row r="230" spans="1:47" s="2" customFormat="1" ht="12">
      <c r="A230" s="39"/>
      <c r="B230" s="40"/>
      <c r="C230" s="41"/>
      <c r="D230" s="218" t="s">
        <v>131</v>
      </c>
      <c r="E230" s="41"/>
      <c r="F230" s="219" t="s">
        <v>634</v>
      </c>
      <c r="G230" s="41"/>
      <c r="H230" s="41"/>
      <c r="I230" s="220"/>
      <c r="J230" s="41"/>
      <c r="K230" s="41"/>
      <c r="L230" s="45"/>
      <c r="M230" s="221"/>
      <c r="N230" s="222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131</v>
      </c>
      <c r="AU230" s="18" t="s">
        <v>82</v>
      </c>
    </row>
    <row r="231" spans="1:65" s="2" customFormat="1" ht="16.5" customHeight="1">
      <c r="A231" s="39"/>
      <c r="B231" s="40"/>
      <c r="C231" s="225" t="s">
        <v>365</v>
      </c>
      <c r="D231" s="225" t="s">
        <v>194</v>
      </c>
      <c r="E231" s="226" t="s">
        <v>635</v>
      </c>
      <c r="F231" s="227" t="s">
        <v>636</v>
      </c>
      <c r="G231" s="228" t="s">
        <v>129</v>
      </c>
      <c r="H231" s="229">
        <v>3</v>
      </c>
      <c r="I231" s="230"/>
      <c r="J231" s="231">
        <f>ROUND(I231*H231,2)</f>
        <v>0</v>
      </c>
      <c r="K231" s="227" t="s">
        <v>130</v>
      </c>
      <c r="L231" s="232"/>
      <c r="M231" s="233" t="s">
        <v>20</v>
      </c>
      <c r="N231" s="234" t="s">
        <v>44</v>
      </c>
      <c r="O231" s="85"/>
      <c r="P231" s="214">
        <f>O231*H231</f>
        <v>0</v>
      </c>
      <c r="Q231" s="214">
        <v>0.0004</v>
      </c>
      <c r="R231" s="214">
        <f>Q231*H231</f>
        <v>0.0012000000000000001</v>
      </c>
      <c r="S231" s="214">
        <v>0</v>
      </c>
      <c r="T231" s="215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16" t="s">
        <v>221</v>
      </c>
      <c r="AT231" s="216" t="s">
        <v>194</v>
      </c>
      <c r="AU231" s="216" t="s">
        <v>82</v>
      </c>
      <c r="AY231" s="18" t="s">
        <v>123</v>
      </c>
      <c r="BE231" s="217">
        <f>IF(N231="základní",J231,0)</f>
        <v>0</v>
      </c>
      <c r="BF231" s="217">
        <f>IF(N231="snížená",J231,0)</f>
        <v>0</v>
      </c>
      <c r="BG231" s="217">
        <f>IF(N231="zákl. přenesená",J231,0)</f>
        <v>0</v>
      </c>
      <c r="BH231" s="217">
        <f>IF(N231="sníž. přenesená",J231,0)</f>
        <v>0</v>
      </c>
      <c r="BI231" s="217">
        <f>IF(N231="nulová",J231,0)</f>
        <v>0</v>
      </c>
      <c r="BJ231" s="18" t="s">
        <v>22</v>
      </c>
      <c r="BK231" s="217">
        <f>ROUND(I231*H231,2)</f>
        <v>0</v>
      </c>
      <c r="BL231" s="18" t="s">
        <v>174</v>
      </c>
      <c r="BM231" s="216" t="s">
        <v>366</v>
      </c>
    </row>
    <row r="232" spans="1:47" s="2" customFormat="1" ht="12">
      <c r="A232" s="39"/>
      <c r="B232" s="40"/>
      <c r="C232" s="41"/>
      <c r="D232" s="218" t="s">
        <v>131</v>
      </c>
      <c r="E232" s="41"/>
      <c r="F232" s="219" t="s">
        <v>636</v>
      </c>
      <c r="G232" s="41"/>
      <c r="H232" s="41"/>
      <c r="I232" s="220"/>
      <c r="J232" s="41"/>
      <c r="K232" s="41"/>
      <c r="L232" s="45"/>
      <c r="M232" s="221"/>
      <c r="N232" s="222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131</v>
      </c>
      <c r="AU232" s="18" t="s">
        <v>82</v>
      </c>
    </row>
    <row r="233" spans="1:65" s="2" customFormat="1" ht="16.5" customHeight="1">
      <c r="A233" s="39"/>
      <c r="B233" s="40"/>
      <c r="C233" s="205" t="s">
        <v>275</v>
      </c>
      <c r="D233" s="205" t="s">
        <v>126</v>
      </c>
      <c r="E233" s="206" t="s">
        <v>637</v>
      </c>
      <c r="F233" s="207" t="s">
        <v>638</v>
      </c>
      <c r="G233" s="208" t="s">
        <v>139</v>
      </c>
      <c r="H233" s="209">
        <v>2.4</v>
      </c>
      <c r="I233" s="210"/>
      <c r="J233" s="211">
        <f>ROUND(I233*H233,2)</f>
        <v>0</v>
      </c>
      <c r="K233" s="207" t="s">
        <v>130</v>
      </c>
      <c r="L233" s="45"/>
      <c r="M233" s="212" t="s">
        <v>20</v>
      </c>
      <c r="N233" s="213" t="s">
        <v>44</v>
      </c>
      <c r="O233" s="85"/>
      <c r="P233" s="214">
        <f>O233*H233</f>
        <v>0</v>
      </c>
      <c r="Q233" s="214">
        <v>0</v>
      </c>
      <c r="R233" s="214">
        <f>Q233*H233</f>
        <v>0</v>
      </c>
      <c r="S233" s="214">
        <v>0</v>
      </c>
      <c r="T233" s="215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16" t="s">
        <v>174</v>
      </c>
      <c r="AT233" s="216" t="s">
        <v>126</v>
      </c>
      <c r="AU233" s="216" t="s">
        <v>82</v>
      </c>
      <c r="AY233" s="18" t="s">
        <v>123</v>
      </c>
      <c r="BE233" s="217">
        <f>IF(N233="základní",J233,0)</f>
        <v>0</v>
      </c>
      <c r="BF233" s="217">
        <f>IF(N233="snížená",J233,0)</f>
        <v>0</v>
      </c>
      <c r="BG233" s="217">
        <f>IF(N233="zákl. přenesená",J233,0)</f>
        <v>0</v>
      </c>
      <c r="BH233" s="217">
        <f>IF(N233="sníž. přenesená",J233,0)</f>
        <v>0</v>
      </c>
      <c r="BI233" s="217">
        <f>IF(N233="nulová",J233,0)</f>
        <v>0</v>
      </c>
      <c r="BJ233" s="18" t="s">
        <v>22</v>
      </c>
      <c r="BK233" s="217">
        <f>ROUND(I233*H233,2)</f>
        <v>0</v>
      </c>
      <c r="BL233" s="18" t="s">
        <v>174</v>
      </c>
      <c r="BM233" s="216" t="s">
        <v>369</v>
      </c>
    </row>
    <row r="234" spans="1:47" s="2" customFormat="1" ht="12">
      <c r="A234" s="39"/>
      <c r="B234" s="40"/>
      <c r="C234" s="41"/>
      <c r="D234" s="218" t="s">
        <v>131</v>
      </c>
      <c r="E234" s="41"/>
      <c r="F234" s="219" t="s">
        <v>639</v>
      </c>
      <c r="G234" s="41"/>
      <c r="H234" s="41"/>
      <c r="I234" s="220"/>
      <c r="J234" s="41"/>
      <c r="K234" s="41"/>
      <c r="L234" s="45"/>
      <c r="M234" s="221"/>
      <c r="N234" s="222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131</v>
      </c>
      <c r="AU234" s="18" t="s">
        <v>82</v>
      </c>
    </row>
    <row r="235" spans="1:47" s="2" customFormat="1" ht="12">
      <c r="A235" s="39"/>
      <c r="B235" s="40"/>
      <c r="C235" s="41"/>
      <c r="D235" s="223" t="s">
        <v>133</v>
      </c>
      <c r="E235" s="41"/>
      <c r="F235" s="224" t="s">
        <v>640</v>
      </c>
      <c r="G235" s="41"/>
      <c r="H235" s="41"/>
      <c r="I235" s="220"/>
      <c r="J235" s="41"/>
      <c r="K235" s="41"/>
      <c r="L235" s="45"/>
      <c r="M235" s="221"/>
      <c r="N235" s="222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133</v>
      </c>
      <c r="AU235" s="18" t="s">
        <v>82</v>
      </c>
    </row>
    <row r="236" spans="1:65" s="2" customFormat="1" ht="16.5" customHeight="1">
      <c r="A236" s="39"/>
      <c r="B236" s="40"/>
      <c r="C236" s="225" t="s">
        <v>372</v>
      </c>
      <c r="D236" s="225" t="s">
        <v>194</v>
      </c>
      <c r="E236" s="226" t="s">
        <v>641</v>
      </c>
      <c r="F236" s="227" t="s">
        <v>642</v>
      </c>
      <c r="G236" s="228" t="s">
        <v>643</v>
      </c>
      <c r="H236" s="229">
        <v>2.4</v>
      </c>
      <c r="I236" s="230"/>
      <c r="J236" s="231">
        <f>ROUND(I236*H236,2)</f>
        <v>0</v>
      </c>
      <c r="K236" s="227" t="s">
        <v>130</v>
      </c>
      <c r="L236" s="232"/>
      <c r="M236" s="233" t="s">
        <v>20</v>
      </c>
      <c r="N236" s="234" t="s">
        <v>44</v>
      </c>
      <c r="O236" s="85"/>
      <c r="P236" s="214">
        <f>O236*H236</f>
        <v>0</v>
      </c>
      <c r="Q236" s="214">
        <v>0.001</v>
      </c>
      <c r="R236" s="214">
        <f>Q236*H236</f>
        <v>0.0024</v>
      </c>
      <c r="S236" s="214">
        <v>0</v>
      </c>
      <c r="T236" s="215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16" t="s">
        <v>221</v>
      </c>
      <c r="AT236" s="216" t="s">
        <v>194</v>
      </c>
      <c r="AU236" s="216" t="s">
        <v>82</v>
      </c>
      <c r="AY236" s="18" t="s">
        <v>123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8" t="s">
        <v>22</v>
      </c>
      <c r="BK236" s="217">
        <f>ROUND(I236*H236,2)</f>
        <v>0</v>
      </c>
      <c r="BL236" s="18" t="s">
        <v>174</v>
      </c>
      <c r="BM236" s="216" t="s">
        <v>375</v>
      </c>
    </row>
    <row r="237" spans="1:47" s="2" customFormat="1" ht="12">
      <c r="A237" s="39"/>
      <c r="B237" s="40"/>
      <c r="C237" s="41"/>
      <c r="D237" s="218" t="s">
        <v>131</v>
      </c>
      <c r="E237" s="41"/>
      <c r="F237" s="219" t="s">
        <v>642</v>
      </c>
      <c r="G237" s="41"/>
      <c r="H237" s="41"/>
      <c r="I237" s="220"/>
      <c r="J237" s="41"/>
      <c r="K237" s="41"/>
      <c r="L237" s="45"/>
      <c r="M237" s="221"/>
      <c r="N237" s="222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131</v>
      </c>
      <c r="AU237" s="18" t="s">
        <v>82</v>
      </c>
    </row>
    <row r="238" spans="1:51" s="13" customFormat="1" ht="12">
      <c r="A238" s="13"/>
      <c r="B238" s="235"/>
      <c r="C238" s="236"/>
      <c r="D238" s="218" t="s">
        <v>203</v>
      </c>
      <c r="E238" s="237" t="s">
        <v>20</v>
      </c>
      <c r="F238" s="238" t="s">
        <v>644</v>
      </c>
      <c r="G238" s="236"/>
      <c r="H238" s="239">
        <v>2.4000000000000004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5" t="s">
        <v>203</v>
      </c>
      <c r="AU238" s="245" t="s">
        <v>82</v>
      </c>
      <c r="AV238" s="13" t="s">
        <v>82</v>
      </c>
      <c r="AW238" s="13" t="s">
        <v>36</v>
      </c>
      <c r="AX238" s="13" t="s">
        <v>73</v>
      </c>
      <c r="AY238" s="245" t="s">
        <v>123</v>
      </c>
    </row>
    <row r="239" spans="1:51" s="14" customFormat="1" ht="12">
      <c r="A239" s="14"/>
      <c r="B239" s="246"/>
      <c r="C239" s="247"/>
      <c r="D239" s="218" t="s">
        <v>203</v>
      </c>
      <c r="E239" s="248" t="s">
        <v>20</v>
      </c>
      <c r="F239" s="249" t="s">
        <v>205</v>
      </c>
      <c r="G239" s="247"/>
      <c r="H239" s="250">
        <v>2.4000000000000004</v>
      </c>
      <c r="I239" s="251"/>
      <c r="J239" s="247"/>
      <c r="K239" s="247"/>
      <c r="L239" s="252"/>
      <c r="M239" s="253"/>
      <c r="N239" s="254"/>
      <c r="O239" s="254"/>
      <c r="P239" s="254"/>
      <c r="Q239" s="254"/>
      <c r="R239" s="254"/>
      <c r="S239" s="254"/>
      <c r="T239" s="255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6" t="s">
        <v>203</v>
      </c>
      <c r="AU239" s="256" t="s">
        <v>82</v>
      </c>
      <c r="AV239" s="14" t="s">
        <v>124</v>
      </c>
      <c r="AW239" s="14" t="s">
        <v>36</v>
      </c>
      <c r="AX239" s="14" t="s">
        <v>22</v>
      </c>
      <c r="AY239" s="256" t="s">
        <v>123</v>
      </c>
    </row>
    <row r="240" spans="1:65" s="2" customFormat="1" ht="16.5" customHeight="1">
      <c r="A240" s="39"/>
      <c r="B240" s="40"/>
      <c r="C240" s="205" t="s">
        <v>280</v>
      </c>
      <c r="D240" s="205" t="s">
        <v>126</v>
      </c>
      <c r="E240" s="206" t="s">
        <v>645</v>
      </c>
      <c r="F240" s="207" t="s">
        <v>646</v>
      </c>
      <c r="G240" s="208" t="s">
        <v>139</v>
      </c>
      <c r="H240" s="209">
        <v>26</v>
      </c>
      <c r="I240" s="210"/>
      <c r="J240" s="211">
        <f>ROUND(I240*H240,2)</f>
        <v>0</v>
      </c>
      <c r="K240" s="207" t="s">
        <v>130</v>
      </c>
      <c r="L240" s="45"/>
      <c r="M240" s="212" t="s">
        <v>20</v>
      </c>
      <c r="N240" s="213" t="s">
        <v>44</v>
      </c>
      <c r="O240" s="85"/>
      <c r="P240" s="214">
        <f>O240*H240</f>
        <v>0</v>
      </c>
      <c r="Q240" s="214">
        <v>0</v>
      </c>
      <c r="R240" s="214">
        <f>Q240*H240</f>
        <v>0</v>
      </c>
      <c r="S240" s="214">
        <v>0</v>
      </c>
      <c r="T240" s="215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16" t="s">
        <v>174</v>
      </c>
      <c r="AT240" s="216" t="s">
        <v>126</v>
      </c>
      <c r="AU240" s="216" t="s">
        <v>82</v>
      </c>
      <c r="AY240" s="18" t="s">
        <v>123</v>
      </c>
      <c r="BE240" s="217">
        <f>IF(N240="základní",J240,0)</f>
        <v>0</v>
      </c>
      <c r="BF240" s="217">
        <f>IF(N240="snížená",J240,0)</f>
        <v>0</v>
      </c>
      <c r="BG240" s="217">
        <f>IF(N240="zákl. přenesená",J240,0)</f>
        <v>0</v>
      </c>
      <c r="BH240" s="217">
        <f>IF(N240="sníž. přenesená",J240,0)</f>
        <v>0</v>
      </c>
      <c r="BI240" s="217">
        <f>IF(N240="nulová",J240,0)</f>
        <v>0</v>
      </c>
      <c r="BJ240" s="18" t="s">
        <v>22</v>
      </c>
      <c r="BK240" s="217">
        <f>ROUND(I240*H240,2)</f>
        <v>0</v>
      </c>
      <c r="BL240" s="18" t="s">
        <v>174</v>
      </c>
      <c r="BM240" s="216" t="s">
        <v>376</v>
      </c>
    </row>
    <row r="241" spans="1:47" s="2" customFormat="1" ht="12">
      <c r="A241" s="39"/>
      <c r="B241" s="40"/>
      <c r="C241" s="41"/>
      <c r="D241" s="218" t="s">
        <v>131</v>
      </c>
      <c r="E241" s="41"/>
      <c r="F241" s="219" t="s">
        <v>647</v>
      </c>
      <c r="G241" s="41"/>
      <c r="H241" s="41"/>
      <c r="I241" s="220"/>
      <c r="J241" s="41"/>
      <c r="K241" s="41"/>
      <c r="L241" s="45"/>
      <c r="M241" s="221"/>
      <c r="N241" s="222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131</v>
      </c>
      <c r="AU241" s="18" t="s">
        <v>82</v>
      </c>
    </row>
    <row r="242" spans="1:47" s="2" customFormat="1" ht="12">
      <c r="A242" s="39"/>
      <c r="B242" s="40"/>
      <c r="C242" s="41"/>
      <c r="D242" s="223" t="s">
        <v>133</v>
      </c>
      <c r="E242" s="41"/>
      <c r="F242" s="224" t="s">
        <v>648</v>
      </c>
      <c r="G242" s="41"/>
      <c r="H242" s="41"/>
      <c r="I242" s="220"/>
      <c r="J242" s="41"/>
      <c r="K242" s="41"/>
      <c r="L242" s="45"/>
      <c r="M242" s="221"/>
      <c r="N242" s="222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133</v>
      </c>
      <c r="AU242" s="18" t="s">
        <v>82</v>
      </c>
    </row>
    <row r="243" spans="1:65" s="2" customFormat="1" ht="16.5" customHeight="1">
      <c r="A243" s="39"/>
      <c r="B243" s="40"/>
      <c r="C243" s="225" t="s">
        <v>377</v>
      </c>
      <c r="D243" s="225" t="s">
        <v>194</v>
      </c>
      <c r="E243" s="226" t="s">
        <v>649</v>
      </c>
      <c r="F243" s="227" t="s">
        <v>650</v>
      </c>
      <c r="G243" s="228" t="s">
        <v>139</v>
      </c>
      <c r="H243" s="229">
        <v>16</v>
      </c>
      <c r="I243" s="230"/>
      <c r="J243" s="231">
        <f>ROUND(I243*H243,2)</f>
        <v>0</v>
      </c>
      <c r="K243" s="227" t="s">
        <v>130</v>
      </c>
      <c r="L243" s="232"/>
      <c r="M243" s="233" t="s">
        <v>20</v>
      </c>
      <c r="N243" s="234" t="s">
        <v>44</v>
      </c>
      <c r="O243" s="85"/>
      <c r="P243" s="214">
        <f>O243*H243</f>
        <v>0</v>
      </c>
      <c r="Q243" s="214">
        <v>0.00039</v>
      </c>
      <c r="R243" s="214">
        <f>Q243*H243</f>
        <v>0.00624</v>
      </c>
      <c r="S243" s="214">
        <v>0</v>
      </c>
      <c r="T243" s="215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16" t="s">
        <v>221</v>
      </c>
      <c r="AT243" s="216" t="s">
        <v>194</v>
      </c>
      <c r="AU243" s="216" t="s">
        <v>82</v>
      </c>
      <c r="AY243" s="18" t="s">
        <v>123</v>
      </c>
      <c r="BE243" s="217">
        <f>IF(N243="základní",J243,0)</f>
        <v>0</v>
      </c>
      <c r="BF243" s="217">
        <f>IF(N243="snížená",J243,0)</f>
        <v>0</v>
      </c>
      <c r="BG243" s="217">
        <f>IF(N243="zákl. přenesená",J243,0)</f>
        <v>0</v>
      </c>
      <c r="BH243" s="217">
        <f>IF(N243="sníž. přenesená",J243,0)</f>
        <v>0</v>
      </c>
      <c r="BI243" s="217">
        <f>IF(N243="nulová",J243,0)</f>
        <v>0</v>
      </c>
      <c r="BJ243" s="18" t="s">
        <v>22</v>
      </c>
      <c r="BK243" s="217">
        <f>ROUND(I243*H243,2)</f>
        <v>0</v>
      </c>
      <c r="BL243" s="18" t="s">
        <v>174</v>
      </c>
      <c r="BM243" s="216" t="s">
        <v>378</v>
      </c>
    </row>
    <row r="244" spans="1:47" s="2" customFormat="1" ht="12">
      <c r="A244" s="39"/>
      <c r="B244" s="40"/>
      <c r="C244" s="41"/>
      <c r="D244" s="218" t="s">
        <v>131</v>
      </c>
      <c r="E244" s="41"/>
      <c r="F244" s="219" t="s">
        <v>650</v>
      </c>
      <c r="G244" s="41"/>
      <c r="H244" s="41"/>
      <c r="I244" s="220"/>
      <c r="J244" s="41"/>
      <c r="K244" s="41"/>
      <c r="L244" s="45"/>
      <c r="M244" s="221"/>
      <c r="N244" s="222"/>
      <c r="O244" s="85"/>
      <c r="P244" s="85"/>
      <c r="Q244" s="85"/>
      <c r="R244" s="85"/>
      <c r="S244" s="85"/>
      <c r="T244" s="86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131</v>
      </c>
      <c r="AU244" s="18" t="s">
        <v>82</v>
      </c>
    </row>
    <row r="245" spans="1:65" s="2" customFormat="1" ht="16.5" customHeight="1">
      <c r="A245" s="39"/>
      <c r="B245" s="40"/>
      <c r="C245" s="225" t="s">
        <v>286</v>
      </c>
      <c r="D245" s="225" t="s">
        <v>194</v>
      </c>
      <c r="E245" s="226" t="s">
        <v>651</v>
      </c>
      <c r="F245" s="227" t="s">
        <v>652</v>
      </c>
      <c r="G245" s="228" t="s">
        <v>139</v>
      </c>
      <c r="H245" s="229">
        <v>10</v>
      </c>
      <c r="I245" s="230"/>
      <c r="J245" s="231">
        <f>ROUND(I245*H245,2)</f>
        <v>0</v>
      </c>
      <c r="K245" s="227" t="s">
        <v>130</v>
      </c>
      <c r="L245" s="232"/>
      <c r="M245" s="233" t="s">
        <v>20</v>
      </c>
      <c r="N245" s="234" t="s">
        <v>44</v>
      </c>
      <c r="O245" s="85"/>
      <c r="P245" s="214">
        <f>O245*H245</f>
        <v>0</v>
      </c>
      <c r="Q245" s="214">
        <v>0.00013</v>
      </c>
      <c r="R245" s="214">
        <f>Q245*H245</f>
        <v>0.0013</v>
      </c>
      <c r="S245" s="214">
        <v>0</v>
      </c>
      <c r="T245" s="215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6" t="s">
        <v>221</v>
      </c>
      <c r="AT245" s="216" t="s">
        <v>194</v>
      </c>
      <c r="AU245" s="216" t="s">
        <v>82</v>
      </c>
      <c r="AY245" s="18" t="s">
        <v>123</v>
      </c>
      <c r="BE245" s="217">
        <f>IF(N245="základní",J245,0)</f>
        <v>0</v>
      </c>
      <c r="BF245" s="217">
        <f>IF(N245="snížená",J245,0)</f>
        <v>0</v>
      </c>
      <c r="BG245" s="217">
        <f>IF(N245="zákl. přenesená",J245,0)</f>
        <v>0</v>
      </c>
      <c r="BH245" s="217">
        <f>IF(N245="sníž. přenesená",J245,0)</f>
        <v>0</v>
      </c>
      <c r="BI245" s="217">
        <f>IF(N245="nulová",J245,0)</f>
        <v>0</v>
      </c>
      <c r="BJ245" s="18" t="s">
        <v>22</v>
      </c>
      <c r="BK245" s="217">
        <f>ROUND(I245*H245,2)</f>
        <v>0</v>
      </c>
      <c r="BL245" s="18" t="s">
        <v>174</v>
      </c>
      <c r="BM245" s="216" t="s">
        <v>379</v>
      </c>
    </row>
    <row r="246" spans="1:47" s="2" customFormat="1" ht="12">
      <c r="A246" s="39"/>
      <c r="B246" s="40"/>
      <c r="C246" s="41"/>
      <c r="D246" s="218" t="s">
        <v>131</v>
      </c>
      <c r="E246" s="41"/>
      <c r="F246" s="219" t="s">
        <v>652</v>
      </c>
      <c r="G246" s="41"/>
      <c r="H246" s="41"/>
      <c r="I246" s="220"/>
      <c r="J246" s="41"/>
      <c r="K246" s="41"/>
      <c r="L246" s="45"/>
      <c r="M246" s="221"/>
      <c r="N246" s="222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131</v>
      </c>
      <c r="AU246" s="18" t="s">
        <v>82</v>
      </c>
    </row>
    <row r="247" spans="1:63" s="12" customFormat="1" ht="22.8" customHeight="1">
      <c r="A247" s="12"/>
      <c r="B247" s="189"/>
      <c r="C247" s="190"/>
      <c r="D247" s="191" t="s">
        <v>72</v>
      </c>
      <c r="E247" s="203" t="s">
        <v>465</v>
      </c>
      <c r="F247" s="203" t="s">
        <v>466</v>
      </c>
      <c r="G247" s="190"/>
      <c r="H247" s="190"/>
      <c r="I247" s="193"/>
      <c r="J247" s="204">
        <f>BK247</f>
        <v>0</v>
      </c>
      <c r="K247" s="190"/>
      <c r="L247" s="195"/>
      <c r="M247" s="196"/>
      <c r="N247" s="197"/>
      <c r="O247" s="197"/>
      <c r="P247" s="198">
        <f>SUM(P248:P253)</f>
        <v>0</v>
      </c>
      <c r="Q247" s="197"/>
      <c r="R247" s="198">
        <f>SUM(R248:R253)</f>
        <v>0</v>
      </c>
      <c r="S247" s="197"/>
      <c r="T247" s="199">
        <f>SUM(T248:T253)</f>
        <v>0.21960000000000002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0" t="s">
        <v>82</v>
      </c>
      <c r="AT247" s="201" t="s">
        <v>72</v>
      </c>
      <c r="AU247" s="201" t="s">
        <v>22</v>
      </c>
      <c r="AY247" s="200" t="s">
        <v>123</v>
      </c>
      <c r="BK247" s="202">
        <f>SUM(BK248:BK253)</f>
        <v>0</v>
      </c>
    </row>
    <row r="248" spans="1:65" s="2" customFormat="1" ht="16.5" customHeight="1">
      <c r="A248" s="39"/>
      <c r="B248" s="40"/>
      <c r="C248" s="205" t="s">
        <v>380</v>
      </c>
      <c r="D248" s="205" t="s">
        <v>126</v>
      </c>
      <c r="E248" s="206" t="s">
        <v>474</v>
      </c>
      <c r="F248" s="207" t="s">
        <v>475</v>
      </c>
      <c r="G248" s="208" t="s">
        <v>470</v>
      </c>
      <c r="H248" s="209">
        <v>20</v>
      </c>
      <c r="I248" s="210"/>
      <c r="J248" s="211">
        <f>ROUND(I248*H248,2)</f>
        <v>0</v>
      </c>
      <c r="K248" s="207" t="s">
        <v>130</v>
      </c>
      <c r="L248" s="45"/>
      <c r="M248" s="212" t="s">
        <v>20</v>
      </c>
      <c r="N248" s="213" t="s">
        <v>44</v>
      </c>
      <c r="O248" s="85"/>
      <c r="P248" s="214">
        <f>O248*H248</f>
        <v>0</v>
      </c>
      <c r="Q248" s="214">
        <v>0</v>
      </c>
      <c r="R248" s="214">
        <f>Q248*H248</f>
        <v>0</v>
      </c>
      <c r="S248" s="214">
        <v>0</v>
      </c>
      <c r="T248" s="215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6" t="s">
        <v>174</v>
      </c>
      <c r="AT248" s="216" t="s">
        <v>126</v>
      </c>
      <c r="AU248" s="216" t="s">
        <v>82</v>
      </c>
      <c r="AY248" s="18" t="s">
        <v>123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8" t="s">
        <v>22</v>
      </c>
      <c r="BK248" s="217">
        <f>ROUND(I248*H248,2)</f>
        <v>0</v>
      </c>
      <c r="BL248" s="18" t="s">
        <v>174</v>
      </c>
      <c r="BM248" s="216" t="s">
        <v>381</v>
      </c>
    </row>
    <row r="249" spans="1:47" s="2" customFormat="1" ht="12">
      <c r="A249" s="39"/>
      <c r="B249" s="40"/>
      <c r="C249" s="41"/>
      <c r="D249" s="218" t="s">
        <v>131</v>
      </c>
      <c r="E249" s="41"/>
      <c r="F249" s="219" t="s">
        <v>477</v>
      </c>
      <c r="G249" s="41"/>
      <c r="H249" s="41"/>
      <c r="I249" s="220"/>
      <c r="J249" s="41"/>
      <c r="K249" s="41"/>
      <c r="L249" s="45"/>
      <c r="M249" s="221"/>
      <c r="N249" s="222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131</v>
      </c>
      <c r="AU249" s="18" t="s">
        <v>82</v>
      </c>
    </row>
    <row r="250" spans="1:47" s="2" customFormat="1" ht="12">
      <c r="A250" s="39"/>
      <c r="B250" s="40"/>
      <c r="C250" s="41"/>
      <c r="D250" s="223" t="s">
        <v>133</v>
      </c>
      <c r="E250" s="41"/>
      <c r="F250" s="224" t="s">
        <v>478</v>
      </c>
      <c r="G250" s="41"/>
      <c r="H250" s="41"/>
      <c r="I250" s="220"/>
      <c r="J250" s="41"/>
      <c r="K250" s="41"/>
      <c r="L250" s="45"/>
      <c r="M250" s="221"/>
      <c r="N250" s="222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133</v>
      </c>
      <c r="AU250" s="18" t="s">
        <v>82</v>
      </c>
    </row>
    <row r="251" spans="1:65" s="2" customFormat="1" ht="16.5" customHeight="1">
      <c r="A251" s="39"/>
      <c r="B251" s="40"/>
      <c r="C251" s="205" t="s">
        <v>291</v>
      </c>
      <c r="D251" s="205" t="s">
        <v>126</v>
      </c>
      <c r="E251" s="206" t="s">
        <v>468</v>
      </c>
      <c r="F251" s="207" t="s">
        <v>469</v>
      </c>
      <c r="G251" s="208" t="s">
        <v>470</v>
      </c>
      <c r="H251" s="209">
        <v>20</v>
      </c>
      <c r="I251" s="210"/>
      <c r="J251" s="211">
        <f>ROUND(I251*H251,2)</f>
        <v>0</v>
      </c>
      <c r="K251" s="207" t="s">
        <v>130</v>
      </c>
      <c r="L251" s="45"/>
      <c r="M251" s="212" t="s">
        <v>20</v>
      </c>
      <c r="N251" s="213" t="s">
        <v>44</v>
      </c>
      <c r="O251" s="85"/>
      <c r="P251" s="214">
        <f>O251*H251</f>
        <v>0</v>
      </c>
      <c r="Q251" s="214">
        <v>0</v>
      </c>
      <c r="R251" s="214">
        <f>Q251*H251</f>
        <v>0</v>
      </c>
      <c r="S251" s="214">
        <v>0.01098</v>
      </c>
      <c r="T251" s="215">
        <f>S251*H251</f>
        <v>0.21960000000000002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6" t="s">
        <v>174</v>
      </c>
      <c r="AT251" s="216" t="s">
        <v>126</v>
      </c>
      <c r="AU251" s="216" t="s">
        <v>82</v>
      </c>
      <c r="AY251" s="18" t="s">
        <v>123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8" t="s">
        <v>22</v>
      </c>
      <c r="BK251" s="217">
        <f>ROUND(I251*H251,2)</f>
        <v>0</v>
      </c>
      <c r="BL251" s="18" t="s">
        <v>174</v>
      </c>
      <c r="BM251" s="216" t="s">
        <v>382</v>
      </c>
    </row>
    <row r="252" spans="1:47" s="2" customFormat="1" ht="12">
      <c r="A252" s="39"/>
      <c r="B252" s="40"/>
      <c r="C252" s="41"/>
      <c r="D252" s="218" t="s">
        <v>131</v>
      </c>
      <c r="E252" s="41"/>
      <c r="F252" s="219" t="s">
        <v>472</v>
      </c>
      <c r="G252" s="41"/>
      <c r="H252" s="41"/>
      <c r="I252" s="220"/>
      <c r="J252" s="41"/>
      <c r="K252" s="41"/>
      <c r="L252" s="45"/>
      <c r="M252" s="221"/>
      <c r="N252" s="222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131</v>
      </c>
      <c r="AU252" s="18" t="s">
        <v>82</v>
      </c>
    </row>
    <row r="253" spans="1:47" s="2" customFormat="1" ht="12">
      <c r="A253" s="39"/>
      <c r="B253" s="40"/>
      <c r="C253" s="41"/>
      <c r="D253" s="223" t="s">
        <v>133</v>
      </c>
      <c r="E253" s="41"/>
      <c r="F253" s="224" t="s">
        <v>473</v>
      </c>
      <c r="G253" s="41"/>
      <c r="H253" s="41"/>
      <c r="I253" s="220"/>
      <c r="J253" s="41"/>
      <c r="K253" s="41"/>
      <c r="L253" s="45"/>
      <c r="M253" s="221"/>
      <c r="N253" s="222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133</v>
      </c>
      <c r="AU253" s="18" t="s">
        <v>82</v>
      </c>
    </row>
    <row r="254" spans="1:63" s="12" customFormat="1" ht="22.8" customHeight="1">
      <c r="A254" s="12"/>
      <c r="B254" s="189"/>
      <c r="C254" s="190"/>
      <c r="D254" s="191" t="s">
        <v>72</v>
      </c>
      <c r="E254" s="203" t="s">
        <v>653</v>
      </c>
      <c r="F254" s="203" t="s">
        <v>654</v>
      </c>
      <c r="G254" s="190"/>
      <c r="H254" s="190"/>
      <c r="I254" s="193"/>
      <c r="J254" s="204">
        <f>BK254</f>
        <v>0</v>
      </c>
      <c r="K254" s="190"/>
      <c r="L254" s="195"/>
      <c r="M254" s="196"/>
      <c r="N254" s="197"/>
      <c r="O254" s="197"/>
      <c r="P254" s="198">
        <f>SUM(P255:P263)</f>
        <v>0</v>
      </c>
      <c r="Q254" s="197"/>
      <c r="R254" s="198">
        <f>SUM(R255:R263)</f>
        <v>1.8088494800000001</v>
      </c>
      <c r="S254" s="197"/>
      <c r="T254" s="199">
        <f>SUM(T255:T263)</f>
        <v>0.38407078000000006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00" t="s">
        <v>82</v>
      </c>
      <c r="AT254" s="201" t="s">
        <v>72</v>
      </c>
      <c r="AU254" s="201" t="s">
        <v>22</v>
      </c>
      <c r="AY254" s="200" t="s">
        <v>123</v>
      </c>
      <c r="BK254" s="202">
        <f>SUM(BK255:BK263)</f>
        <v>0</v>
      </c>
    </row>
    <row r="255" spans="1:65" s="2" customFormat="1" ht="16.5" customHeight="1">
      <c r="A255" s="39"/>
      <c r="B255" s="40"/>
      <c r="C255" s="205" t="s">
        <v>409</v>
      </c>
      <c r="D255" s="205" t="s">
        <v>126</v>
      </c>
      <c r="E255" s="206" t="s">
        <v>655</v>
      </c>
      <c r="F255" s="207" t="s">
        <v>656</v>
      </c>
      <c r="G255" s="208" t="s">
        <v>470</v>
      </c>
      <c r="H255" s="209">
        <v>1238.938</v>
      </c>
      <c r="I255" s="210"/>
      <c r="J255" s="211">
        <f>ROUND(I255*H255,2)</f>
        <v>0</v>
      </c>
      <c r="K255" s="207" t="s">
        <v>657</v>
      </c>
      <c r="L255" s="45"/>
      <c r="M255" s="212" t="s">
        <v>20</v>
      </c>
      <c r="N255" s="213" t="s">
        <v>44</v>
      </c>
      <c r="O255" s="85"/>
      <c r="P255" s="214">
        <f>O255*H255</f>
        <v>0</v>
      </c>
      <c r="Q255" s="214">
        <v>0.001</v>
      </c>
      <c r="R255" s="214">
        <f>Q255*H255</f>
        <v>1.238938</v>
      </c>
      <c r="S255" s="214">
        <v>0.00031</v>
      </c>
      <c r="T255" s="215">
        <f>S255*H255</f>
        <v>0.38407078000000006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16" t="s">
        <v>124</v>
      </c>
      <c r="AT255" s="216" t="s">
        <v>126</v>
      </c>
      <c r="AU255" s="216" t="s">
        <v>82</v>
      </c>
      <c r="AY255" s="18" t="s">
        <v>123</v>
      </c>
      <c r="BE255" s="217">
        <f>IF(N255="základní",J255,0)</f>
        <v>0</v>
      </c>
      <c r="BF255" s="217">
        <f>IF(N255="snížená",J255,0)</f>
        <v>0</v>
      </c>
      <c r="BG255" s="217">
        <f>IF(N255="zákl. přenesená",J255,0)</f>
        <v>0</v>
      </c>
      <c r="BH255" s="217">
        <f>IF(N255="sníž. přenesená",J255,0)</f>
        <v>0</v>
      </c>
      <c r="BI255" s="217">
        <f>IF(N255="nulová",J255,0)</f>
        <v>0</v>
      </c>
      <c r="BJ255" s="18" t="s">
        <v>22</v>
      </c>
      <c r="BK255" s="217">
        <f>ROUND(I255*H255,2)</f>
        <v>0</v>
      </c>
      <c r="BL255" s="18" t="s">
        <v>124</v>
      </c>
      <c r="BM255" s="216" t="s">
        <v>658</v>
      </c>
    </row>
    <row r="256" spans="1:47" s="2" customFormat="1" ht="12">
      <c r="A256" s="39"/>
      <c r="B256" s="40"/>
      <c r="C256" s="41"/>
      <c r="D256" s="218" t="s">
        <v>131</v>
      </c>
      <c r="E256" s="41"/>
      <c r="F256" s="219" t="s">
        <v>659</v>
      </c>
      <c r="G256" s="41"/>
      <c r="H256" s="41"/>
      <c r="I256" s="220"/>
      <c r="J256" s="41"/>
      <c r="K256" s="41"/>
      <c r="L256" s="45"/>
      <c r="M256" s="221"/>
      <c r="N256" s="222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131</v>
      </c>
      <c r="AU256" s="18" t="s">
        <v>82</v>
      </c>
    </row>
    <row r="257" spans="1:47" s="2" customFormat="1" ht="12">
      <c r="A257" s="39"/>
      <c r="B257" s="40"/>
      <c r="C257" s="41"/>
      <c r="D257" s="223" t="s">
        <v>133</v>
      </c>
      <c r="E257" s="41"/>
      <c r="F257" s="224" t="s">
        <v>660</v>
      </c>
      <c r="G257" s="41"/>
      <c r="H257" s="41"/>
      <c r="I257" s="220"/>
      <c r="J257" s="41"/>
      <c r="K257" s="41"/>
      <c r="L257" s="45"/>
      <c r="M257" s="221"/>
      <c r="N257" s="222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133</v>
      </c>
      <c r="AU257" s="18" t="s">
        <v>82</v>
      </c>
    </row>
    <row r="258" spans="1:65" s="2" customFormat="1" ht="16.5" customHeight="1">
      <c r="A258" s="39"/>
      <c r="B258" s="40"/>
      <c r="C258" s="205" t="s">
        <v>303</v>
      </c>
      <c r="D258" s="205" t="s">
        <v>126</v>
      </c>
      <c r="E258" s="206" t="s">
        <v>661</v>
      </c>
      <c r="F258" s="207" t="s">
        <v>662</v>
      </c>
      <c r="G258" s="208" t="s">
        <v>470</v>
      </c>
      <c r="H258" s="209">
        <v>1238.938</v>
      </c>
      <c r="I258" s="210"/>
      <c r="J258" s="211">
        <f>ROUND(I258*H258,2)</f>
        <v>0</v>
      </c>
      <c r="K258" s="207" t="s">
        <v>657</v>
      </c>
      <c r="L258" s="45"/>
      <c r="M258" s="212" t="s">
        <v>20</v>
      </c>
      <c r="N258" s="213" t="s">
        <v>44</v>
      </c>
      <c r="O258" s="85"/>
      <c r="P258" s="214">
        <f>O258*H258</f>
        <v>0</v>
      </c>
      <c r="Q258" s="214">
        <v>0.0002</v>
      </c>
      <c r="R258" s="214">
        <f>Q258*H258</f>
        <v>0.24778760000000002</v>
      </c>
      <c r="S258" s="214">
        <v>0</v>
      </c>
      <c r="T258" s="215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16" t="s">
        <v>124</v>
      </c>
      <c r="AT258" s="216" t="s">
        <v>126</v>
      </c>
      <c r="AU258" s="216" t="s">
        <v>82</v>
      </c>
      <c r="AY258" s="18" t="s">
        <v>123</v>
      </c>
      <c r="BE258" s="217">
        <f>IF(N258="základní",J258,0)</f>
        <v>0</v>
      </c>
      <c r="BF258" s="217">
        <f>IF(N258="snížená",J258,0)</f>
        <v>0</v>
      </c>
      <c r="BG258" s="217">
        <f>IF(N258="zákl. přenesená",J258,0)</f>
        <v>0</v>
      </c>
      <c r="BH258" s="217">
        <f>IF(N258="sníž. přenesená",J258,0)</f>
        <v>0</v>
      </c>
      <c r="BI258" s="217">
        <f>IF(N258="nulová",J258,0)</f>
        <v>0</v>
      </c>
      <c r="BJ258" s="18" t="s">
        <v>22</v>
      </c>
      <c r="BK258" s="217">
        <f>ROUND(I258*H258,2)</f>
        <v>0</v>
      </c>
      <c r="BL258" s="18" t="s">
        <v>124</v>
      </c>
      <c r="BM258" s="216" t="s">
        <v>663</v>
      </c>
    </row>
    <row r="259" spans="1:47" s="2" customFormat="1" ht="12">
      <c r="A259" s="39"/>
      <c r="B259" s="40"/>
      <c r="C259" s="41"/>
      <c r="D259" s="218" t="s">
        <v>131</v>
      </c>
      <c r="E259" s="41"/>
      <c r="F259" s="219" t="s">
        <v>664</v>
      </c>
      <c r="G259" s="41"/>
      <c r="H259" s="41"/>
      <c r="I259" s="220"/>
      <c r="J259" s="41"/>
      <c r="K259" s="41"/>
      <c r="L259" s="45"/>
      <c r="M259" s="221"/>
      <c r="N259" s="222"/>
      <c r="O259" s="85"/>
      <c r="P259" s="85"/>
      <c r="Q259" s="85"/>
      <c r="R259" s="85"/>
      <c r="S259" s="85"/>
      <c r="T259" s="86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131</v>
      </c>
      <c r="AU259" s="18" t="s">
        <v>82</v>
      </c>
    </row>
    <row r="260" spans="1:47" s="2" customFormat="1" ht="12">
      <c r="A260" s="39"/>
      <c r="B260" s="40"/>
      <c r="C260" s="41"/>
      <c r="D260" s="223" t="s">
        <v>133</v>
      </c>
      <c r="E260" s="41"/>
      <c r="F260" s="224" t="s">
        <v>665</v>
      </c>
      <c r="G260" s="41"/>
      <c r="H260" s="41"/>
      <c r="I260" s="220"/>
      <c r="J260" s="41"/>
      <c r="K260" s="41"/>
      <c r="L260" s="45"/>
      <c r="M260" s="221"/>
      <c r="N260" s="222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133</v>
      </c>
      <c r="AU260" s="18" t="s">
        <v>82</v>
      </c>
    </row>
    <row r="261" spans="1:65" s="2" customFormat="1" ht="16.5" customHeight="1">
      <c r="A261" s="39"/>
      <c r="B261" s="40"/>
      <c r="C261" s="205" t="s">
        <v>418</v>
      </c>
      <c r="D261" s="205" t="s">
        <v>126</v>
      </c>
      <c r="E261" s="206" t="s">
        <v>666</v>
      </c>
      <c r="F261" s="207" t="s">
        <v>667</v>
      </c>
      <c r="G261" s="208" t="s">
        <v>470</v>
      </c>
      <c r="H261" s="209">
        <v>1238.938</v>
      </c>
      <c r="I261" s="210"/>
      <c r="J261" s="211">
        <f>ROUND(I261*H261,2)</f>
        <v>0</v>
      </c>
      <c r="K261" s="207" t="s">
        <v>657</v>
      </c>
      <c r="L261" s="45"/>
      <c r="M261" s="212" t="s">
        <v>20</v>
      </c>
      <c r="N261" s="213" t="s">
        <v>44</v>
      </c>
      <c r="O261" s="85"/>
      <c r="P261" s="214">
        <f>O261*H261</f>
        <v>0</v>
      </c>
      <c r="Q261" s="214">
        <v>0.00026</v>
      </c>
      <c r="R261" s="214">
        <f>Q261*H261</f>
        <v>0.32212388</v>
      </c>
      <c r="S261" s="214">
        <v>0</v>
      </c>
      <c r="T261" s="215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16" t="s">
        <v>124</v>
      </c>
      <c r="AT261" s="216" t="s">
        <v>126</v>
      </c>
      <c r="AU261" s="216" t="s">
        <v>82</v>
      </c>
      <c r="AY261" s="18" t="s">
        <v>123</v>
      </c>
      <c r="BE261" s="217">
        <f>IF(N261="základní",J261,0)</f>
        <v>0</v>
      </c>
      <c r="BF261" s="217">
        <f>IF(N261="snížená",J261,0)</f>
        <v>0</v>
      </c>
      <c r="BG261" s="217">
        <f>IF(N261="zákl. přenesená",J261,0)</f>
        <v>0</v>
      </c>
      <c r="BH261" s="217">
        <f>IF(N261="sníž. přenesená",J261,0)</f>
        <v>0</v>
      </c>
      <c r="BI261" s="217">
        <f>IF(N261="nulová",J261,0)</f>
        <v>0</v>
      </c>
      <c r="BJ261" s="18" t="s">
        <v>22</v>
      </c>
      <c r="BK261" s="217">
        <f>ROUND(I261*H261,2)</f>
        <v>0</v>
      </c>
      <c r="BL261" s="18" t="s">
        <v>124</v>
      </c>
      <c r="BM261" s="216" t="s">
        <v>668</v>
      </c>
    </row>
    <row r="262" spans="1:47" s="2" customFormat="1" ht="12">
      <c r="A262" s="39"/>
      <c r="B262" s="40"/>
      <c r="C262" s="41"/>
      <c r="D262" s="218" t="s">
        <v>131</v>
      </c>
      <c r="E262" s="41"/>
      <c r="F262" s="219" t="s">
        <v>669</v>
      </c>
      <c r="G262" s="41"/>
      <c r="H262" s="41"/>
      <c r="I262" s="220"/>
      <c r="J262" s="41"/>
      <c r="K262" s="41"/>
      <c r="L262" s="45"/>
      <c r="M262" s="221"/>
      <c r="N262" s="222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131</v>
      </c>
      <c r="AU262" s="18" t="s">
        <v>82</v>
      </c>
    </row>
    <row r="263" spans="1:47" s="2" customFormat="1" ht="12">
      <c r="A263" s="39"/>
      <c r="B263" s="40"/>
      <c r="C263" s="41"/>
      <c r="D263" s="223" t="s">
        <v>133</v>
      </c>
      <c r="E263" s="41"/>
      <c r="F263" s="224" t="s">
        <v>670</v>
      </c>
      <c r="G263" s="41"/>
      <c r="H263" s="41"/>
      <c r="I263" s="220"/>
      <c r="J263" s="41"/>
      <c r="K263" s="41"/>
      <c r="L263" s="45"/>
      <c r="M263" s="221"/>
      <c r="N263" s="222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133</v>
      </c>
      <c r="AU263" s="18" t="s">
        <v>82</v>
      </c>
    </row>
    <row r="264" spans="1:63" s="12" customFormat="1" ht="25.9" customHeight="1">
      <c r="A264" s="12"/>
      <c r="B264" s="189"/>
      <c r="C264" s="190"/>
      <c r="D264" s="191" t="s">
        <v>72</v>
      </c>
      <c r="E264" s="192" t="s">
        <v>495</v>
      </c>
      <c r="F264" s="192" t="s">
        <v>496</v>
      </c>
      <c r="G264" s="190"/>
      <c r="H264" s="190"/>
      <c r="I264" s="193"/>
      <c r="J264" s="194">
        <f>BK264</f>
        <v>0</v>
      </c>
      <c r="K264" s="190"/>
      <c r="L264" s="195"/>
      <c r="M264" s="196"/>
      <c r="N264" s="197"/>
      <c r="O264" s="197"/>
      <c r="P264" s="198">
        <f>P265+P275+P279</f>
        <v>0</v>
      </c>
      <c r="Q264" s="197"/>
      <c r="R264" s="198">
        <f>R265+R275+R279</f>
        <v>0</v>
      </c>
      <c r="S264" s="197"/>
      <c r="T264" s="199">
        <f>T265+T275+T279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00" t="s">
        <v>153</v>
      </c>
      <c r="AT264" s="201" t="s">
        <v>72</v>
      </c>
      <c r="AU264" s="201" t="s">
        <v>73</v>
      </c>
      <c r="AY264" s="200" t="s">
        <v>123</v>
      </c>
      <c r="BK264" s="202">
        <f>BK265+BK275+BK279</f>
        <v>0</v>
      </c>
    </row>
    <row r="265" spans="1:63" s="12" customFormat="1" ht="22.8" customHeight="1">
      <c r="A265" s="12"/>
      <c r="B265" s="189"/>
      <c r="C265" s="190"/>
      <c r="D265" s="191" t="s">
        <v>72</v>
      </c>
      <c r="E265" s="203" t="s">
        <v>479</v>
      </c>
      <c r="F265" s="203" t="s">
        <v>480</v>
      </c>
      <c r="G265" s="190"/>
      <c r="H265" s="190"/>
      <c r="I265" s="193"/>
      <c r="J265" s="204">
        <f>BK265</f>
        <v>0</v>
      </c>
      <c r="K265" s="190"/>
      <c r="L265" s="195"/>
      <c r="M265" s="196"/>
      <c r="N265" s="197"/>
      <c r="O265" s="197"/>
      <c r="P265" s="198">
        <f>SUM(P266:P274)</f>
        <v>0</v>
      </c>
      <c r="Q265" s="197"/>
      <c r="R265" s="198">
        <f>SUM(R266:R274)</f>
        <v>0</v>
      </c>
      <c r="S265" s="197"/>
      <c r="T265" s="199">
        <f>SUM(T266:T274)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00" t="s">
        <v>22</v>
      </c>
      <c r="AT265" s="201" t="s">
        <v>72</v>
      </c>
      <c r="AU265" s="201" t="s">
        <v>22</v>
      </c>
      <c r="AY265" s="200" t="s">
        <v>123</v>
      </c>
      <c r="BK265" s="202">
        <f>SUM(BK266:BK274)</f>
        <v>0</v>
      </c>
    </row>
    <row r="266" spans="1:65" s="2" customFormat="1" ht="16.5" customHeight="1">
      <c r="A266" s="39"/>
      <c r="B266" s="40"/>
      <c r="C266" s="205" t="s">
        <v>385</v>
      </c>
      <c r="D266" s="205" t="s">
        <v>126</v>
      </c>
      <c r="E266" s="206" t="s">
        <v>482</v>
      </c>
      <c r="F266" s="207" t="s">
        <v>483</v>
      </c>
      <c r="G266" s="208" t="s">
        <v>129</v>
      </c>
      <c r="H266" s="209">
        <v>1</v>
      </c>
      <c r="I266" s="210"/>
      <c r="J266" s="211">
        <f>ROUND(I266*H266,2)</f>
        <v>0</v>
      </c>
      <c r="K266" s="207" t="s">
        <v>130</v>
      </c>
      <c r="L266" s="45"/>
      <c r="M266" s="212" t="s">
        <v>20</v>
      </c>
      <c r="N266" s="213" t="s">
        <v>44</v>
      </c>
      <c r="O266" s="85"/>
      <c r="P266" s="214">
        <f>O266*H266</f>
        <v>0</v>
      </c>
      <c r="Q266" s="214">
        <v>0</v>
      </c>
      <c r="R266" s="214">
        <f>Q266*H266</f>
        <v>0</v>
      </c>
      <c r="S266" s="214">
        <v>0</v>
      </c>
      <c r="T266" s="215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16" t="s">
        <v>124</v>
      </c>
      <c r="AT266" s="216" t="s">
        <v>126</v>
      </c>
      <c r="AU266" s="216" t="s">
        <v>82</v>
      </c>
      <c r="AY266" s="18" t="s">
        <v>123</v>
      </c>
      <c r="BE266" s="217">
        <f>IF(N266="základní",J266,0)</f>
        <v>0</v>
      </c>
      <c r="BF266" s="217">
        <f>IF(N266="snížená",J266,0)</f>
        <v>0</v>
      </c>
      <c r="BG266" s="217">
        <f>IF(N266="zákl. přenesená",J266,0)</f>
        <v>0</v>
      </c>
      <c r="BH266" s="217">
        <f>IF(N266="sníž. přenesená",J266,0)</f>
        <v>0</v>
      </c>
      <c r="BI266" s="217">
        <f>IF(N266="nulová",J266,0)</f>
        <v>0</v>
      </c>
      <c r="BJ266" s="18" t="s">
        <v>22</v>
      </c>
      <c r="BK266" s="217">
        <f>ROUND(I266*H266,2)</f>
        <v>0</v>
      </c>
      <c r="BL266" s="18" t="s">
        <v>124</v>
      </c>
      <c r="BM266" s="216" t="s">
        <v>388</v>
      </c>
    </row>
    <row r="267" spans="1:47" s="2" customFormat="1" ht="12">
      <c r="A267" s="39"/>
      <c r="B267" s="40"/>
      <c r="C267" s="41"/>
      <c r="D267" s="218" t="s">
        <v>131</v>
      </c>
      <c r="E267" s="41"/>
      <c r="F267" s="219" t="s">
        <v>485</v>
      </c>
      <c r="G267" s="41"/>
      <c r="H267" s="41"/>
      <c r="I267" s="220"/>
      <c r="J267" s="41"/>
      <c r="K267" s="41"/>
      <c r="L267" s="45"/>
      <c r="M267" s="221"/>
      <c r="N267" s="222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131</v>
      </c>
      <c r="AU267" s="18" t="s">
        <v>82</v>
      </c>
    </row>
    <row r="268" spans="1:47" s="2" customFormat="1" ht="12">
      <c r="A268" s="39"/>
      <c r="B268" s="40"/>
      <c r="C268" s="41"/>
      <c r="D268" s="223" t="s">
        <v>133</v>
      </c>
      <c r="E268" s="41"/>
      <c r="F268" s="224" t="s">
        <v>486</v>
      </c>
      <c r="G268" s="41"/>
      <c r="H268" s="41"/>
      <c r="I268" s="220"/>
      <c r="J268" s="41"/>
      <c r="K268" s="41"/>
      <c r="L268" s="45"/>
      <c r="M268" s="221"/>
      <c r="N268" s="222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133</v>
      </c>
      <c r="AU268" s="18" t="s">
        <v>82</v>
      </c>
    </row>
    <row r="269" spans="1:65" s="2" customFormat="1" ht="16.5" customHeight="1">
      <c r="A269" s="39"/>
      <c r="B269" s="40"/>
      <c r="C269" s="205" t="s">
        <v>295</v>
      </c>
      <c r="D269" s="205" t="s">
        <v>126</v>
      </c>
      <c r="E269" s="206" t="s">
        <v>487</v>
      </c>
      <c r="F269" s="207" t="s">
        <v>488</v>
      </c>
      <c r="G269" s="208" t="s">
        <v>489</v>
      </c>
      <c r="H269" s="209">
        <v>1</v>
      </c>
      <c r="I269" s="210"/>
      <c r="J269" s="211">
        <f>ROUND(I269*H269,2)</f>
        <v>0</v>
      </c>
      <c r="K269" s="207" t="s">
        <v>20</v>
      </c>
      <c r="L269" s="45"/>
      <c r="M269" s="212" t="s">
        <v>20</v>
      </c>
      <c r="N269" s="213" t="s">
        <v>44</v>
      </c>
      <c r="O269" s="85"/>
      <c r="P269" s="214">
        <f>O269*H269</f>
        <v>0</v>
      </c>
      <c r="Q269" s="214">
        <v>0</v>
      </c>
      <c r="R269" s="214">
        <f>Q269*H269</f>
        <v>0</v>
      </c>
      <c r="S269" s="214">
        <v>0</v>
      </c>
      <c r="T269" s="215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16" t="s">
        <v>124</v>
      </c>
      <c r="AT269" s="216" t="s">
        <v>126</v>
      </c>
      <c r="AU269" s="216" t="s">
        <v>82</v>
      </c>
      <c r="AY269" s="18" t="s">
        <v>123</v>
      </c>
      <c r="BE269" s="217">
        <f>IF(N269="základní",J269,0)</f>
        <v>0</v>
      </c>
      <c r="BF269" s="217">
        <f>IF(N269="snížená",J269,0)</f>
        <v>0</v>
      </c>
      <c r="BG269" s="217">
        <f>IF(N269="zákl. přenesená",J269,0)</f>
        <v>0</v>
      </c>
      <c r="BH269" s="217">
        <f>IF(N269="sníž. přenesená",J269,0)</f>
        <v>0</v>
      </c>
      <c r="BI269" s="217">
        <f>IF(N269="nulová",J269,0)</f>
        <v>0</v>
      </c>
      <c r="BJ269" s="18" t="s">
        <v>22</v>
      </c>
      <c r="BK269" s="217">
        <f>ROUND(I269*H269,2)</f>
        <v>0</v>
      </c>
      <c r="BL269" s="18" t="s">
        <v>124</v>
      </c>
      <c r="BM269" s="216" t="s">
        <v>392</v>
      </c>
    </row>
    <row r="270" spans="1:47" s="2" customFormat="1" ht="12">
      <c r="A270" s="39"/>
      <c r="B270" s="40"/>
      <c r="C270" s="41"/>
      <c r="D270" s="218" t="s">
        <v>131</v>
      </c>
      <c r="E270" s="41"/>
      <c r="F270" s="219" t="s">
        <v>488</v>
      </c>
      <c r="G270" s="41"/>
      <c r="H270" s="41"/>
      <c r="I270" s="220"/>
      <c r="J270" s="41"/>
      <c r="K270" s="41"/>
      <c r="L270" s="45"/>
      <c r="M270" s="221"/>
      <c r="N270" s="222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131</v>
      </c>
      <c r="AU270" s="18" t="s">
        <v>82</v>
      </c>
    </row>
    <row r="271" spans="1:65" s="2" customFormat="1" ht="16.5" customHeight="1">
      <c r="A271" s="39"/>
      <c r="B271" s="40"/>
      <c r="C271" s="205" t="s">
        <v>393</v>
      </c>
      <c r="D271" s="205" t="s">
        <v>126</v>
      </c>
      <c r="E271" s="206" t="s">
        <v>492</v>
      </c>
      <c r="F271" s="207" t="s">
        <v>493</v>
      </c>
      <c r="G271" s="208" t="s">
        <v>489</v>
      </c>
      <c r="H271" s="209">
        <v>1</v>
      </c>
      <c r="I271" s="210"/>
      <c r="J271" s="211">
        <f>ROUND(I271*H271,2)</f>
        <v>0</v>
      </c>
      <c r="K271" s="207" t="s">
        <v>20</v>
      </c>
      <c r="L271" s="45"/>
      <c r="M271" s="212" t="s">
        <v>20</v>
      </c>
      <c r="N271" s="213" t="s">
        <v>44</v>
      </c>
      <c r="O271" s="85"/>
      <c r="P271" s="214">
        <f>O271*H271</f>
        <v>0</v>
      </c>
      <c r="Q271" s="214">
        <v>0</v>
      </c>
      <c r="R271" s="214">
        <f>Q271*H271</f>
        <v>0</v>
      </c>
      <c r="S271" s="214">
        <v>0</v>
      </c>
      <c r="T271" s="215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16" t="s">
        <v>124</v>
      </c>
      <c r="AT271" s="216" t="s">
        <v>126</v>
      </c>
      <c r="AU271" s="216" t="s">
        <v>82</v>
      </c>
      <c r="AY271" s="18" t="s">
        <v>123</v>
      </c>
      <c r="BE271" s="217">
        <f>IF(N271="základní",J271,0)</f>
        <v>0</v>
      </c>
      <c r="BF271" s="217">
        <f>IF(N271="snížená",J271,0)</f>
        <v>0</v>
      </c>
      <c r="BG271" s="217">
        <f>IF(N271="zákl. přenesená",J271,0)</f>
        <v>0</v>
      </c>
      <c r="BH271" s="217">
        <f>IF(N271="sníž. přenesená",J271,0)</f>
        <v>0</v>
      </c>
      <c r="BI271" s="217">
        <f>IF(N271="nulová",J271,0)</f>
        <v>0</v>
      </c>
      <c r="BJ271" s="18" t="s">
        <v>22</v>
      </c>
      <c r="BK271" s="217">
        <f>ROUND(I271*H271,2)</f>
        <v>0</v>
      </c>
      <c r="BL271" s="18" t="s">
        <v>124</v>
      </c>
      <c r="BM271" s="216" t="s">
        <v>396</v>
      </c>
    </row>
    <row r="272" spans="1:47" s="2" customFormat="1" ht="12">
      <c r="A272" s="39"/>
      <c r="B272" s="40"/>
      <c r="C272" s="41"/>
      <c r="D272" s="218" t="s">
        <v>131</v>
      </c>
      <c r="E272" s="41"/>
      <c r="F272" s="219" t="s">
        <v>493</v>
      </c>
      <c r="G272" s="41"/>
      <c r="H272" s="41"/>
      <c r="I272" s="220"/>
      <c r="J272" s="41"/>
      <c r="K272" s="41"/>
      <c r="L272" s="45"/>
      <c r="M272" s="221"/>
      <c r="N272" s="222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131</v>
      </c>
      <c r="AU272" s="18" t="s">
        <v>82</v>
      </c>
    </row>
    <row r="273" spans="1:65" s="2" customFormat="1" ht="16.5" customHeight="1">
      <c r="A273" s="39"/>
      <c r="B273" s="40"/>
      <c r="C273" s="205" t="s">
        <v>300</v>
      </c>
      <c r="D273" s="205" t="s">
        <v>126</v>
      </c>
      <c r="E273" s="206" t="s">
        <v>506</v>
      </c>
      <c r="F273" s="207" t="s">
        <v>507</v>
      </c>
      <c r="G273" s="208" t="s">
        <v>508</v>
      </c>
      <c r="H273" s="257"/>
      <c r="I273" s="210"/>
      <c r="J273" s="211">
        <f>ROUND(I273*H273,2)</f>
        <v>0</v>
      </c>
      <c r="K273" s="207" t="s">
        <v>20</v>
      </c>
      <c r="L273" s="45"/>
      <c r="M273" s="212" t="s">
        <v>20</v>
      </c>
      <c r="N273" s="213" t="s">
        <v>44</v>
      </c>
      <c r="O273" s="85"/>
      <c r="P273" s="214">
        <f>O273*H273</f>
        <v>0</v>
      </c>
      <c r="Q273" s="214">
        <v>0</v>
      </c>
      <c r="R273" s="214">
        <f>Q273*H273</f>
        <v>0</v>
      </c>
      <c r="S273" s="214">
        <v>0</v>
      </c>
      <c r="T273" s="215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16" t="s">
        <v>124</v>
      </c>
      <c r="AT273" s="216" t="s">
        <v>126</v>
      </c>
      <c r="AU273" s="216" t="s">
        <v>82</v>
      </c>
      <c r="AY273" s="18" t="s">
        <v>123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18" t="s">
        <v>22</v>
      </c>
      <c r="BK273" s="217">
        <f>ROUND(I273*H273,2)</f>
        <v>0</v>
      </c>
      <c r="BL273" s="18" t="s">
        <v>124</v>
      </c>
      <c r="BM273" s="216" t="s">
        <v>401</v>
      </c>
    </row>
    <row r="274" spans="1:47" s="2" customFormat="1" ht="12">
      <c r="A274" s="39"/>
      <c r="B274" s="40"/>
      <c r="C274" s="41"/>
      <c r="D274" s="218" t="s">
        <v>131</v>
      </c>
      <c r="E274" s="41"/>
      <c r="F274" s="219" t="s">
        <v>507</v>
      </c>
      <c r="G274" s="41"/>
      <c r="H274" s="41"/>
      <c r="I274" s="220"/>
      <c r="J274" s="41"/>
      <c r="K274" s="41"/>
      <c r="L274" s="45"/>
      <c r="M274" s="221"/>
      <c r="N274" s="222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131</v>
      </c>
      <c r="AU274" s="18" t="s">
        <v>82</v>
      </c>
    </row>
    <row r="275" spans="1:63" s="12" customFormat="1" ht="22.8" customHeight="1">
      <c r="A275" s="12"/>
      <c r="B275" s="189"/>
      <c r="C275" s="190"/>
      <c r="D275" s="191" t="s">
        <v>72</v>
      </c>
      <c r="E275" s="203" t="s">
        <v>497</v>
      </c>
      <c r="F275" s="203" t="s">
        <v>498</v>
      </c>
      <c r="G275" s="190"/>
      <c r="H275" s="190"/>
      <c r="I275" s="193"/>
      <c r="J275" s="204">
        <f>BK275</f>
        <v>0</v>
      </c>
      <c r="K275" s="190"/>
      <c r="L275" s="195"/>
      <c r="M275" s="196"/>
      <c r="N275" s="197"/>
      <c r="O275" s="197"/>
      <c r="P275" s="198">
        <f>SUM(P276:P278)</f>
        <v>0</v>
      </c>
      <c r="Q275" s="197"/>
      <c r="R275" s="198">
        <f>SUM(R276:R278)</f>
        <v>0</v>
      </c>
      <c r="S275" s="197"/>
      <c r="T275" s="199">
        <f>SUM(T276:T278)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00" t="s">
        <v>153</v>
      </c>
      <c r="AT275" s="201" t="s">
        <v>72</v>
      </c>
      <c r="AU275" s="201" t="s">
        <v>22</v>
      </c>
      <c r="AY275" s="200" t="s">
        <v>123</v>
      </c>
      <c r="BK275" s="202">
        <f>SUM(BK276:BK278)</f>
        <v>0</v>
      </c>
    </row>
    <row r="276" spans="1:65" s="2" customFormat="1" ht="16.5" customHeight="1">
      <c r="A276" s="39"/>
      <c r="B276" s="40"/>
      <c r="C276" s="205" t="s">
        <v>402</v>
      </c>
      <c r="D276" s="205" t="s">
        <v>126</v>
      </c>
      <c r="E276" s="206" t="s">
        <v>499</v>
      </c>
      <c r="F276" s="207" t="s">
        <v>500</v>
      </c>
      <c r="G276" s="208" t="s">
        <v>489</v>
      </c>
      <c r="H276" s="209">
        <v>1</v>
      </c>
      <c r="I276" s="210"/>
      <c r="J276" s="211">
        <f>ROUND(I276*H276,2)</f>
        <v>0</v>
      </c>
      <c r="K276" s="207" t="s">
        <v>501</v>
      </c>
      <c r="L276" s="45"/>
      <c r="M276" s="212" t="s">
        <v>20</v>
      </c>
      <c r="N276" s="213" t="s">
        <v>44</v>
      </c>
      <c r="O276" s="85"/>
      <c r="P276" s="214">
        <f>O276*H276</f>
        <v>0</v>
      </c>
      <c r="Q276" s="214">
        <v>0</v>
      </c>
      <c r="R276" s="214">
        <f>Q276*H276</f>
        <v>0</v>
      </c>
      <c r="S276" s="214">
        <v>0</v>
      </c>
      <c r="T276" s="215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16" t="s">
        <v>124</v>
      </c>
      <c r="AT276" s="216" t="s">
        <v>126</v>
      </c>
      <c r="AU276" s="216" t="s">
        <v>82</v>
      </c>
      <c r="AY276" s="18" t="s">
        <v>123</v>
      </c>
      <c r="BE276" s="217">
        <f>IF(N276="základní",J276,0)</f>
        <v>0</v>
      </c>
      <c r="BF276" s="217">
        <f>IF(N276="snížená",J276,0)</f>
        <v>0</v>
      </c>
      <c r="BG276" s="217">
        <f>IF(N276="zákl. přenesená",J276,0)</f>
        <v>0</v>
      </c>
      <c r="BH276" s="217">
        <f>IF(N276="sníž. přenesená",J276,0)</f>
        <v>0</v>
      </c>
      <c r="BI276" s="217">
        <f>IF(N276="nulová",J276,0)</f>
        <v>0</v>
      </c>
      <c r="BJ276" s="18" t="s">
        <v>22</v>
      </c>
      <c r="BK276" s="217">
        <f>ROUND(I276*H276,2)</f>
        <v>0</v>
      </c>
      <c r="BL276" s="18" t="s">
        <v>124</v>
      </c>
      <c r="BM276" s="216" t="s">
        <v>405</v>
      </c>
    </row>
    <row r="277" spans="1:47" s="2" customFormat="1" ht="12">
      <c r="A277" s="39"/>
      <c r="B277" s="40"/>
      <c r="C277" s="41"/>
      <c r="D277" s="218" t="s">
        <v>131</v>
      </c>
      <c r="E277" s="41"/>
      <c r="F277" s="219" t="s">
        <v>503</v>
      </c>
      <c r="G277" s="41"/>
      <c r="H277" s="41"/>
      <c r="I277" s="220"/>
      <c r="J277" s="41"/>
      <c r="K277" s="41"/>
      <c r="L277" s="45"/>
      <c r="M277" s="221"/>
      <c r="N277" s="222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131</v>
      </c>
      <c r="AU277" s="18" t="s">
        <v>82</v>
      </c>
    </row>
    <row r="278" spans="1:47" s="2" customFormat="1" ht="12">
      <c r="A278" s="39"/>
      <c r="B278" s="40"/>
      <c r="C278" s="41"/>
      <c r="D278" s="223" t="s">
        <v>133</v>
      </c>
      <c r="E278" s="41"/>
      <c r="F278" s="224" t="s">
        <v>504</v>
      </c>
      <c r="G278" s="41"/>
      <c r="H278" s="41"/>
      <c r="I278" s="220"/>
      <c r="J278" s="41"/>
      <c r="K278" s="41"/>
      <c r="L278" s="45"/>
      <c r="M278" s="221"/>
      <c r="N278" s="222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133</v>
      </c>
      <c r="AU278" s="18" t="s">
        <v>82</v>
      </c>
    </row>
    <row r="279" spans="1:63" s="12" customFormat="1" ht="22.8" customHeight="1">
      <c r="A279" s="12"/>
      <c r="B279" s="189"/>
      <c r="C279" s="190"/>
      <c r="D279" s="191" t="s">
        <v>72</v>
      </c>
      <c r="E279" s="203" t="s">
        <v>510</v>
      </c>
      <c r="F279" s="203" t="s">
        <v>511</v>
      </c>
      <c r="G279" s="190"/>
      <c r="H279" s="190"/>
      <c r="I279" s="193"/>
      <c r="J279" s="204">
        <f>BK279</f>
        <v>0</v>
      </c>
      <c r="K279" s="190"/>
      <c r="L279" s="195"/>
      <c r="M279" s="196"/>
      <c r="N279" s="197"/>
      <c r="O279" s="197"/>
      <c r="P279" s="198">
        <f>SUM(P280:P282)</f>
        <v>0</v>
      </c>
      <c r="Q279" s="197"/>
      <c r="R279" s="198">
        <f>SUM(R280:R282)</f>
        <v>0</v>
      </c>
      <c r="S279" s="197"/>
      <c r="T279" s="199">
        <f>SUM(T280:T282)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00" t="s">
        <v>153</v>
      </c>
      <c r="AT279" s="201" t="s">
        <v>72</v>
      </c>
      <c r="AU279" s="201" t="s">
        <v>22</v>
      </c>
      <c r="AY279" s="200" t="s">
        <v>123</v>
      </c>
      <c r="BK279" s="202">
        <f>SUM(BK280:BK282)</f>
        <v>0</v>
      </c>
    </row>
    <row r="280" spans="1:65" s="2" customFormat="1" ht="16.5" customHeight="1">
      <c r="A280" s="39"/>
      <c r="B280" s="40"/>
      <c r="C280" s="205" t="s">
        <v>302</v>
      </c>
      <c r="D280" s="205" t="s">
        <v>126</v>
      </c>
      <c r="E280" s="206" t="s">
        <v>512</v>
      </c>
      <c r="F280" s="207" t="s">
        <v>513</v>
      </c>
      <c r="G280" s="208" t="s">
        <v>489</v>
      </c>
      <c r="H280" s="209">
        <v>1</v>
      </c>
      <c r="I280" s="210"/>
      <c r="J280" s="211">
        <f>ROUND(I280*H280,2)</f>
        <v>0</v>
      </c>
      <c r="K280" s="207" t="s">
        <v>501</v>
      </c>
      <c r="L280" s="45"/>
      <c r="M280" s="212" t="s">
        <v>20</v>
      </c>
      <c r="N280" s="213" t="s">
        <v>44</v>
      </c>
      <c r="O280" s="85"/>
      <c r="P280" s="214">
        <f>O280*H280</f>
        <v>0</v>
      </c>
      <c r="Q280" s="214">
        <v>0</v>
      </c>
      <c r="R280" s="214">
        <f>Q280*H280</f>
        <v>0</v>
      </c>
      <c r="S280" s="214">
        <v>0</v>
      </c>
      <c r="T280" s="215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16" t="s">
        <v>124</v>
      </c>
      <c r="AT280" s="216" t="s">
        <v>126</v>
      </c>
      <c r="AU280" s="216" t="s">
        <v>82</v>
      </c>
      <c r="AY280" s="18" t="s">
        <v>123</v>
      </c>
      <c r="BE280" s="217">
        <f>IF(N280="základní",J280,0)</f>
        <v>0</v>
      </c>
      <c r="BF280" s="217">
        <f>IF(N280="snížená",J280,0)</f>
        <v>0</v>
      </c>
      <c r="BG280" s="217">
        <f>IF(N280="zákl. přenesená",J280,0)</f>
        <v>0</v>
      </c>
      <c r="BH280" s="217">
        <f>IF(N280="sníž. přenesená",J280,0)</f>
        <v>0</v>
      </c>
      <c r="BI280" s="217">
        <f>IF(N280="nulová",J280,0)</f>
        <v>0</v>
      </c>
      <c r="BJ280" s="18" t="s">
        <v>22</v>
      </c>
      <c r="BK280" s="217">
        <f>ROUND(I280*H280,2)</f>
        <v>0</v>
      </c>
      <c r="BL280" s="18" t="s">
        <v>124</v>
      </c>
      <c r="BM280" s="216" t="s">
        <v>408</v>
      </c>
    </row>
    <row r="281" spans="1:47" s="2" customFormat="1" ht="12">
      <c r="A281" s="39"/>
      <c r="B281" s="40"/>
      <c r="C281" s="41"/>
      <c r="D281" s="218" t="s">
        <v>131</v>
      </c>
      <c r="E281" s="41"/>
      <c r="F281" s="219" t="s">
        <v>513</v>
      </c>
      <c r="G281" s="41"/>
      <c r="H281" s="41"/>
      <c r="I281" s="220"/>
      <c r="J281" s="41"/>
      <c r="K281" s="41"/>
      <c r="L281" s="45"/>
      <c r="M281" s="221"/>
      <c r="N281" s="222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131</v>
      </c>
      <c r="AU281" s="18" t="s">
        <v>82</v>
      </c>
    </row>
    <row r="282" spans="1:47" s="2" customFormat="1" ht="12">
      <c r="A282" s="39"/>
      <c r="B282" s="40"/>
      <c r="C282" s="41"/>
      <c r="D282" s="223" t="s">
        <v>133</v>
      </c>
      <c r="E282" s="41"/>
      <c r="F282" s="224" t="s">
        <v>671</v>
      </c>
      <c r="G282" s="41"/>
      <c r="H282" s="41"/>
      <c r="I282" s="220"/>
      <c r="J282" s="41"/>
      <c r="K282" s="41"/>
      <c r="L282" s="45"/>
      <c r="M282" s="258"/>
      <c r="N282" s="259"/>
      <c r="O282" s="260"/>
      <c r="P282" s="260"/>
      <c r="Q282" s="260"/>
      <c r="R282" s="260"/>
      <c r="S282" s="260"/>
      <c r="T282" s="261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133</v>
      </c>
      <c r="AU282" s="18" t="s">
        <v>82</v>
      </c>
    </row>
    <row r="283" spans="1:31" s="2" customFormat="1" ht="6.95" customHeight="1">
      <c r="A283" s="39"/>
      <c r="B283" s="60"/>
      <c r="C283" s="61"/>
      <c r="D283" s="61"/>
      <c r="E283" s="61"/>
      <c r="F283" s="61"/>
      <c r="G283" s="61"/>
      <c r="H283" s="61"/>
      <c r="I283" s="61"/>
      <c r="J283" s="61"/>
      <c r="K283" s="61"/>
      <c r="L283" s="45"/>
      <c r="M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</row>
  </sheetData>
  <sheetProtection password="CC35" sheet="1" objects="1" scenarios="1" formatColumns="0" formatRows="0" autoFilter="0"/>
  <autoFilter ref="C90:K282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6" r:id="rId1" display="https://podminky.urs.cz/item/CS_URS_2024_01/411386611"/>
    <hyperlink ref="F100" r:id="rId2" display="https://podminky.urs.cz/item/CS_URS_2024_01/619995001"/>
    <hyperlink ref="F103" r:id="rId3" display="https://podminky.urs.cz/item/CS_URS_2024_01/977332121"/>
    <hyperlink ref="F106" r:id="rId4" display="https://podminky.urs.cz/item/CS_URS_2024_01/977332122"/>
    <hyperlink ref="F109" r:id="rId5" display="https://podminky.urs.cz/item/CS_URS_2024_01/977333111"/>
    <hyperlink ref="F112" r:id="rId6" display="https://podminky.urs.cz/item/CS_URS_2024_01/977333112"/>
    <hyperlink ref="F116" r:id="rId7" display="https://podminky.urs.cz/item/CS_URS_2024_01/997013002"/>
    <hyperlink ref="F119" r:id="rId8" display="https://podminky.urs.cz/item/CS_URS_2024_01/997013501"/>
    <hyperlink ref="F122" r:id="rId9" display="https://podminky.urs.cz/item/CS_URS_2024_01/997013509"/>
    <hyperlink ref="F129" r:id="rId10" display="https://podminky.urs.cz/item/CS_URS_2024_01/741112001"/>
    <hyperlink ref="F136" r:id="rId11" display="https://podminky.urs.cz/item/CS_URS_2024_01/741120103"/>
    <hyperlink ref="F145" r:id="rId12" display="https://podminky.urs.cz/item/CS_URS_2024_01/741122122"/>
    <hyperlink ref="F152" r:id="rId13" display="https://podminky.urs.cz/item/CS_URS_2024_01/741122133"/>
    <hyperlink ref="F157" r:id="rId14" display="https://podminky.urs.cz/item/CS_URS_2024_01/741122134"/>
    <hyperlink ref="F162" r:id="rId15" display="https://podminky.urs.cz/item/CS_URS_2024_01/741210101"/>
    <hyperlink ref="F177" r:id="rId16" display="https://podminky.urs.cz/item/CS_URS_2024_01/741310001"/>
    <hyperlink ref="F188" r:id="rId17" display="https://podminky.urs.cz/item/CS_URS_2024_01/741310021"/>
    <hyperlink ref="F195" r:id="rId18" display="https://podminky.urs.cz/item/CS_URS_2024_01/741310022"/>
    <hyperlink ref="F208" r:id="rId19" display="https://podminky.urs.cz/item/CS_URS_2024_01/741313002"/>
    <hyperlink ref="F215" r:id="rId20" display="https://podminky.urs.cz/item/CS_URS_2024_01/741313003"/>
    <hyperlink ref="F220" r:id="rId21" display="https://podminky.urs.cz/item/CS_URS_2024_01/741372021"/>
    <hyperlink ref="F235" r:id="rId22" display="https://podminky.urs.cz/item/CS_URS_2024_01/741410003"/>
    <hyperlink ref="F242" r:id="rId23" display="https://podminky.urs.cz/item/CS_URS_2024_01/741110511"/>
    <hyperlink ref="F250" r:id="rId24" display="https://podminky.urs.cz/item/CS_URS_2024_01/766411212"/>
    <hyperlink ref="F253" r:id="rId25" display="https://podminky.urs.cz/item/CS_URS_2024_01/766411821"/>
    <hyperlink ref="F257" r:id="rId26" display="https://podminky.urs.cz/item/CS_URS_2023_02/784121001"/>
    <hyperlink ref="F260" r:id="rId27" display="https://podminky.urs.cz/item/CS_URS_2023_02/784181101"/>
    <hyperlink ref="F263" r:id="rId28" display="https://podminky.urs.cz/item/CS_URS_2023_02/784211101"/>
    <hyperlink ref="F268" r:id="rId29" display="https://podminky.urs.cz/item/CS_URS_2024_01/741810003"/>
    <hyperlink ref="F278" r:id="rId30" display="https://podminky.urs.cz/item/CS_URS_2022_02/071103000"/>
    <hyperlink ref="F282" r:id="rId31" display="https://podminky.urs.cz/item/CS_URS_2022_02/0811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62" customWidth="1"/>
    <col min="2" max="2" width="1.7109375" style="262" customWidth="1"/>
    <col min="3" max="4" width="5.00390625" style="262" customWidth="1"/>
    <col min="5" max="5" width="11.7109375" style="262" customWidth="1"/>
    <col min="6" max="6" width="9.140625" style="262" customWidth="1"/>
    <col min="7" max="7" width="5.00390625" style="262" customWidth="1"/>
    <col min="8" max="8" width="77.8515625" style="262" customWidth="1"/>
    <col min="9" max="10" width="20.00390625" style="262" customWidth="1"/>
    <col min="11" max="11" width="1.7109375" style="262" customWidth="1"/>
  </cols>
  <sheetData>
    <row r="1" s="1" customFormat="1" ht="37.5" customHeight="1"/>
    <row r="2" spans="2:11" s="1" customFormat="1" ht="7.5" customHeight="1">
      <c r="B2" s="263"/>
      <c r="C2" s="264"/>
      <c r="D2" s="264"/>
      <c r="E2" s="264"/>
      <c r="F2" s="264"/>
      <c r="G2" s="264"/>
      <c r="H2" s="264"/>
      <c r="I2" s="264"/>
      <c r="J2" s="264"/>
      <c r="K2" s="265"/>
    </row>
    <row r="3" spans="2:11" s="15" customFormat="1" ht="45" customHeight="1">
      <c r="B3" s="266"/>
      <c r="C3" s="267" t="s">
        <v>672</v>
      </c>
      <c r="D3" s="267"/>
      <c r="E3" s="267"/>
      <c r="F3" s="267"/>
      <c r="G3" s="267"/>
      <c r="H3" s="267"/>
      <c r="I3" s="267"/>
      <c r="J3" s="267"/>
      <c r="K3" s="268"/>
    </row>
    <row r="4" spans="2:11" s="1" customFormat="1" ht="25.5" customHeight="1">
      <c r="B4" s="269"/>
      <c r="C4" s="270" t="s">
        <v>673</v>
      </c>
      <c r="D4" s="270"/>
      <c r="E4" s="270"/>
      <c r="F4" s="270"/>
      <c r="G4" s="270"/>
      <c r="H4" s="270"/>
      <c r="I4" s="270"/>
      <c r="J4" s="270"/>
      <c r="K4" s="271"/>
    </row>
    <row r="5" spans="2:11" s="1" customFormat="1" ht="5.25" customHeight="1">
      <c r="B5" s="269"/>
      <c r="C5" s="272"/>
      <c r="D5" s="272"/>
      <c r="E5" s="272"/>
      <c r="F5" s="272"/>
      <c r="G5" s="272"/>
      <c r="H5" s="272"/>
      <c r="I5" s="272"/>
      <c r="J5" s="272"/>
      <c r="K5" s="271"/>
    </row>
    <row r="6" spans="2:11" s="1" customFormat="1" ht="15" customHeight="1">
      <c r="B6" s="269"/>
      <c r="C6" s="273" t="s">
        <v>674</v>
      </c>
      <c r="D6" s="273"/>
      <c r="E6" s="273"/>
      <c r="F6" s="273"/>
      <c r="G6" s="273"/>
      <c r="H6" s="273"/>
      <c r="I6" s="273"/>
      <c r="J6" s="273"/>
      <c r="K6" s="271"/>
    </row>
    <row r="7" spans="2:11" s="1" customFormat="1" ht="15" customHeight="1">
      <c r="B7" s="274"/>
      <c r="C7" s="273" t="s">
        <v>675</v>
      </c>
      <c r="D7" s="273"/>
      <c r="E7" s="273"/>
      <c r="F7" s="273"/>
      <c r="G7" s="273"/>
      <c r="H7" s="273"/>
      <c r="I7" s="273"/>
      <c r="J7" s="273"/>
      <c r="K7" s="271"/>
    </row>
    <row r="8" spans="2:11" s="1" customFormat="1" ht="12.75" customHeight="1">
      <c r="B8" s="274"/>
      <c r="C8" s="273"/>
      <c r="D8" s="273"/>
      <c r="E8" s="273"/>
      <c r="F8" s="273"/>
      <c r="G8" s="273"/>
      <c r="H8" s="273"/>
      <c r="I8" s="273"/>
      <c r="J8" s="273"/>
      <c r="K8" s="271"/>
    </row>
    <row r="9" spans="2:11" s="1" customFormat="1" ht="15" customHeight="1">
      <c r="B9" s="274"/>
      <c r="C9" s="273" t="s">
        <v>676</v>
      </c>
      <c r="D9" s="273"/>
      <c r="E9" s="273"/>
      <c r="F9" s="273"/>
      <c r="G9" s="273"/>
      <c r="H9" s="273"/>
      <c r="I9" s="273"/>
      <c r="J9" s="273"/>
      <c r="K9" s="271"/>
    </row>
    <row r="10" spans="2:11" s="1" customFormat="1" ht="15" customHeight="1">
      <c r="B10" s="274"/>
      <c r="C10" s="273"/>
      <c r="D10" s="273" t="s">
        <v>677</v>
      </c>
      <c r="E10" s="273"/>
      <c r="F10" s="273"/>
      <c r="G10" s="273"/>
      <c r="H10" s="273"/>
      <c r="I10" s="273"/>
      <c r="J10" s="273"/>
      <c r="K10" s="271"/>
    </row>
    <row r="11" spans="2:11" s="1" customFormat="1" ht="15" customHeight="1">
      <c r="B11" s="274"/>
      <c r="C11" s="275"/>
      <c r="D11" s="273" t="s">
        <v>678</v>
      </c>
      <c r="E11" s="273"/>
      <c r="F11" s="273"/>
      <c r="G11" s="273"/>
      <c r="H11" s="273"/>
      <c r="I11" s="273"/>
      <c r="J11" s="273"/>
      <c r="K11" s="271"/>
    </row>
    <row r="12" spans="2:11" s="1" customFormat="1" ht="15" customHeight="1">
      <c r="B12" s="274"/>
      <c r="C12" s="275"/>
      <c r="D12" s="273"/>
      <c r="E12" s="273"/>
      <c r="F12" s="273"/>
      <c r="G12" s="273"/>
      <c r="H12" s="273"/>
      <c r="I12" s="273"/>
      <c r="J12" s="273"/>
      <c r="K12" s="271"/>
    </row>
    <row r="13" spans="2:11" s="1" customFormat="1" ht="15" customHeight="1">
      <c r="B13" s="274"/>
      <c r="C13" s="275"/>
      <c r="D13" s="276" t="s">
        <v>679</v>
      </c>
      <c r="E13" s="273"/>
      <c r="F13" s="273"/>
      <c r="G13" s="273"/>
      <c r="H13" s="273"/>
      <c r="I13" s="273"/>
      <c r="J13" s="273"/>
      <c r="K13" s="271"/>
    </row>
    <row r="14" spans="2:11" s="1" customFormat="1" ht="12.75" customHeight="1">
      <c r="B14" s="274"/>
      <c r="C14" s="275"/>
      <c r="D14" s="275"/>
      <c r="E14" s="275"/>
      <c r="F14" s="275"/>
      <c r="G14" s="275"/>
      <c r="H14" s="275"/>
      <c r="I14" s="275"/>
      <c r="J14" s="275"/>
      <c r="K14" s="271"/>
    </row>
    <row r="15" spans="2:11" s="1" customFormat="1" ht="15" customHeight="1">
      <c r="B15" s="274"/>
      <c r="C15" s="275"/>
      <c r="D15" s="273" t="s">
        <v>680</v>
      </c>
      <c r="E15" s="273"/>
      <c r="F15" s="273"/>
      <c r="G15" s="273"/>
      <c r="H15" s="273"/>
      <c r="I15" s="273"/>
      <c r="J15" s="273"/>
      <c r="K15" s="271"/>
    </row>
    <row r="16" spans="2:11" s="1" customFormat="1" ht="15" customHeight="1">
      <c r="B16" s="274"/>
      <c r="C16" s="275"/>
      <c r="D16" s="273" t="s">
        <v>681</v>
      </c>
      <c r="E16" s="273"/>
      <c r="F16" s="273"/>
      <c r="G16" s="273"/>
      <c r="H16" s="273"/>
      <c r="I16" s="273"/>
      <c r="J16" s="273"/>
      <c r="K16" s="271"/>
    </row>
    <row r="17" spans="2:11" s="1" customFormat="1" ht="15" customHeight="1">
      <c r="B17" s="274"/>
      <c r="C17" s="275"/>
      <c r="D17" s="273" t="s">
        <v>682</v>
      </c>
      <c r="E17" s="273"/>
      <c r="F17" s="273"/>
      <c r="G17" s="273"/>
      <c r="H17" s="273"/>
      <c r="I17" s="273"/>
      <c r="J17" s="273"/>
      <c r="K17" s="271"/>
    </row>
    <row r="18" spans="2:11" s="1" customFormat="1" ht="15" customHeight="1">
      <c r="B18" s="274"/>
      <c r="C18" s="275"/>
      <c r="D18" s="275"/>
      <c r="E18" s="277" t="s">
        <v>80</v>
      </c>
      <c r="F18" s="273" t="s">
        <v>683</v>
      </c>
      <c r="G18" s="273"/>
      <c r="H18" s="273"/>
      <c r="I18" s="273"/>
      <c r="J18" s="273"/>
      <c r="K18" s="271"/>
    </row>
    <row r="19" spans="2:11" s="1" customFormat="1" ht="15" customHeight="1">
      <c r="B19" s="274"/>
      <c r="C19" s="275"/>
      <c r="D19" s="275"/>
      <c r="E19" s="277" t="s">
        <v>684</v>
      </c>
      <c r="F19" s="273" t="s">
        <v>685</v>
      </c>
      <c r="G19" s="273"/>
      <c r="H19" s="273"/>
      <c r="I19" s="273"/>
      <c r="J19" s="273"/>
      <c r="K19" s="271"/>
    </row>
    <row r="20" spans="2:11" s="1" customFormat="1" ht="15" customHeight="1">
      <c r="B20" s="274"/>
      <c r="C20" s="275"/>
      <c r="D20" s="275"/>
      <c r="E20" s="277" t="s">
        <v>686</v>
      </c>
      <c r="F20" s="273" t="s">
        <v>687</v>
      </c>
      <c r="G20" s="273"/>
      <c r="H20" s="273"/>
      <c r="I20" s="273"/>
      <c r="J20" s="273"/>
      <c r="K20" s="271"/>
    </row>
    <row r="21" spans="2:11" s="1" customFormat="1" ht="15" customHeight="1">
      <c r="B21" s="274"/>
      <c r="C21" s="275"/>
      <c r="D21" s="275"/>
      <c r="E21" s="277" t="s">
        <v>688</v>
      </c>
      <c r="F21" s="273" t="s">
        <v>689</v>
      </c>
      <c r="G21" s="273"/>
      <c r="H21" s="273"/>
      <c r="I21" s="273"/>
      <c r="J21" s="273"/>
      <c r="K21" s="271"/>
    </row>
    <row r="22" spans="2:11" s="1" customFormat="1" ht="15" customHeight="1">
      <c r="B22" s="274"/>
      <c r="C22" s="275"/>
      <c r="D22" s="275"/>
      <c r="E22" s="277" t="s">
        <v>690</v>
      </c>
      <c r="F22" s="273" t="s">
        <v>480</v>
      </c>
      <c r="G22" s="273"/>
      <c r="H22" s="273"/>
      <c r="I22" s="273"/>
      <c r="J22" s="273"/>
      <c r="K22" s="271"/>
    </row>
    <row r="23" spans="2:11" s="1" customFormat="1" ht="15" customHeight="1">
      <c r="B23" s="274"/>
      <c r="C23" s="275"/>
      <c r="D23" s="275"/>
      <c r="E23" s="277" t="s">
        <v>691</v>
      </c>
      <c r="F23" s="273" t="s">
        <v>692</v>
      </c>
      <c r="G23" s="273"/>
      <c r="H23" s="273"/>
      <c r="I23" s="273"/>
      <c r="J23" s="273"/>
      <c r="K23" s="271"/>
    </row>
    <row r="24" spans="2:11" s="1" customFormat="1" ht="12.75" customHeight="1">
      <c r="B24" s="274"/>
      <c r="C24" s="275"/>
      <c r="D24" s="275"/>
      <c r="E24" s="275"/>
      <c r="F24" s="275"/>
      <c r="G24" s="275"/>
      <c r="H24" s="275"/>
      <c r="I24" s="275"/>
      <c r="J24" s="275"/>
      <c r="K24" s="271"/>
    </row>
    <row r="25" spans="2:11" s="1" customFormat="1" ht="15" customHeight="1">
      <c r="B25" s="274"/>
      <c r="C25" s="273" t="s">
        <v>693</v>
      </c>
      <c r="D25" s="273"/>
      <c r="E25" s="273"/>
      <c r="F25" s="273"/>
      <c r="G25" s="273"/>
      <c r="H25" s="273"/>
      <c r="I25" s="273"/>
      <c r="J25" s="273"/>
      <c r="K25" s="271"/>
    </row>
    <row r="26" spans="2:11" s="1" customFormat="1" ht="15" customHeight="1">
      <c r="B26" s="274"/>
      <c r="C26" s="273" t="s">
        <v>694</v>
      </c>
      <c r="D26" s="273"/>
      <c r="E26" s="273"/>
      <c r="F26" s="273"/>
      <c r="G26" s="273"/>
      <c r="H26" s="273"/>
      <c r="I26" s="273"/>
      <c r="J26" s="273"/>
      <c r="K26" s="271"/>
    </row>
    <row r="27" spans="2:11" s="1" customFormat="1" ht="15" customHeight="1">
      <c r="B27" s="274"/>
      <c r="C27" s="273"/>
      <c r="D27" s="273" t="s">
        <v>695</v>
      </c>
      <c r="E27" s="273"/>
      <c r="F27" s="273"/>
      <c r="G27" s="273"/>
      <c r="H27" s="273"/>
      <c r="I27" s="273"/>
      <c r="J27" s="273"/>
      <c r="K27" s="271"/>
    </row>
    <row r="28" spans="2:11" s="1" customFormat="1" ht="15" customHeight="1">
      <c r="B28" s="274"/>
      <c r="C28" s="275"/>
      <c r="D28" s="273" t="s">
        <v>696</v>
      </c>
      <c r="E28" s="273"/>
      <c r="F28" s="273"/>
      <c r="G28" s="273"/>
      <c r="H28" s="273"/>
      <c r="I28" s="273"/>
      <c r="J28" s="273"/>
      <c r="K28" s="271"/>
    </row>
    <row r="29" spans="2:11" s="1" customFormat="1" ht="12.75" customHeight="1">
      <c r="B29" s="274"/>
      <c r="C29" s="275"/>
      <c r="D29" s="275"/>
      <c r="E29" s="275"/>
      <c r="F29" s="275"/>
      <c r="G29" s="275"/>
      <c r="H29" s="275"/>
      <c r="I29" s="275"/>
      <c r="J29" s="275"/>
      <c r="K29" s="271"/>
    </row>
    <row r="30" spans="2:11" s="1" customFormat="1" ht="15" customHeight="1">
      <c r="B30" s="274"/>
      <c r="C30" s="275"/>
      <c r="D30" s="273" t="s">
        <v>697</v>
      </c>
      <c r="E30" s="273"/>
      <c r="F30" s="273"/>
      <c r="G30" s="273"/>
      <c r="H30" s="273"/>
      <c r="I30" s="273"/>
      <c r="J30" s="273"/>
      <c r="K30" s="271"/>
    </row>
    <row r="31" spans="2:11" s="1" customFormat="1" ht="15" customHeight="1">
      <c r="B31" s="274"/>
      <c r="C31" s="275"/>
      <c r="D31" s="273" t="s">
        <v>698</v>
      </c>
      <c r="E31" s="273"/>
      <c r="F31" s="273"/>
      <c r="G31" s="273"/>
      <c r="H31" s="273"/>
      <c r="I31" s="273"/>
      <c r="J31" s="273"/>
      <c r="K31" s="271"/>
    </row>
    <row r="32" spans="2:11" s="1" customFormat="1" ht="12.75" customHeight="1">
      <c r="B32" s="274"/>
      <c r="C32" s="275"/>
      <c r="D32" s="275"/>
      <c r="E32" s="275"/>
      <c r="F32" s="275"/>
      <c r="G32" s="275"/>
      <c r="H32" s="275"/>
      <c r="I32" s="275"/>
      <c r="J32" s="275"/>
      <c r="K32" s="271"/>
    </row>
    <row r="33" spans="2:11" s="1" customFormat="1" ht="15" customHeight="1">
      <c r="B33" s="274"/>
      <c r="C33" s="275"/>
      <c r="D33" s="273" t="s">
        <v>699</v>
      </c>
      <c r="E33" s="273"/>
      <c r="F33" s="273"/>
      <c r="G33" s="273"/>
      <c r="H33" s="273"/>
      <c r="I33" s="273"/>
      <c r="J33" s="273"/>
      <c r="K33" s="271"/>
    </row>
    <row r="34" spans="2:11" s="1" customFormat="1" ht="15" customHeight="1">
      <c r="B34" s="274"/>
      <c r="C34" s="275"/>
      <c r="D34" s="273" t="s">
        <v>700</v>
      </c>
      <c r="E34" s="273"/>
      <c r="F34" s="273"/>
      <c r="G34" s="273"/>
      <c r="H34" s="273"/>
      <c r="I34" s="273"/>
      <c r="J34" s="273"/>
      <c r="K34" s="271"/>
    </row>
    <row r="35" spans="2:11" s="1" customFormat="1" ht="15" customHeight="1">
      <c r="B35" s="274"/>
      <c r="C35" s="275"/>
      <c r="D35" s="273" t="s">
        <v>701</v>
      </c>
      <c r="E35" s="273"/>
      <c r="F35" s="273"/>
      <c r="G35" s="273"/>
      <c r="H35" s="273"/>
      <c r="I35" s="273"/>
      <c r="J35" s="273"/>
      <c r="K35" s="271"/>
    </row>
    <row r="36" spans="2:11" s="1" customFormat="1" ht="15" customHeight="1">
      <c r="B36" s="274"/>
      <c r="C36" s="275"/>
      <c r="D36" s="273"/>
      <c r="E36" s="276" t="s">
        <v>109</v>
      </c>
      <c r="F36" s="273"/>
      <c r="G36" s="273" t="s">
        <v>702</v>
      </c>
      <c r="H36" s="273"/>
      <c r="I36" s="273"/>
      <c r="J36" s="273"/>
      <c r="K36" s="271"/>
    </row>
    <row r="37" spans="2:11" s="1" customFormat="1" ht="30.75" customHeight="1">
      <c r="B37" s="274"/>
      <c r="C37" s="275"/>
      <c r="D37" s="273"/>
      <c r="E37" s="276" t="s">
        <v>703</v>
      </c>
      <c r="F37" s="273"/>
      <c r="G37" s="273" t="s">
        <v>704</v>
      </c>
      <c r="H37" s="273"/>
      <c r="I37" s="273"/>
      <c r="J37" s="273"/>
      <c r="K37" s="271"/>
    </row>
    <row r="38" spans="2:11" s="1" customFormat="1" ht="15" customHeight="1">
      <c r="B38" s="274"/>
      <c r="C38" s="275"/>
      <c r="D38" s="273"/>
      <c r="E38" s="276" t="s">
        <v>54</v>
      </c>
      <c r="F38" s="273"/>
      <c r="G38" s="273" t="s">
        <v>705</v>
      </c>
      <c r="H38" s="273"/>
      <c r="I38" s="273"/>
      <c r="J38" s="273"/>
      <c r="K38" s="271"/>
    </row>
    <row r="39" spans="2:11" s="1" customFormat="1" ht="15" customHeight="1">
      <c r="B39" s="274"/>
      <c r="C39" s="275"/>
      <c r="D39" s="273"/>
      <c r="E39" s="276" t="s">
        <v>55</v>
      </c>
      <c r="F39" s="273"/>
      <c r="G39" s="273" t="s">
        <v>706</v>
      </c>
      <c r="H39" s="273"/>
      <c r="I39" s="273"/>
      <c r="J39" s="273"/>
      <c r="K39" s="271"/>
    </row>
    <row r="40" spans="2:11" s="1" customFormat="1" ht="15" customHeight="1">
      <c r="B40" s="274"/>
      <c r="C40" s="275"/>
      <c r="D40" s="273"/>
      <c r="E40" s="276" t="s">
        <v>110</v>
      </c>
      <c r="F40" s="273"/>
      <c r="G40" s="273" t="s">
        <v>707</v>
      </c>
      <c r="H40" s="273"/>
      <c r="I40" s="273"/>
      <c r="J40" s="273"/>
      <c r="K40" s="271"/>
    </row>
    <row r="41" spans="2:11" s="1" customFormat="1" ht="15" customHeight="1">
      <c r="B41" s="274"/>
      <c r="C41" s="275"/>
      <c r="D41" s="273"/>
      <c r="E41" s="276" t="s">
        <v>111</v>
      </c>
      <c r="F41" s="273"/>
      <c r="G41" s="273" t="s">
        <v>708</v>
      </c>
      <c r="H41" s="273"/>
      <c r="I41" s="273"/>
      <c r="J41" s="273"/>
      <c r="K41" s="271"/>
    </row>
    <row r="42" spans="2:11" s="1" customFormat="1" ht="15" customHeight="1">
      <c r="B42" s="274"/>
      <c r="C42" s="275"/>
      <c r="D42" s="273"/>
      <c r="E42" s="276" t="s">
        <v>709</v>
      </c>
      <c r="F42" s="273"/>
      <c r="G42" s="273" t="s">
        <v>710</v>
      </c>
      <c r="H42" s="273"/>
      <c r="I42" s="273"/>
      <c r="J42" s="273"/>
      <c r="K42" s="271"/>
    </row>
    <row r="43" spans="2:11" s="1" customFormat="1" ht="15" customHeight="1">
      <c r="B43" s="274"/>
      <c r="C43" s="275"/>
      <c r="D43" s="273"/>
      <c r="E43" s="276"/>
      <c r="F43" s="273"/>
      <c r="G43" s="273" t="s">
        <v>711</v>
      </c>
      <c r="H43" s="273"/>
      <c r="I43" s="273"/>
      <c r="J43" s="273"/>
      <c r="K43" s="271"/>
    </row>
    <row r="44" spans="2:11" s="1" customFormat="1" ht="15" customHeight="1">
      <c r="B44" s="274"/>
      <c r="C44" s="275"/>
      <c r="D44" s="273"/>
      <c r="E44" s="276" t="s">
        <v>712</v>
      </c>
      <c r="F44" s="273"/>
      <c r="G44" s="273" t="s">
        <v>713</v>
      </c>
      <c r="H44" s="273"/>
      <c r="I44" s="273"/>
      <c r="J44" s="273"/>
      <c r="K44" s="271"/>
    </row>
    <row r="45" spans="2:11" s="1" customFormat="1" ht="15" customHeight="1">
      <c r="B45" s="274"/>
      <c r="C45" s="275"/>
      <c r="D45" s="273"/>
      <c r="E45" s="276" t="s">
        <v>113</v>
      </c>
      <c r="F45" s="273"/>
      <c r="G45" s="273" t="s">
        <v>714</v>
      </c>
      <c r="H45" s="273"/>
      <c r="I45" s="273"/>
      <c r="J45" s="273"/>
      <c r="K45" s="271"/>
    </row>
    <row r="46" spans="2:11" s="1" customFormat="1" ht="12.75" customHeight="1">
      <c r="B46" s="274"/>
      <c r="C46" s="275"/>
      <c r="D46" s="273"/>
      <c r="E46" s="273"/>
      <c r="F46" s="273"/>
      <c r="G46" s="273"/>
      <c r="H46" s="273"/>
      <c r="I46" s="273"/>
      <c r="J46" s="273"/>
      <c r="K46" s="271"/>
    </row>
    <row r="47" spans="2:11" s="1" customFormat="1" ht="15" customHeight="1">
      <c r="B47" s="274"/>
      <c r="C47" s="275"/>
      <c r="D47" s="273" t="s">
        <v>715</v>
      </c>
      <c r="E47" s="273"/>
      <c r="F47" s="273"/>
      <c r="G47" s="273"/>
      <c r="H47" s="273"/>
      <c r="I47" s="273"/>
      <c r="J47" s="273"/>
      <c r="K47" s="271"/>
    </row>
    <row r="48" spans="2:11" s="1" customFormat="1" ht="15" customHeight="1">
      <c r="B48" s="274"/>
      <c r="C48" s="275"/>
      <c r="D48" s="275"/>
      <c r="E48" s="273" t="s">
        <v>716</v>
      </c>
      <c r="F48" s="273"/>
      <c r="G48" s="273"/>
      <c r="H48" s="273"/>
      <c r="I48" s="273"/>
      <c r="J48" s="273"/>
      <c r="K48" s="271"/>
    </row>
    <row r="49" spans="2:11" s="1" customFormat="1" ht="15" customHeight="1">
      <c r="B49" s="274"/>
      <c r="C49" s="275"/>
      <c r="D49" s="275"/>
      <c r="E49" s="273" t="s">
        <v>717</v>
      </c>
      <c r="F49" s="273"/>
      <c r="G49" s="273"/>
      <c r="H49" s="273"/>
      <c r="I49" s="273"/>
      <c r="J49" s="273"/>
      <c r="K49" s="271"/>
    </row>
    <row r="50" spans="2:11" s="1" customFormat="1" ht="15" customHeight="1">
      <c r="B50" s="274"/>
      <c r="C50" s="275"/>
      <c r="D50" s="275"/>
      <c r="E50" s="273" t="s">
        <v>718</v>
      </c>
      <c r="F50" s="273"/>
      <c r="G50" s="273"/>
      <c r="H50" s="273"/>
      <c r="I50" s="273"/>
      <c r="J50" s="273"/>
      <c r="K50" s="271"/>
    </row>
    <row r="51" spans="2:11" s="1" customFormat="1" ht="15" customHeight="1">
      <c r="B51" s="274"/>
      <c r="C51" s="275"/>
      <c r="D51" s="273" t="s">
        <v>719</v>
      </c>
      <c r="E51" s="273"/>
      <c r="F51" s="273"/>
      <c r="G51" s="273"/>
      <c r="H51" s="273"/>
      <c r="I51" s="273"/>
      <c r="J51" s="273"/>
      <c r="K51" s="271"/>
    </row>
    <row r="52" spans="2:11" s="1" customFormat="1" ht="25.5" customHeight="1">
      <c r="B52" s="269"/>
      <c r="C52" s="270" t="s">
        <v>720</v>
      </c>
      <c r="D52" s="270"/>
      <c r="E52" s="270"/>
      <c r="F52" s="270"/>
      <c r="G52" s="270"/>
      <c r="H52" s="270"/>
      <c r="I52" s="270"/>
      <c r="J52" s="270"/>
      <c r="K52" s="271"/>
    </row>
    <row r="53" spans="2:11" s="1" customFormat="1" ht="5.25" customHeight="1">
      <c r="B53" s="269"/>
      <c r="C53" s="272"/>
      <c r="D53" s="272"/>
      <c r="E53" s="272"/>
      <c r="F53" s="272"/>
      <c r="G53" s="272"/>
      <c r="H53" s="272"/>
      <c r="I53" s="272"/>
      <c r="J53" s="272"/>
      <c r="K53" s="271"/>
    </row>
    <row r="54" spans="2:11" s="1" customFormat="1" ht="15" customHeight="1">
      <c r="B54" s="269"/>
      <c r="C54" s="273" t="s">
        <v>721</v>
      </c>
      <c r="D54" s="273"/>
      <c r="E54" s="273"/>
      <c r="F54" s="273"/>
      <c r="G54" s="273"/>
      <c r="H54" s="273"/>
      <c r="I54" s="273"/>
      <c r="J54" s="273"/>
      <c r="K54" s="271"/>
    </row>
    <row r="55" spans="2:11" s="1" customFormat="1" ht="15" customHeight="1">
      <c r="B55" s="269"/>
      <c r="C55" s="273" t="s">
        <v>722</v>
      </c>
      <c r="D55" s="273"/>
      <c r="E55" s="273"/>
      <c r="F55" s="273"/>
      <c r="G55" s="273"/>
      <c r="H55" s="273"/>
      <c r="I55" s="273"/>
      <c r="J55" s="273"/>
      <c r="K55" s="271"/>
    </row>
    <row r="56" spans="2:11" s="1" customFormat="1" ht="12.75" customHeight="1">
      <c r="B56" s="269"/>
      <c r="C56" s="273"/>
      <c r="D56" s="273"/>
      <c r="E56" s="273"/>
      <c r="F56" s="273"/>
      <c r="G56" s="273"/>
      <c r="H56" s="273"/>
      <c r="I56" s="273"/>
      <c r="J56" s="273"/>
      <c r="K56" s="271"/>
    </row>
    <row r="57" spans="2:11" s="1" customFormat="1" ht="15" customHeight="1">
      <c r="B57" s="269"/>
      <c r="C57" s="273" t="s">
        <v>723</v>
      </c>
      <c r="D57" s="273"/>
      <c r="E57" s="273"/>
      <c r="F57" s="273"/>
      <c r="G57" s="273"/>
      <c r="H57" s="273"/>
      <c r="I57" s="273"/>
      <c r="J57" s="273"/>
      <c r="K57" s="271"/>
    </row>
    <row r="58" spans="2:11" s="1" customFormat="1" ht="15" customHeight="1">
      <c r="B58" s="269"/>
      <c r="C58" s="275"/>
      <c r="D58" s="273" t="s">
        <v>724</v>
      </c>
      <c r="E58" s="273"/>
      <c r="F58" s="273"/>
      <c r="G58" s="273"/>
      <c r="H58" s="273"/>
      <c r="I58" s="273"/>
      <c r="J58" s="273"/>
      <c r="K58" s="271"/>
    </row>
    <row r="59" spans="2:11" s="1" customFormat="1" ht="15" customHeight="1">
      <c r="B59" s="269"/>
      <c r="C59" s="275"/>
      <c r="D59" s="273" t="s">
        <v>725</v>
      </c>
      <c r="E59" s="273"/>
      <c r="F59" s="273"/>
      <c r="G59" s="273"/>
      <c r="H59" s="273"/>
      <c r="I59" s="273"/>
      <c r="J59" s="273"/>
      <c r="K59" s="271"/>
    </row>
    <row r="60" spans="2:11" s="1" customFormat="1" ht="15" customHeight="1">
      <c r="B60" s="269"/>
      <c r="C60" s="275"/>
      <c r="D60" s="273" t="s">
        <v>726</v>
      </c>
      <c r="E60" s="273"/>
      <c r="F60" s="273"/>
      <c r="G60" s="273"/>
      <c r="H60" s="273"/>
      <c r="I60" s="273"/>
      <c r="J60" s="273"/>
      <c r="K60" s="271"/>
    </row>
    <row r="61" spans="2:11" s="1" customFormat="1" ht="15" customHeight="1">
      <c r="B61" s="269"/>
      <c r="C61" s="275"/>
      <c r="D61" s="273" t="s">
        <v>727</v>
      </c>
      <c r="E61" s="273"/>
      <c r="F61" s="273"/>
      <c r="G61" s="273"/>
      <c r="H61" s="273"/>
      <c r="I61" s="273"/>
      <c r="J61" s="273"/>
      <c r="K61" s="271"/>
    </row>
    <row r="62" spans="2:11" s="1" customFormat="1" ht="15" customHeight="1">
      <c r="B62" s="269"/>
      <c r="C62" s="275"/>
      <c r="D62" s="278" t="s">
        <v>728</v>
      </c>
      <c r="E62" s="278"/>
      <c r="F62" s="278"/>
      <c r="G62" s="278"/>
      <c r="H62" s="278"/>
      <c r="I62" s="278"/>
      <c r="J62" s="278"/>
      <c r="K62" s="271"/>
    </row>
    <row r="63" spans="2:11" s="1" customFormat="1" ht="15" customHeight="1">
      <c r="B63" s="269"/>
      <c r="C63" s="275"/>
      <c r="D63" s="273" t="s">
        <v>729</v>
      </c>
      <c r="E63" s="273"/>
      <c r="F63" s="273"/>
      <c r="G63" s="273"/>
      <c r="H63" s="273"/>
      <c r="I63" s="273"/>
      <c r="J63" s="273"/>
      <c r="K63" s="271"/>
    </row>
    <row r="64" spans="2:11" s="1" customFormat="1" ht="12.75" customHeight="1">
      <c r="B64" s="269"/>
      <c r="C64" s="275"/>
      <c r="D64" s="275"/>
      <c r="E64" s="279"/>
      <c r="F64" s="275"/>
      <c r="G64" s="275"/>
      <c r="H64" s="275"/>
      <c r="I64" s="275"/>
      <c r="J64" s="275"/>
      <c r="K64" s="271"/>
    </row>
    <row r="65" spans="2:11" s="1" customFormat="1" ht="15" customHeight="1">
      <c r="B65" s="269"/>
      <c r="C65" s="275"/>
      <c r="D65" s="273" t="s">
        <v>730</v>
      </c>
      <c r="E65" s="273"/>
      <c r="F65" s="273"/>
      <c r="G65" s="273"/>
      <c r="H65" s="273"/>
      <c r="I65" s="273"/>
      <c r="J65" s="273"/>
      <c r="K65" s="271"/>
    </row>
    <row r="66" spans="2:11" s="1" customFormat="1" ht="15" customHeight="1">
      <c r="B66" s="269"/>
      <c r="C66" s="275"/>
      <c r="D66" s="278" t="s">
        <v>731</v>
      </c>
      <c r="E66" s="278"/>
      <c r="F66" s="278"/>
      <c r="G66" s="278"/>
      <c r="H66" s="278"/>
      <c r="I66" s="278"/>
      <c r="J66" s="278"/>
      <c r="K66" s="271"/>
    </row>
    <row r="67" spans="2:11" s="1" customFormat="1" ht="15" customHeight="1">
      <c r="B67" s="269"/>
      <c r="C67" s="275"/>
      <c r="D67" s="273" t="s">
        <v>732</v>
      </c>
      <c r="E67" s="273"/>
      <c r="F67" s="273"/>
      <c r="G67" s="273"/>
      <c r="H67" s="273"/>
      <c r="I67" s="273"/>
      <c r="J67" s="273"/>
      <c r="K67" s="271"/>
    </row>
    <row r="68" spans="2:11" s="1" customFormat="1" ht="15" customHeight="1">
      <c r="B68" s="269"/>
      <c r="C68" s="275"/>
      <c r="D68" s="273" t="s">
        <v>733</v>
      </c>
      <c r="E68" s="273"/>
      <c r="F68" s="273"/>
      <c r="G68" s="273"/>
      <c r="H68" s="273"/>
      <c r="I68" s="273"/>
      <c r="J68" s="273"/>
      <c r="K68" s="271"/>
    </row>
    <row r="69" spans="2:11" s="1" customFormat="1" ht="15" customHeight="1">
      <c r="B69" s="269"/>
      <c r="C69" s="275"/>
      <c r="D69" s="273" t="s">
        <v>734</v>
      </c>
      <c r="E69" s="273"/>
      <c r="F69" s="273"/>
      <c r="G69" s="273"/>
      <c r="H69" s="273"/>
      <c r="I69" s="273"/>
      <c r="J69" s="273"/>
      <c r="K69" s="271"/>
    </row>
    <row r="70" spans="2:11" s="1" customFormat="1" ht="15" customHeight="1">
      <c r="B70" s="269"/>
      <c r="C70" s="275"/>
      <c r="D70" s="273" t="s">
        <v>735</v>
      </c>
      <c r="E70" s="273"/>
      <c r="F70" s="273"/>
      <c r="G70" s="273"/>
      <c r="H70" s="273"/>
      <c r="I70" s="273"/>
      <c r="J70" s="273"/>
      <c r="K70" s="271"/>
    </row>
    <row r="71" spans="2:11" s="1" customFormat="1" ht="12.75" customHeight="1">
      <c r="B71" s="280"/>
      <c r="C71" s="281"/>
      <c r="D71" s="281"/>
      <c r="E71" s="281"/>
      <c r="F71" s="281"/>
      <c r="G71" s="281"/>
      <c r="H71" s="281"/>
      <c r="I71" s="281"/>
      <c r="J71" s="281"/>
      <c r="K71" s="282"/>
    </row>
    <row r="72" spans="2:11" s="1" customFormat="1" ht="18.75" customHeight="1">
      <c r="B72" s="283"/>
      <c r="C72" s="283"/>
      <c r="D72" s="283"/>
      <c r="E72" s="283"/>
      <c r="F72" s="283"/>
      <c r="G72" s="283"/>
      <c r="H72" s="283"/>
      <c r="I72" s="283"/>
      <c r="J72" s="283"/>
      <c r="K72" s="284"/>
    </row>
    <row r="73" spans="2:11" s="1" customFormat="1" ht="18.75" customHeight="1">
      <c r="B73" s="284"/>
      <c r="C73" s="284"/>
      <c r="D73" s="284"/>
      <c r="E73" s="284"/>
      <c r="F73" s="284"/>
      <c r="G73" s="284"/>
      <c r="H73" s="284"/>
      <c r="I73" s="284"/>
      <c r="J73" s="284"/>
      <c r="K73" s="284"/>
    </row>
    <row r="74" spans="2:11" s="1" customFormat="1" ht="7.5" customHeight="1">
      <c r="B74" s="285"/>
      <c r="C74" s="286"/>
      <c r="D74" s="286"/>
      <c r="E74" s="286"/>
      <c r="F74" s="286"/>
      <c r="G74" s="286"/>
      <c r="H74" s="286"/>
      <c r="I74" s="286"/>
      <c r="J74" s="286"/>
      <c r="K74" s="287"/>
    </row>
    <row r="75" spans="2:11" s="1" customFormat="1" ht="45" customHeight="1">
      <c r="B75" s="288"/>
      <c r="C75" s="289" t="s">
        <v>736</v>
      </c>
      <c r="D75" s="289"/>
      <c r="E75" s="289"/>
      <c r="F75" s="289"/>
      <c r="G75" s="289"/>
      <c r="H75" s="289"/>
      <c r="I75" s="289"/>
      <c r="J75" s="289"/>
      <c r="K75" s="290"/>
    </row>
    <row r="76" spans="2:11" s="1" customFormat="1" ht="17.25" customHeight="1">
      <c r="B76" s="288"/>
      <c r="C76" s="291" t="s">
        <v>737</v>
      </c>
      <c r="D76" s="291"/>
      <c r="E76" s="291"/>
      <c r="F76" s="291" t="s">
        <v>738</v>
      </c>
      <c r="G76" s="292"/>
      <c r="H76" s="291" t="s">
        <v>55</v>
      </c>
      <c r="I76" s="291" t="s">
        <v>58</v>
      </c>
      <c r="J76" s="291" t="s">
        <v>739</v>
      </c>
      <c r="K76" s="290"/>
    </row>
    <row r="77" spans="2:11" s="1" customFormat="1" ht="17.25" customHeight="1">
      <c r="B77" s="288"/>
      <c r="C77" s="293" t="s">
        <v>740</v>
      </c>
      <c r="D77" s="293"/>
      <c r="E77" s="293"/>
      <c r="F77" s="294" t="s">
        <v>741</v>
      </c>
      <c r="G77" s="295"/>
      <c r="H77" s="293"/>
      <c r="I77" s="293"/>
      <c r="J77" s="293" t="s">
        <v>742</v>
      </c>
      <c r="K77" s="290"/>
    </row>
    <row r="78" spans="2:11" s="1" customFormat="1" ht="5.25" customHeight="1">
      <c r="B78" s="288"/>
      <c r="C78" s="296"/>
      <c r="D78" s="296"/>
      <c r="E78" s="296"/>
      <c r="F78" s="296"/>
      <c r="G78" s="297"/>
      <c r="H78" s="296"/>
      <c r="I78" s="296"/>
      <c r="J78" s="296"/>
      <c r="K78" s="290"/>
    </row>
    <row r="79" spans="2:11" s="1" customFormat="1" ht="15" customHeight="1">
      <c r="B79" s="288"/>
      <c r="C79" s="276" t="s">
        <v>54</v>
      </c>
      <c r="D79" s="298"/>
      <c r="E79" s="298"/>
      <c r="F79" s="299" t="s">
        <v>743</v>
      </c>
      <c r="G79" s="300"/>
      <c r="H79" s="276" t="s">
        <v>744</v>
      </c>
      <c r="I79" s="276" t="s">
        <v>745</v>
      </c>
      <c r="J79" s="276">
        <v>20</v>
      </c>
      <c r="K79" s="290"/>
    </row>
    <row r="80" spans="2:11" s="1" customFormat="1" ht="15" customHeight="1">
      <c r="B80" s="288"/>
      <c r="C80" s="276" t="s">
        <v>746</v>
      </c>
      <c r="D80" s="276"/>
      <c r="E80" s="276"/>
      <c r="F80" s="299" t="s">
        <v>743</v>
      </c>
      <c r="G80" s="300"/>
      <c r="H80" s="276" t="s">
        <v>747</v>
      </c>
      <c r="I80" s="276" t="s">
        <v>745</v>
      </c>
      <c r="J80" s="276">
        <v>120</v>
      </c>
      <c r="K80" s="290"/>
    </row>
    <row r="81" spans="2:11" s="1" customFormat="1" ht="15" customHeight="1">
      <c r="B81" s="301"/>
      <c r="C81" s="276" t="s">
        <v>748</v>
      </c>
      <c r="D81" s="276"/>
      <c r="E81" s="276"/>
      <c r="F81" s="299" t="s">
        <v>749</v>
      </c>
      <c r="G81" s="300"/>
      <c r="H81" s="276" t="s">
        <v>750</v>
      </c>
      <c r="I81" s="276" t="s">
        <v>745</v>
      </c>
      <c r="J81" s="276">
        <v>50</v>
      </c>
      <c r="K81" s="290"/>
    </row>
    <row r="82" spans="2:11" s="1" customFormat="1" ht="15" customHeight="1">
      <c r="B82" s="301"/>
      <c r="C82" s="276" t="s">
        <v>751</v>
      </c>
      <c r="D82" s="276"/>
      <c r="E82" s="276"/>
      <c r="F82" s="299" t="s">
        <v>743</v>
      </c>
      <c r="G82" s="300"/>
      <c r="H82" s="276" t="s">
        <v>752</v>
      </c>
      <c r="I82" s="276" t="s">
        <v>753</v>
      </c>
      <c r="J82" s="276"/>
      <c r="K82" s="290"/>
    </row>
    <row r="83" spans="2:11" s="1" customFormat="1" ht="15" customHeight="1">
      <c r="B83" s="301"/>
      <c r="C83" s="302" t="s">
        <v>754</v>
      </c>
      <c r="D83" s="302"/>
      <c r="E83" s="302"/>
      <c r="F83" s="303" t="s">
        <v>749</v>
      </c>
      <c r="G83" s="302"/>
      <c r="H83" s="302" t="s">
        <v>755</v>
      </c>
      <c r="I83" s="302" t="s">
        <v>745</v>
      </c>
      <c r="J83" s="302">
        <v>15</v>
      </c>
      <c r="K83" s="290"/>
    </row>
    <row r="84" spans="2:11" s="1" customFormat="1" ht="15" customHeight="1">
      <c r="B84" s="301"/>
      <c r="C84" s="302" t="s">
        <v>756</v>
      </c>
      <c r="D84" s="302"/>
      <c r="E84" s="302"/>
      <c r="F84" s="303" t="s">
        <v>749</v>
      </c>
      <c r="G84" s="302"/>
      <c r="H84" s="302" t="s">
        <v>757</v>
      </c>
      <c r="I84" s="302" t="s">
        <v>745</v>
      </c>
      <c r="J84" s="302">
        <v>15</v>
      </c>
      <c r="K84" s="290"/>
    </row>
    <row r="85" spans="2:11" s="1" customFormat="1" ht="15" customHeight="1">
      <c r="B85" s="301"/>
      <c r="C85" s="302" t="s">
        <v>758</v>
      </c>
      <c r="D85" s="302"/>
      <c r="E85" s="302"/>
      <c r="F85" s="303" t="s">
        <v>749</v>
      </c>
      <c r="G85" s="302"/>
      <c r="H85" s="302" t="s">
        <v>759</v>
      </c>
      <c r="I85" s="302" t="s">
        <v>745</v>
      </c>
      <c r="J85" s="302">
        <v>20</v>
      </c>
      <c r="K85" s="290"/>
    </row>
    <row r="86" spans="2:11" s="1" customFormat="1" ht="15" customHeight="1">
      <c r="B86" s="301"/>
      <c r="C86" s="302" t="s">
        <v>760</v>
      </c>
      <c r="D86" s="302"/>
      <c r="E86" s="302"/>
      <c r="F86" s="303" t="s">
        <v>749</v>
      </c>
      <c r="G86" s="302"/>
      <c r="H86" s="302" t="s">
        <v>761</v>
      </c>
      <c r="I86" s="302" t="s">
        <v>745</v>
      </c>
      <c r="J86" s="302">
        <v>20</v>
      </c>
      <c r="K86" s="290"/>
    </row>
    <row r="87" spans="2:11" s="1" customFormat="1" ht="15" customHeight="1">
      <c r="B87" s="301"/>
      <c r="C87" s="276" t="s">
        <v>762</v>
      </c>
      <c r="D87" s="276"/>
      <c r="E87" s="276"/>
      <c r="F87" s="299" t="s">
        <v>749</v>
      </c>
      <c r="G87" s="300"/>
      <c r="H87" s="276" t="s">
        <v>763</v>
      </c>
      <c r="I87" s="276" t="s">
        <v>745</v>
      </c>
      <c r="J87" s="276">
        <v>50</v>
      </c>
      <c r="K87" s="290"/>
    </row>
    <row r="88" spans="2:11" s="1" customFormat="1" ht="15" customHeight="1">
      <c r="B88" s="301"/>
      <c r="C88" s="276" t="s">
        <v>764</v>
      </c>
      <c r="D88" s="276"/>
      <c r="E88" s="276"/>
      <c r="F88" s="299" t="s">
        <v>749</v>
      </c>
      <c r="G88" s="300"/>
      <c r="H88" s="276" t="s">
        <v>765</v>
      </c>
      <c r="I88" s="276" t="s">
        <v>745</v>
      </c>
      <c r="J88" s="276">
        <v>20</v>
      </c>
      <c r="K88" s="290"/>
    </row>
    <row r="89" spans="2:11" s="1" customFormat="1" ht="15" customHeight="1">
      <c r="B89" s="301"/>
      <c r="C89" s="276" t="s">
        <v>766</v>
      </c>
      <c r="D89" s="276"/>
      <c r="E89" s="276"/>
      <c r="F89" s="299" t="s">
        <v>749</v>
      </c>
      <c r="G89" s="300"/>
      <c r="H89" s="276" t="s">
        <v>767</v>
      </c>
      <c r="I89" s="276" t="s">
        <v>745</v>
      </c>
      <c r="J89" s="276">
        <v>20</v>
      </c>
      <c r="K89" s="290"/>
    </row>
    <row r="90" spans="2:11" s="1" customFormat="1" ht="15" customHeight="1">
      <c r="B90" s="301"/>
      <c r="C90" s="276" t="s">
        <v>768</v>
      </c>
      <c r="D90" s="276"/>
      <c r="E90" s="276"/>
      <c r="F90" s="299" t="s">
        <v>749</v>
      </c>
      <c r="G90" s="300"/>
      <c r="H90" s="276" t="s">
        <v>769</v>
      </c>
      <c r="I90" s="276" t="s">
        <v>745</v>
      </c>
      <c r="J90" s="276">
        <v>50</v>
      </c>
      <c r="K90" s="290"/>
    </row>
    <row r="91" spans="2:11" s="1" customFormat="1" ht="15" customHeight="1">
      <c r="B91" s="301"/>
      <c r="C91" s="276" t="s">
        <v>770</v>
      </c>
      <c r="D91" s="276"/>
      <c r="E91" s="276"/>
      <c r="F91" s="299" t="s">
        <v>749</v>
      </c>
      <c r="G91" s="300"/>
      <c r="H91" s="276" t="s">
        <v>770</v>
      </c>
      <c r="I91" s="276" t="s">
        <v>745</v>
      </c>
      <c r="J91" s="276">
        <v>50</v>
      </c>
      <c r="K91" s="290"/>
    </row>
    <row r="92" spans="2:11" s="1" customFormat="1" ht="15" customHeight="1">
      <c r="B92" s="301"/>
      <c r="C92" s="276" t="s">
        <v>771</v>
      </c>
      <c r="D92" s="276"/>
      <c r="E92" s="276"/>
      <c r="F92" s="299" t="s">
        <v>749</v>
      </c>
      <c r="G92" s="300"/>
      <c r="H92" s="276" t="s">
        <v>772</v>
      </c>
      <c r="I92" s="276" t="s">
        <v>745</v>
      </c>
      <c r="J92" s="276">
        <v>255</v>
      </c>
      <c r="K92" s="290"/>
    </row>
    <row r="93" spans="2:11" s="1" customFormat="1" ht="15" customHeight="1">
      <c r="B93" s="301"/>
      <c r="C93" s="276" t="s">
        <v>773</v>
      </c>
      <c r="D93" s="276"/>
      <c r="E93" s="276"/>
      <c r="F93" s="299" t="s">
        <v>743</v>
      </c>
      <c r="G93" s="300"/>
      <c r="H93" s="276" t="s">
        <v>774</v>
      </c>
      <c r="I93" s="276" t="s">
        <v>775</v>
      </c>
      <c r="J93" s="276"/>
      <c r="K93" s="290"/>
    </row>
    <row r="94" spans="2:11" s="1" customFormat="1" ht="15" customHeight="1">
      <c r="B94" s="301"/>
      <c r="C94" s="276" t="s">
        <v>776</v>
      </c>
      <c r="D94" s="276"/>
      <c r="E94" s="276"/>
      <c r="F94" s="299" t="s">
        <v>743</v>
      </c>
      <c r="G94" s="300"/>
      <c r="H94" s="276" t="s">
        <v>777</v>
      </c>
      <c r="I94" s="276" t="s">
        <v>778</v>
      </c>
      <c r="J94" s="276"/>
      <c r="K94" s="290"/>
    </row>
    <row r="95" spans="2:11" s="1" customFormat="1" ht="15" customHeight="1">
      <c r="B95" s="301"/>
      <c r="C95" s="276" t="s">
        <v>779</v>
      </c>
      <c r="D95" s="276"/>
      <c r="E95" s="276"/>
      <c r="F95" s="299" t="s">
        <v>743</v>
      </c>
      <c r="G95" s="300"/>
      <c r="H95" s="276" t="s">
        <v>779</v>
      </c>
      <c r="I95" s="276" t="s">
        <v>778</v>
      </c>
      <c r="J95" s="276"/>
      <c r="K95" s="290"/>
    </row>
    <row r="96" spans="2:11" s="1" customFormat="1" ht="15" customHeight="1">
      <c r="B96" s="301"/>
      <c r="C96" s="276" t="s">
        <v>39</v>
      </c>
      <c r="D96" s="276"/>
      <c r="E96" s="276"/>
      <c r="F96" s="299" t="s">
        <v>743</v>
      </c>
      <c r="G96" s="300"/>
      <c r="H96" s="276" t="s">
        <v>780</v>
      </c>
      <c r="I96" s="276" t="s">
        <v>778</v>
      </c>
      <c r="J96" s="276"/>
      <c r="K96" s="290"/>
    </row>
    <row r="97" spans="2:11" s="1" customFormat="1" ht="15" customHeight="1">
      <c r="B97" s="301"/>
      <c r="C97" s="276" t="s">
        <v>49</v>
      </c>
      <c r="D97" s="276"/>
      <c r="E97" s="276"/>
      <c r="F97" s="299" t="s">
        <v>743</v>
      </c>
      <c r="G97" s="300"/>
      <c r="H97" s="276" t="s">
        <v>781</v>
      </c>
      <c r="I97" s="276" t="s">
        <v>778</v>
      </c>
      <c r="J97" s="276"/>
      <c r="K97" s="290"/>
    </row>
    <row r="98" spans="2:11" s="1" customFormat="1" ht="15" customHeight="1">
      <c r="B98" s="304"/>
      <c r="C98" s="305"/>
      <c r="D98" s="305"/>
      <c r="E98" s="305"/>
      <c r="F98" s="305"/>
      <c r="G98" s="305"/>
      <c r="H98" s="305"/>
      <c r="I98" s="305"/>
      <c r="J98" s="305"/>
      <c r="K98" s="306"/>
    </row>
    <row r="99" spans="2:11" s="1" customFormat="1" ht="18.75" customHeight="1">
      <c r="B99" s="307"/>
      <c r="C99" s="308"/>
      <c r="D99" s="308"/>
      <c r="E99" s="308"/>
      <c r="F99" s="308"/>
      <c r="G99" s="308"/>
      <c r="H99" s="308"/>
      <c r="I99" s="308"/>
      <c r="J99" s="308"/>
      <c r="K99" s="307"/>
    </row>
    <row r="100" spans="2:11" s="1" customFormat="1" ht="18.75" customHeight="1">
      <c r="B100" s="284"/>
      <c r="C100" s="284"/>
      <c r="D100" s="284"/>
      <c r="E100" s="284"/>
      <c r="F100" s="284"/>
      <c r="G100" s="284"/>
      <c r="H100" s="284"/>
      <c r="I100" s="284"/>
      <c r="J100" s="284"/>
      <c r="K100" s="284"/>
    </row>
    <row r="101" spans="2:11" s="1" customFormat="1" ht="7.5" customHeight="1">
      <c r="B101" s="285"/>
      <c r="C101" s="286"/>
      <c r="D101" s="286"/>
      <c r="E101" s="286"/>
      <c r="F101" s="286"/>
      <c r="G101" s="286"/>
      <c r="H101" s="286"/>
      <c r="I101" s="286"/>
      <c r="J101" s="286"/>
      <c r="K101" s="287"/>
    </row>
    <row r="102" spans="2:11" s="1" customFormat="1" ht="45" customHeight="1">
      <c r="B102" s="288"/>
      <c r="C102" s="289" t="s">
        <v>782</v>
      </c>
      <c r="D102" s="289"/>
      <c r="E102" s="289"/>
      <c r="F102" s="289"/>
      <c r="G102" s="289"/>
      <c r="H102" s="289"/>
      <c r="I102" s="289"/>
      <c r="J102" s="289"/>
      <c r="K102" s="290"/>
    </row>
    <row r="103" spans="2:11" s="1" customFormat="1" ht="17.25" customHeight="1">
      <c r="B103" s="288"/>
      <c r="C103" s="291" t="s">
        <v>737</v>
      </c>
      <c r="D103" s="291"/>
      <c r="E103" s="291"/>
      <c r="F103" s="291" t="s">
        <v>738</v>
      </c>
      <c r="G103" s="292"/>
      <c r="H103" s="291" t="s">
        <v>55</v>
      </c>
      <c r="I103" s="291" t="s">
        <v>58</v>
      </c>
      <c r="J103" s="291" t="s">
        <v>739</v>
      </c>
      <c r="K103" s="290"/>
    </row>
    <row r="104" spans="2:11" s="1" customFormat="1" ht="17.25" customHeight="1">
      <c r="B104" s="288"/>
      <c r="C104" s="293" t="s">
        <v>740</v>
      </c>
      <c r="D104" s="293"/>
      <c r="E104" s="293"/>
      <c r="F104" s="294" t="s">
        <v>741</v>
      </c>
      <c r="G104" s="295"/>
      <c r="H104" s="293"/>
      <c r="I104" s="293"/>
      <c r="J104" s="293" t="s">
        <v>742</v>
      </c>
      <c r="K104" s="290"/>
    </row>
    <row r="105" spans="2:11" s="1" customFormat="1" ht="5.25" customHeight="1">
      <c r="B105" s="288"/>
      <c r="C105" s="291"/>
      <c r="D105" s="291"/>
      <c r="E105" s="291"/>
      <c r="F105" s="291"/>
      <c r="G105" s="309"/>
      <c r="H105" s="291"/>
      <c r="I105" s="291"/>
      <c r="J105" s="291"/>
      <c r="K105" s="290"/>
    </row>
    <row r="106" spans="2:11" s="1" customFormat="1" ht="15" customHeight="1">
      <c r="B106" s="288"/>
      <c r="C106" s="276" t="s">
        <v>54</v>
      </c>
      <c r="D106" s="298"/>
      <c r="E106" s="298"/>
      <c r="F106" s="299" t="s">
        <v>743</v>
      </c>
      <c r="G106" s="276"/>
      <c r="H106" s="276" t="s">
        <v>783</v>
      </c>
      <c r="I106" s="276" t="s">
        <v>745</v>
      </c>
      <c r="J106" s="276">
        <v>20</v>
      </c>
      <c r="K106" s="290"/>
    </row>
    <row r="107" spans="2:11" s="1" customFormat="1" ht="15" customHeight="1">
      <c r="B107" s="288"/>
      <c r="C107" s="276" t="s">
        <v>746</v>
      </c>
      <c r="D107" s="276"/>
      <c r="E107" s="276"/>
      <c r="F107" s="299" t="s">
        <v>743</v>
      </c>
      <c r="G107" s="276"/>
      <c r="H107" s="276" t="s">
        <v>783</v>
      </c>
      <c r="I107" s="276" t="s">
        <v>745</v>
      </c>
      <c r="J107" s="276">
        <v>120</v>
      </c>
      <c r="K107" s="290"/>
    </row>
    <row r="108" spans="2:11" s="1" customFormat="1" ht="15" customHeight="1">
      <c r="B108" s="301"/>
      <c r="C108" s="276" t="s">
        <v>748</v>
      </c>
      <c r="D108" s="276"/>
      <c r="E108" s="276"/>
      <c r="F108" s="299" t="s">
        <v>749</v>
      </c>
      <c r="G108" s="276"/>
      <c r="H108" s="276" t="s">
        <v>783</v>
      </c>
      <c r="I108" s="276" t="s">
        <v>745</v>
      </c>
      <c r="J108" s="276">
        <v>50</v>
      </c>
      <c r="K108" s="290"/>
    </row>
    <row r="109" spans="2:11" s="1" customFormat="1" ht="15" customHeight="1">
      <c r="B109" s="301"/>
      <c r="C109" s="276" t="s">
        <v>751</v>
      </c>
      <c r="D109" s="276"/>
      <c r="E109" s="276"/>
      <c r="F109" s="299" t="s">
        <v>743</v>
      </c>
      <c r="G109" s="276"/>
      <c r="H109" s="276" t="s">
        <v>783</v>
      </c>
      <c r="I109" s="276" t="s">
        <v>753</v>
      </c>
      <c r="J109" s="276"/>
      <c r="K109" s="290"/>
    </row>
    <row r="110" spans="2:11" s="1" customFormat="1" ht="15" customHeight="1">
      <c r="B110" s="301"/>
      <c r="C110" s="276" t="s">
        <v>762</v>
      </c>
      <c r="D110" s="276"/>
      <c r="E110" s="276"/>
      <c r="F110" s="299" t="s">
        <v>749</v>
      </c>
      <c r="G110" s="276"/>
      <c r="H110" s="276" t="s">
        <v>783</v>
      </c>
      <c r="I110" s="276" t="s">
        <v>745</v>
      </c>
      <c r="J110" s="276">
        <v>50</v>
      </c>
      <c r="K110" s="290"/>
    </row>
    <row r="111" spans="2:11" s="1" customFormat="1" ht="15" customHeight="1">
      <c r="B111" s="301"/>
      <c r="C111" s="276" t="s">
        <v>770</v>
      </c>
      <c r="D111" s="276"/>
      <c r="E111" s="276"/>
      <c r="F111" s="299" t="s">
        <v>749</v>
      </c>
      <c r="G111" s="276"/>
      <c r="H111" s="276" t="s">
        <v>783</v>
      </c>
      <c r="I111" s="276" t="s">
        <v>745</v>
      </c>
      <c r="J111" s="276">
        <v>50</v>
      </c>
      <c r="K111" s="290"/>
    </row>
    <row r="112" spans="2:11" s="1" customFormat="1" ht="15" customHeight="1">
      <c r="B112" s="301"/>
      <c r="C112" s="276" t="s">
        <v>768</v>
      </c>
      <c r="D112" s="276"/>
      <c r="E112" s="276"/>
      <c r="F112" s="299" t="s">
        <v>749</v>
      </c>
      <c r="G112" s="276"/>
      <c r="H112" s="276" t="s">
        <v>783</v>
      </c>
      <c r="I112" s="276" t="s">
        <v>745</v>
      </c>
      <c r="J112" s="276">
        <v>50</v>
      </c>
      <c r="K112" s="290"/>
    </row>
    <row r="113" spans="2:11" s="1" customFormat="1" ht="15" customHeight="1">
      <c r="B113" s="301"/>
      <c r="C113" s="276" t="s">
        <v>54</v>
      </c>
      <c r="D113" s="276"/>
      <c r="E113" s="276"/>
      <c r="F113" s="299" t="s">
        <v>743</v>
      </c>
      <c r="G113" s="276"/>
      <c r="H113" s="276" t="s">
        <v>784</v>
      </c>
      <c r="I113" s="276" t="s">
        <v>745</v>
      </c>
      <c r="J113" s="276">
        <v>20</v>
      </c>
      <c r="K113" s="290"/>
    </row>
    <row r="114" spans="2:11" s="1" customFormat="1" ht="15" customHeight="1">
      <c r="B114" s="301"/>
      <c r="C114" s="276" t="s">
        <v>785</v>
      </c>
      <c r="D114" s="276"/>
      <c r="E114" s="276"/>
      <c r="F114" s="299" t="s">
        <v>743</v>
      </c>
      <c r="G114" s="276"/>
      <c r="H114" s="276" t="s">
        <v>786</v>
      </c>
      <c r="I114" s="276" t="s">
        <v>745</v>
      </c>
      <c r="J114" s="276">
        <v>120</v>
      </c>
      <c r="K114" s="290"/>
    </row>
    <row r="115" spans="2:11" s="1" customFormat="1" ht="15" customHeight="1">
      <c r="B115" s="301"/>
      <c r="C115" s="276" t="s">
        <v>39</v>
      </c>
      <c r="D115" s="276"/>
      <c r="E115" s="276"/>
      <c r="F115" s="299" t="s">
        <v>743</v>
      </c>
      <c r="G115" s="276"/>
      <c r="H115" s="276" t="s">
        <v>787</v>
      </c>
      <c r="I115" s="276" t="s">
        <v>778</v>
      </c>
      <c r="J115" s="276"/>
      <c r="K115" s="290"/>
    </row>
    <row r="116" spans="2:11" s="1" customFormat="1" ht="15" customHeight="1">
      <c r="B116" s="301"/>
      <c r="C116" s="276" t="s">
        <v>49</v>
      </c>
      <c r="D116" s="276"/>
      <c r="E116" s="276"/>
      <c r="F116" s="299" t="s">
        <v>743</v>
      </c>
      <c r="G116" s="276"/>
      <c r="H116" s="276" t="s">
        <v>788</v>
      </c>
      <c r="I116" s="276" t="s">
        <v>778</v>
      </c>
      <c r="J116" s="276"/>
      <c r="K116" s="290"/>
    </row>
    <row r="117" spans="2:11" s="1" customFormat="1" ht="15" customHeight="1">
      <c r="B117" s="301"/>
      <c r="C117" s="276" t="s">
        <v>58</v>
      </c>
      <c r="D117" s="276"/>
      <c r="E117" s="276"/>
      <c r="F117" s="299" t="s">
        <v>743</v>
      </c>
      <c r="G117" s="276"/>
      <c r="H117" s="276" t="s">
        <v>789</v>
      </c>
      <c r="I117" s="276" t="s">
        <v>790</v>
      </c>
      <c r="J117" s="276"/>
      <c r="K117" s="290"/>
    </row>
    <row r="118" spans="2:11" s="1" customFormat="1" ht="15" customHeight="1">
      <c r="B118" s="304"/>
      <c r="C118" s="310"/>
      <c r="D118" s="310"/>
      <c r="E118" s="310"/>
      <c r="F118" s="310"/>
      <c r="G118" s="310"/>
      <c r="H118" s="310"/>
      <c r="I118" s="310"/>
      <c r="J118" s="310"/>
      <c r="K118" s="306"/>
    </row>
    <row r="119" spans="2:11" s="1" customFormat="1" ht="18.75" customHeight="1">
      <c r="B119" s="311"/>
      <c r="C119" s="312"/>
      <c r="D119" s="312"/>
      <c r="E119" s="312"/>
      <c r="F119" s="313"/>
      <c r="G119" s="312"/>
      <c r="H119" s="312"/>
      <c r="I119" s="312"/>
      <c r="J119" s="312"/>
      <c r="K119" s="311"/>
    </row>
    <row r="120" spans="2:11" s="1" customFormat="1" ht="18.75" customHeight="1"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</row>
    <row r="121" spans="2:11" s="1" customFormat="1" ht="7.5" customHeight="1">
      <c r="B121" s="314"/>
      <c r="C121" s="315"/>
      <c r="D121" s="315"/>
      <c r="E121" s="315"/>
      <c r="F121" s="315"/>
      <c r="G121" s="315"/>
      <c r="H121" s="315"/>
      <c r="I121" s="315"/>
      <c r="J121" s="315"/>
      <c r="K121" s="316"/>
    </row>
    <row r="122" spans="2:11" s="1" customFormat="1" ht="45" customHeight="1">
      <c r="B122" s="317"/>
      <c r="C122" s="267" t="s">
        <v>791</v>
      </c>
      <c r="D122" s="267"/>
      <c r="E122" s="267"/>
      <c r="F122" s="267"/>
      <c r="G122" s="267"/>
      <c r="H122" s="267"/>
      <c r="I122" s="267"/>
      <c r="J122" s="267"/>
      <c r="K122" s="318"/>
    </row>
    <row r="123" spans="2:11" s="1" customFormat="1" ht="17.25" customHeight="1">
      <c r="B123" s="319"/>
      <c r="C123" s="291" t="s">
        <v>737</v>
      </c>
      <c r="D123" s="291"/>
      <c r="E123" s="291"/>
      <c r="F123" s="291" t="s">
        <v>738</v>
      </c>
      <c r="G123" s="292"/>
      <c r="H123" s="291" t="s">
        <v>55</v>
      </c>
      <c r="I123" s="291" t="s">
        <v>58</v>
      </c>
      <c r="J123" s="291" t="s">
        <v>739</v>
      </c>
      <c r="K123" s="320"/>
    </row>
    <row r="124" spans="2:11" s="1" customFormat="1" ht="17.25" customHeight="1">
      <c r="B124" s="319"/>
      <c r="C124" s="293" t="s">
        <v>740</v>
      </c>
      <c r="D124" s="293"/>
      <c r="E124" s="293"/>
      <c r="F124" s="294" t="s">
        <v>741</v>
      </c>
      <c r="G124" s="295"/>
      <c r="H124" s="293"/>
      <c r="I124" s="293"/>
      <c r="J124" s="293" t="s">
        <v>742</v>
      </c>
      <c r="K124" s="320"/>
    </row>
    <row r="125" spans="2:11" s="1" customFormat="1" ht="5.25" customHeight="1">
      <c r="B125" s="321"/>
      <c r="C125" s="296"/>
      <c r="D125" s="296"/>
      <c r="E125" s="296"/>
      <c r="F125" s="296"/>
      <c r="G125" s="322"/>
      <c r="H125" s="296"/>
      <c r="I125" s="296"/>
      <c r="J125" s="296"/>
      <c r="K125" s="323"/>
    </row>
    <row r="126" spans="2:11" s="1" customFormat="1" ht="15" customHeight="1">
      <c r="B126" s="321"/>
      <c r="C126" s="276" t="s">
        <v>746</v>
      </c>
      <c r="D126" s="298"/>
      <c r="E126" s="298"/>
      <c r="F126" s="299" t="s">
        <v>743</v>
      </c>
      <c r="G126" s="276"/>
      <c r="H126" s="276" t="s">
        <v>783</v>
      </c>
      <c r="I126" s="276" t="s">
        <v>745</v>
      </c>
      <c r="J126" s="276">
        <v>120</v>
      </c>
      <c r="K126" s="324"/>
    </row>
    <row r="127" spans="2:11" s="1" customFormat="1" ht="15" customHeight="1">
      <c r="B127" s="321"/>
      <c r="C127" s="276" t="s">
        <v>792</v>
      </c>
      <c r="D127" s="276"/>
      <c r="E127" s="276"/>
      <c r="F127" s="299" t="s">
        <v>743</v>
      </c>
      <c r="G127" s="276"/>
      <c r="H127" s="276" t="s">
        <v>793</v>
      </c>
      <c r="I127" s="276" t="s">
        <v>745</v>
      </c>
      <c r="J127" s="276" t="s">
        <v>794</v>
      </c>
      <c r="K127" s="324"/>
    </row>
    <row r="128" spans="2:11" s="1" customFormat="1" ht="15" customHeight="1">
      <c r="B128" s="321"/>
      <c r="C128" s="276" t="s">
        <v>691</v>
      </c>
      <c r="D128" s="276"/>
      <c r="E128" s="276"/>
      <c r="F128" s="299" t="s">
        <v>743</v>
      </c>
      <c r="G128" s="276"/>
      <c r="H128" s="276" t="s">
        <v>795</v>
      </c>
      <c r="I128" s="276" t="s">
        <v>745</v>
      </c>
      <c r="J128" s="276" t="s">
        <v>794</v>
      </c>
      <c r="K128" s="324"/>
    </row>
    <row r="129" spans="2:11" s="1" customFormat="1" ht="15" customHeight="1">
      <c r="B129" s="321"/>
      <c r="C129" s="276" t="s">
        <v>754</v>
      </c>
      <c r="D129" s="276"/>
      <c r="E129" s="276"/>
      <c r="F129" s="299" t="s">
        <v>749</v>
      </c>
      <c r="G129" s="276"/>
      <c r="H129" s="276" t="s">
        <v>755</v>
      </c>
      <c r="I129" s="276" t="s">
        <v>745</v>
      </c>
      <c r="J129" s="276">
        <v>15</v>
      </c>
      <c r="K129" s="324"/>
    </row>
    <row r="130" spans="2:11" s="1" customFormat="1" ht="15" customHeight="1">
      <c r="B130" s="321"/>
      <c r="C130" s="302" t="s">
        <v>756</v>
      </c>
      <c r="D130" s="302"/>
      <c r="E130" s="302"/>
      <c r="F130" s="303" t="s">
        <v>749</v>
      </c>
      <c r="G130" s="302"/>
      <c r="H130" s="302" t="s">
        <v>757</v>
      </c>
      <c r="I130" s="302" t="s">
        <v>745</v>
      </c>
      <c r="J130" s="302">
        <v>15</v>
      </c>
      <c r="K130" s="324"/>
    </row>
    <row r="131" spans="2:11" s="1" customFormat="1" ht="15" customHeight="1">
      <c r="B131" s="321"/>
      <c r="C131" s="302" t="s">
        <v>758</v>
      </c>
      <c r="D131" s="302"/>
      <c r="E131" s="302"/>
      <c r="F131" s="303" t="s">
        <v>749</v>
      </c>
      <c r="G131" s="302"/>
      <c r="H131" s="302" t="s">
        <v>759</v>
      </c>
      <c r="I131" s="302" t="s">
        <v>745</v>
      </c>
      <c r="J131" s="302">
        <v>20</v>
      </c>
      <c r="K131" s="324"/>
    </row>
    <row r="132" spans="2:11" s="1" customFormat="1" ht="15" customHeight="1">
      <c r="B132" s="321"/>
      <c r="C132" s="302" t="s">
        <v>760</v>
      </c>
      <c r="D132" s="302"/>
      <c r="E132" s="302"/>
      <c r="F132" s="303" t="s">
        <v>749</v>
      </c>
      <c r="G132" s="302"/>
      <c r="H132" s="302" t="s">
        <v>761</v>
      </c>
      <c r="I132" s="302" t="s">
        <v>745</v>
      </c>
      <c r="J132" s="302">
        <v>20</v>
      </c>
      <c r="K132" s="324"/>
    </row>
    <row r="133" spans="2:11" s="1" customFormat="1" ht="15" customHeight="1">
      <c r="B133" s="321"/>
      <c r="C133" s="276" t="s">
        <v>748</v>
      </c>
      <c r="D133" s="276"/>
      <c r="E133" s="276"/>
      <c r="F133" s="299" t="s">
        <v>749</v>
      </c>
      <c r="G133" s="276"/>
      <c r="H133" s="276" t="s">
        <v>783</v>
      </c>
      <c r="I133" s="276" t="s">
        <v>745</v>
      </c>
      <c r="J133" s="276">
        <v>50</v>
      </c>
      <c r="K133" s="324"/>
    </row>
    <row r="134" spans="2:11" s="1" customFormat="1" ht="15" customHeight="1">
      <c r="B134" s="321"/>
      <c r="C134" s="276" t="s">
        <v>762</v>
      </c>
      <c r="D134" s="276"/>
      <c r="E134" s="276"/>
      <c r="F134" s="299" t="s">
        <v>749</v>
      </c>
      <c r="G134" s="276"/>
      <c r="H134" s="276" t="s">
        <v>783</v>
      </c>
      <c r="I134" s="276" t="s">
        <v>745</v>
      </c>
      <c r="J134" s="276">
        <v>50</v>
      </c>
      <c r="K134" s="324"/>
    </row>
    <row r="135" spans="2:11" s="1" customFormat="1" ht="15" customHeight="1">
      <c r="B135" s="321"/>
      <c r="C135" s="276" t="s">
        <v>768</v>
      </c>
      <c r="D135" s="276"/>
      <c r="E135" s="276"/>
      <c r="F135" s="299" t="s">
        <v>749</v>
      </c>
      <c r="G135" s="276"/>
      <c r="H135" s="276" t="s">
        <v>783</v>
      </c>
      <c r="I135" s="276" t="s">
        <v>745</v>
      </c>
      <c r="J135" s="276">
        <v>50</v>
      </c>
      <c r="K135" s="324"/>
    </row>
    <row r="136" spans="2:11" s="1" customFormat="1" ht="15" customHeight="1">
      <c r="B136" s="321"/>
      <c r="C136" s="276" t="s">
        <v>770</v>
      </c>
      <c r="D136" s="276"/>
      <c r="E136" s="276"/>
      <c r="F136" s="299" t="s">
        <v>749</v>
      </c>
      <c r="G136" s="276"/>
      <c r="H136" s="276" t="s">
        <v>783</v>
      </c>
      <c r="I136" s="276" t="s">
        <v>745</v>
      </c>
      <c r="J136" s="276">
        <v>50</v>
      </c>
      <c r="K136" s="324"/>
    </row>
    <row r="137" spans="2:11" s="1" customFormat="1" ht="15" customHeight="1">
      <c r="B137" s="321"/>
      <c r="C137" s="276" t="s">
        <v>771</v>
      </c>
      <c r="D137" s="276"/>
      <c r="E137" s="276"/>
      <c r="F137" s="299" t="s">
        <v>749</v>
      </c>
      <c r="G137" s="276"/>
      <c r="H137" s="276" t="s">
        <v>796</v>
      </c>
      <c r="I137" s="276" t="s">
        <v>745</v>
      </c>
      <c r="J137" s="276">
        <v>255</v>
      </c>
      <c r="K137" s="324"/>
    </row>
    <row r="138" spans="2:11" s="1" customFormat="1" ht="15" customHeight="1">
      <c r="B138" s="321"/>
      <c r="C138" s="276" t="s">
        <v>773</v>
      </c>
      <c r="D138" s="276"/>
      <c r="E138" s="276"/>
      <c r="F138" s="299" t="s">
        <v>743</v>
      </c>
      <c r="G138" s="276"/>
      <c r="H138" s="276" t="s">
        <v>797</v>
      </c>
      <c r="I138" s="276" t="s">
        <v>775</v>
      </c>
      <c r="J138" s="276"/>
      <c r="K138" s="324"/>
    </row>
    <row r="139" spans="2:11" s="1" customFormat="1" ht="15" customHeight="1">
      <c r="B139" s="321"/>
      <c r="C139" s="276" t="s">
        <v>776</v>
      </c>
      <c r="D139" s="276"/>
      <c r="E139" s="276"/>
      <c r="F139" s="299" t="s">
        <v>743</v>
      </c>
      <c r="G139" s="276"/>
      <c r="H139" s="276" t="s">
        <v>798</v>
      </c>
      <c r="I139" s="276" t="s">
        <v>778</v>
      </c>
      <c r="J139" s="276"/>
      <c r="K139" s="324"/>
    </row>
    <row r="140" spans="2:11" s="1" customFormat="1" ht="15" customHeight="1">
      <c r="B140" s="321"/>
      <c r="C140" s="276" t="s">
        <v>779</v>
      </c>
      <c r="D140" s="276"/>
      <c r="E140" s="276"/>
      <c r="F140" s="299" t="s">
        <v>743</v>
      </c>
      <c r="G140" s="276"/>
      <c r="H140" s="276" t="s">
        <v>779</v>
      </c>
      <c r="I140" s="276" t="s">
        <v>778</v>
      </c>
      <c r="J140" s="276"/>
      <c r="K140" s="324"/>
    </row>
    <row r="141" spans="2:11" s="1" customFormat="1" ht="15" customHeight="1">
      <c r="B141" s="321"/>
      <c r="C141" s="276" t="s">
        <v>39</v>
      </c>
      <c r="D141" s="276"/>
      <c r="E141" s="276"/>
      <c r="F141" s="299" t="s">
        <v>743</v>
      </c>
      <c r="G141" s="276"/>
      <c r="H141" s="276" t="s">
        <v>799</v>
      </c>
      <c r="I141" s="276" t="s">
        <v>778</v>
      </c>
      <c r="J141" s="276"/>
      <c r="K141" s="324"/>
    </row>
    <row r="142" spans="2:11" s="1" customFormat="1" ht="15" customHeight="1">
      <c r="B142" s="321"/>
      <c r="C142" s="276" t="s">
        <v>800</v>
      </c>
      <c r="D142" s="276"/>
      <c r="E142" s="276"/>
      <c r="F142" s="299" t="s">
        <v>743</v>
      </c>
      <c r="G142" s="276"/>
      <c r="H142" s="276" t="s">
        <v>801</v>
      </c>
      <c r="I142" s="276" t="s">
        <v>778</v>
      </c>
      <c r="J142" s="276"/>
      <c r="K142" s="324"/>
    </row>
    <row r="143" spans="2:11" s="1" customFormat="1" ht="15" customHeight="1">
      <c r="B143" s="325"/>
      <c r="C143" s="326"/>
      <c r="D143" s="326"/>
      <c r="E143" s="326"/>
      <c r="F143" s="326"/>
      <c r="G143" s="326"/>
      <c r="H143" s="326"/>
      <c r="I143" s="326"/>
      <c r="J143" s="326"/>
      <c r="K143" s="327"/>
    </row>
    <row r="144" spans="2:11" s="1" customFormat="1" ht="18.75" customHeight="1">
      <c r="B144" s="312"/>
      <c r="C144" s="312"/>
      <c r="D144" s="312"/>
      <c r="E144" s="312"/>
      <c r="F144" s="313"/>
      <c r="G144" s="312"/>
      <c r="H144" s="312"/>
      <c r="I144" s="312"/>
      <c r="J144" s="312"/>
      <c r="K144" s="312"/>
    </row>
    <row r="145" spans="2:11" s="1" customFormat="1" ht="18.75" customHeight="1">
      <c r="B145" s="284"/>
      <c r="C145" s="284"/>
      <c r="D145" s="284"/>
      <c r="E145" s="284"/>
      <c r="F145" s="284"/>
      <c r="G145" s="284"/>
      <c r="H145" s="284"/>
      <c r="I145" s="284"/>
      <c r="J145" s="284"/>
      <c r="K145" s="284"/>
    </row>
    <row r="146" spans="2:11" s="1" customFormat="1" ht="7.5" customHeight="1">
      <c r="B146" s="285"/>
      <c r="C146" s="286"/>
      <c r="D146" s="286"/>
      <c r="E146" s="286"/>
      <c r="F146" s="286"/>
      <c r="G146" s="286"/>
      <c r="H146" s="286"/>
      <c r="I146" s="286"/>
      <c r="J146" s="286"/>
      <c r="K146" s="287"/>
    </row>
    <row r="147" spans="2:11" s="1" customFormat="1" ht="45" customHeight="1">
      <c r="B147" s="288"/>
      <c r="C147" s="289" t="s">
        <v>802</v>
      </c>
      <c r="D147" s="289"/>
      <c r="E147" s="289"/>
      <c r="F147" s="289"/>
      <c r="G147" s="289"/>
      <c r="H147" s="289"/>
      <c r="I147" s="289"/>
      <c r="J147" s="289"/>
      <c r="K147" s="290"/>
    </row>
    <row r="148" spans="2:11" s="1" customFormat="1" ht="17.25" customHeight="1">
      <c r="B148" s="288"/>
      <c r="C148" s="291" t="s">
        <v>737</v>
      </c>
      <c r="D148" s="291"/>
      <c r="E148" s="291"/>
      <c r="F148" s="291" t="s">
        <v>738</v>
      </c>
      <c r="G148" s="292"/>
      <c r="H148" s="291" t="s">
        <v>55</v>
      </c>
      <c r="I148" s="291" t="s">
        <v>58</v>
      </c>
      <c r="J148" s="291" t="s">
        <v>739</v>
      </c>
      <c r="K148" s="290"/>
    </row>
    <row r="149" spans="2:11" s="1" customFormat="1" ht="17.25" customHeight="1">
      <c r="B149" s="288"/>
      <c r="C149" s="293" t="s">
        <v>740</v>
      </c>
      <c r="D149" s="293"/>
      <c r="E149" s="293"/>
      <c r="F149" s="294" t="s">
        <v>741</v>
      </c>
      <c r="G149" s="295"/>
      <c r="H149" s="293"/>
      <c r="I149" s="293"/>
      <c r="J149" s="293" t="s">
        <v>742</v>
      </c>
      <c r="K149" s="290"/>
    </row>
    <row r="150" spans="2:11" s="1" customFormat="1" ht="5.25" customHeight="1">
      <c r="B150" s="301"/>
      <c r="C150" s="296"/>
      <c r="D150" s="296"/>
      <c r="E150" s="296"/>
      <c r="F150" s="296"/>
      <c r="G150" s="297"/>
      <c r="H150" s="296"/>
      <c r="I150" s="296"/>
      <c r="J150" s="296"/>
      <c r="K150" s="324"/>
    </row>
    <row r="151" spans="2:11" s="1" customFormat="1" ht="15" customHeight="1">
      <c r="B151" s="301"/>
      <c r="C151" s="328" t="s">
        <v>746</v>
      </c>
      <c r="D151" s="276"/>
      <c r="E151" s="276"/>
      <c r="F151" s="329" t="s">
        <v>743</v>
      </c>
      <c r="G151" s="276"/>
      <c r="H151" s="328" t="s">
        <v>783</v>
      </c>
      <c r="I151" s="328" t="s">
        <v>745</v>
      </c>
      <c r="J151" s="328">
        <v>120</v>
      </c>
      <c r="K151" s="324"/>
    </row>
    <row r="152" spans="2:11" s="1" customFormat="1" ht="15" customHeight="1">
      <c r="B152" s="301"/>
      <c r="C152" s="328" t="s">
        <v>792</v>
      </c>
      <c r="D152" s="276"/>
      <c r="E152" s="276"/>
      <c r="F152" s="329" t="s">
        <v>743</v>
      </c>
      <c r="G152" s="276"/>
      <c r="H152" s="328" t="s">
        <v>803</v>
      </c>
      <c r="I152" s="328" t="s">
        <v>745</v>
      </c>
      <c r="J152" s="328" t="s">
        <v>794</v>
      </c>
      <c r="K152" s="324"/>
    </row>
    <row r="153" spans="2:11" s="1" customFormat="1" ht="15" customHeight="1">
      <c r="B153" s="301"/>
      <c r="C153" s="328" t="s">
        <v>691</v>
      </c>
      <c r="D153" s="276"/>
      <c r="E153" s="276"/>
      <c r="F153" s="329" t="s">
        <v>743</v>
      </c>
      <c r="G153" s="276"/>
      <c r="H153" s="328" t="s">
        <v>804</v>
      </c>
      <c r="I153" s="328" t="s">
        <v>745</v>
      </c>
      <c r="J153" s="328" t="s">
        <v>794</v>
      </c>
      <c r="K153" s="324"/>
    </row>
    <row r="154" spans="2:11" s="1" customFormat="1" ht="15" customHeight="1">
      <c r="B154" s="301"/>
      <c r="C154" s="328" t="s">
        <v>748</v>
      </c>
      <c r="D154" s="276"/>
      <c r="E154" s="276"/>
      <c r="F154" s="329" t="s">
        <v>749</v>
      </c>
      <c r="G154" s="276"/>
      <c r="H154" s="328" t="s">
        <v>783</v>
      </c>
      <c r="I154" s="328" t="s">
        <v>745</v>
      </c>
      <c r="J154" s="328">
        <v>50</v>
      </c>
      <c r="K154" s="324"/>
    </row>
    <row r="155" spans="2:11" s="1" customFormat="1" ht="15" customHeight="1">
      <c r="B155" s="301"/>
      <c r="C155" s="328" t="s">
        <v>751</v>
      </c>
      <c r="D155" s="276"/>
      <c r="E155" s="276"/>
      <c r="F155" s="329" t="s">
        <v>743</v>
      </c>
      <c r="G155" s="276"/>
      <c r="H155" s="328" t="s">
        <v>783</v>
      </c>
      <c r="I155" s="328" t="s">
        <v>753</v>
      </c>
      <c r="J155" s="328"/>
      <c r="K155" s="324"/>
    </row>
    <row r="156" spans="2:11" s="1" customFormat="1" ht="15" customHeight="1">
      <c r="B156" s="301"/>
      <c r="C156" s="328" t="s">
        <v>762</v>
      </c>
      <c r="D156" s="276"/>
      <c r="E156" s="276"/>
      <c r="F156" s="329" t="s">
        <v>749</v>
      </c>
      <c r="G156" s="276"/>
      <c r="H156" s="328" t="s">
        <v>783</v>
      </c>
      <c r="I156" s="328" t="s">
        <v>745</v>
      </c>
      <c r="J156" s="328">
        <v>50</v>
      </c>
      <c r="K156" s="324"/>
    </row>
    <row r="157" spans="2:11" s="1" customFormat="1" ht="15" customHeight="1">
      <c r="B157" s="301"/>
      <c r="C157" s="328" t="s">
        <v>770</v>
      </c>
      <c r="D157" s="276"/>
      <c r="E157" s="276"/>
      <c r="F157" s="329" t="s">
        <v>749</v>
      </c>
      <c r="G157" s="276"/>
      <c r="H157" s="328" t="s">
        <v>783</v>
      </c>
      <c r="I157" s="328" t="s">
        <v>745</v>
      </c>
      <c r="J157" s="328">
        <v>50</v>
      </c>
      <c r="K157" s="324"/>
    </row>
    <row r="158" spans="2:11" s="1" customFormat="1" ht="15" customHeight="1">
      <c r="B158" s="301"/>
      <c r="C158" s="328" t="s">
        <v>768</v>
      </c>
      <c r="D158" s="276"/>
      <c r="E158" s="276"/>
      <c r="F158" s="329" t="s">
        <v>749</v>
      </c>
      <c r="G158" s="276"/>
      <c r="H158" s="328" t="s">
        <v>783</v>
      </c>
      <c r="I158" s="328" t="s">
        <v>745</v>
      </c>
      <c r="J158" s="328">
        <v>50</v>
      </c>
      <c r="K158" s="324"/>
    </row>
    <row r="159" spans="2:11" s="1" customFormat="1" ht="15" customHeight="1">
      <c r="B159" s="301"/>
      <c r="C159" s="328" t="s">
        <v>90</v>
      </c>
      <c r="D159" s="276"/>
      <c r="E159" s="276"/>
      <c r="F159" s="329" t="s">
        <v>743</v>
      </c>
      <c r="G159" s="276"/>
      <c r="H159" s="328" t="s">
        <v>805</v>
      </c>
      <c r="I159" s="328" t="s">
        <v>745</v>
      </c>
      <c r="J159" s="328" t="s">
        <v>806</v>
      </c>
      <c r="K159" s="324"/>
    </row>
    <row r="160" spans="2:11" s="1" customFormat="1" ht="15" customHeight="1">
      <c r="B160" s="301"/>
      <c r="C160" s="328" t="s">
        <v>807</v>
      </c>
      <c r="D160" s="276"/>
      <c r="E160" s="276"/>
      <c r="F160" s="329" t="s">
        <v>743</v>
      </c>
      <c r="G160" s="276"/>
      <c r="H160" s="328" t="s">
        <v>808</v>
      </c>
      <c r="I160" s="328" t="s">
        <v>778</v>
      </c>
      <c r="J160" s="328"/>
      <c r="K160" s="324"/>
    </row>
    <row r="161" spans="2:11" s="1" customFormat="1" ht="15" customHeight="1">
      <c r="B161" s="330"/>
      <c r="C161" s="310"/>
      <c r="D161" s="310"/>
      <c r="E161" s="310"/>
      <c r="F161" s="310"/>
      <c r="G161" s="310"/>
      <c r="H161" s="310"/>
      <c r="I161" s="310"/>
      <c r="J161" s="310"/>
      <c r="K161" s="331"/>
    </row>
    <row r="162" spans="2:11" s="1" customFormat="1" ht="18.75" customHeight="1">
      <c r="B162" s="312"/>
      <c r="C162" s="322"/>
      <c r="D162" s="322"/>
      <c r="E162" s="322"/>
      <c r="F162" s="332"/>
      <c r="G162" s="322"/>
      <c r="H162" s="322"/>
      <c r="I162" s="322"/>
      <c r="J162" s="322"/>
      <c r="K162" s="312"/>
    </row>
    <row r="163" spans="2:11" s="1" customFormat="1" ht="18.75" customHeight="1">
      <c r="B163" s="284"/>
      <c r="C163" s="284"/>
      <c r="D163" s="284"/>
      <c r="E163" s="284"/>
      <c r="F163" s="284"/>
      <c r="G163" s="284"/>
      <c r="H163" s="284"/>
      <c r="I163" s="284"/>
      <c r="J163" s="284"/>
      <c r="K163" s="284"/>
    </row>
    <row r="164" spans="2:11" s="1" customFormat="1" ht="7.5" customHeight="1">
      <c r="B164" s="263"/>
      <c r="C164" s="264"/>
      <c r="D164" s="264"/>
      <c r="E164" s="264"/>
      <c r="F164" s="264"/>
      <c r="G164" s="264"/>
      <c r="H164" s="264"/>
      <c r="I164" s="264"/>
      <c r="J164" s="264"/>
      <c r="K164" s="265"/>
    </row>
    <row r="165" spans="2:11" s="1" customFormat="1" ht="45" customHeight="1">
      <c r="B165" s="266"/>
      <c r="C165" s="267" t="s">
        <v>809</v>
      </c>
      <c r="D165" s="267"/>
      <c r="E165" s="267"/>
      <c r="F165" s="267"/>
      <c r="G165" s="267"/>
      <c r="H165" s="267"/>
      <c r="I165" s="267"/>
      <c r="J165" s="267"/>
      <c r="K165" s="268"/>
    </row>
    <row r="166" spans="2:11" s="1" customFormat="1" ht="17.25" customHeight="1">
      <c r="B166" s="266"/>
      <c r="C166" s="291" t="s">
        <v>737</v>
      </c>
      <c r="D166" s="291"/>
      <c r="E166" s="291"/>
      <c r="F166" s="291" t="s">
        <v>738</v>
      </c>
      <c r="G166" s="333"/>
      <c r="H166" s="334" t="s">
        <v>55</v>
      </c>
      <c r="I166" s="334" t="s">
        <v>58</v>
      </c>
      <c r="J166" s="291" t="s">
        <v>739</v>
      </c>
      <c r="K166" s="268"/>
    </row>
    <row r="167" spans="2:11" s="1" customFormat="1" ht="17.25" customHeight="1">
      <c r="B167" s="269"/>
      <c r="C167" s="293" t="s">
        <v>740</v>
      </c>
      <c r="D167" s="293"/>
      <c r="E167" s="293"/>
      <c r="F167" s="294" t="s">
        <v>741</v>
      </c>
      <c r="G167" s="335"/>
      <c r="H167" s="336"/>
      <c r="I167" s="336"/>
      <c r="J167" s="293" t="s">
        <v>742</v>
      </c>
      <c r="K167" s="271"/>
    </row>
    <row r="168" spans="2:11" s="1" customFormat="1" ht="5.25" customHeight="1">
      <c r="B168" s="301"/>
      <c r="C168" s="296"/>
      <c r="D168" s="296"/>
      <c r="E168" s="296"/>
      <c r="F168" s="296"/>
      <c r="G168" s="297"/>
      <c r="H168" s="296"/>
      <c r="I168" s="296"/>
      <c r="J168" s="296"/>
      <c r="K168" s="324"/>
    </row>
    <row r="169" spans="2:11" s="1" customFormat="1" ht="15" customHeight="1">
      <c r="B169" s="301"/>
      <c r="C169" s="276" t="s">
        <v>746</v>
      </c>
      <c r="D169" s="276"/>
      <c r="E169" s="276"/>
      <c r="F169" s="299" t="s">
        <v>743</v>
      </c>
      <c r="G169" s="276"/>
      <c r="H169" s="276" t="s">
        <v>783</v>
      </c>
      <c r="I169" s="276" t="s">
        <v>745</v>
      </c>
      <c r="J169" s="276">
        <v>120</v>
      </c>
      <c r="K169" s="324"/>
    </row>
    <row r="170" spans="2:11" s="1" customFormat="1" ht="15" customHeight="1">
      <c r="B170" s="301"/>
      <c r="C170" s="276" t="s">
        <v>792</v>
      </c>
      <c r="D170" s="276"/>
      <c r="E170" s="276"/>
      <c r="F170" s="299" t="s">
        <v>743</v>
      </c>
      <c r="G170" s="276"/>
      <c r="H170" s="276" t="s">
        <v>793</v>
      </c>
      <c r="I170" s="276" t="s">
        <v>745</v>
      </c>
      <c r="J170" s="276" t="s">
        <v>794</v>
      </c>
      <c r="K170" s="324"/>
    </row>
    <row r="171" spans="2:11" s="1" customFormat="1" ht="15" customHeight="1">
      <c r="B171" s="301"/>
      <c r="C171" s="276" t="s">
        <v>691</v>
      </c>
      <c r="D171" s="276"/>
      <c r="E171" s="276"/>
      <c r="F171" s="299" t="s">
        <v>743</v>
      </c>
      <c r="G171" s="276"/>
      <c r="H171" s="276" t="s">
        <v>810</v>
      </c>
      <c r="I171" s="276" t="s">
        <v>745</v>
      </c>
      <c r="J171" s="276" t="s">
        <v>794</v>
      </c>
      <c r="K171" s="324"/>
    </row>
    <row r="172" spans="2:11" s="1" customFormat="1" ht="15" customHeight="1">
      <c r="B172" s="301"/>
      <c r="C172" s="276" t="s">
        <v>748</v>
      </c>
      <c r="D172" s="276"/>
      <c r="E172" s="276"/>
      <c r="F172" s="299" t="s">
        <v>749</v>
      </c>
      <c r="G172" s="276"/>
      <c r="H172" s="276" t="s">
        <v>810</v>
      </c>
      <c r="I172" s="276" t="s">
        <v>745</v>
      </c>
      <c r="J172" s="276">
        <v>50</v>
      </c>
      <c r="K172" s="324"/>
    </row>
    <row r="173" spans="2:11" s="1" customFormat="1" ht="15" customHeight="1">
      <c r="B173" s="301"/>
      <c r="C173" s="276" t="s">
        <v>751</v>
      </c>
      <c r="D173" s="276"/>
      <c r="E173" s="276"/>
      <c r="F173" s="299" t="s">
        <v>743</v>
      </c>
      <c r="G173" s="276"/>
      <c r="H173" s="276" t="s">
        <v>810</v>
      </c>
      <c r="I173" s="276" t="s">
        <v>753</v>
      </c>
      <c r="J173" s="276"/>
      <c r="K173" s="324"/>
    </row>
    <row r="174" spans="2:11" s="1" customFormat="1" ht="15" customHeight="1">
      <c r="B174" s="301"/>
      <c r="C174" s="276" t="s">
        <v>762</v>
      </c>
      <c r="D174" s="276"/>
      <c r="E174" s="276"/>
      <c r="F174" s="299" t="s">
        <v>749</v>
      </c>
      <c r="G174" s="276"/>
      <c r="H174" s="276" t="s">
        <v>810</v>
      </c>
      <c r="I174" s="276" t="s">
        <v>745</v>
      </c>
      <c r="J174" s="276">
        <v>50</v>
      </c>
      <c r="K174" s="324"/>
    </row>
    <row r="175" spans="2:11" s="1" customFormat="1" ht="15" customHeight="1">
      <c r="B175" s="301"/>
      <c r="C175" s="276" t="s">
        <v>770</v>
      </c>
      <c r="D175" s="276"/>
      <c r="E175" s="276"/>
      <c r="F175" s="299" t="s">
        <v>749</v>
      </c>
      <c r="G175" s="276"/>
      <c r="H175" s="276" t="s">
        <v>810</v>
      </c>
      <c r="I175" s="276" t="s">
        <v>745</v>
      </c>
      <c r="J175" s="276">
        <v>50</v>
      </c>
      <c r="K175" s="324"/>
    </row>
    <row r="176" spans="2:11" s="1" customFormat="1" ht="15" customHeight="1">
      <c r="B176" s="301"/>
      <c r="C176" s="276" t="s">
        <v>768</v>
      </c>
      <c r="D176" s="276"/>
      <c r="E176" s="276"/>
      <c r="F176" s="299" t="s">
        <v>749</v>
      </c>
      <c r="G176" s="276"/>
      <c r="H176" s="276" t="s">
        <v>810</v>
      </c>
      <c r="I176" s="276" t="s">
        <v>745</v>
      </c>
      <c r="J176" s="276">
        <v>50</v>
      </c>
      <c r="K176" s="324"/>
    </row>
    <row r="177" spans="2:11" s="1" customFormat="1" ht="15" customHeight="1">
      <c r="B177" s="301"/>
      <c r="C177" s="276" t="s">
        <v>109</v>
      </c>
      <c r="D177" s="276"/>
      <c r="E177" s="276"/>
      <c r="F177" s="299" t="s">
        <v>743</v>
      </c>
      <c r="G177" s="276"/>
      <c r="H177" s="276" t="s">
        <v>811</v>
      </c>
      <c r="I177" s="276" t="s">
        <v>812</v>
      </c>
      <c r="J177" s="276"/>
      <c r="K177" s="324"/>
    </row>
    <row r="178" spans="2:11" s="1" customFormat="1" ht="15" customHeight="1">
      <c r="B178" s="301"/>
      <c r="C178" s="276" t="s">
        <v>58</v>
      </c>
      <c r="D178" s="276"/>
      <c r="E178" s="276"/>
      <c r="F178" s="299" t="s">
        <v>743</v>
      </c>
      <c r="G178" s="276"/>
      <c r="H178" s="276" t="s">
        <v>813</v>
      </c>
      <c r="I178" s="276" t="s">
        <v>814</v>
      </c>
      <c r="J178" s="276">
        <v>1</v>
      </c>
      <c r="K178" s="324"/>
    </row>
    <row r="179" spans="2:11" s="1" customFormat="1" ht="15" customHeight="1">
      <c r="B179" s="301"/>
      <c r="C179" s="276" t="s">
        <v>54</v>
      </c>
      <c r="D179" s="276"/>
      <c r="E179" s="276"/>
      <c r="F179" s="299" t="s">
        <v>743</v>
      </c>
      <c r="G179" s="276"/>
      <c r="H179" s="276" t="s">
        <v>815</v>
      </c>
      <c r="I179" s="276" t="s">
        <v>745</v>
      </c>
      <c r="J179" s="276">
        <v>20</v>
      </c>
      <c r="K179" s="324"/>
    </row>
    <row r="180" spans="2:11" s="1" customFormat="1" ht="15" customHeight="1">
      <c r="B180" s="301"/>
      <c r="C180" s="276" t="s">
        <v>55</v>
      </c>
      <c r="D180" s="276"/>
      <c r="E180" s="276"/>
      <c r="F180" s="299" t="s">
        <v>743</v>
      </c>
      <c r="G180" s="276"/>
      <c r="H180" s="276" t="s">
        <v>816</v>
      </c>
      <c r="I180" s="276" t="s">
        <v>745</v>
      </c>
      <c r="J180" s="276">
        <v>255</v>
      </c>
      <c r="K180" s="324"/>
    </row>
    <row r="181" spans="2:11" s="1" customFormat="1" ht="15" customHeight="1">
      <c r="B181" s="301"/>
      <c r="C181" s="276" t="s">
        <v>110</v>
      </c>
      <c r="D181" s="276"/>
      <c r="E181" s="276"/>
      <c r="F181" s="299" t="s">
        <v>743</v>
      </c>
      <c r="G181" s="276"/>
      <c r="H181" s="276" t="s">
        <v>707</v>
      </c>
      <c r="I181" s="276" t="s">
        <v>745</v>
      </c>
      <c r="J181" s="276">
        <v>10</v>
      </c>
      <c r="K181" s="324"/>
    </row>
    <row r="182" spans="2:11" s="1" customFormat="1" ht="15" customHeight="1">
      <c r="B182" s="301"/>
      <c r="C182" s="276" t="s">
        <v>111</v>
      </c>
      <c r="D182" s="276"/>
      <c r="E182" s="276"/>
      <c r="F182" s="299" t="s">
        <v>743</v>
      </c>
      <c r="G182" s="276"/>
      <c r="H182" s="276" t="s">
        <v>817</v>
      </c>
      <c r="I182" s="276" t="s">
        <v>778</v>
      </c>
      <c r="J182" s="276"/>
      <c r="K182" s="324"/>
    </row>
    <row r="183" spans="2:11" s="1" customFormat="1" ht="15" customHeight="1">
      <c r="B183" s="301"/>
      <c r="C183" s="276" t="s">
        <v>818</v>
      </c>
      <c r="D183" s="276"/>
      <c r="E183" s="276"/>
      <c r="F183" s="299" t="s">
        <v>743</v>
      </c>
      <c r="G183" s="276"/>
      <c r="H183" s="276" t="s">
        <v>819</v>
      </c>
      <c r="I183" s="276" t="s">
        <v>778</v>
      </c>
      <c r="J183" s="276"/>
      <c r="K183" s="324"/>
    </row>
    <row r="184" spans="2:11" s="1" customFormat="1" ht="15" customHeight="1">
      <c r="B184" s="301"/>
      <c r="C184" s="276" t="s">
        <v>807</v>
      </c>
      <c r="D184" s="276"/>
      <c r="E184" s="276"/>
      <c r="F184" s="299" t="s">
        <v>743</v>
      </c>
      <c r="G184" s="276"/>
      <c r="H184" s="276" t="s">
        <v>820</v>
      </c>
      <c r="I184" s="276" t="s">
        <v>778</v>
      </c>
      <c r="J184" s="276"/>
      <c r="K184" s="324"/>
    </row>
    <row r="185" spans="2:11" s="1" customFormat="1" ht="15" customHeight="1">
      <c r="B185" s="301"/>
      <c r="C185" s="276" t="s">
        <v>113</v>
      </c>
      <c r="D185" s="276"/>
      <c r="E185" s="276"/>
      <c r="F185" s="299" t="s">
        <v>749</v>
      </c>
      <c r="G185" s="276"/>
      <c r="H185" s="276" t="s">
        <v>821</v>
      </c>
      <c r="I185" s="276" t="s">
        <v>745</v>
      </c>
      <c r="J185" s="276">
        <v>50</v>
      </c>
      <c r="K185" s="324"/>
    </row>
    <row r="186" spans="2:11" s="1" customFormat="1" ht="15" customHeight="1">
      <c r="B186" s="301"/>
      <c r="C186" s="276" t="s">
        <v>822</v>
      </c>
      <c r="D186" s="276"/>
      <c r="E186" s="276"/>
      <c r="F186" s="299" t="s">
        <v>749</v>
      </c>
      <c r="G186" s="276"/>
      <c r="H186" s="276" t="s">
        <v>823</v>
      </c>
      <c r="I186" s="276" t="s">
        <v>824</v>
      </c>
      <c r="J186" s="276"/>
      <c r="K186" s="324"/>
    </row>
    <row r="187" spans="2:11" s="1" customFormat="1" ht="15" customHeight="1">
      <c r="B187" s="301"/>
      <c r="C187" s="276" t="s">
        <v>825</v>
      </c>
      <c r="D187" s="276"/>
      <c r="E187" s="276"/>
      <c r="F187" s="299" t="s">
        <v>749</v>
      </c>
      <c r="G187" s="276"/>
      <c r="H187" s="276" t="s">
        <v>826</v>
      </c>
      <c r="I187" s="276" t="s">
        <v>824</v>
      </c>
      <c r="J187" s="276"/>
      <c r="K187" s="324"/>
    </row>
    <row r="188" spans="2:11" s="1" customFormat="1" ht="15" customHeight="1">
      <c r="B188" s="301"/>
      <c r="C188" s="276" t="s">
        <v>827</v>
      </c>
      <c r="D188" s="276"/>
      <c r="E188" s="276"/>
      <c r="F188" s="299" t="s">
        <v>749</v>
      </c>
      <c r="G188" s="276"/>
      <c r="H188" s="276" t="s">
        <v>828</v>
      </c>
      <c r="I188" s="276" t="s">
        <v>824</v>
      </c>
      <c r="J188" s="276"/>
      <c r="K188" s="324"/>
    </row>
    <row r="189" spans="2:11" s="1" customFormat="1" ht="15" customHeight="1">
      <c r="B189" s="301"/>
      <c r="C189" s="337" t="s">
        <v>829</v>
      </c>
      <c r="D189" s="276"/>
      <c r="E189" s="276"/>
      <c r="F189" s="299" t="s">
        <v>749</v>
      </c>
      <c r="G189" s="276"/>
      <c r="H189" s="276" t="s">
        <v>830</v>
      </c>
      <c r="I189" s="276" t="s">
        <v>831</v>
      </c>
      <c r="J189" s="338" t="s">
        <v>832</v>
      </c>
      <c r="K189" s="324"/>
    </row>
    <row r="190" spans="2:11" s="16" customFormat="1" ht="15" customHeight="1">
      <c r="B190" s="339"/>
      <c r="C190" s="340" t="s">
        <v>833</v>
      </c>
      <c r="D190" s="341"/>
      <c r="E190" s="341"/>
      <c r="F190" s="342" t="s">
        <v>749</v>
      </c>
      <c r="G190" s="341"/>
      <c r="H190" s="341" t="s">
        <v>834</v>
      </c>
      <c r="I190" s="341" t="s">
        <v>831</v>
      </c>
      <c r="J190" s="343" t="s">
        <v>832</v>
      </c>
      <c r="K190" s="344"/>
    </row>
    <row r="191" spans="2:11" s="1" customFormat="1" ht="15" customHeight="1">
      <c r="B191" s="301"/>
      <c r="C191" s="337" t="s">
        <v>43</v>
      </c>
      <c r="D191" s="276"/>
      <c r="E191" s="276"/>
      <c r="F191" s="299" t="s">
        <v>743</v>
      </c>
      <c r="G191" s="276"/>
      <c r="H191" s="273" t="s">
        <v>835</v>
      </c>
      <c r="I191" s="276" t="s">
        <v>836</v>
      </c>
      <c r="J191" s="276"/>
      <c r="K191" s="324"/>
    </row>
    <row r="192" spans="2:11" s="1" customFormat="1" ht="15" customHeight="1">
      <c r="B192" s="301"/>
      <c r="C192" s="337" t="s">
        <v>837</v>
      </c>
      <c r="D192" s="276"/>
      <c r="E192" s="276"/>
      <c r="F192" s="299" t="s">
        <v>743</v>
      </c>
      <c r="G192" s="276"/>
      <c r="H192" s="276" t="s">
        <v>838</v>
      </c>
      <c r="I192" s="276" t="s">
        <v>778</v>
      </c>
      <c r="J192" s="276"/>
      <c r="K192" s="324"/>
    </row>
    <row r="193" spans="2:11" s="1" customFormat="1" ht="15" customHeight="1">
      <c r="B193" s="301"/>
      <c r="C193" s="337" t="s">
        <v>839</v>
      </c>
      <c r="D193" s="276"/>
      <c r="E193" s="276"/>
      <c r="F193" s="299" t="s">
        <v>743</v>
      </c>
      <c r="G193" s="276"/>
      <c r="H193" s="276" t="s">
        <v>840</v>
      </c>
      <c r="I193" s="276" t="s">
        <v>778</v>
      </c>
      <c r="J193" s="276"/>
      <c r="K193" s="324"/>
    </row>
    <row r="194" spans="2:11" s="1" customFormat="1" ht="15" customHeight="1">
      <c r="B194" s="301"/>
      <c r="C194" s="337" t="s">
        <v>841</v>
      </c>
      <c r="D194" s="276"/>
      <c r="E194" s="276"/>
      <c r="F194" s="299" t="s">
        <v>749</v>
      </c>
      <c r="G194" s="276"/>
      <c r="H194" s="276" t="s">
        <v>842</v>
      </c>
      <c r="I194" s="276" t="s">
        <v>778</v>
      </c>
      <c r="J194" s="276"/>
      <c r="K194" s="324"/>
    </row>
    <row r="195" spans="2:11" s="1" customFormat="1" ht="15" customHeight="1">
      <c r="B195" s="330"/>
      <c r="C195" s="345"/>
      <c r="D195" s="310"/>
      <c r="E195" s="310"/>
      <c r="F195" s="310"/>
      <c r="G195" s="310"/>
      <c r="H195" s="310"/>
      <c r="I195" s="310"/>
      <c r="J195" s="310"/>
      <c r="K195" s="331"/>
    </row>
    <row r="196" spans="2:11" s="1" customFormat="1" ht="18.75" customHeight="1">
      <c r="B196" s="312"/>
      <c r="C196" s="322"/>
      <c r="D196" s="322"/>
      <c r="E196" s="322"/>
      <c r="F196" s="332"/>
      <c r="G196" s="322"/>
      <c r="H196" s="322"/>
      <c r="I196" s="322"/>
      <c r="J196" s="322"/>
      <c r="K196" s="312"/>
    </row>
    <row r="197" spans="2:11" s="1" customFormat="1" ht="18.75" customHeight="1">
      <c r="B197" s="312"/>
      <c r="C197" s="322"/>
      <c r="D197" s="322"/>
      <c r="E197" s="322"/>
      <c r="F197" s="332"/>
      <c r="G197" s="322"/>
      <c r="H197" s="322"/>
      <c r="I197" s="322"/>
      <c r="J197" s="322"/>
      <c r="K197" s="312"/>
    </row>
    <row r="198" spans="2:11" s="1" customFormat="1" ht="18.75" customHeight="1">
      <c r="B198" s="284"/>
      <c r="C198" s="284"/>
      <c r="D198" s="284"/>
      <c r="E198" s="284"/>
      <c r="F198" s="284"/>
      <c r="G198" s="284"/>
      <c r="H198" s="284"/>
      <c r="I198" s="284"/>
      <c r="J198" s="284"/>
      <c r="K198" s="284"/>
    </row>
    <row r="199" spans="2:11" s="1" customFormat="1" ht="13.5">
      <c r="B199" s="263"/>
      <c r="C199" s="264"/>
      <c r="D199" s="264"/>
      <c r="E199" s="264"/>
      <c r="F199" s="264"/>
      <c r="G199" s="264"/>
      <c r="H199" s="264"/>
      <c r="I199" s="264"/>
      <c r="J199" s="264"/>
      <c r="K199" s="265"/>
    </row>
    <row r="200" spans="2:11" s="1" customFormat="1" ht="21">
      <c r="B200" s="266"/>
      <c r="C200" s="267" t="s">
        <v>843</v>
      </c>
      <c r="D200" s="267"/>
      <c r="E200" s="267"/>
      <c r="F200" s="267"/>
      <c r="G200" s="267"/>
      <c r="H200" s="267"/>
      <c r="I200" s="267"/>
      <c r="J200" s="267"/>
      <c r="K200" s="268"/>
    </row>
    <row r="201" spans="2:11" s="1" customFormat="1" ht="25.5" customHeight="1">
      <c r="B201" s="266"/>
      <c r="C201" s="346" t="s">
        <v>844</v>
      </c>
      <c r="D201" s="346"/>
      <c r="E201" s="346"/>
      <c r="F201" s="346" t="s">
        <v>845</v>
      </c>
      <c r="G201" s="347"/>
      <c r="H201" s="346" t="s">
        <v>846</v>
      </c>
      <c r="I201" s="346"/>
      <c r="J201" s="346"/>
      <c r="K201" s="268"/>
    </row>
    <row r="202" spans="2:11" s="1" customFormat="1" ht="5.25" customHeight="1">
      <c r="B202" s="301"/>
      <c r="C202" s="296"/>
      <c r="D202" s="296"/>
      <c r="E202" s="296"/>
      <c r="F202" s="296"/>
      <c r="G202" s="322"/>
      <c r="H202" s="296"/>
      <c r="I202" s="296"/>
      <c r="J202" s="296"/>
      <c r="K202" s="324"/>
    </row>
    <row r="203" spans="2:11" s="1" customFormat="1" ht="15" customHeight="1">
      <c r="B203" s="301"/>
      <c r="C203" s="276" t="s">
        <v>836</v>
      </c>
      <c r="D203" s="276"/>
      <c r="E203" s="276"/>
      <c r="F203" s="299" t="s">
        <v>44</v>
      </c>
      <c r="G203" s="276"/>
      <c r="H203" s="276" t="s">
        <v>847</v>
      </c>
      <c r="I203" s="276"/>
      <c r="J203" s="276"/>
      <c r="K203" s="324"/>
    </row>
    <row r="204" spans="2:11" s="1" customFormat="1" ht="15" customHeight="1">
      <c r="B204" s="301"/>
      <c r="C204" s="276"/>
      <c r="D204" s="276"/>
      <c r="E204" s="276"/>
      <c r="F204" s="299" t="s">
        <v>45</v>
      </c>
      <c r="G204" s="276"/>
      <c r="H204" s="276" t="s">
        <v>848</v>
      </c>
      <c r="I204" s="276"/>
      <c r="J204" s="276"/>
      <c r="K204" s="324"/>
    </row>
    <row r="205" spans="2:11" s="1" customFormat="1" ht="15" customHeight="1">
      <c r="B205" s="301"/>
      <c r="C205" s="276"/>
      <c r="D205" s="276"/>
      <c r="E205" s="276"/>
      <c r="F205" s="299" t="s">
        <v>48</v>
      </c>
      <c r="G205" s="276"/>
      <c r="H205" s="276" t="s">
        <v>849</v>
      </c>
      <c r="I205" s="276"/>
      <c r="J205" s="276"/>
      <c r="K205" s="324"/>
    </row>
    <row r="206" spans="2:11" s="1" customFormat="1" ht="15" customHeight="1">
      <c r="B206" s="301"/>
      <c r="C206" s="276"/>
      <c r="D206" s="276"/>
      <c r="E206" s="276"/>
      <c r="F206" s="299" t="s">
        <v>46</v>
      </c>
      <c r="G206" s="276"/>
      <c r="H206" s="276" t="s">
        <v>850</v>
      </c>
      <c r="I206" s="276"/>
      <c r="J206" s="276"/>
      <c r="K206" s="324"/>
    </row>
    <row r="207" spans="2:11" s="1" customFormat="1" ht="15" customHeight="1">
      <c r="B207" s="301"/>
      <c r="C207" s="276"/>
      <c r="D207" s="276"/>
      <c r="E207" s="276"/>
      <c r="F207" s="299" t="s">
        <v>47</v>
      </c>
      <c r="G207" s="276"/>
      <c r="H207" s="276" t="s">
        <v>851</v>
      </c>
      <c r="I207" s="276"/>
      <c r="J207" s="276"/>
      <c r="K207" s="324"/>
    </row>
    <row r="208" spans="2:11" s="1" customFormat="1" ht="15" customHeight="1">
      <c r="B208" s="301"/>
      <c r="C208" s="276"/>
      <c r="D208" s="276"/>
      <c r="E208" s="276"/>
      <c r="F208" s="299"/>
      <c r="G208" s="276"/>
      <c r="H208" s="276"/>
      <c r="I208" s="276"/>
      <c r="J208" s="276"/>
      <c r="K208" s="324"/>
    </row>
    <row r="209" spans="2:11" s="1" customFormat="1" ht="15" customHeight="1">
      <c r="B209" s="301"/>
      <c r="C209" s="276" t="s">
        <v>790</v>
      </c>
      <c r="D209" s="276"/>
      <c r="E209" s="276"/>
      <c r="F209" s="299" t="s">
        <v>80</v>
      </c>
      <c r="G209" s="276"/>
      <c r="H209" s="276" t="s">
        <v>852</v>
      </c>
      <c r="I209" s="276"/>
      <c r="J209" s="276"/>
      <c r="K209" s="324"/>
    </row>
    <row r="210" spans="2:11" s="1" customFormat="1" ht="15" customHeight="1">
      <c r="B210" s="301"/>
      <c r="C210" s="276"/>
      <c r="D210" s="276"/>
      <c r="E210" s="276"/>
      <c r="F210" s="299" t="s">
        <v>686</v>
      </c>
      <c r="G210" s="276"/>
      <c r="H210" s="276" t="s">
        <v>687</v>
      </c>
      <c r="I210" s="276"/>
      <c r="J210" s="276"/>
      <c r="K210" s="324"/>
    </row>
    <row r="211" spans="2:11" s="1" customFormat="1" ht="15" customHeight="1">
      <c r="B211" s="301"/>
      <c r="C211" s="276"/>
      <c r="D211" s="276"/>
      <c r="E211" s="276"/>
      <c r="F211" s="299" t="s">
        <v>684</v>
      </c>
      <c r="G211" s="276"/>
      <c r="H211" s="276" t="s">
        <v>853</v>
      </c>
      <c r="I211" s="276"/>
      <c r="J211" s="276"/>
      <c r="K211" s="324"/>
    </row>
    <row r="212" spans="2:11" s="1" customFormat="1" ht="15" customHeight="1">
      <c r="B212" s="348"/>
      <c r="C212" s="276"/>
      <c r="D212" s="276"/>
      <c r="E212" s="276"/>
      <c r="F212" s="299" t="s">
        <v>688</v>
      </c>
      <c r="G212" s="337"/>
      <c r="H212" s="328" t="s">
        <v>689</v>
      </c>
      <c r="I212" s="328"/>
      <c r="J212" s="328"/>
      <c r="K212" s="349"/>
    </row>
    <row r="213" spans="2:11" s="1" customFormat="1" ht="15" customHeight="1">
      <c r="B213" s="348"/>
      <c r="C213" s="276"/>
      <c r="D213" s="276"/>
      <c r="E213" s="276"/>
      <c r="F213" s="299" t="s">
        <v>690</v>
      </c>
      <c r="G213" s="337"/>
      <c r="H213" s="328" t="s">
        <v>854</v>
      </c>
      <c r="I213" s="328"/>
      <c r="J213" s="328"/>
      <c r="K213" s="349"/>
    </row>
    <row r="214" spans="2:11" s="1" customFormat="1" ht="15" customHeight="1">
      <c r="B214" s="348"/>
      <c r="C214" s="276"/>
      <c r="D214" s="276"/>
      <c r="E214" s="276"/>
      <c r="F214" s="299"/>
      <c r="G214" s="337"/>
      <c r="H214" s="328"/>
      <c r="I214" s="328"/>
      <c r="J214" s="328"/>
      <c r="K214" s="349"/>
    </row>
    <row r="215" spans="2:11" s="1" customFormat="1" ht="15" customHeight="1">
      <c r="B215" s="348"/>
      <c r="C215" s="276" t="s">
        <v>814</v>
      </c>
      <c r="D215" s="276"/>
      <c r="E215" s="276"/>
      <c r="F215" s="299">
        <v>1</v>
      </c>
      <c r="G215" s="337"/>
      <c r="H215" s="328" t="s">
        <v>855</v>
      </c>
      <c r="I215" s="328"/>
      <c r="J215" s="328"/>
      <c r="K215" s="349"/>
    </row>
    <row r="216" spans="2:11" s="1" customFormat="1" ht="15" customHeight="1">
      <c r="B216" s="348"/>
      <c r="C216" s="276"/>
      <c r="D216" s="276"/>
      <c r="E216" s="276"/>
      <c r="F216" s="299">
        <v>2</v>
      </c>
      <c r="G216" s="337"/>
      <c r="H216" s="328" t="s">
        <v>856</v>
      </c>
      <c r="I216" s="328"/>
      <c r="J216" s="328"/>
      <c r="K216" s="349"/>
    </row>
    <row r="217" spans="2:11" s="1" customFormat="1" ht="15" customHeight="1">
      <c r="B217" s="348"/>
      <c r="C217" s="276"/>
      <c r="D217" s="276"/>
      <c r="E217" s="276"/>
      <c r="F217" s="299">
        <v>3</v>
      </c>
      <c r="G217" s="337"/>
      <c r="H217" s="328" t="s">
        <v>857</v>
      </c>
      <c r="I217" s="328"/>
      <c r="J217" s="328"/>
      <c r="K217" s="349"/>
    </row>
    <row r="218" spans="2:11" s="1" customFormat="1" ht="15" customHeight="1">
      <c r="B218" s="348"/>
      <c r="C218" s="276"/>
      <c r="D218" s="276"/>
      <c r="E218" s="276"/>
      <c r="F218" s="299">
        <v>4</v>
      </c>
      <c r="G218" s="337"/>
      <c r="H218" s="328" t="s">
        <v>858</v>
      </c>
      <c r="I218" s="328"/>
      <c r="J218" s="328"/>
      <c r="K218" s="349"/>
    </row>
    <row r="219" spans="2:11" s="1" customFormat="1" ht="12.75" customHeight="1">
      <c r="B219" s="350"/>
      <c r="C219" s="351"/>
      <c r="D219" s="351"/>
      <c r="E219" s="351"/>
      <c r="F219" s="351"/>
      <c r="G219" s="351"/>
      <c r="H219" s="351"/>
      <c r="I219" s="351"/>
      <c r="J219" s="351"/>
      <c r="K219" s="352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Michvot Lukáš</dc:creator>
  <cp:keywords/>
  <dc:description/>
  <cp:lastModifiedBy>Michvot Lukáš</cp:lastModifiedBy>
  <dcterms:created xsi:type="dcterms:W3CDTF">2024-02-15T12:23:47Z</dcterms:created>
  <dcterms:modified xsi:type="dcterms:W3CDTF">2024-02-15T12:23:50Z</dcterms:modified>
  <cp:category/>
  <cp:version/>
  <cp:contentType/>
  <cp:contentStatus/>
</cp:coreProperties>
</file>