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a - Demolice objekt 1" sheetId="2" r:id="rId2"/>
    <sheet name="02a - Demolice objekt 2" sheetId="3" r:id="rId3"/>
    <sheet name="02 - SO 02 Sociální zařízení" sheetId="4" r:id="rId4"/>
    <sheet name="02a - elektroinstalace" sheetId="5" r:id="rId5"/>
    <sheet name="02b - VZT" sheetId="6" r:id="rId6"/>
    <sheet name="02c - ZTI" sheetId="7" r:id="rId7"/>
    <sheet name="03 - VRN" sheetId="8" r:id="rId8"/>
  </sheets>
  <definedNames>
    <definedName name="_xlnm.Print_Area" localSheetId="0">'Rekapitulace stavby'!$D$4:$AO$76,'Rekapitulace stavby'!$C$82:$AQ$104</definedName>
    <definedName name="_xlnm._FilterDatabase" localSheetId="1" hidden="1">'01a - Demolice objekt 1'!$C$127:$K$207</definedName>
    <definedName name="_xlnm.Print_Area" localSheetId="1">'01a - Demolice objekt 1'!$C$4:$J$76,'01a - Demolice objekt 1'!$C$82:$J$107,'01a - Demolice objekt 1'!$C$113:$K$207</definedName>
    <definedName name="_xlnm._FilterDatabase" localSheetId="2" hidden="1">'02a - Demolice objekt 2'!$C$123:$K$174</definedName>
    <definedName name="_xlnm.Print_Area" localSheetId="2">'02a - Demolice objekt 2'!$C$4:$J$76,'02a - Demolice objekt 2'!$C$82:$J$103,'02a - Demolice objekt 2'!$C$109:$K$174</definedName>
    <definedName name="_xlnm._FilterDatabase" localSheetId="3" hidden="1">'02 - SO 02 Sociální zařízení'!$C$138:$K$716</definedName>
    <definedName name="_xlnm.Print_Area" localSheetId="3">'02 - SO 02 Sociální zařízení'!$C$4:$J$76,'02 - SO 02 Sociální zařízení'!$C$82:$J$120,'02 - SO 02 Sociální zařízení'!$C$126:$K$716</definedName>
    <definedName name="_xlnm._FilterDatabase" localSheetId="4" hidden="1">'02a - elektroinstalace'!$C$119:$K$262</definedName>
    <definedName name="_xlnm.Print_Area" localSheetId="4">'02a - elektroinstalace'!$C$4:$J$76,'02a - elektroinstalace'!$C$82:$J$99,'02a - elektroinstalace'!$C$105:$K$262</definedName>
    <definedName name="_xlnm._FilterDatabase" localSheetId="5" hidden="1">'02b - VZT'!$C$121:$K$170</definedName>
    <definedName name="_xlnm.Print_Area" localSheetId="5">'02b - VZT'!$C$4:$J$76,'02b - VZT'!$C$82:$J$101,'02b - VZT'!$C$107:$K$170</definedName>
    <definedName name="_xlnm._FilterDatabase" localSheetId="6" hidden="1">'02c - ZTI'!$C$132:$K$382</definedName>
    <definedName name="_xlnm.Print_Area" localSheetId="6">'02c - ZTI'!$C$4:$J$76,'02c - ZTI'!$C$82:$J$112,'02c - ZTI'!$C$118:$K$382</definedName>
    <definedName name="_xlnm._FilterDatabase" localSheetId="7" hidden="1">'03 - VRN'!$C$118:$K$137</definedName>
    <definedName name="_xlnm.Print_Area" localSheetId="7">'03 - VRN'!$C$4:$J$76,'03 - VRN'!$C$82:$J$100,'03 - VRN'!$C$106:$K$137</definedName>
    <definedName name="_xlnm.Print_Titles" localSheetId="0">'Rekapitulace stavby'!$92:$92</definedName>
    <definedName name="_xlnm.Print_Titles" localSheetId="1">'01a - Demolice objekt 1'!$127:$127</definedName>
    <definedName name="_xlnm.Print_Titles" localSheetId="2">'02a - Demolice objekt 2'!$123:$123</definedName>
    <definedName name="_xlnm.Print_Titles" localSheetId="3">'02 - SO 02 Sociální zařízení'!$138:$138</definedName>
    <definedName name="_xlnm.Print_Titles" localSheetId="4">'02a - elektroinstalace'!$119:$119</definedName>
    <definedName name="_xlnm.Print_Titles" localSheetId="5">'02b - VZT'!$121:$121</definedName>
    <definedName name="_xlnm.Print_Titles" localSheetId="6">'02c - ZTI'!$132:$132</definedName>
    <definedName name="_xlnm.Print_Titles" localSheetId="7">'03 - VRN'!$118:$118</definedName>
  </definedNames>
  <calcPr fullCalcOnLoad="1"/>
</workbook>
</file>

<file path=xl/sharedStrings.xml><?xml version="1.0" encoding="utf-8"?>
<sst xmlns="http://schemas.openxmlformats.org/spreadsheetml/2006/main" count="11635" uniqueCount="1998">
  <si>
    <t>Export Komplet</t>
  </si>
  <si>
    <t/>
  </si>
  <si>
    <t>2.0</t>
  </si>
  <si>
    <t>ZAMOK</t>
  </si>
  <si>
    <t>False</t>
  </si>
  <si>
    <t>{9658c2bf-fe4d-4598-a5c6-8cd251063cc0}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</si>
  <si>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</si>
  <si>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</si>
  <si>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</si>
  <si>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</si>
  <si>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</si>
  <si>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</si>
  <si>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</si>
  <si>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</si>
  <si>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20230321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</si>
  <si>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</si>
  <si>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</si>
  <si>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Sociální zázemí pro Lesní hřbitov</t>
  </si>
  <si>
    <t>KSO:</t>
  </si>
  <si>
    <t>CC-CZ:</t>
  </si>
  <si>
    <t>Místo:</t>
  </si>
  <si>
    <t>Nový Bor</t>
  </si>
  <si>
    <t>Datum:</t>
  </si>
  <si>
    <t>21. 3. 2023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</si>
  <si>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</si>
  <si>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</si>
  <si>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</si>
  <si>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</si>
  <si>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</si>
  <si>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</si>
  <si>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</si>
  <si>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R. Voce</t>
  </si>
  <si>
    <t>True</t>
  </si>
  <si>
    <t>Zpracovatel:</t>
  </si>
  <si>
    <t>J. Nenšěra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</si>
  <si>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</si>
  <si>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</si>
  <si>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</si>
  <si>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</si>
  <si>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</si>
  <si>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</si>
  <si>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</si>
  <si>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</si>
  <si>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</si>
  <si>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</si>
  <si>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</si>
  <si>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</si>
  <si>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</si>
  <si>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</si>
  <si>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</si>
  <si>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</si>
  <si>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</si>
  <si>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</si>
  <si>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</si>
  <si>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</si>
  <si>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</si>
  <si>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</si>
  <si>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</si>
  <si>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</si>
  <si>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</si>
  <si>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</si>
  <si>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</si>
  <si>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</si>
  <si>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</si>
  <si>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</si>
  <si>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</si>
  <si>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</si>
  <si>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</si>
  <si>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</si>
  <si>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</si>
  <si>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</si>
  <si>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</si>
  <si>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</si>
  <si>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</si>
  <si>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</si>
  <si>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</si>
  <si>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</si>
  <si>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</si>
  <si>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</si>
  <si>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</si>
  <si>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</si>
  <si>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 01 Demolice</t>
  </si>
  <si>
    <t>STA</t>
  </si>
  <si>
    <t>1</t>
  </si>
  <si>
    <t>{3b91651a-ea0d-4c54-bc47-d48735fe7358}</t>
  </si>
  <si>
    <t>2</t>
  </si>
  <si>
    <t>/</t>
  </si>
  <si>
    <t>01a</t>
  </si>
  <si>
    <t>Demolice objekt 1</t>
  </si>
  <si>
    <t>Soupis</t>
  </si>
  <si>
    <t>{5cc5a0f9-5b11-4ee6-bcf8-8817bbad5260}</t>
  </si>
  <si>
    <t>02a</t>
  </si>
  <si>
    <t>Demolice objekt 2</t>
  </si>
  <si>
    <t>{be5e593a-6116-4150-bf6f-2c156f7d455b}</t>
  </si>
  <si>
    <t>02</t>
  </si>
  <si>
    <t>SO 02 Sociální zařízení</t>
  </si>
  <si>
    <t>{d824d129-2ea9-4e00-9a23-7985a21c91fd}</t>
  </si>
  <si>
    <t>###NOINSERT###</t>
  </si>
  <si>
    <t>elektroinstalace</t>
  </si>
  <si>
    <t>{ce6b030c-1e74-45e1-9f3f-96b7a0c64885}</t>
  </si>
  <si>
    <t>02b</t>
  </si>
  <si>
    <t>VZT</t>
  </si>
  <si>
    <t>{0bf8b50d-9047-463e-b7f2-4149b20f290f}</t>
  </si>
  <si>
    <t>02c</t>
  </si>
  <si>
    <t>ZTI</t>
  </si>
  <si>
    <t>{e5dff22e-2375-4b85-9a27-a46980ee9fa3}</t>
  </si>
  <si>
    <t>03</t>
  </si>
  <si>
    <t>VRN</t>
  </si>
  <si>
    <t>{a74135d9-60c0-41cb-bc12-e4fb8522343f}</t>
  </si>
  <si>
    <t>KRYCÍ LIST SOUPISU PRACÍ</t>
  </si>
  <si>
    <t>Objekt:</t>
  </si>
  <si>
    <t>01 - SO 01 Demolice</t>
  </si>
  <si>
    <t>Soupis:</t>
  </si>
  <si>
    <t>01a - Demolice objekt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</si>
  <si>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</si>
  <si>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</si>
  <si>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</si>
  <si>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</si>
  <si>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</si>
  <si>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</si>
  <si>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</si>
  <si>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</si>
  <si>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</si>
  <si>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</si>
  <si>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</si>
  <si>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</si>
  <si>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722 - Zdravotechnika - vnitřní vodovod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</si>
  <si>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</si>
  <si>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</si>
  <si>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</si>
  <si>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</si>
  <si>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</si>
  <si>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</si>
  <si>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</si>
  <si>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</si>
  <si>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</si>
  <si>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</si>
  <si>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</si>
  <si>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</si>
  <si>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</si>
  <si>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</si>
  <si>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</si>
  <si>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</si>
  <si>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</si>
  <si>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</si>
  <si>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</si>
  <si>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</si>
  <si>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</si>
  <si>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01</t>
  </si>
  <si>
    <t>4</t>
  </si>
  <si>
    <t>1954397995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</si>
  <si>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</si>
  <si>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</si>
  <si>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</si>
  <si>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160+11,6+9</t>
  </si>
  <si>
    <t>113107130</t>
  </si>
  <si>
    <t>Odstranění podkladu z betonu prostého tl do 100 mm ručně</t>
  </si>
  <si>
    <t>847552035</t>
  </si>
  <si>
    <t>Odstranění podkladů nebo krytů ručně s přemístěním hmot na skládku na vzdálenost do 3 m nebo s naložením na dopravní prostředek z betonu prostého, o tl. vrstvy do 100 mm</t>
  </si>
  <si>
    <t>3</t>
  </si>
  <si>
    <t>113107136</t>
  </si>
  <si>
    <t>Odstranění podkladu z betonu vyztuženého sítěmi tl přes 100 do 150 mm ručně</t>
  </si>
  <si>
    <t>1898104449</t>
  </si>
  <si>
    <t>Odstranění podkladů nebo krytů ručně s přemístěním hmot na skládku na vzdálenost do 3 m nebo s naložením na dopravní prostředek z betonu vyztuženého sítěmi, o tl. vrstvy přes 100 do 150 mm</t>
  </si>
  <si>
    <t>37,44+9</t>
  </si>
  <si>
    <t>122251102</t>
  </si>
  <si>
    <t>Odkopávky a prokopávky nezapažené v hornině třídy těžitelnosti I skupiny 3 objem do 50 m3 strojně</t>
  </si>
  <si>
    <t>m3</t>
  </si>
  <si>
    <t>-1154800616</t>
  </si>
  <si>
    <t>Odkopávky a prokopávky nezapažené strojně v hornině třídy těžitelnosti I skupiny 3 přes 20 do 50 m3</t>
  </si>
  <si>
    <t>0,8*(7,8*4)*1,7</t>
  </si>
  <si>
    <t>5</t>
  </si>
  <si>
    <t>132251101</t>
  </si>
  <si>
    <t>Hloubení rýh nezapažených š do 800 mm v hornině třídy těžitelnosti I skupiny 3 objem do 20 m3 strojně</t>
  </si>
  <si>
    <t>752484199</t>
  </si>
  <si>
    <t>Hloubení nezapažených rýh šířky do 800 mm strojně s urovnáním dna do předepsaného profilu a spádu v hornině třídy těžitelnosti I skupiny 3 do 20 m3</t>
  </si>
  <si>
    <t>14*0,6*1</t>
  </si>
  <si>
    <t>6</t>
  </si>
  <si>
    <t>162651112</t>
  </si>
  <si>
    <t>Vodorovné přemístění přes 4 000 do 5000 m výkopku/sypaniny z horniny třídy těžitelnosti I skupiny 1 až 3</t>
  </si>
  <si>
    <t>1453237796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</si>
  <si>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</si>
  <si>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42,432+3,12</t>
  </si>
  <si>
    <t>7</t>
  </si>
  <si>
    <t>171201231</t>
  </si>
  <si>
    <t>Poplatek za uložení zeminy a kamení na recyklační skládce (skládkovné) kód odpadu 17 05 04</t>
  </si>
  <si>
    <t>t</t>
  </si>
  <si>
    <t>1330204667</t>
  </si>
  <si>
    <t>Poplatek za uložení stavebního odpadu na recyklační skládce (skládkovné) zeminy a kamení zatříděného do Katalogu odpadů pod kódem 17 05 04</t>
  </si>
  <si>
    <t>45,552*2 'Přepočtené koeficientem množství</t>
  </si>
  <si>
    <t>8</t>
  </si>
  <si>
    <t>174111101</t>
  </si>
  <si>
    <t>Zásyp jam, šachet rýh nebo kolem objektů sypaninou se zhutněním ručně</t>
  </si>
  <si>
    <t>372706169</t>
  </si>
  <si>
    <t>Zásyp sypaninou z jakékoliv horniny ručně s uložením výkopku ve vrstvách se zhutněním jam, šachet, rýh nebo kolem objektů v těchto vykopávkách</t>
  </si>
  <si>
    <t>9</t>
  </si>
  <si>
    <t>175111101</t>
  </si>
  <si>
    <t>Obsypání potrubí ručně sypaninou bez prohození, uloženou do 3 m</t>
  </si>
  <si>
    <t>-1783691646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</si>
  <si>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</si>
  <si>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0,780*3</t>
  </si>
  <si>
    <t>10</t>
  </si>
  <si>
    <t>M</t>
  </si>
  <si>
    <t>58337310</t>
  </si>
  <si>
    <t>štěrkopísek frakce 0/4</t>
  </si>
  <si>
    <t>29615165</t>
  </si>
  <si>
    <t>2,34*2 'Přepočtené koeficientem množství</t>
  </si>
  <si>
    <t>Vodorovné konstrukce</t>
  </si>
  <si>
    <t>11</t>
  </si>
  <si>
    <t>451572111</t>
  </si>
  <si>
    <t>Lože pod potrubí otevřený výkop z kameniva drobného těženého</t>
  </si>
  <si>
    <t>1276981721</t>
  </si>
  <si>
    <t>Lože pod potrubí, stoky a drobné objekty v otevřeném výkopu z kameniva drobného těženého 0 až 4 mm</t>
  </si>
  <si>
    <t>13*0,6*0,1</t>
  </si>
  <si>
    <t>Trubní vedení</t>
  </si>
  <si>
    <t>12</t>
  </si>
  <si>
    <t>871161141</t>
  </si>
  <si>
    <t>Montáž potrubí z PE100 SDR 11 otevřený výkop svařovaných na tupo D 32 x 3,0 mm</t>
  </si>
  <si>
    <t>m</t>
  </si>
  <si>
    <t>248480926</t>
  </si>
  <si>
    <t>Montáž vodovodního potrubí z plastů v otevřeném výkopu z polyetylenu PE 100 svařovaných na tupo SDR 11/PN16 D 32 x 3,0 mm</t>
  </si>
  <si>
    <t>13</t>
  </si>
  <si>
    <t>28613170</t>
  </si>
  <si>
    <t>trubka vodovodní PE100 SDR11 se signalizační vrstvou 32x3,0mm</t>
  </si>
  <si>
    <t>540375563</t>
  </si>
  <si>
    <t>13*1,015 'Přepočtené koeficientem množství</t>
  </si>
  <si>
    <t>Ostatní konstrukce a práce, bourání</t>
  </si>
  <si>
    <t>14</t>
  </si>
  <si>
    <t>981011415</t>
  </si>
  <si>
    <t>Demolice budov zděných na MC nebo z betonu podíl konstrukcí přes 25 do 30 % postupným rozebíráním</t>
  </si>
  <si>
    <t>1926620271</t>
  </si>
  <si>
    <t>Demolice budov  postupným rozebíráním z cihel, kamene, tvárnic na maltu cementovou nebo z betonu prostého s podílem konstrukcí přes 25 do 30 %</t>
  </si>
  <si>
    <t>14,5+66,48+218,33+158,59</t>
  </si>
  <si>
    <t>Součet</t>
  </si>
  <si>
    <t>982R</t>
  </si>
  <si>
    <t>provizorní přepojení vodovodní přípojky</t>
  </si>
  <si>
    <t>soubor</t>
  </si>
  <si>
    <t>33305680</t>
  </si>
  <si>
    <t>997</t>
  </si>
  <si>
    <t>Přesun sutě</t>
  </si>
  <si>
    <t>16</t>
  </si>
  <si>
    <t>997002611</t>
  </si>
  <si>
    <t>Nakládání suti a vybouraných hmot</t>
  </si>
  <si>
    <t>581992781</t>
  </si>
  <si>
    <t>Nakládání suti a vybouraných hmot na dopravní prostředek pro vodorovné přemístění</t>
  </si>
  <si>
    <t>17</t>
  </si>
  <si>
    <t>997006512</t>
  </si>
  <si>
    <t>Vodorovné doprava suti s naložením a složením na skládku přes 100 m do 1 km</t>
  </si>
  <si>
    <t>1557757222</t>
  </si>
  <si>
    <t>Vodorovná doprava suti na skládku s naložením na dopravní prostředek a složením přes 100 m do 1 km</t>
  </si>
  <si>
    <t>18</t>
  </si>
  <si>
    <t>997006519</t>
  </si>
  <si>
    <t>Příplatek k vodorovnému přemístění suti na skládku ZKD 1 km přes 1 km</t>
  </si>
  <si>
    <t>1534665255</t>
  </si>
  <si>
    <t>Vodorovná doprava suti na skládku Příplatek k ceně -6512 za každý další i započatý 1 km</t>
  </si>
  <si>
    <t>365,734*5 'Přepočtené koeficientem množství</t>
  </si>
  <si>
    <t>19</t>
  </si>
  <si>
    <t>997013631</t>
  </si>
  <si>
    <t>Poplatek za uložení na skládce (skládkovné) stavebního odpadu směsného kód odpadu 17 09 04</t>
  </si>
  <si>
    <t>2113568853</t>
  </si>
  <si>
    <t>Poplatek za uložení stavebního odpadu na skládce (skládkovné) směsného stavebního a demoličního zatříděného do Katalogu odpadů pod kódem 17 09 04</t>
  </si>
  <si>
    <t>35,291</t>
  </si>
  <si>
    <t>20</t>
  </si>
  <si>
    <t>997013804</t>
  </si>
  <si>
    <t>Poplatek za uložení na skládce (skládkovné) stavebního odpadu ze skla kód odpadu 17 02 02</t>
  </si>
  <si>
    <t>1612978562</t>
  </si>
  <si>
    <t>Poplatek za uložení stavebního odpadu na skládce (skládkovné) ze skla zatříděného do Katalogu odpadů pod kódem 17 02 02</t>
  </si>
  <si>
    <t>997013811</t>
  </si>
  <si>
    <t>Poplatek za uložení na skládce (skládkovné) stavebního odpadu dřevěného kód odpadu 17 02 01</t>
  </si>
  <si>
    <t>1461026942</t>
  </si>
  <si>
    <t>Poplatek za uložení stavebního odpadu na skládce (skládkovné) dřevěného zatříděného do Katalogu odpadů pod kódem 17 02 01</t>
  </si>
  <si>
    <t>22</t>
  </si>
  <si>
    <t>997013814</t>
  </si>
  <si>
    <t>Poplatek za uložení na skládce (skládkovné) stavebního odpadu izolací kód odpadu 17 06 04</t>
  </si>
  <si>
    <t>-1478661279</t>
  </si>
  <si>
    <t>Poplatek za uložení stavebního odpadu na skládce (skládkovné) z izolačních materiálů zatříděného do Katalogu odpadů pod kódem 17 06 04</t>
  </si>
  <si>
    <t>23</t>
  </si>
  <si>
    <t>997013861</t>
  </si>
  <si>
    <t>Poplatek za uložení stavebního odpadu na recyklační skládce (skládkovné) z prostého betonu kód odpadu 17 01 01</t>
  </si>
  <si>
    <t>1440622130</t>
  </si>
  <si>
    <t>Poplatek za uložení stavebního odpadu na recyklační skládce (skládkovné) z prostého betonu zatříděného do Katalogu odpadů pod kódem 17 01 01</t>
  </si>
  <si>
    <t>24</t>
  </si>
  <si>
    <t>997013862</t>
  </si>
  <si>
    <t>Poplatek za uložení stavebního odpadu na recyklační skládce (skládkovné) z armovaného betonu kód odpadu  17 01 01</t>
  </si>
  <si>
    <t>-1642846568</t>
  </si>
  <si>
    <t>Poplatek za uložení stavebního odpadu na recyklační skládce (skládkovné) z armovaného betonu zatříděného do Katalogu odpadů pod kódem 17 01 01</t>
  </si>
  <si>
    <t>25</t>
  </si>
  <si>
    <t>997013863</t>
  </si>
  <si>
    <t>Poplatek za uložení stavebního odpadu na recyklační skládce (skládkovné) cihelného kód odpadu  17 01 02</t>
  </si>
  <si>
    <t>392061563</t>
  </si>
  <si>
    <t>Poplatek za uložení stavebního odpadu na recyklační skládce (skládkovné) cihelného zatříděného do Katalogu odpadů pod kódem 17 01 02</t>
  </si>
  <si>
    <t>26</t>
  </si>
  <si>
    <t>997013875</t>
  </si>
  <si>
    <t>Poplatek za uložení stavebního odpadu na recyklační skládce (skládkovné) asfaltového bez obsahu dehtu zatříděného do Katalogu odpadů pod kódem 17 03 02</t>
  </si>
  <si>
    <t>498921399</t>
  </si>
  <si>
    <t>PSV</t>
  </si>
  <si>
    <t>Práce a dodávky PSV</t>
  </si>
  <si>
    <t>722</t>
  </si>
  <si>
    <t>Zdravotechnika - vnitřní vodovod</t>
  </si>
  <si>
    <t>27</t>
  </si>
  <si>
    <t>722170801</t>
  </si>
  <si>
    <t>Demontáž rozvodů vody z plastů D do 25</t>
  </si>
  <si>
    <t>-1518278786</t>
  </si>
  <si>
    <t>Demontáž rozvodů vody z plastů do Ø 25 mm</t>
  </si>
  <si>
    <t>28</t>
  </si>
  <si>
    <t>722260813</t>
  </si>
  <si>
    <t>Demontáž vodoměrů závitových G 1</t>
  </si>
  <si>
    <t>kus</t>
  </si>
  <si>
    <t>-784816594</t>
  </si>
  <si>
    <t>02a - Demolice objekt 2</t>
  </si>
  <si>
    <t>174151101</t>
  </si>
  <si>
    <t>Zásyp jam, šachet rýh nebo kolem objektů sypaninou se zhutněním</t>
  </si>
  <si>
    <t>777905093</t>
  </si>
  <si>
    <t>Zásyp sypaninou z jakékoliv horniny strojně s uložením výkopku ve vrstvách se zhutněním jam, šachet, rýh nebo kolem objektů v těchto vykopávkách</t>
  </si>
  <si>
    <t>20,256</t>
  </si>
  <si>
    <t>58331200</t>
  </si>
  <si>
    <t>štěrkopísek netříděný</t>
  </si>
  <si>
    <t>-890448510</t>
  </si>
  <si>
    <t>20,256*2 'Přepočtené koeficientem množství</t>
  </si>
  <si>
    <t>181351003</t>
  </si>
  <si>
    <t>Rozprostření ornice tl vrstvy do 200 mm pl do 100 m2 v rovině nebo ve svahu do 1:5 strojně</t>
  </si>
  <si>
    <t>-1649505753</t>
  </si>
  <si>
    <t>Rozprostření a urovnání ornice v rovině nebo ve svahu sklonu do 1:5 strojně při souvislé ploše do 100 m2, tl. vrstvy do 200 mm</t>
  </si>
  <si>
    <t>10364101</t>
  </si>
  <si>
    <t>zemina pro terénní úpravy - ornice</t>
  </si>
  <si>
    <t>748779773</t>
  </si>
  <si>
    <t>60,000*0,1*1,8</t>
  </si>
  <si>
    <t>181951111</t>
  </si>
  <si>
    <t>Úprava pláně v hornině třídy těžitelnosti I skupiny 1 až 3 bez zhutnění strojně</t>
  </si>
  <si>
    <t>-1790032468</t>
  </si>
  <si>
    <t>Úprava pláně vyrovnáním výškových rozdílů strojně v hornině třídy těžitelnosti I, skupiny 1 až 3 bez zhutnění</t>
  </si>
  <si>
    <t>60</t>
  </si>
  <si>
    <t>-1871910457</t>
  </si>
  <si>
    <t>103,48+8,95"obj2</t>
  </si>
  <si>
    <t>981511116</t>
  </si>
  <si>
    <t>Demolice konstrukcí objektů z betonu prostého postupným rozebíráním</t>
  </si>
  <si>
    <t>-1938501050</t>
  </si>
  <si>
    <t>Demolice konstrukcí objektů postupným rozebíráním konstrukcí z betonu prostého</t>
  </si>
  <si>
    <t>1,39"venky</t>
  </si>
  <si>
    <t>4,6*7,96*0,15"podlaha</t>
  </si>
  <si>
    <t>(4,6*3+7,96*2)*0,5*0,9"základ</t>
  </si>
  <si>
    <t>251401553</t>
  </si>
  <si>
    <t>1984966805</t>
  </si>
  <si>
    <t>-134802921</t>
  </si>
  <si>
    <t>108,648*5 'Přepočtené koeficientem množství</t>
  </si>
  <si>
    <t>333798952</t>
  </si>
  <si>
    <t>16,348</t>
  </si>
  <si>
    <t>1513534741</t>
  </si>
  <si>
    <t>-481653917</t>
  </si>
  <si>
    <t>1106558111</t>
  </si>
  <si>
    <t>892849810</t>
  </si>
  <si>
    <t>251383498</t>
  </si>
  <si>
    <t>1760898951</t>
  </si>
  <si>
    <t>02 - SO 02 Sociální zařízení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</si>
  <si>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</si>
  <si>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</si>
  <si>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</si>
  <si>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</si>
  <si>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</si>
  <si>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</si>
  <si>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</si>
  <si>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</si>
  <si>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</si>
  <si>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</si>
  <si>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</si>
  <si>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</si>
  <si>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</si>
  <si>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</si>
  <si>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</si>
  <si>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</si>
  <si>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</si>
  <si>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</si>
  <si>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131251102</t>
  </si>
  <si>
    <t>Hloubení jam nezapažených v hornině třídy těžitelnosti I skupiny 3 objem do 50 m3 strojně</t>
  </si>
  <si>
    <t>1978700027</t>
  </si>
  <si>
    <t>Hloubení nezapažených jam a zářezů strojně s urovnáním dna do předepsaného profilu a spádu v hornině třídy těžitelnosti I skupiny 3 přes 20 do 50 m3</t>
  </si>
  <si>
    <t>(1,7+2,5)/2*1,5*9</t>
  </si>
  <si>
    <t>200470027</t>
  </si>
  <si>
    <t>28,35</t>
  </si>
  <si>
    <t>-660852793</t>
  </si>
  <si>
    <t>28,35*2 'Přepočtené koeficientem množství</t>
  </si>
  <si>
    <t>873944769</t>
  </si>
  <si>
    <t>(9,9+11,1)/2*(8,4+9,5)/2*1,43</t>
  </si>
  <si>
    <t>-10,299-14,31</t>
  </si>
  <si>
    <t>1230272473</t>
  </si>
  <si>
    <t>109,775*2 'Přepočtené koeficientem množství</t>
  </si>
  <si>
    <t>Zakládání</t>
  </si>
  <si>
    <t>273321311</t>
  </si>
  <si>
    <t>Základové desky ze ŽB bez zvýšených nároků na prostředí tř. C 16/20</t>
  </si>
  <si>
    <t>-563339097</t>
  </si>
  <si>
    <t>Základy z betonu železového (bez výztuže) desky z betonu bez zvláštních nároků na prostředí tř. C 16/20</t>
  </si>
  <si>
    <t>9,1*7,6*0,15</t>
  </si>
  <si>
    <t>273351121</t>
  </si>
  <si>
    <t>Zřízení bednění základových desek</t>
  </si>
  <si>
    <t>-783417318</t>
  </si>
  <si>
    <t>Bednění základů desek zřízení</t>
  </si>
  <si>
    <t>(9,1+7,6)*2*0,15</t>
  </si>
  <si>
    <t>273351122</t>
  </si>
  <si>
    <t>Odstranění bednění základových desek</t>
  </si>
  <si>
    <t>414199200</t>
  </si>
  <si>
    <t>Bednění základů desek odstranění</t>
  </si>
  <si>
    <t>273362021</t>
  </si>
  <si>
    <t>Výztuž základových desek svařovanými sítěmi Kari</t>
  </si>
  <si>
    <t>1886947889</t>
  </si>
  <si>
    <t>Výztuž základů desek ze svařovaných sítí z drátů typu KARI</t>
  </si>
  <si>
    <t>0,572</t>
  </si>
  <si>
    <t>274313711</t>
  </si>
  <si>
    <t>Základové pásy z betonu tř. C 20/25</t>
  </si>
  <si>
    <t>1982959806</t>
  </si>
  <si>
    <t>Základy z betonu prostého pasy betonu kamenem neprokládaného tř. C 20/25</t>
  </si>
  <si>
    <t>(7,8*3+6,8*2+1*2+5,2+3,7)*0,5*0,43</t>
  </si>
  <si>
    <t>274351121</t>
  </si>
  <si>
    <t>Zřízení bednění základových pasů rovného</t>
  </si>
  <si>
    <t>823439777</t>
  </si>
  <si>
    <t>Bednění základů pasů rovné zřízení</t>
  </si>
  <si>
    <t>(7,8*3+6,8*2+1*2+5,2+3,7)*2*0,43</t>
  </si>
  <si>
    <t>274351122</t>
  </si>
  <si>
    <t>Odstranění bednění základových pasů rovného</t>
  </si>
  <si>
    <t>-1931089507</t>
  </si>
  <si>
    <t>Bednění základů pasů rovné odstranění</t>
  </si>
  <si>
    <t>279113144</t>
  </si>
  <si>
    <t>Základová zeď tl přes 250 do 300 mm z tvárnic ztraceného bednění včetně výplně z betonu tř. C 20/25</t>
  </si>
  <si>
    <t>-145987087</t>
  </si>
  <si>
    <t>Základové zdi z tvárnic ztraceného bednění včetně výplně z betonu bez zvláštních nároků na vliv prostředí třídy C 20/25, tloušťky zdiva přes 250 do 300 mm</t>
  </si>
  <si>
    <t>(7,6*3+7*2+1,2*2+5,2+3,3)*1</t>
  </si>
  <si>
    <t>279361821</t>
  </si>
  <si>
    <t>Výztuž základových zdí nosných betonářskou ocelí 10 505</t>
  </si>
  <si>
    <t>-1251207441</t>
  </si>
  <si>
    <t>Výztuž základových zdí nosných svislých nebo odkloněných od svislice, rovinných nebo oblých, deskových nebo žebrových, včetně výztuže jejich žeber z betonářské oceli 10 505 (R) nebo BSt 500</t>
  </si>
  <si>
    <t>0,64</t>
  </si>
  <si>
    <t>Svislé a kompletní konstrukce</t>
  </si>
  <si>
    <t>311272221</t>
  </si>
  <si>
    <t>Zdivo z pórobetonových tvárnic na pero a drážku do P2 do 450 kg/m3 na tenkovrstvou maltu tl 300 mm</t>
  </si>
  <si>
    <t>-1078974635</t>
  </si>
  <si>
    <t>Zdivo z pórobetonových tvárnic na tenké maltové lože, tl. zdiva 300 mm pevnost tvárnic do P2, objemová hmotnost do 450 kg/m3 na pero a drážku</t>
  </si>
  <si>
    <t>((9,1+7)*2-2,5-1,1*2+0,4*2-0,7*3)*0,5</t>
  </si>
  <si>
    <t>(4,9+3,7)*3</t>
  </si>
  <si>
    <t>311272321</t>
  </si>
  <si>
    <t>Zdivo z pórobetonových tvárnic na pero a drážku do P2 do 450 kg/m3 na tenkovrstvou maltu tl 375 mm</t>
  </si>
  <si>
    <t>1932987908</t>
  </si>
  <si>
    <t>Zdivo z pórobetonových tvárnic na tenké maltové lože, tl. zdiva 375 mm pevnost tvárnic do P2, objemová hmotnost do 450 kg/m3 na pero a drážku</t>
  </si>
  <si>
    <t>(9,1+7+0,4)*2*3</t>
  </si>
  <si>
    <t>-1,1*2,1*2-2,5*2,1-0,7*1,75*3</t>
  </si>
  <si>
    <t>317142422</t>
  </si>
  <si>
    <t>Překlad nenosný pórobetonový š 100 mm v do 250 mm na tenkovrstvou maltu dl přes 1000 do 1250 mm</t>
  </si>
  <si>
    <t>-1985434833</t>
  </si>
  <si>
    <t>Překlady nenosné z pórobetonu osazené do tenkého maltového lože, výšky do 250 mm, šířky překladu 100 mm, délky překladu přes 1000 do 1250 mm</t>
  </si>
  <si>
    <t>317142442</t>
  </si>
  <si>
    <t>Překlad nenosný pórobetonový š 150 mm v do 250 mm na tenkovrstvou maltu dl přes 1000 do 1250 mm</t>
  </si>
  <si>
    <t>-1922518626</t>
  </si>
  <si>
    <t>Překlady nenosné z pórobetonu osazené do tenkého maltového lože, výšky do 250 mm, šířky překladu 150 mm, délky překladu přes 1000 do 1250 mm</t>
  </si>
  <si>
    <t>317143451</t>
  </si>
  <si>
    <t>Překlad nosný z pórobetonu ve zdech tl 300 mm dl do 1300 mm</t>
  </si>
  <si>
    <t>1578218049</t>
  </si>
  <si>
    <t>Překlady nosné z pórobetonu osazené do tenkého maltového lože, pro zdi tl. 300 mm, délky překladu do 1300 mm</t>
  </si>
  <si>
    <t>317143452</t>
  </si>
  <si>
    <t>Překlad nosný z pórobetonu ve zdech tl 300 mm dl přes 1300 do 1500 mm</t>
  </si>
  <si>
    <t>-148739656</t>
  </si>
  <si>
    <t>Překlady nosné z pórobetonu osazené do tenkého maltového lože, pro zdi tl. 300 mm, délky překladu přes 1300 do 1500 mm</t>
  </si>
  <si>
    <t>317352311</t>
  </si>
  <si>
    <t>Ztracené bednění překladů z pórobetonových U-profilů do 500 kg/m3 ve zdech tl 300 mm</t>
  </si>
  <si>
    <t>-1672635493</t>
  </si>
  <si>
    <t>Ztracené bednění překladů z pórobetonových U-profilů osazených do maltového lože, bez podpěrné konstrukce objemová hmotnost do 500 kg/m3 ve zdech tloušťky 300 mm</t>
  </si>
  <si>
    <t>317361821</t>
  </si>
  <si>
    <t>Výztuž překladů a říms z betonářské oceli 10 505</t>
  </si>
  <si>
    <t>-492821205</t>
  </si>
  <si>
    <t>Výztuž překladů, říms, žlabů, žlabových říms, klenbových pásů z betonářské oceli 10 505 (R) nebo BSt 500</t>
  </si>
  <si>
    <t>342272205</t>
  </si>
  <si>
    <t>Příčka z pórobetonových hladkých tvárnic na tenkovrstvou maltu tl 50 mm</t>
  </si>
  <si>
    <t>167547056</t>
  </si>
  <si>
    <t>Příčky z pórobetonových tvárnic hladkých na tenké maltové lože objemová hmotnost do 500 kg/m3, tloušťka příčky 50 mm</t>
  </si>
  <si>
    <t>0,4*3*3</t>
  </si>
  <si>
    <t>342272225</t>
  </si>
  <si>
    <t>Příčka z pórobetonových hladkých tvárnic na tenkovrstvou maltu tl 100 mm</t>
  </si>
  <si>
    <t>-1782057350</t>
  </si>
  <si>
    <t>Příčky z pórobetonových tvárnic hladkých na tenké maltové lože objemová hmotnost do 500 kg/m3, tloušťka příčky 100 mm</t>
  </si>
  <si>
    <t>(1,75*2+1,8*2)*3-1,4*2-1,6*2</t>
  </si>
  <si>
    <t>342272245</t>
  </si>
  <si>
    <t>Příčka z pórobetonových hladkých tvárnic na tenkovrstvou maltu tl 150 mm</t>
  </si>
  <si>
    <t>-852150653</t>
  </si>
  <si>
    <t>Příčky z pórobetonových tvárnic hladkých na tenké maltové lože objemová hmotnost do 500 kg/m3, tloušťka příčky 150 mm</t>
  </si>
  <si>
    <t>(2,8+1,45+3,35)*3</t>
  </si>
  <si>
    <t>-1,6</t>
  </si>
  <si>
    <t>1,125*3*2</t>
  </si>
  <si>
    <t>411141114</t>
  </si>
  <si>
    <t>Strop tl 200 mm bez nadbetonávky z pórobetonových vložek a nosníků dl přes 4,8 do 5,6 m osová vzdálenost nosníků do 680 mm</t>
  </si>
  <si>
    <t>699604624</t>
  </si>
  <si>
    <t>Stropy pórobetonové z železobetonových stropních nosníků a pórobetonových stropních vložek objemové hmotnosti 500 kg/m3,včetně zmonolitnění konstrukce betonem C20/25, při osové vzdálenosti nosníků do 680 mm, celkové tloušťky stropní konstrukce 200 mm bez nadbetonávky, délky nosníku přes 4,8 do 5,6 m</t>
  </si>
  <si>
    <t>9,25*7,75</t>
  </si>
  <si>
    <t>411321515</t>
  </si>
  <si>
    <t>Stropy deskové ze ŽB tř. C 20/25</t>
  </si>
  <si>
    <t>-966876283</t>
  </si>
  <si>
    <t>Stropy z betonu železového (bez výztuže) stropů deskových, plochých střech, desek balkonových, desek hřibových stropů včetně hlavic hřibových sloupů tř. C 20/25</t>
  </si>
  <si>
    <t>411362021</t>
  </si>
  <si>
    <t>Výztuž stropů svařovanými sítěmi Kari</t>
  </si>
  <si>
    <t>602645377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</si>
  <si>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</si>
  <si>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29</t>
  </si>
  <si>
    <t>417272111</t>
  </si>
  <si>
    <t>Obezdívka věnce pórobetonovou věncovkou v do 250 mm včetně polystyrenu tl 75 mm</t>
  </si>
  <si>
    <t>1365279193</t>
  </si>
  <si>
    <t>Obezdívka ztužujícího věnce pórobetonovými věncovkami jednostranná včetně tepelné izolace z pěnového polystyrenu tl. 75 mm výška věnce 250 mm</t>
  </si>
  <si>
    <t>30</t>
  </si>
  <si>
    <t>417321414</t>
  </si>
  <si>
    <t>Ztužující pásy a věnce ze ŽB tř. C 20/25</t>
  </si>
  <si>
    <t>-2066817247</t>
  </si>
  <si>
    <t>Ztužující pásy a věnce z betonu železového (bez výztuže) tř. C 20/25</t>
  </si>
  <si>
    <t>25,5*0,25*0,25</t>
  </si>
  <si>
    <t>7*0,325*0,25</t>
  </si>
  <si>
    <t>8,55*0,3*0,25</t>
  </si>
  <si>
    <t>31</t>
  </si>
  <si>
    <t>417351115</t>
  </si>
  <si>
    <t>Zřízení bednění ztužujících věnců</t>
  </si>
  <si>
    <t>2090033133</t>
  </si>
  <si>
    <t>Bednění bočnic ztužujících pásů a věnců včetně vzpěr zřízení</t>
  </si>
  <si>
    <t>25,5*0,25*2</t>
  </si>
  <si>
    <t>7*2*0,25</t>
  </si>
  <si>
    <t>8,55*2*0,25</t>
  </si>
  <si>
    <t>32</t>
  </si>
  <si>
    <t>417351116</t>
  </si>
  <si>
    <t>Odstranění bednění ztužujících věnců</t>
  </si>
  <si>
    <t>-1163900879</t>
  </si>
  <si>
    <t>Bednění bočnic ztužujících pásů a věnců včetně vzpěr odstranění</t>
  </si>
  <si>
    <t>33</t>
  </si>
  <si>
    <t>417361821</t>
  </si>
  <si>
    <t>Výztuž ztužujících pásů a věnců betonářskou ocelí 10 505</t>
  </si>
  <si>
    <t>-1529705655</t>
  </si>
  <si>
    <t>Výztuž ztužujících pásů a věnců z betonářské oceli 10 505 (R) nebo BSt 500</t>
  </si>
  <si>
    <t>Komunikace pozemní</t>
  </si>
  <si>
    <t>34</t>
  </si>
  <si>
    <t>564932111</t>
  </si>
  <si>
    <t>Podklad z mechanicky zpevněného kameniva MZK tl 100 mm</t>
  </si>
  <si>
    <t>-1692186435</t>
  </si>
  <si>
    <t>Podklad z mechanicky zpevněného kameniva MZK (minerální beton) s rozprostřením a s hutněním, po zhutnění tl. 100 mm</t>
  </si>
  <si>
    <t>35</t>
  </si>
  <si>
    <t>596811311</t>
  </si>
  <si>
    <t>Kladení velkoformátové betonové dlažby tl do 100 mm velikosti do 0,5 m2 pl do 300 m2</t>
  </si>
  <si>
    <t>-2062741430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</si>
  <si>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</si>
  <si>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36</t>
  </si>
  <si>
    <t>59246012</t>
  </si>
  <si>
    <t>dlažba plošná betonová terasová vymývaná 400x600x40mm</t>
  </si>
  <si>
    <t>1451533269</t>
  </si>
  <si>
    <t>160*1,03 'Přepočtené koeficientem množství</t>
  </si>
  <si>
    <t>Úpravy povrchů, podlahy a osazování výplní</t>
  </si>
  <si>
    <t>37</t>
  </si>
  <si>
    <t>611142001</t>
  </si>
  <si>
    <t>Potažení vnitřních stropů sklovláknitým pletivem vtlačeným do tenkovrstvé hmoty</t>
  </si>
  <si>
    <t>-2029604419</t>
  </si>
  <si>
    <t>Potažení vnitřních ploch pletivem v ploše nebo pruzích, na plném podkladu sklovláknitým vtlačením do tmelu stropů</t>
  </si>
  <si>
    <t>8,4+3,1+1,6+2,9+9,5+16,4+4,5-0,5*2,5</t>
  </si>
  <si>
    <t>38</t>
  </si>
  <si>
    <t>611323111</t>
  </si>
  <si>
    <t>Vápenocementová omítka hladkých vnitřních stropů rovných tloušťky do 5 mm nanášená ručně</t>
  </si>
  <si>
    <t>-1263211595</t>
  </si>
  <si>
    <t>Omítka vápenocementová vnitřních ploch hladkých nanášená ručně jednovrstvá hladká, na neomítnutý bezesparý podklad, tloušťky do 5 mm stropů rovných</t>
  </si>
  <si>
    <t>45,15-9,5</t>
  </si>
  <si>
    <t>39</t>
  </si>
  <si>
    <t>612142001</t>
  </si>
  <si>
    <t>Potažení vnitřních stěn sklovláknitým pletivem vtlačeným do tenkovrstvé hmoty</t>
  </si>
  <si>
    <t>589934446</t>
  </si>
  <si>
    <t>Potažení vnitřních ploch pletivem v ploše nebo pruzích, na plném podkladu sklovláknitým vtlačením do tmelu stěn</t>
  </si>
  <si>
    <t>((9,1+7)*2-2,5-1,1*2+0,4*2-0,7*3)*0,35</t>
  </si>
  <si>
    <t>(4,9+3,7)*3*2</t>
  </si>
  <si>
    <t>85,455-(2,3*2*2,85)</t>
  </si>
  <si>
    <t>3,6</t>
  </si>
  <si>
    <t>15,3*2</t>
  </si>
  <si>
    <t>27,95*2</t>
  </si>
  <si>
    <t>3,5+2,6+3,5"ostění</t>
  </si>
  <si>
    <t>-85,235"obklady</t>
  </si>
  <si>
    <t>40</t>
  </si>
  <si>
    <t>612323111</t>
  </si>
  <si>
    <t>Vápenocementová omítka hladkých vnitřních stěn tloušťky do 5 mm nanášená ručně</t>
  </si>
  <si>
    <t>-96231513</t>
  </si>
  <si>
    <t>Omítka vápenocementová vnitřních ploch hladkých nanášená ručně jednovrstvá hladká, na neomítnutý bezesparý podklad, tloušťky do 5 mm stěn</t>
  </si>
  <si>
    <t>41</t>
  </si>
  <si>
    <t>621531002</t>
  </si>
  <si>
    <t>Tenkovrstvá silikonová zrnitá omítka zrnitost 1,0 mm vnějších podhledů</t>
  </si>
  <si>
    <t>125764276</t>
  </si>
  <si>
    <t>Omítka tenkovrstvá silikonová vnějších ploch probarvená bez penetrace zatíraná (škrábaná), zrnitost 1,0 mm podhledů</t>
  </si>
  <si>
    <t>42</t>
  </si>
  <si>
    <t>622142001</t>
  </si>
  <si>
    <t>Potažení vnějších stěn sklovláknitým pletivem vtlačeným do tenkovrstvé hmoty</t>
  </si>
  <si>
    <t>-1121053876</t>
  </si>
  <si>
    <t>Potažení vnějších ploch pletivem v ploše nebo pruzích, na plném podkladu sklovláknitým vtlačením do tmelu stěn</t>
  </si>
  <si>
    <t>(7,75+9,25)*2*3,6</t>
  </si>
  <si>
    <t>1,5*2,85*2</t>
  </si>
  <si>
    <t>-0,8*2,45*2</t>
  </si>
  <si>
    <t>-0,4*1,95*3-2,2*2,45</t>
  </si>
  <si>
    <t>43</t>
  </si>
  <si>
    <t>622151031</t>
  </si>
  <si>
    <t>Penetrační silikonový nátěr vnějších pastovitých tenkovrstvých omítek stěn</t>
  </si>
  <si>
    <t>-949532365</t>
  </si>
  <si>
    <t>Penetrační nátěr vnějších pastovitých tenkovrstvých omítek silikonový stěn</t>
  </si>
  <si>
    <t>119,3</t>
  </si>
  <si>
    <t>44</t>
  </si>
  <si>
    <t>622531002</t>
  </si>
  <si>
    <t>Tenkovrstvá silikonová zrnitá omítka zrnitost 1,0 mm vnějších stěn</t>
  </si>
  <si>
    <t>450297722</t>
  </si>
  <si>
    <t>Omítka tenkovrstvá silikonová vnějších ploch probarvená bez penetrace zatíraná (škrábaná), zrnitost 1,0 mm stěn</t>
  </si>
  <si>
    <t>45</t>
  </si>
  <si>
    <t>631311135</t>
  </si>
  <si>
    <t>Mazanina tl přes 120 do 240 mm z betonu prostého bez zvýšených nároků na prostředí tř. C 20/25</t>
  </si>
  <si>
    <t>-1180277641</t>
  </si>
  <si>
    <t>Mazanina z betonu prostého bez zvýšených nároků na prostředí tl. přes 120 do 240 mm tř. C 20/25</t>
  </si>
  <si>
    <t>9,5*0,132</t>
  </si>
  <si>
    <t>1,1*1*0,3*2</t>
  </si>
  <si>
    <t>(26+9)*0,15"podklad dlažby</t>
  </si>
  <si>
    <t>46</t>
  </si>
  <si>
    <t>631319013</t>
  </si>
  <si>
    <t>Příplatek k mazanině tl přes 120 do 240 mm za přehlazení povrchu</t>
  </si>
  <si>
    <t>1507504018</t>
  </si>
  <si>
    <t>Příplatek k cenám mazanin za úpravu povrchu mazaniny přehlazením, mazanina tl. přes 120 do 240 mm</t>
  </si>
  <si>
    <t>47</t>
  </si>
  <si>
    <t>631362021</t>
  </si>
  <si>
    <t>Výztuž mazanin svařovanými sítěmi Kari</t>
  </si>
  <si>
    <t>-700256782</t>
  </si>
  <si>
    <t>Výztuž mazanin ze svařovaných sítí z drátů typu KARI</t>
  </si>
  <si>
    <t>9,5*0,003</t>
  </si>
  <si>
    <t>35*0,006</t>
  </si>
  <si>
    <t>48</t>
  </si>
  <si>
    <t>632451234</t>
  </si>
  <si>
    <t>Potěr cementový samonivelační litý C25 tl přes 45 do 50 mm</t>
  </si>
  <si>
    <t>204845822</t>
  </si>
  <si>
    <t>Potěr cementový samonivelační litý tř. C 25, tl. přes 45 do 50 mm</t>
  </si>
  <si>
    <t>44,7</t>
  </si>
  <si>
    <t>49</t>
  </si>
  <si>
    <t>632451292</t>
  </si>
  <si>
    <t>Příplatek k cementovému samonivelačnímu litému potěru C25 ZKD 5 mm tl přes 50 mm</t>
  </si>
  <si>
    <t>1381245442</t>
  </si>
  <si>
    <t>Potěr cementový samonivelační litý Příplatek k cenám za každých dalších i započatých 5 mm tloušťky přes 50 mm tř. C 25</t>
  </si>
  <si>
    <t>50</t>
  </si>
  <si>
    <t>632481111</t>
  </si>
  <si>
    <t>Vložka do potěru nebo mazaniny z rabicového pletiva</t>
  </si>
  <si>
    <t>-2016356585</t>
  </si>
  <si>
    <t>Vložka do cementového potěru nebo mazaniny z rabicového pletiva černého</t>
  </si>
  <si>
    <t>51</t>
  </si>
  <si>
    <t>632481213</t>
  </si>
  <si>
    <t>Separační vrstva z PE fólie</t>
  </si>
  <si>
    <t>1027723150</t>
  </si>
  <si>
    <t>Separační vrstva k oddělení podlahových vrstev z polyetylénové fólie</t>
  </si>
  <si>
    <t>52</t>
  </si>
  <si>
    <t>633811111</t>
  </si>
  <si>
    <t>Broušení nerovností betonových podlah do 2 mm - stržení šlemu</t>
  </si>
  <si>
    <t>1580269778</t>
  </si>
  <si>
    <t>Broušení betonových podlah nerovností do 2 mm (stržení šlemu)</t>
  </si>
  <si>
    <t>1,1*2</t>
  </si>
  <si>
    <t>53</t>
  </si>
  <si>
    <t>637121111</t>
  </si>
  <si>
    <t>Okapový chodník z kačírku tl 100 mm s udusáním</t>
  </si>
  <si>
    <t>-940196039</t>
  </si>
  <si>
    <t>Okapový chodník z kameniva s udusáním a urovnáním povrchu z kačírku tl. 100 mm</t>
  </si>
  <si>
    <t>P</t>
  </si>
  <si>
    <t>Poznámka k položce:
včetně folie proti prorůstání</t>
  </si>
  <si>
    <t>54</t>
  </si>
  <si>
    <t>637311131</t>
  </si>
  <si>
    <t>Okapový chodník z betonových záhonových obrubníků lože beton</t>
  </si>
  <si>
    <t>1713202480</t>
  </si>
  <si>
    <t>Okapový chodník z obrubníků betonových zahradních, se zalitím spár cementovou maltou do lože z betonu prostého</t>
  </si>
  <si>
    <t>55</t>
  </si>
  <si>
    <t>642942111</t>
  </si>
  <si>
    <t>Osazování zárubní nebo rámů dveřních kovových do 2,5 m2 na MC</t>
  </si>
  <si>
    <t>1465308724</t>
  </si>
  <si>
    <t>Osazování zárubní nebo rámů kovových dveřních lisovaných nebo z úhelníků bez dveřních křídel na cementovou maltu, plochy otvoru do 2,5 m2</t>
  </si>
  <si>
    <t>56</t>
  </si>
  <si>
    <t>55331481</t>
  </si>
  <si>
    <t>zárubeň jednokřídlá ocelová pro zdění tl stěny 75-100mm rozměru 700/1970, 2100mm</t>
  </si>
  <si>
    <t>618803641</t>
  </si>
  <si>
    <t>57</t>
  </si>
  <si>
    <t>55331482</t>
  </si>
  <si>
    <t>zárubeň jednokřídlá ocelová pro zdění tl stěny 75-100mm rozměru 800/1970, 2100mm</t>
  </si>
  <si>
    <t>497296495</t>
  </si>
  <si>
    <t>58</t>
  </si>
  <si>
    <t>55331487</t>
  </si>
  <si>
    <t>zárubeň jednokřídlá ocelová pro zdění tl stěny 110-150mm rozměru 800/1970, 2100mm</t>
  </si>
  <si>
    <t>1377484323</t>
  </si>
  <si>
    <t>59</t>
  </si>
  <si>
    <t>941211111</t>
  </si>
  <si>
    <t>Montáž lešení řadového rámového lehkého zatížení do 200 kg/m2 š od 0,6 do 0,9 m v do 10 m</t>
  </si>
  <si>
    <t>1414561165</t>
  </si>
  <si>
    <t>Montáž lešení řadového rámového lehkého pracovního s podlahami s provozním zatížením tř. 3 do 200 kg/m2 šířky tř. SW06 od 0,6 do 0,9 m, výšky do 10 m</t>
  </si>
  <si>
    <t>120</t>
  </si>
  <si>
    <t>941211211</t>
  </si>
  <si>
    <t>Příplatek k lešení řadovému rámovému lehkému š 0,9 m v přes 10 do 25 m za první a ZKD den použití</t>
  </si>
  <si>
    <t>-1421850417</t>
  </si>
  <si>
    <t>Montáž lešení řadového rámového lehkého pracovního s podlahami s provozním zatížením tř. 3 do 200 kg/m2 Příplatek za první a každý další den použití lešení k ceně -1111 nebo -1112</t>
  </si>
  <si>
    <t>120*60 'Přepočtené koeficientem množství</t>
  </si>
  <si>
    <t>61</t>
  </si>
  <si>
    <t>941211811</t>
  </si>
  <si>
    <t>Demontáž lešení řadového rámového lehkého zatížení do 200 kg/m2 š od 0,6 do 0,9 m v do 10 m</t>
  </si>
  <si>
    <t>-86643949</t>
  </si>
  <si>
    <t>Demontáž lešení řadového rámového lehkého pracovního s provozním zatížením tř. 3 do 200 kg/m2 šířky tř. SW06 od 0,6 do 0,9 m, výšky do 10 m</t>
  </si>
  <si>
    <t>62</t>
  </si>
  <si>
    <t>949101111</t>
  </si>
  <si>
    <t>Lešení pomocné pro objekty pozemních staveb s lešeňovou podlahou v do 1,9 m zatížení do 150 kg/m2</t>
  </si>
  <si>
    <t>-1083239698</t>
  </si>
  <si>
    <t>Lešení pomocné pracovní pro objekty pozemních staveb pro zatížení do 150 kg/m2, o výšce lešeňové podlahy do 1,9 m</t>
  </si>
  <si>
    <t>63</t>
  </si>
  <si>
    <t>952901111</t>
  </si>
  <si>
    <t>Vyčištění budov bytové a občanské výstavby při výšce podlaží do 4 m</t>
  </si>
  <si>
    <t>-1288784121</t>
  </si>
  <si>
    <t>Vyčištění budov nebo objektů před předáním do užívání budov bytové nebo občanské výstavby, světlé výšky podlaží do 4 m</t>
  </si>
  <si>
    <t>54,2</t>
  </si>
  <si>
    <t>64</t>
  </si>
  <si>
    <t>953943211</t>
  </si>
  <si>
    <t>Osazování hasicího přístroje</t>
  </si>
  <si>
    <t>-402228339</t>
  </si>
  <si>
    <t>Osazování drobných kovových předmětů kotvených do stěny hasicího přístroje</t>
  </si>
  <si>
    <t>65</t>
  </si>
  <si>
    <t>44932114</t>
  </si>
  <si>
    <t>přístroj hasicí ruční práškový PG 6 LE</t>
  </si>
  <si>
    <t>2106743031</t>
  </si>
  <si>
    <t>66</t>
  </si>
  <si>
    <t>953993321</t>
  </si>
  <si>
    <t>Osazení bezpečnostní, orientační nebo informační tabulky přilepením</t>
  </si>
  <si>
    <t>-48799810</t>
  </si>
  <si>
    <t>Osazení bezpečnostní, orientační nebo informační tabulky plastové nebo smaltované přilepením</t>
  </si>
  <si>
    <t>67</t>
  </si>
  <si>
    <t>73534510</t>
  </si>
  <si>
    <t>tabulka bezpečnostní plastová s tiskem 2 barvy A4 210x297mm</t>
  </si>
  <si>
    <t>-1767749032</t>
  </si>
  <si>
    <t xml:space="preserve">Poznámka k položce:
Bezbariérový vstup do budovy bude označen příslušným symbolem zařízení nebo prostoru pro osoby na vozíku (1x), záchodové kabiny pro osoby s omezenou schopností pohybu nebo orientace (2x) celkem tedy 3x, tyto kabiny budou navíc označeny textem v Braillově písmu „WC ženy (1x)  a WC muži“ (1x).
Nejmenší rozměry symbolů budou 100 mm x 100 mm.
</t>
  </si>
  <si>
    <t>68</t>
  </si>
  <si>
    <t>953993326</t>
  </si>
  <si>
    <t>Osazení bezpečnostní, orientační nebo informační tabulky přivrtáním na zdivo</t>
  </si>
  <si>
    <t>-746107477</t>
  </si>
  <si>
    <t>Osazení bezpečnostní, orientační nebo informační tabulky plastové nebo smaltované přivrtáním na zdivo</t>
  </si>
  <si>
    <t>69</t>
  </si>
  <si>
    <t>741R1</t>
  </si>
  <si>
    <t>Silueta dle specifikace Z1</t>
  </si>
  <si>
    <t>954422323</t>
  </si>
  <si>
    <t>70</t>
  </si>
  <si>
    <t>741R2</t>
  </si>
  <si>
    <t>Silueta dle specifikace Z2</t>
  </si>
  <si>
    <t>-309844153</t>
  </si>
  <si>
    <t>Poznámka k položce:
9 kotevních bodů</t>
  </si>
  <si>
    <t>998</t>
  </si>
  <si>
    <t>Přesun hmot</t>
  </si>
  <si>
    <t>71</t>
  </si>
  <si>
    <t>998011001</t>
  </si>
  <si>
    <t>Přesun hmot pro budovy zděné v do 6 m</t>
  </si>
  <si>
    <t>-1127241787</t>
  </si>
  <si>
    <t>Přesun hmot pro budovy občanské výstavby, bydlení, výrobu a služby s nosnou svislou konstrukcí zděnou z cihel, tvárnic nebo kamene vodorovná dopravní vzdálenost do 100 m pro budovy výšky do 6 m</t>
  </si>
  <si>
    <t>711</t>
  </si>
  <si>
    <t>Izolace proti vodě, vlhkosti a plynům</t>
  </si>
  <si>
    <t>72</t>
  </si>
  <si>
    <t>711111001</t>
  </si>
  <si>
    <t>Provedení izolace proti zemní vlhkosti vodorovné za studena nátěrem penetračním</t>
  </si>
  <si>
    <t>1571808924</t>
  </si>
  <si>
    <t>Provedení izolace proti zemní vlhkosti natěradly a tmely za studena na ploše vodorovné V nátěrem penetračním</t>
  </si>
  <si>
    <t>9,1*7,6</t>
  </si>
  <si>
    <t>73</t>
  </si>
  <si>
    <t>11163150</t>
  </si>
  <si>
    <t>lak penetrační asfaltový</t>
  </si>
  <si>
    <t>-2052783610</t>
  </si>
  <si>
    <t>69,16*0,0003 'Přepočtené koeficientem množství</t>
  </si>
  <si>
    <t>74</t>
  </si>
  <si>
    <t>711112001</t>
  </si>
  <si>
    <t>Provedení izolace proti zemní vlhkosti svislé za studena nátěrem penetračním</t>
  </si>
  <si>
    <t>1438247546</t>
  </si>
  <si>
    <t>Provedení izolace proti zemní vlhkosti natěradly a tmely za studena na ploše svislé S nátěrem penetračním</t>
  </si>
  <si>
    <t>((7,75+9,25)*2-1,1*2-2,5)*0,5</t>
  </si>
  <si>
    <t>75</t>
  </si>
  <si>
    <t>703463289</t>
  </si>
  <si>
    <t>14,65*0,00034 'Přepočtené koeficientem množství</t>
  </si>
  <si>
    <t>76</t>
  </si>
  <si>
    <t>711141559</t>
  </si>
  <si>
    <t>Provedení izolace proti zemní vlhkosti pásy přitavením vodorovné NAIP</t>
  </si>
  <si>
    <t>2121207635</t>
  </si>
  <si>
    <t>Provedení izolace proti zemní vlhkosti pásy přitavením NAIP na ploše vodorovné V</t>
  </si>
  <si>
    <t>77</t>
  </si>
  <si>
    <t>62853004</t>
  </si>
  <si>
    <t>pás asfaltový natavitelný modifikovaný SBS tl 4,0mm s vložkou ze skleněné tkaniny a spalitelnou PE fólií nebo jemnozrnným minerálním posypem na horním povrchu</t>
  </si>
  <si>
    <t>-1027960832</t>
  </si>
  <si>
    <t>69,16*1,1655 'Přepočtené koeficientem množství</t>
  </si>
  <si>
    <t>78</t>
  </si>
  <si>
    <t>711142559</t>
  </si>
  <si>
    <t>Provedení izolace proti zemní vlhkosti pásy přitavením svislé NAIP</t>
  </si>
  <si>
    <t>-2135566736</t>
  </si>
  <si>
    <t>Provedení izolace proti zemní vlhkosti pásy přitavením NAIP na ploše svislé S</t>
  </si>
  <si>
    <t>79</t>
  </si>
  <si>
    <t>-1602263390</t>
  </si>
  <si>
    <t>14,65</t>
  </si>
  <si>
    <t>14,65*1,221 'Přepočtené koeficientem množství</t>
  </si>
  <si>
    <t>80</t>
  </si>
  <si>
    <t>998711101</t>
  </si>
  <si>
    <t>Přesun hmot tonážní pro izolace proti vodě, vlhkosti a plynům v objektech v do 6 m</t>
  </si>
  <si>
    <t>1387493799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</si>
  <si>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</si>
  <si>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</si>
  <si>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</si>
  <si>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81</t>
  </si>
  <si>
    <t>712311101</t>
  </si>
  <si>
    <t>Provedení povlakové krytiny střech do 10° za studena lakem penetračním nebo asfaltovým</t>
  </si>
  <si>
    <t>-41976076</t>
  </si>
  <si>
    <t>Provedení povlakové krytiny střech plochých do 10° natěradly a tmely za studena nátěrem lakem penetračním nebo asfaltovým</t>
  </si>
  <si>
    <t>59,5</t>
  </si>
  <si>
    <t>(7+8,5)*2*0,25</t>
  </si>
  <si>
    <t>82</t>
  </si>
  <si>
    <t>-205775260</t>
  </si>
  <si>
    <t>67,25*0,00032 'Přepočtené koeficientem množství</t>
  </si>
  <si>
    <t>83</t>
  </si>
  <si>
    <t>712341559</t>
  </si>
  <si>
    <t>Provedení povlakové krytiny střech do 10° pásy NAIP přitavením v plné ploše</t>
  </si>
  <si>
    <t>-322382913</t>
  </si>
  <si>
    <t>Provedení povlakové krytiny střech plochých do 10° pásy přitavením NAIP v plné ploše</t>
  </si>
  <si>
    <t>84</t>
  </si>
  <si>
    <t>2032723028</t>
  </si>
  <si>
    <t>67,25*1,1655 'Přepočtené koeficientem množství</t>
  </si>
  <si>
    <t>85</t>
  </si>
  <si>
    <t>712363352</t>
  </si>
  <si>
    <t>Povlakové krytiny střech do 10° z tvarovaných poplastovaných lišt délky 2 m koutová lišta vnitřní rš 100 mm</t>
  </si>
  <si>
    <t>-478153597</t>
  </si>
  <si>
    <t>Povlakové krytiny střech plochých do 10° z tvarovaných poplastovaných lišt pro mPVC vnitřní koutová lišta rš 100 mm</t>
  </si>
  <si>
    <t>86</t>
  </si>
  <si>
    <t>712363353</t>
  </si>
  <si>
    <t>Povlakové krytiny střech do 10° z tvarovaných poplastovaných lišt délky 2 m koutová lišta vnější rš 100 mm</t>
  </si>
  <si>
    <t>-1451222339</t>
  </si>
  <si>
    <t>Povlakové krytiny střech plochých do 10° z tvarovaných poplastovaných lišt pro mPVC vnější koutová lišta rš 100 mm</t>
  </si>
  <si>
    <t>87</t>
  </si>
  <si>
    <t>712363356</t>
  </si>
  <si>
    <t>Povlakové krytiny střech do 10° z tvarovaných poplastovaných lišt délky 2 m okapnice široká rš 200 mm</t>
  </si>
  <si>
    <t>1798058289</t>
  </si>
  <si>
    <t>Povlakové krytiny střech plochých do 10° z tvarovaných poplastovaných lišt pro mPVC okapnice rš 200 mm</t>
  </si>
  <si>
    <t>88</t>
  </si>
  <si>
    <t>712363544</t>
  </si>
  <si>
    <t>Provedení povlak krytiny mechanicky kotvenou do betonu TI tl přes 200 do 240 mm vnitřní pole, budova v do 18 m</t>
  </si>
  <si>
    <t>-1274106085</t>
  </si>
  <si>
    <t>Provedení povlakové krytiny střech plochých do 10° s mechanicky kotvenou izolací včetně položení fólie a horkovzdušného svaření tl. tepelné izolace přes 200 do 240 mm budovy výšky do 18 m, kotvené do betonu vnitřní pole</t>
  </si>
  <si>
    <t>37,3</t>
  </si>
  <si>
    <t>89</t>
  </si>
  <si>
    <t>28322013</t>
  </si>
  <si>
    <t>fólie hydroizolační střešní mPVC mechanicky kotvená tl 1,5mm barevná</t>
  </si>
  <si>
    <t>-505200431</t>
  </si>
  <si>
    <t>37,3*1,1655 'Přepočtené koeficientem množství</t>
  </si>
  <si>
    <t>90</t>
  </si>
  <si>
    <t>712363605</t>
  </si>
  <si>
    <t>Provedení povlak krytiny mechanicky kotvenou do betonu TI tl přes 240 mm krajní pole, budova v do 18 m</t>
  </si>
  <si>
    <t>-1334326435</t>
  </si>
  <si>
    <t>Provedení povlakové krytiny střech plochých do 10° s mechanicky kotvenou izolací včetně položení fólie a horkovzdušného svaření tl. tepelné izolace přes 240 mm budovy výšky do 18 m, kotvené do betonu krajní pole</t>
  </si>
  <si>
    <t>91</t>
  </si>
  <si>
    <t>-699459259</t>
  </si>
  <si>
    <t>12,3*1,1655 'Přepočtené koeficientem množství</t>
  </si>
  <si>
    <t>92</t>
  </si>
  <si>
    <t>712363606</t>
  </si>
  <si>
    <t>Provedení povlak krytiny mechanicky kotvenou do betonu TI tl přes 240 mm rohové pole, budova v do 18 m</t>
  </si>
  <si>
    <t>-658854430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</si>
  <si>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</si>
  <si>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93</t>
  </si>
  <si>
    <t>-1737225813</t>
  </si>
  <si>
    <t>9,9+20,4</t>
  </si>
  <si>
    <t>30,3*1,1655 'Přepočtené koeficientem množství</t>
  </si>
  <si>
    <t>94</t>
  </si>
  <si>
    <t>712391171</t>
  </si>
  <si>
    <t>Provedení povlakové krytiny střech do 10° podkladní textilní vrstvy</t>
  </si>
  <si>
    <t>615931768</t>
  </si>
  <si>
    <t>Provedení povlakové krytiny střech plochých do 10° -ostatní práce provedení vrstvy textilní podkladní</t>
  </si>
  <si>
    <t>95</t>
  </si>
  <si>
    <t>69311172</t>
  </si>
  <si>
    <t>geotextilie PP s ÚV stabilizací 300g/m2</t>
  </si>
  <si>
    <t>1501213107</t>
  </si>
  <si>
    <t>59,5*1,155 'Přepočtené koeficientem množství</t>
  </si>
  <si>
    <t>96</t>
  </si>
  <si>
    <t>712393001</t>
  </si>
  <si>
    <t>Opracování prostupu průměru do 200 mm dvojitého hydroizolačního systému plochých střech</t>
  </si>
  <si>
    <t>-968471793</t>
  </si>
  <si>
    <t>Provedení dvojitého hydroizolačního systému plochých střech ostatní opracování prostupu do 200 mm</t>
  </si>
  <si>
    <t>97</t>
  </si>
  <si>
    <t>28322058</t>
  </si>
  <si>
    <t>fólie hydroizolační střešní mPVC nevyztužená, určená na detaily tl 1,5mm</t>
  </si>
  <si>
    <t>438822786</t>
  </si>
  <si>
    <t>98</t>
  </si>
  <si>
    <t>712861703</t>
  </si>
  <si>
    <t>Provedení povlakové krytiny vytažením na konstrukce fólií přilepenou v plné ploše</t>
  </si>
  <si>
    <t>358562129</t>
  </si>
  <si>
    <t>Provedení povlakové krytiny střech samostatným vytažením izolačního povlaku fólií na konstrukce převyšující úroveň střechy, přilepenou lepidlem v plné ploše</t>
  </si>
  <si>
    <t>(9,25+7,75)*2*0,6</t>
  </si>
  <si>
    <t>99</t>
  </si>
  <si>
    <t>712998202</t>
  </si>
  <si>
    <t>Montáž bezpečnostního přepadu z PVC DN 125</t>
  </si>
  <si>
    <t>-986351126</t>
  </si>
  <si>
    <t>Provedení povlakové krytiny střech - ostatní práce montáž odvodňovacího prvku nouzového atikového přepadu z PVC na dešťovou vodu DN 125</t>
  </si>
  <si>
    <t>100</t>
  </si>
  <si>
    <t>56231128</t>
  </si>
  <si>
    <t>pojistný přepad ploché střechy s manžetou pro PVC-P hydroizolaci DN 50, DN 75, DN 110, DN 125</t>
  </si>
  <si>
    <t>2053601809</t>
  </si>
  <si>
    <t>101</t>
  </si>
  <si>
    <t>712999002</t>
  </si>
  <si>
    <t>Montáž tvarovky prostupu hromosvodu z PVC, vnitřní průměr do 15 mm, výška do 300 mm</t>
  </si>
  <si>
    <t>-1455104445</t>
  </si>
  <si>
    <t>Provedení povlakové krytiny střech - ostatní práce montáž tvarovky pro utěsnění prostupu hromosvodu z PVC vnitřní průměr do 15 mm, výška do 300 mm</t>
  </si>
  <si>
    <t>102</t>
  </si>
  <si>
    <t>28342023</t>
  </si>
  <si>
    <t>manžeta těsnící pro prostupy hydroizolací z PVC otevřená kruhová vnitřní průměr 15-35</t>
  </si>
  <si>
    <t>437261868</t>
  </si>
  <si>
    <t>103</t>
  </si>
  <si>
    <t>998712101</t>
  </si>
  <si>
    <t>Přesun hmot tonážní tonážní pro krytiny povlakové v objektech v do 6 m</t>
  </si>
  <si>
    <t>1774912126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</si>
  <si>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</si>
  <si>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</si>
  <si>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</si>
  <si>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104</t>
  </si>
  <si>
    <t>713121111</t>
  </si>
  <si>
    <t>Montáž izolace tepelné podlah volně kladenými rohožemi, pásy, dílci, deskami 1 vrstva</t>
  </si>
  <si>
    <t>1714672897</t>
  </si>
  <si>
    <t>Montáž tepelné izolace podlah rohožemi, pásy, deskami, dílci, bloky (izolační materiál ve specifikaci) kladenými volně jednovrstvá</t>
  </si>
  <si>
    <t>8,4+3,1+1,6+3,9+4,5+3,9+16,4+2,9</t>
  </si>
  <si>
    <t>44,7*2 'Přepočtené koeficientem množství</t>
  </si>
  <si>
    <t>105</t>
  </si>
  <si>
    <t>28376528</t>
  </si>
  <si>
    <t>deska izolační PIR s oboustrannou kompozitní fólií s hliníkovou vložkou pro podlahy tl 40mm</t>
  </si>
  <si>
    <t>943348757</t>
  </si>
  <si>
    <t>Poznámka k položce:
součinitel tepelné vodivosti Lamb.D 0,022 W.m-1.K-1, pevnost v tlaku při 10% stlačení 150 kPa, šířka 600 mm, délka 1 200 mm.</t>
  </si>
  <si>
    <t>89,4</t>
  </si>
  <si>
    <t>89,4*1,05 'Přepočtené koeficientem množství</t>
  </si>
  <si>
    <t>106</t>
  </si>
  <si>
    <t>713131141</t>
  </si>
  <si>
    <t>Montáž izolace tepelné stěn a základů lepením celoplošně rohoží, pásů, dílců, desek</t>
  </si>
  <si>
    <t>1973591579</t>
  </si>
  <si>
    <t>Montáž tepelné izolace stěn rohožemi, pásy, deskami, dílci, bloky (izolační materiál ve specifikaci) lepením celoplošně</t>
  </si>
  <si>
    <t>(7,75+9,25)*2*1"základ</t>
  </si>
  <si>
    <t>(1,5*2+1,25*3)*0,25"překlad</t>
  </si>
  <si>
    <t>2,5*0,15"nadpraží</t>
  </si>
  <si>
    <t>107</t>
  </si>
  <si>
    <t>28376455</t>
  </si>
  <si>
    <t>deska XPS hrana polodrážková a hladký povrch 500kPa tl 70mm</t>
  </si>
  <si>
    <t>1878406124</t>
  </si>
  <si>
    <t>36,063*1,02 'Přepočtené koeficientem množství</t>
  </si>
  <si>
    <t>108</t>
  </si>
  <si>
    <t>28376650</t>
  </si>
  <si>
    <t>deska XPS hrana polodrážková a hladký povrch 500kPa tl 40mm</t>
  </si>
  <si>
    <t>-934774650</t>
  </si>
  <si>
    <t>109</t>
  </si>
  <si>
    <t>713131151</t>
  </si>
  <si>
    <t>Montáž izolace tepelné stěn a základů volně vloženými rohožemi, pásy, dílci, deskami 1 vrstva</t>
  </si>
  <si>
    <t>2037973625</t>
  </si>
  <si>
    <t>Montáž tepelné izolace stěn rohožemi, pásy, deskami, dílci, bloky (izolační materiál ve specifikaci) vložením jednovrstvě</t>
  </si>
  <si>
    <t>7*0,25"věnce</t>
  </si>
  <si>
    <t>110</t>
  </si>
  <si>
    <t>28376421</t>
  </si>
  <si>
    <t>deska XPS hrana polodrážková a hladký povrch 300kPA tl 80mm</t>
  </si>
  <si>
    <t>1794516456</t>
  </si>
  <si>
    <t>1,75*1,02 'Přepočtené koeficientem množství</t>
  </si>
  <si>
    <t>111</t>
  </si>
  <si>
    <t>713141136</t>
  </si>
  <si>
    <t>Montáž izolace tepelné střech plochých lepené za studena nízkoexpanzní (PUR) pěnou 1 vrstva desek</t>
  </si>
  <si>
    <t>-2002496605</t>
  </si>
  <si>
    <t>Montáž tepelné izolace střech plochých rohožemi, pásy, deskami, dílci, bloky (izolační materiál ve specifikaci) přilepenými za studena nízkoexpanzní (PUR) pěnou</t>
  </si>
  <si>
    <t>59,5*2</t>
  </si>
  <si>
    <t>112</t>
  </si>
  <si>
    <t>28372319</t>
  </si>
  <si>
    <t>deska EPS 100 pro konstrukce s běžným zatížením λ=0,037 tl 160mm</t>
  </si>
  <si>
    <t>-5061872</t>
  </si>
  <si>
    <t>59,5*1,05 'Přepočtené koeficientem množství</t>
  </si>
  <si>
    <t>113</t>
  </si>
  <si>
    <t>28376142</t>
  </si>
  <si>
    <t>klín izolační EPS 150 spád do 5%</t>
  </si>
  <si>
    <t>1923364899</t>
  </si>
  <si>
    <t>114</t>
  </si>
  <si>
    <t>998713101</t>
  </si>
  <si>
    <t>Přesun hmot tonážní pro izolace tepelné v objektech v do 6 m</t>
  </si>
  <si>
    <t>-1205650245</t>
  </si>
  <si>
    <t>Přesun hmot pro izolace tepelné stanovený z hmotnosti přesunovaného materiálu vodorovná dopravní vzdálenost do 50 m v objektech výšky do 6 m</t>
  </si>
  <si>
    <t>721</t>
  </si>
  <si>
    <t>Zdravotechnika - vnitřní kanalizace</t>
  </si>
  <si>
    <t>115</t>
  </si>
  <si>
    <t>721239114</t>
  </si>
  <si>
    <t>Montáž střešního vtoku svislý odtok do DN 160 ostatní typ</t>
  </si>
  <si>
    <t>1316621250</t>
  </si>
  <si>
    <t>Střešní vtoky (vpusti) montáž střešních vtoků ostatních typů se svislým odtokem do DN 160</t>
  </si>
  <si>
    <t>116</t>
  </si>
  <si>
    <t>HLE.HL6211</t>
  </si>
  <si>
    <t>Střešní vtok DN110 s pevnou izolační přírubou a izolační svorkou, s elektrickým ohřevem (10-30W, 230V)</t>
  </si>
  <si>
    <t>-872994834</t>
  </si>
  <si>
    <t>725</t>
  </si>
  <si>
    <t>Zdravotechnika - zařizovací předměty</t>
  </si>
  <si>
    <t>117</t>
  </si>
  <si>
    <t>725290R1</t>
  </si>
  <si>
    <t>Madlo TP1</t>
  </si>
  <si>
    <t>-682131708</t>
  </si>
  <si>
    <t>118</t>
  </si>
  <si>
    <t>72529162R</t>
  </si>
  <si>
    <t>Doplňky zařízení koupelen a záchodů nerezové - odpadkový koš</t>
  </si>
  <si>
    <t>-1109128301</t>
  </si>
  <si>
    <t>119</t>
  </si>
  <si>
    <t>725291631</t>
  </si>
  <si>
    <t>Doplňky zařízení koupelen a záchodů nerezové zásobník papírových ručníků</t>
  </si>
  <si>
    <t>-1122018679</t>
  </si>
  <si>
    <t>72529170R</t>
  </si>
  <si>
    <t>Doplňky zařízení koupelen a záchodů  madlo rovné TP3</t>
  </si>
  <si>
    <t>1248927004</t>
  </si>
  <si>
    <t>121</t>
  </si>
  <si>
    <t>725291722</t>
  </si>
  <si>
    <t>Doplňky zařízení koupelen a záchodů smaltované madlo krakorcové sklopné dl 834 mm</t>
  </si>
  <si>
    <t>-1341321339</t>
  </si>
  <si>
    <t>Doplňky zařízení koupelen a záchodů smaltované madla krakorcová sklopná, délky 834 mm</t>
  </si>
  <si>
    <t>Poznámka k položce:
TP2</t>
  </si>
  <si>
    <t>122</t>
  </si>
  <si>
    <t>7252918R</t>
  </si>
  <si>
    <t>Dávkovač mýdla nerez</t>
  </si>
  <si>
    <t>1872867955</t>
  </si>
  <si>
    <t>123</t>
  </si>
  <si>
    <t>7252919R</t>
  </si>
  <si>
    <t>Háček chrom</t>
  </si>
  <si>
    <t>1076956063</t>
  </si>
  <si>
    <t>124</t>
  </si>
  <si>
    <t>725295R</t>
  </si>
  <si>
    <t>Zrcadlo TP4</t>
  </si>
  <si>
    <t>-1345795189</t>
  </si>
  <si>
    <t>125</t>
  </si>
  <si>
    <t>725917R</t>
  </si>
  <si>
    <t>WC štětka nerez</t>
  </si>
  <si>
    <t>-919262537</t>
  </si>
  <si>
    <t>763</t>
  </si>
  <si>
    <t>Konstrukce suché výstavby</t>
  </si>
  <si>
    <t>126</t>
  </si>
  <si>
    <t>763131451</t>
  </si>
  <si>
    <t>SDK podhled deska 1xH2 12,5 bez izolace dvouvrstvá spodní kce profil CD+UD</t>
  </si>
  <si>
    <t>637423494</t>
  </si>
  <si>
    <t>Podhled ze sádrokartonových desek dvouvrstvá zavěšená spodní konstrukce z ocelových profilů CD, UD jednoduše opláštěná deskou impregnovanou H2, tl. 12,5 mm, bez izolace</t>
  </si>
  <si>
    <t>3,9+3,9</t>
  </si>
  <si>
    <t>127</t>
  </si>
  <si>
    <t>763164561</t>
  </si>
  <si>
    <t>SDK obklad kcí tvaru L š přes 0,8 m desky 1xH2 12,5</t>
  </si>
  <si>
    <t>1205071250</t>
  </si>
  <si>
    <t>Obklad konstrukcí sádrokartonovými deskami včetně ochranných úhelníků ve tvaru L rozvinuté šíře přes 0,8 m, opláštěný deskou impregnovanou H2, tl. 12,5 mm</t>
  </si>
  <si>
    <t>0,85*2,5</t>
  </si>
  <si>
    <t>128</t>
  </si>
  <si>
    <t>763172353</t>
  </si>
  <si>
    <t>Montáž dvířek revizních jednoplášťových SDK kcí vel. 400 x 400 mm pro podhledy</t>
  </si>
  <si>
    <t>-1181632765</t>
  </si>
  <si>
    <t>Montáž dvířek pro konstrukce ze sádrokartonových desek revizních jednoplášťových pro podhledy velikost (šxv) 400 x 400 mm</t>
  </si>
  <si>
    <t>Poznámka k položce:
Z4</t>
  </si>
  <si>
    <t>129</t>
  </si>
  <si>
    <t>59030712</t>
  </si>
  <si>
    <t>dvířka revizní jednokřídlá s automatickým zámkem 400x400mm</t>
  </si>
  <si>
    <t>-1903888282</t>
  </si>
  <si>
    <t>130</t>
  </si>
  <si>
    <t>998763100</t>
  </si>
  <si>
    <t>Přesun hmot tonážní pro dřevostavby v objektech v do 6 m</t>
  </si>
  <si>
    <t>810656402</t>
  </si>
  <si>
    <t>Přesun hmot pro dřevostavby stanovený z hmotnosti přesunovaného materiálu vodorovná dopravní vzdálenost do 50 m v objektech výšky do 6 m</t>
  </si>
  <si>
    <t>764</t>
  </si>
  <si>
    <t>Konstrukce klempířské</t>
  </si>
  <si>
    <t>131</t>
  </si>
  <si>
    <t>764244407</t>
  </si>
  <si>
    <t>Oplechování horních ploch a nadezdívek bez rohů z TiZn předzvětralého plechu kotvené rš 670 mm</t>
  </si>
  <si>
    <t>-2116173137</t>
  </si>
  <si>
    <t>Oplechování horních ploch zdí a nadezdívek (atik) z titanzinkového předzvětralého plechu mechanicky kotvené rš 670 mm</t>
  </si>
  <si>
    <t xml:space="preserve">Poznámka k položce:
K1
</t>
  </si>
  <si>
    <t>132</t>
  </si>
  <si>
    <t>764246443</t>
  </si>
  <si>
    <t>Oplechování parapetů rovných celoplošně lepené z TiZn předzvětralého plechu rš 250 mm</t>
  </si>
  <si>
    <t>649587109</t>
  </si>
  <si>
    <t>Oplechování parapetů z titanzinkového předzvětralého plechu rovných celoplošně lepené, bez rohů rš 250 mm</t>
  </si>
  <si>
    <t>Poznámka k položce:
K2</t>
  </si>
  <si>
    <t>766</t>
  </si>
  <si>
    <t>Konstrukce truhlářské</t>
  </si>
  <si>
    <t>133</t>
  </si>
  <si>
    <t>766412224</t>
  </si>
  <si>
    <t>Montáž obložení stěn pl přes 5 m2 palubkami modřínovými přes 100 mm</t>
  </si>
  <si>
    <t>606204016</t>
  </si>
  <si>
    <t>Montáž obložení stěn palubkami na pero a drážku plochy přes 5 m2 modřínovými, šířky přes 100 mm</t>
  </si>
  <si>
    <t>134</t>
  </si>
  <si>
    <t>987456R</t>
  </si>
  <si>
    <t>Dřevěný obklad včetně povrchové úpravy dle specifikace PD</t>
  </si>
  <si>
    <t>2007210917</t>
  </si>
  <si>
    <t xml:space="preserve">Poznámka k položce:
včetně dvířek a veškerých detailů
</t>
  </si>
  <si>
    <t>135</t>
  </si>
  <si>
    <t>766417211</t>
  </si>
  <si>
    <t>Montáž podkladového roštu pro obložení stěn</t>
  </si>
  <si>
    <t>1143874594</t>
  </si>
  <si>
    <t>Montáž obložení stěn rošt podkladový</t>
  </si>
  <si>
    <t>136</t>
  </si>
  <si>
    <t>60514114</t>
  </si>
  <si>
    <t>řezivo jehličnaté lať impregnovaná dl 4 m</t>
  </si>
  <si>
    <t>-675008205</t>
  </si>
  <si>
    <t>148*0,00264 'Přepočtené koeficientem množství</t>
  </si>
  <si>
    <t>137</t>
  </si>
  <si>
    <t>766660001</t>
  </si>
  <si>
    <t>Montáž dveřních křídel otvíravých jednokřídlových š do 0,8 m do ocelové zárubně</t>
  </si>
  <si>
    <t>802995855</t>
  </si>
  <si>
    <t>Montáž dveřních křídel dřevěných nebo plastových otevíravých do ocelové zárubně povrchově upravených jednokřídlových, šířky do 800 mm</t>
  </si>
  <si>
    <t>138</t>
  </si>
  <si>
    <t>654R1</t>
  </si>
  <si>
    <t>Dveře dle specifikace D1</t>
  </si>
  <si>
    <t>-642739945</t>
  </si>
  <si>
    <t>139</t>
  </si>
  <si>
    <t>654R2</t>
  </si>
  <si>
    <t>Dveře dle specifikace D2</t>
  </si>
  <si>
    <t>-1202632304</t>
  </si>
  <si>
    <t>140</t>
  </si>
  <si>
    <t>654R3</t>
  </si>
  <si>
    <t>Dveře dle specifikace D3</t>
  </si>
  <si>
    <t>2091636579</t>
  </si>
  <si>
    <t>141</t>
  </si>
  <si>
    <t>654R4</t>
  </si>
  <si>
    <t>Dveře dle specifikace D4</t>
  </si>
  <si>
    <t>171669909</t>
  </si>
  <si>
    <t>142</t>
  </si>
  <si>
    <t>654R5</t>
  </si>
  <si>
    <t>Dveře dle specifikace D5</t>
  </si>
  <si>
    <t>-40978975</t>
  </si>
  <si>
    <t>143</t>
  </si>
  <si>
    <t>766694116</t>
  </si>
  <si>
    <t>Montáž parapetních desek dřevěných nebo plastových š do 30 cm</t>
  </si>
  <si>
    <t>431114448</t>
  </si>
  <si>
    <t>Montáž ostatních truhlářských konstrukcí parapetních desek dřevěných nebo plastových šířky do 300 mm</t>
  </si>
  <si>
    <t>0,7*3</t>
  </si>
  <si>
    <t>144</t>
  </si>
  <si>
    <t>60794101</t>
  </si>
  <si>
    <t>parapet dřevotřískový vnitřní povrch laminátový š 200mm</t>
  </si>
  <si>
    <t>1988271036</t>
  </si>
  <si>
    <t>145</t>
  </si>
  <si>
    <t>60794121</t>
  </si>
  <si>
    <t>koncovka PVC k parapetním dřevotřískovým deskám 600mm</t>
  </si>
  <si>
    <t>61738964</t>
  </si>
  <si>
    <t>146</t>
  </si>
  <si>
    <t>766811115</t>
  </si>
  <si>
    <t>Montáž korpusu kuchyňských skříněk spodních na nožičky š do 600 mm</t>
  </si>
  <si>
    <t>-1875809511</t>
  </si>
  <si>
    <t>Montáž kuchyňských linek korpusu spodních skříněk na nožičky (včetně vyrovnání), šířky jednoho dílu do 600 mm</t>
  </si>
  <si>
    <t>147</t>
  </si>
  <si>
    <t>766811151</t>
  </si>
  <si>
    <t>Montáž korpusu kuchyňských skříněk horních na stěnu š do 600 mm</t>
  </si>
  <si>
    <t>1261948376</t>
  </si>
  <si>
    <t>Montáž kuchyňských linek korpusu horních skříněk šroubovaných na stěnu, šířky jednoho dílu do 600 mm</t>
  </si>
  <si>
    <t>148</t>
  </si>
  <si>
    <t>321654R</t>
  </si>
  <si>
    <t>Kuchyňská linka dle specifikace PD</t>
  </si>
  <si>
    <t>24631921</t>
  </si>
  <si>
    <t xml:space="preserve">Poznámka k položce:
vč. dřezu a desky
Specifikace kuchyňky:
• vyrobeno z laminované dřevotřísky o síle 18 mm, opatřeny ABS hranou
• korpus, dveře a čela zásuvek viz D.1.1.b-8 Výpis výrobků 
• pracovní deska, voděodolná, tl. 38 mm
• madla z leštěného hliníku dle výběru provozovatele
• rektifikační kluzáky pro vyrovnání podlahy do výšky 15 mm
• nerezový dřez, 460 x 460 mm včetně montážního setu a příslušenství
• páková baterie včetně montážního setu a příslušenství (viz část ZTI)
• vařič ani podstavná chladnička není součásti dodávky stavby ( zajistí provozovatel)
</t>
  </si>
  <si>
    <t>149</t>
  </si>
  <si>
    <t>998766101</t>
  </si>
  <si>
    <t>Přesun hmot tonážní pro kce truhlářské v objektech v do 6 m</t>
  </si>
  <si>
    <t>-1565541572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</si>
  <si>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</si>
  <si>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</si>
  <si>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</si>
  <si>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150</t>
  </si>
  <si>
    <t>767114232</t>
  </si>
  <si>
    <t>Montáž stěn a příček rámových zasklených vnějších do zdiva bez požární odolnosti plochy přes 6 do 9 m2</t>
  </si>
  <si>
    <t>-570040636</t>
  </si>
  <si>
    <t>Montáž stěn a příček rámových zasklených z hliníkových nebo ocelových profilů vnějších do zdiva bez požární odolnosti, plochy přes 6 do 9 m2</t>
  </si>
  <si>
    <t>2,5*2,6</t>
  </si>
  <si>
    <t>151</t>
  </si>
  <si>
    <t>987R</t>
  </si>
  <si>
    <t>prosklaná stěnaVd3</t>
  </si>
  <si>
    <t>316804305</t>
  </si>
  <si>
    <t>152</t>
  </si>
  <si>
    <t>767531111</t>
  </si>
  <si>
    <t>Montáž vstupních kovových nebo plastových rohoží čistících zón</t>
  </si>
  <si>
    <t>667195270</t>
  </si>
  <si>
    <t>Montáž vstupních čistících zón z rohoží kovových nebo plastových</t>
  </si>
  <si>
    <t>1*0,5</t>
  </si>
  <si>
    <t>1,2*1,2</t>
  </si>
  <si>
    <t>153</t>
  </si>
  <si>
    <t>321R1</t>
  </si>
  <si>
    <t>čistící zóna Čz1</t>
  </si>
  <si>
    <t>665927496</t>
  </si>
  <si>
    <t>154</t>
  </si>
  <si>
    <t>321R2</t>
  </si>
  <si>
    <t>čistící zóna Čz2</t>
  </si>
  <si>
    <t>-1043754155</t>
  </si>
  <si>
    <t>155</t>
  </si>
  <si>
    <t>767620253</t>
  </si>
  <si>
    <t>Montáž oken kovových s izolačními dvojskly otevíravých do zdiva plochy přes 1,5 do 2,5 m2</t>
  </si>
  <si>
    <t>-367625730</t>
  </si>
  <si>
    <t>Montáž oken s izolačními skly z hliníkových nebo ocelových profilů na polyuretanovou pěnu s dvojskly otevíravých do zdiva, plochy přes 1,5 do 2,5 m2</t>
  </si>
  <si>
    <t>0,7*2,25*3</t>
  </si>
  <si>
    <t>156</t>
  </si>
  <si>
    <t>55341012</t>
  </si>
  <si>
    <t>okno Al otevíravé/sklopné dvojsklo přes plochu 1m2 v 1,5-2,5m</t>
  </si>
  <si>
    <t>-1118283045</t>
  </si>
  <si>
    <t>157</t>
  </si>
  <si>
    <t>767640112</t>
  </si>
  <si>
    <t>Montáž dveří ocelových nebo hliníkových vchodových jednokřídlových s nadsvětlíkem</t>
  </si>
  <si>
    <t>-1855786364</t>
  </si>
  <si>
    <t>Montáž dveří ocelových nebo hliníkových vchodových jednokřídlových s nadsvětlíkem</t>
  </si>
  <si>
    <t>158</t>
  </si>
  <si>
    <t>987R1</t>
  </si>
  <si>
    <t>Dveře Vd1 a Vd2</t>
  </si>
  <si>
    <t>-659038453</t>
  </si>
  <si>
    <t>159</t>
  </si>
  <si>
    <t>767646411</t>
  </si>
  <si>
    <t>Montáž revizních dveří a dvířek jednokřídlových s rámem plochy do 0,5 m2</t>
  </si>
  <si>
    <t>1805990672</t>
  </si>
  <si>
    <t>Montáž revizních dveří a dvířek hliníkových, ocelových nebo plastových s rámem jednokřídlových, plochy do 0,5 m2</t>
  </si>
  <si>
    <t>160</t>
  </si>
  <si>
    <t>59030710R</t>
  </si>
  <si>
    <t>dvířka revizní jednokřídlá Z3</t>
  </si>
  <si>
    <t>445403558</t>
  </si>
  <si>
    <t>161</t>
  </si>
  <si>
    <t>998767101</t>
  </si>
  <si>
    <t>Přesun hmot tonážní pro zámečnické konstrukce v objektech v do 6 m</t>
  </si>
  <si>
    <t>-201529128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</si>
  <si>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</si>
  <si>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</si>
  <si>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</si>
  <si>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162</t>
  </si>
  <si>
    <t>771111011</t>
  </si>
  <si>
    <t>Vysátí podkladu před pokládkou dlažby</t>
  </si>
  <si>
    <t>226907673</t>
  </si>
  <si>
    <t>Příprava podkladu před provedením dlažby vysátí podlah</t>
  </si>
  <si>
    <t>44,7+9,5</t>
  </si>
  <si>
    <t>163</t>
  </si>
  <si>
    <t>771474112</t>
  </si>
  <si>
    <t>Montáž soklů z dlaždic keramických rovných flexibilní lepidlo v přes 65 do 90 mm</t>
  </si>
  <si>
    <t>433856207</t>
  </si>
  <si>
    <t>Montáž soklů z dlaždic keramických lepených flexibilním lepidlem rovných, výšky přes 65 do 90 mm</t>
  </si>
  <si>
    <t xml:space="preserve">Poznámka k položce:
 flexibilní lepidlo třídy C2TE S2 </t>
  </si>
  <si>
    <t>(4,9+3,35)*2-0,5</t>
  </si>
  <si>
    <t>(2,9+3,35)*2-0,5-0,7</t>
  </si>
  <si>
    <t>6,35+1,5*2-2,5</t>
  </si>
  <si>
    <t>164</t>
  </si>
  <si>
    <t>59761338</t>
  </si>
  <si>
    <t>sokl-dlažba keramická slinutá hladká do interiéru i exteriéru 445x85mm</t>
  </si>
  <si>
    <t>-105940568</t>
  </si>
  <si>
    <t>34,15*2,475 'Přepočtené koeficientem množství</t>
  </si>
  <si>
    <t>165</t>
  </si>
  <si>
    <t>19416012</t>
  </si>
  <si>
    <t>lišta ukončovací nerezová 10mm</t>
  </si>
  <si>
    <t>-707880968</t>
  </si>
  <si>
    <t>34,15</t>
  </si>
  <si>
    <t>166</t>
  </si>
  <si>
    <t>771574242</t>
  </si>
  <si>
    <t>Montáž podlah keramických velkoformátových pro mechanické zatížení hladkých lepených flexibilním lepidlem přes 4 do 6 ks/m2</t>
  </si>
  <si>
    <t>610812004</t>
  </si>
  <si>
    <t>Montáž podlah z dlaždic keramických lepených flexibilním lepidlem velkoformátových pro vysoké mechanické zatížení hladkých přes 4 do 6 ks/m2</t>
  </si>
  <si>
    <t>54,2-16,4</t>
  </si>
  <si>
    <t>167</t>
  </si>
  <si>
    <t>59761443</t>
  </si>
  <si>
    <t>dlažba velkoformátová keramická slinutá hladká do interiéru i exteriéru pro vysoké mechanické namáhání přes 4 do 6ks/m2</t>
  </si>
  <si>
    <t>2016359431</t>
  </si>
  <si>
    <t>37,8*1,15 'Přepočtené koeficientem množství</t>
  </si>
  <si>
    <t>168</t>
  </si>
  <si>
    <t>771574263</t>
  </si>
  <si>
    <t>Montáž podlah keramických pro mechanické zatížení protiskluzných lepených flexibilním lepidlem přes 9 do 12 ks/m2</t>
  </si>
  <si>
    <t>-446490168</t>
  </si>
  <si>
    <t>Montáž podlah z dlaždic keramických lepených flexibilním lepidlem maloformátových pro vysoké mechanické zatížení protiskluzných nebo reliéfních (bezbariérových) přes 9 do 12 ks/m2</t>
  </si>
  <si>
    <t>169</t>
  </si>
  <si>
    <t>59761409</t>
  </si>
  <si>
    <t>dlažba keramická slinutá protiskluzná do interiéru i exteriéru pro vysoké mechanické namáhání přes 9 do 12ks/m2</t>
  </si>
  <si>
    <t>-1372342484</t>
  </si>
  <si>
    <t>16,4*1,1 'Přepočtené koeficientem množství</t>
  </si>
  <si>
    <t>170</t>
  </si>
  <si>
    <t>195888R</t>
  </si>
  <si>
    <t>Lišta přechodová AL</t>
  </si>
  <si>
    <t>1098568357</t>
  </si>
  <si>
    <t>0,7*2+0,8*3</t>
  </si>
  <si>
    <t>171</t>
  </si>
  <si>
    <t>771591112</t>
  </si>
  <si>
    <t>Izolace pod dlažbu nátěrem nebo stěrkou ve dvou vrstvách</t>
  </si>
  <si>
    <t>741104799</t>
  </si>
  <si>
    <t>Izolace podlahy pod dlažbu nátěrem nebo stěrkou ve dvou vrstvách</t>
  </si>
  <si>
    <t>3,1+1,09+3,9+3,9</t>
  </si>
  <si>
    <t>189</t>
  </si>
  <si>
    <t>771591115R</t>
  </si>
  <si>
    <t>Podlahy spárování PUR tmelem</t>
  </si>
  <si>
    <t>-283539732</t>
  </si>
  <si>
    <t>Poznámka k položce:
dilatace</t>
  </si>
  <si>
    <t>172</t>
  </si>
  <si>
    <t>998771101</t>
  </si>
  <si>
    <t>Přesun hmot tonážní pro podlahy z dlaždic v objektech v do 6 m</t>
  </si>
  <si>
    <t>395227860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</si>
  <si>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</si>
  <si>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</si>
  <si>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</si>
  <si>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173</t>
  </si>
  <si>
    <t>781111011</t>
  </si>
  <si>
    <t>Ometení (oprášení) stěny při přípravě podkladu</t>
  </si>
  <si>
    <t>433042613</t>
  </si>
  <si>
    <t>Příprava podkladu před provedením obkladu oprášení (ometení) stěny</t>
  </si>
  <si>
    <t>(1,75+1,75)*2*2,85-1,4*2</t>
  </si>
  <si>
    <t>(0,9+1,75)*2*2,85-1,4</t>
  </si>
  <si>
    <t>(1,8+2,15)*2*2,5-1,6</t>
  </si>
  <si>
    <t>(1,45+0,7*2)*0,6</t>
  </si>
  <si>
    <t>(1,45+2)*2*1,8-1,6</t>
  </si>
  <si>
    <t>(2,5+1,8*2)*1,5-0,8*1,5*3</t>
  </si>
  <si>
    <t>174</t>
  </si>
  <si>
    <t>781121011</t>
  </si>
  <si>
    <t>Nátěr penetrační na stěnu</t>
  </si>
  <si>
    <t>-1974849342</t>
  </si>
  <si>
    <t>Příprava podkladu před provedením obkladu nátěr penetrační na stěnu</t>
  </si>
  <si>
    <t>175</t>
  </si>
  <si>
    <t>781131112</t>
  </si>
  <si>
    <t>Izolace pod obklad nátěrem nebo stěrkou ve dvou vrstvách</t>
  </si>
  <si>
    <t>-1267740191</t>
  </si>
  <si>
    <t>Izolace stěny pod obklad izolace nátěrem nebo stěrkou ve dvou vrstvách</t>
  </si>
  <si>
    <t>2*2,85</t>
  </si>
  <si>
    <t>176</t>
  </si>
  <si>
    <t>781474154</t>
  </si>
  <si>
    <t>Montáž obkladů vnitřních keramických velkoformátových hladkých přes 4 do 6 ks/m2 lepených flexibilním lepidlem</t>
  </si>
  <si>
    <t>1249986406</t>
  </si>
  <si>
    <t>Montáž obkladů vnitřních stěn z dlaždic keramických lepených flexibilním lepidlem velkoformátových hladkých přes 4 do 6 ks/m2</t>
  </si>
  <si>
    <t>85,235</t>
  </si>
  <si>
    <t>177</t>
  </si>
  <si>
    <t>59761001</t>
  </si>
  <si>
    <t>obklad velkoformátový keramický hladký přes 4 do 6ks/m2</t>
  </si>
  <si>
    <t>1483258610</t>
  </si>
  <si>
    <t>85,235-5,55</t>
  </si>
  <si>
    <t>79,685*1,15 'Přepočtené koeficientem množství</t>
  </si>
  <si>
    <t>178</t>
  </si>
  <si>
    <t>474817027</t>
  </si>
  <si>
    <t>5,55*1,15 'Přepočtené koeficientem množství</t>
  </si>
  <si>
    <t>179</t>
  </si>
  <si>
    <t>781494511R</t>
  </si>
  <si>
    <t>Nerez  profily ukončovací lepené flexibilním lepidlem</t>
  </si>
  <si>
    <t>-1001999709</t>
  </si>
  <si>
    <t>1,45+1,5*2</t>
  </si>
  <si>
    <t>0,7+2,25*2+2*4+2,85</t>
  </si>
  <si>
    <t>2*2</t>
  </si>
  <si>
    <t>2*6+1,8*2+2,5-0,8*3</t>
  </si>
  <si>
    <t>(2+1,45)*2</t>
  </si>
  <si>
    <t>180</t>
  </si>
  <si>
    <t>998781101</t>
  </si>
  <si>
    <t>Přesun hmot tonážní pro obklady keramické v objektech v do 6 m</t>
  </si>
  <si>
    <t>1840156341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</si>
  <si>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</si>
  <si>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</si>
  <si>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</si>
  <si>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181</t>
  </si>
  <si>
    <t>783315101</t>
  </si>
  <si>
    <t>Mezinátěr jednonásobný syntetický standardní zámečnických konstrukcí</t>
  </si>
  <si>
    <t>-1805261555</t>
  </si>
  <si>
    <t>Mezinátěr zámečnických konstrukcí jednonásobný syntetický standardní</t>
  </si>
  <si>
    <t>1,5*5"zárubně</t>
  </si>
  <si>
    <t>182</t>
  </si>
  <si>
    <t>783317101</t>
  </si>
  <si>
    <t>Krycí jednonásobný syntetický standardní nátěr zámečnických konstrukcí</t>
  </si>
  <si>
    <t>902472517</t>
  </si>
  <si>
    <t>Krycí nátěr (email) zámečnických konstrukcí jednonásobný syntetický standardní</t>
  </si>
  <si>
    <t>183</t>
  </si>
  <si>
    <t>783801203</t>
  </si>
  <si>
    <t>Okartáčování omítek před provedením nátěru</t>
  </si>
  <si>
    <t>-239621633</t>
  </si>
  <si>
    <t>Příprava podkladu omítek před provedením nátěru okartáčování</t>
  </si>
  <si>
    <t>((3,3+2,9)*2-1,45-1,1)*1,5</t>
  </si>
  <si>
    <t>(4,9+3,35)*2*1,5-1,1*1,5</t>
  </si>
  <si>
    <t>184</t>
  </si>
  <si>
    <t>783813101</t>
  </si>
  <si>
    <t>Penetrační syntetický nátěr hladkých betonových povrchů</t>
  </si>
  <si>
    <t>228651694</t>
  </si>
  <si>
    <t>Penetrační nátěr omítek hladkých betonových povrchů syntetický</t>
  </si>
  <si>
    <t>185</t>
  </si>
  <si>
    <t>783817121</t>
  </si>
  <si>
    <t>Krycí jednonásobný syntetický nátěr hladkých, zrnitých tenkovrstvých nebo štukových omítek</t>
  </si>
  <si>
    <t>-1376138377</t>
  </si>
  <si>
    <t>Krycí (ochranný ) nátěr omítek jednonásobný hladkých omítek hladkých, zrnitých tenkovrstvých nebo štukových stupně členitosti 1 a 2 syntetický</t>
  </si>
  <si>
    <t>784</t>
  </si>
  <si>
    <t>Dokončovací práce - malby a tapety</t>
  </si>
  <si>
    <t>186</t>
  </si>
  <si>
    <t>784111001</t>
  </si>
  <si>
    <t>Oprášení (ometení ) podkladu v místnostech v do 3,80 m</t>
  </si>
  <si>
    <t>1332939350</t>
  </si>
  <si>
    <t>Oprášení (ometení) podkladu v místnostech výšky do 3,80 m</t>
  </si>
  <si>
    <t>45,15</t>
  </si>
  <si>
    <t>147,58</t>
  </si>
  <si>
    <t>7,8+2,125</t>
  </si>
  <si>
    <t>187</t>
  </si>
  <si>
    <t>784181101</t>
  </si>
  <si>
    <t>Základní akrylátová jednonásobná bezbarvá penetrace podkladu v místnostech v do 3,80 m</t>
  </si>
  <si>
    <t>905254044</t>
  </si>
  <si>
    <t>Penetrace podkladu jednonásobná základní akrylátová bezbarvá v místnostech výšky do 3,80 m</t>
  </si>
  <si>
    <t>202,655</t>
  </si>
  <si>
    <t>188</t>
  </si>
  <si>
    <t>784211111</t>
  </si>
  <si>
    <t>Dvojnásobné bílé malby ze směsí za mokra velmi dobře oděruvzdorných v místnostech v do 3,80 m</t>
  </si>
  <si>
    <t>1315440433</t>
  </si>
  <si>
    <t>Malby z malířských směsí oděruvzdorných za mokra dvojnásobné, bílé za mokra oděruvzdorné velmi dobře v místnostech výšky do 3,80 m</t>
  </si>
  <si>
    <t>02a - elektroinstalace</t>
  </si>
  <si>
    <t xml:space="preserve"> </t>
  </si>
  <si>
    <t>Pol1</t>
  </si>
  <si>
    <t>Kabel silový 400 V, CYKY 4Jx10</t>
  </si>
  <si>
    <t>Pol2</t>
  </si>
  <si>
    <t>Kabel silový 230 V, CU 3Jx10</t>
  </si>
  <si>
    <t>Pol3</t>
  </si>
  <si>
    <t>Kabel silový 400 V, CU 5Jx2,5</t>
  </si>
  <si>
    <t>Pol4</t>
  </si>
  <si>
    <t>Kabel silový 400 V, CU 5Jx1,5</t>
  </si>
  <si>
    <t>Pol5</t>
  </si>
  <si>
    <t>Kabel silový 230 V, CU 3Jx2,5</t>
  </si>
  <si>
    <t>Pol6</t>
  </si>
  <si>
    <t>Kabel silový 230 V, CU 3Jx1,5</t>
  </si>
  <si>
    <t>Pol7</t>
  </si>
  <si>
    <t>CYa 16mm zž</t>
  </si>
  <si>
    <t>Pol8</t>
  </si>
  <si>
    <t>CYa 10mm zž</t>
  </si>
  <si>
    <t>Pol9</t>
  </si>
  <si>
    <t>CYa 4mm zž</t>
  </si>
  <si>
    <t>Pol10</t>
  </si>
  <si>
    <t>Kabel UTP c.5</t>
  </si>
  <si>
    <t>Pol11</t>
  </si>
  <si>
    <t>Svislá drážka do zdi 40x40mm</t>
  </si>
  <si>
    <t>Pol12</t>
  </si>
  <si>
    <t>Ohebná PVC chránička pr.25mm (slaboproud)</t>
  </si>
  <si>
    <t>Pol13</t>
  </si>
  <si>
    <t>Ohebná PVC chránička pr.25mm,venkovní s UV (slaboproud)</t>
  </si>
  <si>
    <t>Pol14</t>
  </si>
  <si>
    <t>Oko CU lisovací na vodič CYa 4-6mm</t>
  </si>
  <si>
    <t>ks</t>
  </si>
  <si>
    <t>Pol15</t>
  </si>
  <si>
    <t>Oko CU lisovací na vodič CYa 16mm</t>
  </si>
  <si>
    <t>Pol16</t>
  </si>
  <si>
    <t>Svorka AB, zemnící</t>
  </si>
  <si>
    <t>Pol17</t>
  </si>
  <si>
    <t>Zemnící CU páska 3m</t>
  </si>
  <si>
    <t>Pol18</t>
  </si>
  <si>
    <t>Sádra bal. 30kg</t>
  </si>
  <si>
    <t>Pol19</t>
  </si>
  <si>
    <t>Svorka bezšroubová 3x1,5-2,5, bal.100ks</t>
  </si>
  <si>
    <t>Pol20</t>
  </si>
  <si>
    <t>Svorka bezšroubová 5x1,5-2,5, bal.100ks</t>
  </si>
  <si>
    <t>Pol21</t>
  </si>
  <si>
    <t>Štítek ozn. kab.vedení bal.100ks</t>
  </si>
  <si>
    <t>Pol22</t>
  </si>
  <si>
    <t>Zásuvka do zdi dvojnásobná 230V/16A (clonky+vyosená zásuvka)</t>
  </si>
  <si>
    <t>Pol23</t>
  </si>
  <si>
    <t>Zásuvka nástěnná 400V/16A, IP44</t>
  </si>
  <si>
    <t>Pol24</t>
  </si>
  <si>
    <t>Zásuvka datová do zdi 2x RJ45</t>
  </si>
  <si>
    <t>Pol25</t>
  </si>
  <si>
    <t>Vypínač do zdi č.1, 250V/10A</t>
  </si>
  <si>
    <t>Pol26</t>
  </si>
  <si>
    <t>Vypínač do zdi č.5, 250V/10A,</t>
  </si>
  <si>
    <t>Pol27</t>
  </si>
  <si>
    <t>Stropní PIR čidlo 360°, 230V/10A, čas 5-20min.</t>
  </si>
  <si>
    <t>Pol28</t>
  </si>
  <si>
    <t>Soumrakový spínač pro venkovní osv. 230V/10A</t>
  </si>
  <si>
    <t>Pol29</t>
  </si>
  <si>
    <t>Nouzové osv. 230V/LED, s bat. zdrojem 60min.</t>
  </si>
  <si>
    <t>Pol30</t>
  </si>
  <si>
    <t>Stropní osv. LED panel 60x60cm 230V/40W</t>
  </si>
  <si>
    <t>Pol31</t>
  </si>
  <si>
    <t>Stropní osv. kulaté 230V/10W, E27</t>
  </si>
  <si>
    <t>Pol32</t>
  </si>
  <si>
    <t>Venkovní nástěnné svítidlo se senzorem 1xE27/15W/230V IP44 vyrobeno z vysoce kvalitního hliníku, navrženo pro venkovní použití,nastavení soumraku a pohybu, automatická funkce den/noc, dosah senzoru 10 metrů, doba svícení 1 - 6 minut, rozsah snímání min. 1</t>
  </si>
  <si>
    <t>Venkovní nástěnné svítidlo se senzorem 1xE27/15W/230V IP44 vyrobeno z vysoce kvalitního hliníku, navrženo pro venkovní použití,nastavení soumraku a pohybu, automatická funkce den/noc, dosah senzoru 10 metrů, doba svícení 1 - 6 minut, rozsah snímání min. 100°</t>
  </si>
  <si>
    <t>Pol33</t>
  </si>
  <si>
    <t>WIFI router 2,4/5Ghz</t>
  </si>
  <si>
    <t>Pol34</t>
  </si>
  <si>
    <t>LED pásek 12V/10W/1,2m v AL liště vč. zdroje 230V/12V/50W</t>
  </si>
  <si>
    <t>Pol35</t>
  </si>
  <si>
    <t>Analog. termostat podlahového topení s podlah.čidlem 230V/10A</t>
  </si>
  <si>
    <t>Pol36</t>
  </si>
  <si>
    <t>Topná rohož podlah. topení 230V/320W/2.1m2</t>
  </si>
  <si>
    <t>Pol37</t>
  </si>
  <si>
    <t>Topná rohož podlah. topení 230V/105W/1m2</t>
  </si>
  <si>
    <t>Pol38</t>
  </si>
  <si>
    <t>Topná rohož podlah. topení 230V/290W/2.9m2</t>
  </si>
  <si>
    <t>Pol39</t>
  </si>
  <si>
    <t>Topná rohož podlah. topení 230V/180W/1.8m2</t>
  </si>
  <si>
    <t>Pol40</t>
  </si>
  <si>
    <t>Topná rohož podlah. topení 230V/410W/4.1m2</t>
  </si>
  <si>
    <t>Pol41</t>
  </si>
  <si>
    <t>Topná rohož podlah. topení 230V/1000W/6.1m2</t>
  </si>
  <si>
    <t>Pol42</t>
  </si>
  <si>
    <t>Sada pro nouzovou signalizaci určenou k instalaci na toaletě (podle vyhlášky č.398/2009 Sb. o bezbariérovém užívání staveb)</t>
  </si>
  <si>
    <t>Pol43</t>
  </si>
  <si>
    <t>Ocelový rám u jaklu 40x40mm orozměru 1500x1800mm do bet.základu pro provizorní přepístění rozvaděčů RE1+RVO</t>
  </si>
  <si>
    <t>Pol44</t>
  </si>
  <si>
    <t>Rozvaděč RP1 zapuštěný do zdi, In=40A, 72mod. IP30/20</t>
  </si>
  <si>
    <t>Pol45</t>
  </si>
  <si>
    <t>Hlavní zemnící přípojnice HOP/MET, zapuštěné provedení do zdi</t>
  </si>
  <si>
    <t>Pol46</t>
  </si>
  <si>
    <t>Rozvaděč RVO1 zapuštěný do zdi, In=40A, 12mod. IP65</t>
  </si>
  <si>
    <t>Pol47</t>
  </si>
  <si>
    <t xml:space="preserve">Rozvaděč RE1 zapuštěný do zdi, 2xOM + HDO, 40A/3-RP1, 16A/1-RVO1, 2A/1-HDO Jmenovitý proud: do 2x40A (na zakázku do 80A) Jmenovitý kmitočet: 50 Hz Stupeň krytí: IP44 / 20°C Stupeň ochrany: IK10 Zkratová odolnost: 10 kA Přístrojová výzbroj: 2x můstek PEN, </t>
  </si>
  <si>
    <t>Rozvaděč RE1 zapuštěný do zdi, 2xOM + HDO, 40A/3-RP1, 16A/1-RVO1, 2A/1-HDO Jmenovitý proud: do 2x40A (na zakázku do 80A) Jmenovitý kmitočet: 50 Hz Stupeň krytí: IP44 / 20°C Stupeň ochrany: IK10 Zkratová odolnost: 10 kA Přístrojová výzbroj: 2x můstek PEN, řadové svorky, 2x jistič 2B/1 pro HDO Max. průřez přívodních vodíčů: 16mm² Max. průřez vývodních vodíčů: silový obvod 16mm², pomocný obvod 4mm2 Způsob připojení vodičů: přívod – řadové svorky, vývod – řadové svorky, PEN – Svorkovnice PEN Uzavírání dveří: trnový klíč 6x6mm dle ČSN359756 Rozměry (š x v x h): 640 x 600 x 220 mm Hmotnost: 14 kg</t>
  </si>
  <si>
    <t>Pol48</t>
  </si>
  <si>
    <t>Omezovače přepětí T1+T2, 10/350us/25kA</t>
  </si>
  <si>
    <t>Pol49</t>
  </si>
  <si>
    <t>Vypínač na DIN lištu 400V/40A/3, 6kA</t>
  </si>
  <si>
    <t>Pol50</t>
  </si>
  <si>
    <t>Vypínač na DIN lištu 230V/16A/1, 6kA</t>
  </si>
  <si>
    <t>Pol51</t>
  </si>
  <si>
    <t>Proudový chránič 400V, 40A/0,03A, typ A, 6kA</t>
  </si>
  <si>
    <t>Pol52</t>
  </si>
  <si>
    <t>Proudový chránič 230V, 10A/B/0,03A, 6kA</t>
  </si>
  <si>
    <t>Pol53</t>
  </si>
  <si>
    <t>Jistič 40A/3/B, 6kA</t>
  </si>
  <si>
    <t>Pol54</t>
  </si>
  <si>
    <t>Jistič 16A/3/B, 6kA</t>
  </si>
  <si>
    <t>Pol55</t>
  </si>
  <si>
    <t>Jistič 10A/1/B, 6kA</t>
  </si>
  <si>
    <t>Pol56</t>
  </si>
  <si>
    <t>Jistič 6A/1/B, 6kA</t>
  </si>
  <si>
    <t>Pol57</t>
  </si>
  <si>
    <t>Jistič 2A/1/C, 6kA</t>
  </si>
  <si>
    <t>Pol58</t>
  </si>
  <si>
    <t>Stykač 400V/20A, cívka 230V</t>
  </si>
  <si>
    <t>Pol59</t>
  </si>
  <si>
    <t>Stykač 230V/16A, cívka 230V</t>
  </si>
  <si>
    <t>Pol60</t>
  </si>
  <si>
    <t>Stykač 230V/20A, cívka 230V</t>
  </si>
  <si>
    <t>Pol61</t>
  </si>
  <si>
    <t>Časové relé 230V/16A, cívka 230V</t>
  </si>
  <si>
    <t>Pol62</t>
  </si>
  <si>
    <t>Soumraková spínač 230V/16A</t>
  </si>
  <si>
    <t>Pol63</t>
  </si>
  <si>
    <t>Propojovací hřeben 400V / 12 mod. 63A</t>
  </si>
  <si>
    <t>Pol64</t>
  </si>
  <si>
    <t>Svorka modrá do 40A / 7 PIN na DIN lištu</t>
  </si>
  <si>
    <t>Pol65</t>
  </si>
  <si>
    <t>Ukonč. a zap.vodiče ve svorce v rozvaděči 1,5-4mm</t>
  </si>
  <si>
    <t>Pol66</t>
  </si>
  <si>
    <t>Odplombování elektroměru opětovná montáž panelu/desky</t>
  </si>
  <si>
    <t>Pol67</t>
  </si>
  <si>
    <t>Zajištění kabelů při souběhu v dutých příčkách</t>
  </si>
  <si>
    <t>Pol68</t>
  </si>
  <si>
    <t>El.topný žebřík s termostatem 230V/300-500W</t>
  </si>
  <si>
    <t>Pol69</t>
  </si>
  <si>
    <t>Platební terminál, umožňuje kompaktní a prostorově úsporné řešení placeného vstupu, které zaručuje dostatečnou úroveň zabezpečení prostor. Platební stanice v antivandalovém provedení ovládá elektromagnetický zámek (12-24 V) blízkých dveří. Po zaplacení vs</t>
  </si>
  <si>
    <t>Platební terminál, umožňuje kompaktní a prostorově úsporné řešení placeného vstupu, které zaručuje dostatečnou úroveň zabezpečení prostor. Platební stanice v antivandalovém provedení ovládá elektromagnetický zámek (12-24 V) blízkých dveří. Po zaplacení vstupu (hotově nebo platební kartou) je zámek odblokován a návštěvníkovi je umožněno vstoupit do dveří, vedle kterých je zařízení instalováno. Uvnitř terminálu bude vyjímatelná kasička, kterou lze uzamknout unikátním klíčem. Automat lze nastavit na druh přijímaných mincí a stanovit hodnotu platby pro odemčení dveří. Podrobnější specifikace viz příloha</t>
  </si>
  <si>
    <t>Pol70</t>
  </si>
  <si>
    <t>Zemní výkopové práce, ruční odkop vodičů  VO AYKY 4x16 v délce do 5m, odpojení, prodloužení přes kab.spoku o 5m a připojení do provizorního rozvaděče RVO na ocel. rámu.</t>
  </si>
  <si>
    <t>Pol71</t>
  </si>
  <si>
    <t>Provizorní připojení RE na ocel. rámu a připojení staveništního rozvaděče 230/400V, 16A,IP44</t>
  </si>
  <si>
    <t>02b - VZT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</si>
  <si>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</si>
  <si>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</si>
  <si>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</si>
  <si>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</si>
  <si>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 D přes 100 do 200 mm</t>
  </si>
  <si>
    <t>1554586515</t>
  </si>
  <si>
    <t>Montáž ventilátoru diagonálního nízkotlakého potrubního nevýbušného, průměru přes 100 do 200 mm</t>
  </si>
  <si>
    <t>42914471R</t>
  </si>
  <si>
    <t xml:space="preserve">ventilátor  potrubní </t>
  </si>
  <si>
    <t>777494567</t>
  </si>
  <si>
    <t>ventiláto potrubní</t>
  </si>
  <si>
    <t>Poznámka k položce:
Diagonální potrubní ventilátor 
480 m3/h, 90 W, 230 V, 50H  Hz, 140 Pa</t>
  </si>
  <si>
    <t>751311111</t>
  </si>
  <si>
    <t>Montáž vyústi čtyřhranné do kruhového potrubí do 0,040 m2</t>
  </si>
  <si>
    <t>-1196539423</t>
  </si>
  <si>
    <t>Montáž vyústi čtyřhranné do kruhového potrubí, průřezu do 0,040 m2</t>
  </si>
  <si>
    <t>42973009</t>
  </si>
  <si>
    <t>výusť jednořadá do kruhového potrubí SPIRO Pz 200x75mm</t>
  </si>
  <si>
    <t>-2125061648</t>
  </si>
  <si>
    <t>42973014</t>
  </si>
  <si>
    <t>výusť jednořadá do kruhového potrubí SPIRO Pz 400x75mm</t>
  </si>
  <si>
    <t>-183438649</t>
  </si>
  <si>
    <t>751322011</t>
  </si>
  <si>
    <t>Montáž talířového ventilu D do 100 mm</t>
  </si>
  <si>
    <t>-1092775943</t>
  </si>
  <si>
    <t>Montáž talířových ventilů, anemostatů, dýz talířového ventilu, průměru do 100 mm</t>
  </si>
  <si>
    <t>42972201</t>
  </si>
  <si>
    <t>ventil talířový pro přívod a odvod vzduchu plastový D 100mm</t>
  </si>
  <si>
    <t>-629405311</t>
  </si>
  <si>
    <t>Poznámka k položce:
Talířový ventil IT-PRO-100</t>
  </si>
  <si>
    <t>751398041</t>
  </si>
  <si>
    <t>Montáž protidešťové žaluzie nebo žaluziové klapky na kruhové potrubí D do 300 mm</t>
  </si>
  <si>
    <t>1496117949</t>
  </si>
  <si>
    <t>Montáž ostatních zařízení protidešťové žaluzie nebo žaluziové klapky na kruhové potrubí, průměru do 300 mm</t>
  </si>
  <si>
    <t>42972902</t>
  </si>
  <si>
    <t>žaluzie protidešťová plastová s pevnými lamelami, pro potrubí D 200mm</t>
  </si>
  <si>
    <t>-735342078</t>
  </si>
  <si>
    <t>Poznámka k položce:
Protidešťová žaluziová klapka PER 200 W</t>
  </si>
  <si>
    <t>751398153</t>
  </si>
  <si>
    <t>Montáž nepožárního prostupu stěnou trubkou kruhovou kovovou D 200 mm</t>
  </si>
  <si>
    <t>-802433357</t>
  </si>
  <si>
    <t>Montáž ostatních zařízení nepožárního prostupu stěnou trubkou kruhovou kovovou, průměru 200 mm</t>
  </si>
  <si>
    <t>751398160</t>
  </si>
  <si>
    <t>Montáž nepožárního prostupu stropem trubkou kruhovou kovovou D 100 mm</t>
  </si>
  <si>
    <t>461788915</t>
  </si>
  <si>
    <t>Montáž ostatních zařízení nepožárního prostupu stropem trubkou kruhovou kovovou, průměru 100 mm</t>
  </si>
  <si>
    <t>751511122</t>
  </si>
  <si>
    <t>Montáž potrubí plechového skupiny I kruhového s přírubou tloušťky plechu 0,6 mm D přes 100 do 200 mm</t>
  </si>
  <si>
    <t>-10336836</t>
  </si>
  <si>
    <t>Montáž potrubí plechového skupiny I kruhového s přírubou tloušťky plechu 0,6 mm, průměru přes 100 do 200 mm</t>
  </si>
  <si>
    <t>5+6</t>
  </si>
  <si>
    <t>42981099</t>
  </si>
  <si>
    <t>trouba spirálně vinutá Pz D 160mm, l=3000mm</t>
  </si>
  <si>
    <t>-1339401747</t>
  </si>
  <si>
    <t>5*1,2 'Přepočtené koeficientem množství</t>
  </si>
  <si>
    <t>42981015</t>
  </si>
  <si>
    <t>trouba spirálně vinutá Pz D 200mm, l=3000mm</t>
  </si>
  <si>
    <t>1263843921</t>
  </si>
  <si>
    <t>6*1,2 'Přepočtené koeficientem množství</t>
  </si>
  <si>
    <t>751514288</t>
  </si>
  <si>
    <t>Montáž kalhotového kusu nebo odbočky jednostranné do plechového potrubí kruhového bez příruby D přes 100 do 200 mm</t>
  </si>
  <si>
    <t>-1730039019</t>
  </si>
  <si>
    <t>Montáž kalhotového kusu nebo odbočky jednostranné do plechového potrubí kruhového bez příruby, průměru přes 100 do 200 mm</t>
  </si>
  <si>
    <t>42981441</t>
  </si>
  <si>
    <t>odbočka jednostranná osová Pz T-kus 90° D1/D2 = 200/100mm</t>
  </si>
  <si>
    <t>1169516630</t>
  </si>
  <si>
    <t>42981443</t>
  </si>
  <si>
    <t>odbočka jednostranná osová Pz T-kus 90° D1/D2 = 200/160mm</t>
  </si>
  <si>
    <t>714954529</t>
  </si>
  <si>
    <t>28654992</t>
  </si>
  <si>
    <t>zátka hrdlová PP, antibakteriální, DN 200mm</t>
  </si>
  <si>
    <t>-287243272</t>
  </si>
  <si>
    <t>75188R</t>
  </si>
  <si>
    <t>závěsy a podpěry potrubí</t>
  </si>
  <si>
    <t>687281516</t>
  </si>
  <si>
    <t>998751101</t>
  </si>
  <si>
    <t>Přesun hmot tonážní pro vzduchotechniku v objektech výšky do 12 m</t>
  </si>
  <si>
    <t>-1432504464</t>
  </si>
  <si>
    <t>Přesun hmot pro vzduchotechniku stanovený z hmotnosti přesunovaného materiálu vodorovná dopravní vzdálenost do 100 m v objektech výšky do 12 m</t>
  </si>
  <si>
    <t>02c - ZTI</t>
  </si>
  <si>
    <t>1038130501</t>
  </si>
  <si>
    <t>2+5</t>
  </si>
  <si>
    <t>994113041</t>
  </si>
  <si>
    <t>334548362</t>
  </si>
  <si>
    <t>131251104</t>
  </si>
  <si>
    <t>Hloubení jam nezapažených v hornině třídy těžitelnosti I skupiny 3 objem do 500 m3 strojně</t>
  </si>
  <si>
    <t>-522631</t>
  </si>
  <si>
    <t>Hloubení nezapažených jam a zářezů strojně s urovnáním dna do předepsaného profilu a spádu v hornině třídy těžitelnosti I skupiny 3 přes 100 do 500 m3</t>
  </si>
  <si>
    <t>7,3*6,9*2,95</t>
  </si>
  <si>
    <t>26,8</t>
  </si>
  <si>
    <t>132251104</t>
  </si>
  <si>
    <t>Hloubení rýh nezapažených š do 800 mm v hornině třídy těžitelnosti I skupiny 3 objem přes 100 m3 strojně</t>
  </si>
  <si>
    <t>-1390422362</t>
  </si>
  <si>
    <t>Hloubení nezapažených rýh šířky do 800 mm strojně s urovnáním dna do předepsaného profilu a spádu v hornině třídy těžitelnosti I skupiny 3 přes 100 m3</t>
  </si>
  <si>
    <t>34*0,5*0,3</t>
  </si>
  <si>
    <t>4*0,6*1</t>
  </si>
  <si>
    <t>5*0,8*1,45</t>
  </si>
  <si>
    <t>2*2*1,5</t>
  </si>
  <si>
    <t>24,9*0,8*1</t>
  </si>
  <si>
    <t>-1527209035</t>
  </si>
  <si>
    <t>5,1+0,96+5,22</t>
  </si>
  <si>
    <t>67,34</t>
  </si>
  <si>
    <t>384811995</t>
  </si>
  <si>
    <t>6,06*2 'Přepočtené koeficientem množství</t>
  </si>
  <si>
    <t>-412179664</t>
  </si>
  <si>
    <t>483614007</t>
  </si>
  <si>
    <t>6,58+127,98</t>
  </si>
  <si>
    <t>-690318802</t>
  </si>
  <si>
    <t>4*0,6*0,3</t>
  </si>
  <si>
    <t>5*0,8*0,3</t>
  </si>
  <si>
    <t>1703286709</t>
  </si>
  <si>
    <t>1,92*2 'Přepočtené koeficientem množství</t>
  </si>
  <si>
    <t>175151101</t>
  </si>
  <si>
    <t>Obsypání potrubí strojně sypaninou bez prohození, uloženou do 3 m</t>
  </si>
  <si>
    <t>111089740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</si>
  <si>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</si>
  <si>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8,9*0,8*0,3</t>
  </si>
  <si>
    <t>34*0,5*0,2</t>
  </si>
  <si>
    <t>929747925</t>
  </si>
  <si>
    <t>5,536*2 'Přepočtené koeficientem množství</t>
  </si>
  <si>
    <t>-287324101</t>
  </si>
  <si>
    <t>213141131</t>
  </si>
  <si>
    <t>Zřízení vrstvy z geotextilie ve sklonu přes 1:2 do 1:1 š do 3 m</t>
  </si>
  <si>
    <t>-2032218398</t>
  </si>
  <si>
    <t>Zřízení vrstvy z geotextilie filtrační, separační, odvodňovací, ochranné, výztužné nebo protierozní ve sklonu přes 1:2 do 1:1, šířky do 3 m</t>
  </si>
  <si>
    <t>69311081</t>
  </si>
  <si>
    <t>geotextilie netkaná separační, ochranná, filtrační, drenážní PES 300g/m2</t>
  </si>
  <si>
    <t>-1450736232</t>
  </si>
  <si>
    <t>28*1,1845 'Přepočtené koeficientem množství</t>
  </si>
  <si>
    <t>242111113</t>
  </si>
  <si>
    <t>Osazení pláště kopané studny z betonových skruží celokruhových DN 1 m</t>
  </si>
  <si>
    <t>1957236475</t>
  </si>
  <si>
    <t>Osazení pláště vodárenské kopané studny z betonových skruží na cementovou maltu MC 10 celokruhových, při vnitřním průměru studny 1,00 m</t>
  </si>
  <si>
    <t>59225545</t>
  </si>
  <si>
    <t>skruž betonová studňová kruhová 100x50x9cm</t>
  </si>
  <si>
    <t>1848569334</t>
  </si>
  <si>
    <t>245111111</t>
  </si>
  <si>
    <t>Osazení krycí desky dvoudílné</t>
  </si>
  <si>
    <t>1184675779</t>
  </si>
  <si>
    <t>Osazení prefabrikované krycí desky vodárenské studny na maltu cementovou, s vyspárovaním dvoudílné</t>
  </si>
  <si>
    <t>59225741</t>
  </si>
  <si>
    <t>deska betonová zákrytová na skruže 100x80x10cm</t>
  </si>
  <si>
    <t>-1754370690</t>
  </si>
  <si>
    <t>247531111</t>
  </si>
  <si>
    <t>Obsyp studny z kameniva hrubého</t>
  </si>
  <si>
    <t>-1800942746</t>
  </si>
  <si>
    <t>Obsyp a těsnění vodárenské studny obsyp se zhutněním z kameniva hrubého drceného 8-16 mm</t>
  </si>
  <si>
    <t>386411211</t>
  </si>
  <si>
    <t xml:space="preserve">Čistírna odpadních vod z polypropylenu komunální </t>
  </si>
  <si>
    <t>-601875773</t>
  </si>
  <si>
    <t>Čistírny odpadních vod (ČOV) z polypropylenu PP komunální</t>
  </si>
  <si>
    <t>Poznámka k položce:
ČOV – sestava anaerobní separátor + biologický zemní filtr
náplň filtru  zeolit 2,5 -4,0 MM 1,3m3
náplň filtru praný štěrk 4-8 mm 15,5m3
geotextilie 500 g/m2 20m2</t>
  </si>
  <si>
    <t>1804329565</t>
  </si>
  <si>
    <t>34*0,5*0,1</t>
  </si>
  <si>
    <t>4*0,6*0,1</t>
  </si>
  <si>
    <t>5*0,8*0,1</t>
  </si>
  <si>
    <t>1,6*1,3*0,2</t>
  </si>
  <si>
    <t>24,9*0,8*0,1</t>
  </si>
  <si>
    <t>6"ČOV</t>
  </si>
  <si>
    <t>452311141</t>
  </si>
  <si>
    <t>Podkladní desky z betonu prostého bez zvýšených nároků na prostředí tř. C 16/20 otevřený výkop</t>
  </si>
  <si>
    <t>-1652614833</t>
  </si>
  <si>
    <t>Podkladní a zajišťovací konstrukce z betonu prostého v otevřeném výkopu bez zvýšených nároků na prostředí desky pod potrubí, stoky a drobné objekty z betonu tř. C 16/20</t>
  </si>
  <si>
    <t>1693128731</t>
  </si>
  <si>
    <t>7*0,15"podklad dlažby</t>
  </si>
  <si>
    <t>-2097071569</t>
  </si>
  <si>
    <t>7*0,006</t>
  </si>
  <si>
    <t>456879R</t>
  </si>
  <si>
    <t>Napojení do studny</t>
  </si>
  <si>
    <t>-1337774400</t>
  </si>
  <si>
    <t>871315211</t>
  </si>
  <si>
    <t>Kanalizační potrubí z tvrdého PVC jednovrstvé tuhost třídy SN4 DN 160</t>
  </si>
  <si>
    <t>1400885208</t>
  </si>
  <si>
    <t>Kanalizační potrubí z tvrdého PVC v otevřeném výkopu ve sklonu do 20 %, hladkého plnostěnného jednovrstvého, tuhost třídy SN 4 DN 160</t>
  </si>
  <si>
    <t>892312121</t>
  </si>
  <si>
    <t>Tlaková zkouška vzduchem potrubí DN 150 těsnícím vakem ucpávkovým</t>
  </si>
  <si>
    <t>úsek</t>
  </si>
  <si>
    <t>2018090193</t>
  </si>
  <si>
    <t>Tlakové zkoušky vzduchem těsnícími vaky ucpávkovými DN 150</t>
  </si>
  <si>
    <t>893420101</t>
  </si>
  <si>
    <t>Osazení vodoměrné šachty z betonových dílců pojížděné pl do 2,5 m2 šachtové dno</t>
  </si>
  <si>
    <t>-131027756</t>
  </si>
  <si>
    <t>Osazení vodoměrné šachty z betonových dílců pojížděné plochy do 2,5 m2 šachtové dno</t>
  </si>
  <si>
    <t>59224454</t>
  </si>
  <si>
    <t>dno vodoměrné šachty 144x114x201cm pojížděné D400</t>
  </si>
  <si>
    <t>-1681898143</t>
  </si>
  <si>
    <t>893420103</t>
  </si>
  <si>
    <t>Osazení vodoměrné šachty z betonových dílců pojížděné pl do 2,5 m2 zákrytová deska</t>
  </si>
  <si>
    <t>-1709394951</t>
  </si>
  <si>
    <t>Osazení vodoměrné šachty z betonových dílců pojížděné plochy do 2,5 m2 zákrytová deska</t>
  </si>
  <si>
    <t>59224457</t>
  </si>
  <si>
    <t>deska zákrytová vodoměrné šachty s otvorem DN600 144x114x20cm pojížděné D400</t>
  </si>
  <si>
    <t>970953528</t>
  </si>
  <si>
    <t>894811131</t>
  </si>
  <si>
    <t>Revizní šachta z PVC typ přímý, DN 400/160 tlak 12,5 t hl od 860 do 1230 mm</t>
  </si>
  <si>
    <t>793392870</t>
  </si>
  <si>
    <t>Revizní šachta z tvrdého PVC v otevřeném výkopu typ přímý (DN šachty/DN trubního vedení) DN 400/160, odolnost vnějšímu tlaku 12,5 t, hloubka od 860 do 1230 mm</t>
  </si>
  <si>
    <t>899104112</t>
  </si>
  <si>
    <t>Osazení poklopů litinových nebo ocelových včetně rámů pro třídu zatížení D400, E600</t>
  </si>
  <si>
    <t>-1580141459</t>
  </si>
  <si>
    <t>Osazení poklopů litinových a ocelových včetně rámů pro třídu zatížení D400, E600</t>
  </si>
  <si>
    <t>55241021</t>
  </si>
  <si>
    <t>poklop šachtový třída D400, čtvercový rám 850, vstup 600mm, s ventilací</t>
  </si>
  <si>
    <t>-89481619</t>
  </si>
  <si>
    <t>899501221</t>
  </si>
  <si>
    <t>Stupadla do šachet ocelová s PE povlakem vidlicová pro přímé zabudování do hmoždinek</t>
  </si>
  <si>
    <t>-1389285235</t>
  </si>
  <si>
    <t>Stupadla do šachet a drobných objektů ocelová s PE povlakem vidlicová pro přímé zabudování do hmoždinek</t>
  </si>
  <si>
    <t>899503112</t>
  </si>
  <si>
    <t>Stupadla do šachet polyetylenová zapouštěcí kapsová osazovaná do vynechaných otvorů</t>
  </si>
  <si>
    <t>2063855825</t>
  </si>
  <si>
    <t>Stupadla do šachet a drobných objektů ocelová s PE povlakem zapouštěcí - kapsová osazovaná do vynechaných otvorů</t>
  </si>
  <si>
    <t>899623161</t>
  </si>
  <si>
    <t>Obetonování potrubí nebo zdiva stok betonem prostým tř. C 20/25 v otevřeném výkopu</t>
  </si>
  <si>
    <t>753227987</t>
  </si>
  <si>
    <t>Obetonování potrubí nebo zdiva stok betonem prostým v otevřeném výkopu, betonem tř. C 20/25</t>
  </si>
  <si>
    <t>Poznámka k položce:
- obetonování potrubí DN 160 mm ekostyrenbetonem tl. 15 cm v délce 16 m</t>
  </si>
  <si>
    <t>(PI*16*(0,23*0,23-0,08*0,08))</t>
  </si>
  <si>
    <t>899721111</t>
  </si>
  <si>
    <t>Signalizační vodič DN do 150 mm na potrubí</t>
  </si>
  <si>
    <t>1855812075</t>
  </si>
  <si>
    <t>Signalizační vodič na potrubí DN do 150 mm</t>
  </si>
  <si>
    <t>899722112</t>
  </si>
  <si>
    <t>Krytí potrubí z plastů výstražnou fólií z PVC 25 cm</t>
  </si>
  <si>
    <t>1773510146</t>
  </si>
  <si>
    <t>Krytí potrubí z plastů výstražnou fólií z PVC šířky 25 cm</t>
  </si>
  <si>
    <t>9+24,9</t>
  </si>
  <si>
    <t>935932111</t>
  </si>
  <si>
    <t>Osazení odvodňovacího plastového žlabu s krycím roštem šířky do 200 mm</t>
  </si>
  <si>
    <t>9403792</t>
  </si>
  <si>
    <t>Osazení odvodňovacího plastového žlabu s krycím roštem šířky do 200 mm</t>
  </si>
  <si>
    <t>56241021</t>
  </si>
  <si>
    <t>žlab odvodňovací PE/PP zátěž A15-D400 světlá š 150mm</t>
  </si>
  <si>
    <t>-142253122</t>
  </si>
  <si>
    <t>935932115</t>
  </si>
  <si>
    <t>Osazení vpusti pro odvodňovací žlab plastový s krycím roštem šířky do 200 mm</t>
  </si>
  <si>
    <t>-190806031</t>
  </si>
  <si>
    <t>Osazení odvodňovacího plastového žlabu s krycím roštem vpusti pro žlab šířky do 200 mm</t>
  </si>
  <si>
    <t>56241453</t>
  </si>
  <si>
    <t>vpusť s kalovým košem s předformovaným odtokem zátěž A15-D 400kN pro žlaby z PE š 150mm</t>
  </si>
  <si>
    <t>-231621861</t>
  </si>
  <si>
    <t>974031132</t>
  </si>
  <si>
    <t>Vysekání rýh ve zdivu cihelném hl do 50 mm š do 70 mm</t>
  </si>
  <si>
    <t>1882525764</t>
  </si>
  <si>
    <t>Vysekání rýh ve zdivu cihelném na maltu vápennou nebo vápenocementovou do hl. 50 mm a šířky do 70 mm</t>
  </si>
  <si>
    <t>10+4+7+3</t>
  </si>
  <si>
    <t>977151124</t>
  </si>
  <si>
    <t>Jádrové vrty diamantovými korunkami do stavebních materiálů D přes 150 do 180 mm</t>
  </si>
  <si>
    <t>-917645732</t>
  </si>
  <si>
    <t>Jádrové vrty diamantovými korunkami do stavebních materiálů (železobetonu, betonu, cihel, obkladů, dlažeb, kamene) průměru přes 150 do 180 mm</t>
  </si>
  <si>
    <t>998276101</t>
  </si>
  <si>
    <t>Přesun hmot pro trubní vedení z trub z plastických hmot otevřený výkop</t>
  </si>
  <si>
    <t>2091359525</t>
  </si>
  <si>
    <t>Přesun hmot pro trubní vedení hloubené z trub z plastických hmot nebo sklolaminátových pro vodovody nebo kanalizace v otevřeném výkopu dopravní vzdálenost do 15 m</t>
  </si>
  <si>
    <t>721173401</t>
  </si>
  <si>
    <t>Potrubí kanalizační z PVC SN 4 svodné DN 110</t>
  </si>
  <si>
    <t>369960454</t>
  </si>
  <si>
    <t>Potrubí z trub PVC SN4 svodné (ležaté) DN 110</t>
  </si>
  <si>
    <t>721173403</t>
  </si>
  <si>
    <t>Potrubí kanalizační z PVC SN 4 svodné DN 160</t>
  </si>
  <si>
    <t>16257433</t>
  </si>
  <si>
    <t>Potrubí z trub PVC SN4 svodné (ležaté) DN 160</t>
  </si>
  <si>
    <t>721174025</t>
  </si>
  <si>
    <t>Potrubí kanalizační z PP odpadní DN 110</t>
  </si>
  <si>
    <t>683212125</t>
  </si>
  <si>
    <t>Potrubí z trub polypropylenových odpadní (svislé) DN 110</t>
  </si>
  <si>
    <t>721174042</t>
  </si>
  <si>
    <t>Potrubí kanalizační z PP připojovací DN 40</t>
  </si>
  <si>
    <t>-707969617</t>
  </si>
  <si>
    <t>Potrubí z trub polypropylenových připojovací DN 40</t>
  </si>
  <si>
    <t>721174043</t>
  </si>
  <si>
    <t>Potrubí kanalizační z PP připojovací DN 50</t>
  </si>
  <si>
    <t>-1733339741</t>
  </si>
  <si>
    <t>Potrubí z trub polypropylenových připojovací DN 50</t>
  </si>
  <si>
    <t>2+6</t>
  </si>
  <si>
    <t>721174045</t>
  </si>
  <si>
    <t>Potrubí kanalizační z PP připojovací DN 110</t>
  </si>
  <si>
    <t>1856224764</t>
  </si>
  <si>
    <t>Potrubí z trub polypropylenových připojovací DN 110</t>
  </si>
  <si>
    <t>721194104</t>
  </si>
  <si>
    <t>Vyvedení a upevnění odpadních výpustek DN 40</t>
  </si>
  <si>
    <t>1178806315</t>
  </si>
  <si>
    <t>Vyměření přípojek na potrubí vyvedení a upevnění odpadních výpustek DN 40</t>
  </si>
  <si>
    <t>721194105</t>
  </si>
  <si>
    <t>Vyvedení a upevnění odpadních výpustek DN 50</t>
  </si>
  <si>
    <t>-935348428</t>
  </si>
  <si>
    <t>Vyměření přípojek na potrubí vyvedení a upevnění odpadních výpustek DN 50</t>
  </si>
  <si>
    <t>721194109</t>
  </si>
  <si>
    <t>Vyvedení a upevnění odpadních výpustek DN 110</t>
  </si>
  <si>
    <t>88074456</t>
  </si>
  <si>
    <t>Vyměření přípojek na potrubí vyvedení a upevnění odpadních výpustek DN 110</t>
  </si>
  <si>
    <t>721233112</t>
  </si>
  <si>
    <t>Střešní vtok polypropylen PP pro ploché střechy svislý odtok DN 110</t>
  </si>
  <si>
    <t>88433237</t>
  </si>
  <si>
    <t>Střešní vtoky (vpusti) polypropylenové (PP) pro ploché střechy s odtokem svislým DN 110</t>
  </si>
  <si>
    <t>721273151</t>
  </si>
  <si>
    <t>Hlavice ventilační polypropylen PP DN 50</t>
  </si>
  <si>
    <t>-889530845</t>
  </si>
  <si>
    <t>Ventilační hlavice z polypropylenu (PP) DN 50</t>
  </si>
  <si>
    <t>721290111</t>
  </si>
  <si>
    <t>Zkouška těsnosti potrubí kanalizace vodou DN do 125</t>
  </si>
  <si>
    <t>777058987</t>
  </si>
  <si>
    <t>Zkouška těsnosti kanalizace v objektech vodou do DN 125</t>
  </si>
  <si>
    <t>998721101</t>
  </si>
  <si>
    <t>Přesun hmot tonážní pro vnitřní kanalizace v objektech v do 6 m</t>
  </si>
  <si>
    <t>-1924539615</t>
  </si>
  <si>
    <t>Přesun hmot pro vnitřní kanalizace stanovený z hmotnosti přesunovaného materiálu vodorovná dopravní vzdálenost do 50 m v objektech výšky do 6 m</t>
  </si>
  <si>
    <t>722170943</t>
  </si>
  <si>
    <t>Oprava potrubí PE spojka Gebo BI nátrubkové G 3/4</t>
  </si>
  <si>
    <t>-372229197</t>
  </si>
  <si>
    <t>Oprava vodovodního potrubí z plastových trub spojky pro trubky nátrubkové G 3/4</t>
  </si>
  <si>
    <t>722170945</t>
  </si>
  <si>
    <t>Oprava potrubí PE spojka Gebo BI nátrubkové G 5/4</t>
  </si>
  <si>
    <t>1611938452</t>
  </si>
  <si>
    <t>Oprava vodovodního potrubí z plastových trub spojky pro trubky nátrubkové G 5/4</t>
  </si>
  <si>
    <t>722173113</t>
  </si>
  <si>
    <t>Potrubí vodovodní plastové PE-Xa spoj násuvnou objímkou plastovou D 20x2,8 mm</t>
  </si>
  <si>
    <t>-1078507902</t>
  </si>
  <si>
    <t>Potrubí z plastových trubek ze síťovaného polyethylenu (PE-Xa) spojované mechanicky násuvnou objímkou plastovou D 20/2,8</t>
  </si>
  <si>
    <t>722173114</t>
  </si>
  <si>
    <t>Potrubí vodovodní plastové PE-Xa spoj násuvnou objímkou plastovou D 25x3,5 mm</t>
  </si>
  <si>
    <t>-1429403438</t>
  </si>
  <si>
    <t>Potrubí z plastových trubek ze síťovaného polyethylenu (PE-Xa) spojované mechanicky násuvnou objímkou plastovou D 25/3,5</t>
  </si>
  <si>
    <t>722173115</t>
  </si>
  <si>
    <t>Potrubí vodovodní plastové PE-Xa spoj násuvnou objímkou plastovou D 32x4,4 mm</t>
  </si>
  <si>
    <t>260988101</t>
  </si>
  <si>
    <t>Potrubí z plastových trubek ze síťovaného polyethylenu (PE-Xa) spojované mechanicky násuvnou objímkou plastovou D 32/4,4</t>
  </si>
  <si>
    <t>722181231</t>
  </si>
  <si>
    <t>Ochrana vodovodního potrubí přilepenými termoizolačními trubicemi z PE tl přes 9 do 13 mm DN do 22 mm</t>
  </si>
  <si>
    <t>181573619</t>
  </si>
  <si>
    <t>Ochrana potrubí termoizolačními trubicemi z pěnového polyetylenu PE přilepenými v příčných a podélných spojích, tloušťky izolace přes 9 do 13 mm, vnitřního průměru izolace DN do 22 mm</t>
  </si>
  <si>
    <t>722181232</t>
  </si>
  <si>
    <t>Ochrana vodovodního potrubí přilepenými termoizolačními trubicemi z PE tl přes 9 do 13 mm DN přes 22 do 45 mm</t>
  </si>
  <si>
    <t>415818875</t>
  </si>
  <si>
    <t>Ochrana potrubí termoizolačními trubicemi z pěnového polyetylenu PE přilepenými v příčných a podélných spojích, tloušťky izolace přes 9 do 13 mm, vnitřního průměru izolace DN přes 22 do 45 mm</t>
  </si>
  <si>
    <t>722181251</t>
  </si>
  <si>
    <t>Ochrana vodovodního potrubí přilepenými termoizolačními trubicemi z PE tl přes 20 do 25 mm DN do 22 mm</t>
  </si>
  <si>
    <t>900972717</t>
  </si>
  <si>
    <t>Ochrana potrubí termoizolačními trubicemi z pěnového polyetylenu PE přilepenými v příčných a podélných spojích, tloušťky izolace přes 20 do 25 mm, vnitřního průměru izolace DN do 22 mm</t>
  </si>
  <si>
    <t>722181252</t>
  </si>
  <si>
    <t>Ochrana vodovodního potrubí přilepenými termoizolačními trubicemi z PE tl přes 20 do 25 mm DN přes 22 do 45 mm</t>
  </si>
  <si>
    <t>-2076686606</t>
  </si>
  <si>
    <t>Ochrana potrubí termoizolačními trubicemi z pěnového polyetylenu PE přilepenými v příčných a podélných spojích, tloušťky izolace přes 20 do 25 mm, vnitřního průměru izolace DN přes 22 do 45 mm</t>
  </si>
  <si>
    <t>722220111</t>
  </si>
  <si>
    <t>Nástěnka pro výtokový ventil G 1/2" s jedním závitem</t>
  </si>
  <si>
    <t>-78562061</t>
  </si>
  <si>
    <t>Armatury s jedním závitem nástěnky pro výtokový ventil G 1/2"</t>
  </si>
  <si>
    <t>722230102</t>
  </si>
  <si>
    <t>Ventil přímý G 3/4" se dvěma závity</t>
  </si>
  <si>
    <t>-679560896</t>
  </si>
  <si>
    <t>Armatury se dvěma závity ventily přímé G 3/4"</t>
  </si>
  <si>
    <t>722230103</t>
  </si>
  <si>
    <t>Ventil přímý G 1" se dvěma závity</t>
  </si>
  <si>
    <t>1011366495</t>
  </si>
  <si>
    <t>Armatury se dvěma závity ventily přímé G 1"</t>
  </si>
  <si>
    <t>722230105</t>
  </si>
  <si>
    <t>Ventil přímý G 6/4" se dvěma závity</t>
  </si>
  <si>
    <t>-690074638</t>
  </si>
  <si>
    <t>Armatury se dvěma závity ventily přímé G 6/4"</t>
  </si>
  <si>
    <t>722230113</t>
  </si>
  <si>
    <t>Ventil přímý G 1" s odvodněním a dvěma závity</t>
  </si>
  <si>
    <t>-1206109429</t>
  </si>
  <si>
    <t>Armatury se dvěma závity ventily přímé s odvodňovacím ventilem G 1"</t>
  </si>
  <si>
    <t>722230114</t>
  </si>
  <si>
    <t>Ventil přímý G 5/4" s odvodněním a dvěma závity</t>
  </si>
  <si>
    <t>-533068549</t>
  </si>
  <si>
    <t>Armatury se dvěma závity ventily přímé s odvodňovacím ventilem G 5/4"</t>
  </si>
  <si>
    <t>722270102R</t>
  </si>
  <si>
    <t>zpětná montáž vodoměrné sestavy</t>
  </si>
  <si>
    <t>1994028154</t>
  </si>
  <si>
    <t>722290226</t>
  </si>
  <si>
    <t>Zkouška těsnosti vodovodního potrubí závitového DN do 50</t>
  </si>
  <si>
    <t>116122679</t>
  </si>
  <si>
    <t>Zkoušky, proplach a desinfekce vodovodního potrubí zkoušky těsnosti vodovodního potrubí závitového do DN 50</t>
  </si>
  <si>
    <t>722290234</t>
  </si>
  <si>
    <t>Proplach a dezinfekce vodovodního potrubí DN do 80</t>
  </si>
  <si>
    <t>-1031572493</t>
  </si>
  <si>
    <t>Zkoušky, proplach a desinfekce vodovodního potrubí proplach a desinfekce vodovodního potrubí do DN 80</t>
  </si>
  <si>
    <t>998722101</t>
  </si>
  <si>
    <t>Přesun hmot tonážní pro vnitřní vodovod v objektech v do 6 m</t>
  </si>
  <si>
    <t>-1020096848</t>
  </si>
  <si>
    <t>Přesun hmot pro vnitřní vodovod stanovený z hmotnosti přesunovaného materiálu vodorovná dopravní vzdálenost do 50 m v objektech výšky do 6 m</t>
  </si>
  <si>
    <t>725112171</t>
  </si>
  <si>
    <t>Kombi klozet s hlubokým splachováním odpad vodorovný</t>
  </si>
  <si>
    <t>2109103507</t>
  </si>
  <si>
    <t>Zařízení záchodů kombi klozety s hlubokým splachováním odpad vodorovný</t>
  </si>
  <si>
    <t>725112173</t>
  </si>
  <si>
    <t>Kombi klozeti s hlubokým splachováním zvýšený odpad svislý</t>
  </si>
  <si>
    <t>1842762477</t>
  </si>
  <si>
    <t>Zařízení záchodů kombi klozety s hlubokým splachováním zvýšený 50 cm s odpadem svislým</t>
  </si>
  <si>
    <t>725211603</t>
  </si>
  <si>
    <t>Umyvadlo keramické bílé šířky 600 mm bez krytu na sifon připevněné na stěnu šrouby</t>
  </si>
  <si>
    <t>-1860905159</t>
  </si>
  <si>
    <t>Umyvadla keramická bílá bez výtokových armatur připevněná na stěnu šrouby bez sloupu nebo krytu na sifon, šířka umyvadla 600 mm</t>
  </si>
  <si>
    <t>725211681</t>
  </si>
  <si>
    <t>Umyvadlo keramické bílé zdravotní šířky 640 mm připevněné na stěnu šrouby</t>
  </si>
  <si>
    <t>28064075</t>
  </si>
  <si>
    <t>Umyvadla keramická bílá bez výtokových armatur připevněná na stěnu šrouby zdravotní, šířka umyvadla 640 mm</t>
  </si>
  <si>
    <t>725241213</t>
  </si>
  <si>
    <t>Vanička sprchová z litého polymermramoru čtvercová 900x900 mm</t>
  </si>
  <si>
    <t>-665741900</t>
  </si>
  <si>
    <t>Sprchové vaničky z litého polymermramoru čtvercové 900x900 mm</t>
  </si>
  <si>
    <t>725244523</t>
  </si>
  <si>
    <t>Zástěna sprchová rohová rámová se skleněnou výplní tl. 4 a 5 mm dveře posuvné dvoudílné vstup z rohu na vaničku 900x900 mm</t>
  </si>
  <si>
    <t>-1012213974</t>
  </si>
  <si>
    <t>Sprchové dveře a zástěny zástěny sprchové rohové čtvercové/obdélníkové rámové se skleněnou výplní tl. 4 a 5 mm dveře posuvné dvoudílné, vstup z rohu, na vaničku 900x900 mm</t>
  </si>
  <si>
    <t>725331111</t>
  </si>
  <si>
    <t>Výlevka bez výtokových armatur keramická se sklopnou plastovou mřížkou 500 mm</t>
  </si>
  <si>
    <t>321120868</t>
  </si>
  <si>
    <t>Výlevky bez výtokových armatur a splachovací nádrže keramické se sklopnou plastovou mřížkou 425 mm</t>
  </si>
  <si>
    <t>725532124</t>
  </si>
  <si>
    <t>Elektrický ohřívač zásobníkový akumulační závěsný svislý 160 l / 2 kW</t>
  </si>
  <si>
    <t>-1336462184</t>
  </si>
  <si>
    <t>Elektrické ohřívače zásobníkové beztlakové přepadové akumulační s pojistným ventilem závěsné svislé objem nádrže (příkon) 160 l (2,0 kW)</t>
  </si>
  <si>
    <t>725813111</t>
  </si>
  <si>
    <t>Ventil rohový bez připojovací trubičky nebo flexi hadičky G 1/2"</t>
  </si>
  <si>
    <t>123500094</t>
  </si>
  <si>
    <t>Ventily rohové bez připojovací trubičky nebo flexi hadičky G 1/2"</t>
  </si>
  <si>
    <t>725821312</t>
  </si>
  <si>
    <t>Baterie dřezová nástěnná páková s otáčivým kulatým ústím a délkou ramínka 300 mm</t>
  </si>
  <si>
    <t>-1210016249</t>
  </si>
  <si>
    <t>Baterie dřezové nástěnné pákové s otáčivým kulatým ústím a délkou ramínka 300 mm</t>
  </si>
  <si>
    <t>725821325</t>
  </si>
  <si>
    <t>Baterie dřezová stojánková páková s otáčivým kulatým ústím a délkou ramínka 220 mm</t>
  </si>
  <si>
    <t>-218705612</t>
  </si>
  <si>
    <t>Baterie dřezové stojánkové pákové s otáčivým ústím a délkou ramínka 220 mm</t>
  </si>
  <si>
    <t>725822611</t>
  </si>
  <si>
    <t>Baterie umyvadlová stojánková páková bez výpusti</t>
  </si>
  <si>
    <t>-70643278</t>
  </si>
  <si>
    <t>Baterie umyvadlové stojánkové pákové bez výpusti</t>
  </si>
  <si>
    <t>725822642</t>
  </si>
  <si>
    <t>Baterie umyvadlová automatická senzorová s přívodem teplé a studené vody</t>
  </si>
  <si>
    <t>-727085374</t>
  </si>
  <si>
    <t>Baterie umyvadlové stojánkové automatické senzorové přívodem teplé a studené vody</t>
  </si>
  <si>
    <t xml:space="preserve">Poznámka k položce:
sanela SLU 62, výt. Ramínko s elektronikou, elektromagnetický ventil. Úsporný perlátor,
 Y díl, propojovací hadice, napájecí zdroj SLZ 06 24V DC, dálkové ovládání SLD 03
</t>
  </si>
  <si>
    <t>725841322</t>
  </si>
  <si>
    <t>Baterie sprchová nástěnná klasická s roztečí 150 mm</t>
  </si>
  <si>
    <t>-378371445</t>
  </si>
  <si>
    <t>Baterie sprchové klasické s roztečí 150 mm</t>
  </si>
  <si>
    <t>725862103</t>
  </si>
  <si>
    <t>Zápachová uzávěrka pro dřezy DN 40/50</t>
  </si>
  <si>
    <t>1884392469</t>
  </si>
  <si>
    <t>Zápachové uzávěrky zařizovacích předmětů pro dřezy DN 40/50</t>
  </si>
  <si>
    <t>998725101</t>
  </si>
  <si>
    <t>Přesun hmot tonážní pro zařizovací předměty v objektech v do 6 m</t>
  </si>
  <si>
    <t>296454347</t>
  </si>
  <si>
    <t>Přesun hmot pro zařizovací předměty stanovený z hmotnosti přesunovaného materiálu vodorovná dopravní vzdálenost do 50 m v objektech výšky do 6 m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</si>
  <si>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</si>
  <si>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</si>
  <si>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</si>
  <si>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</si>
  <si>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</si>
  <si>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</si>
  <si>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</si>
  <si>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</si>
  <si>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</si>
  <si>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1024</t>
  </si>
  <si>
    <t>275720573</t>
  </si>
  <si>
    <t>Poznámka k položce:
dohled geologa</t>
  </si>
  <si>
    <t>012103000</t>
  </si>
  <si>
    <t>Geodetické práce před výstavbou</t>
  </si>
  <si>
    <t>363948177</t>
  </si>
  <si>
    <t>Poznámka k položce:
vytyčení sítí, vytyčení stavby</t>
  </si>
  <si>
    <t>012303000</t>
  </si>
  <si>
    <t>Geodetické práce po výstavbě</t>
  </si>
  <si>
    <t>-911454067</t>
  </si>
  <si>
    <t>Poznámka k položce:
geometrický plán</t>
  </si>
  <si>
    <t>013254000</t>
  </si>
  <si>
    <t>Dokumentace skutečného provedení stavby</t>
  </si>
  <si>
    <t>-2096243651</t>
  </si>
  <si>
    <t>VRN3</t>
  </si>
  <si>
    <t>Zařízení staveniště</t>
  </si>
  <si>
    <t>032903000</t>
  </si>
  <si>
    <t>Náklady na provoz a údržbu vybavení staveniště</t>
  </si>
  <si>
    <t>356244000</t>
  </si>
  <si>
    <t>034303000</t>
  </si>
  <si>
    <t>Dopravní značení na staveništi</t>
  </si>
  <si>
    <t>1443405449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</si>
</sst>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20230321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Sociální zázemí pro Lesní hřbitov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Nový Bor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21. 3. 2023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Nový Bor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R. Voce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Nenšěra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ROUND(AG95+AG98+AG103,2)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ROUND(AS95+AS98+AS103,2)</f>
        <v>0</v>
      </c>
      <c r="AT94" s="113">
        <f>ROUND(SUM(AV94:AW94),2)</f>
        <v>0</v>
      </c>
      <c r="AU94" s="114">
        <f>ROUND(AU95+AU98+AU103,5)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ROUND(AZ95+AZ98+AZ103,2)</f>
        <v>0</v>
      </c>
      <c r="BA94" s="113">
        <f>ROUND(BA95+BA98+BA103,2)</f>
        <v>0</v>
      </c>
      <c r="BB94" s="113">
        <f>ROUND(BB95+BB98+BB103,2)</f>
        <v>0</v>
      </c>
      <c r="BC94" s="113">
        <f>ROUND(BC95+BC98+BC103,2)</f>
        <v>0</v>
      </c>
      <c r="BD94" s="115">
        <f>ROUND(BD95+BD98+BD103,2)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80</v>
      </c>
      <c r="E95" s="120"/>
      <c r="F95" s="120"/>
      <c r="G95" s="120"/>
      <c r="H95" s="120"/>
      <c r="I95" s="121"/>
      <c r="J95" s="120" t="s">
        <v>81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ROUND(SUM(AG96:AG97),2)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82</v>
      </c>
      <c r="AR95" s="125"/>
      <c r="AS95" s="126">
        <f>ROUND(SUM(AS96:AS97),2)</f>
        <v>0</v>
      </c>
      <c r="AT95" s="127">
        <f>ROUND(SUM(AV95:AW95),2)</f>
        <v>0</v>
      </c>
      <c r="AU95" s="128">
        <f>ROUND(SUM(AU96:AU97),5)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ROUND(SUM(AZ96:AZ97),2)</f>
        <v>0</v>
      </c>
      <c r="BA95" s="127">
        <f>ROUND(SUM(BA96:BA97),2)</f>
        <v>0</v>
      </c>
      <c r="BB95" s="127">
        <f>ROUND(SUM(BB96:BB97),2)</f>
        <v>0</v>
      </c>
      <c r="BC95" s="127">
        <f>ROUND(SUM(BC96:BC97),2)</f>
        <v>0</v>
      </c>
      <c r="BD95" s="129">
        <f>ROUND(SUM(BD96:BD97),2)</f>
        <v>0</v>
      </c>
      <c r="BE95" s="7"/>
      <c r="BS95" s="130" t="s">
        <v>75</v>
      </c>
      <c r="BT95" s="130" t="s">
        <v>83</v>
      </c>
      <c r="BU95" s="130" t="s">
        <v>77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0" s="4" customFormat="1" ht="16.5" customHeight="1">
      <c r="A96" s="131" t="s">
        <v>86</v>
      </c>
      <c r="B96" s="69"/>
      <c r="C96" s="132"/>
      <c r="D96" s="132"/>
      <c r="E96" s="133" t="s">
        <v>87</v>
      </c>
      <c r="F96" s="133"/>
      <c r="G96" s="133"/>
      <c r="H96" s="133"/>
      <c r="I96" s="133"/>
      <c r="J96" s="132"/>
      <c r="K96" s="133" t="s">
        <v>88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'01a - Demolice objekt 1'!J32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89</v>
      </c>
      <c r="AR96" s="71"/>
      <c r="AS96" s="136">
        <v>0</v>
      </c>
      <c r="AT96" s="137">
        <f>ROUND(SUM(AV96:AW96),2)</f>
        <v>0</v>
      </c>
      <c r="AU96" s="138">
        <f>'01a - Demolice objekt 1'!P128</f>
        <v>0</v>
      </c>
      <c r="AV96" s="137">
        <f>'01a - Demolice objekt 1'!J35</f>
        <v>0</v>
      </c>
      <c r="AW96" s="137">
        <f>'01a - Demolice objekt 1'!J36</f>
        <v>0</v>
      </c>
      <c r="AX96" s="137">
        <f>'01a - Demolice objekt 1'!J37</f>
        <v>0</v>
      </c>
      <c r="AY96" s="137">
        <f>'01a - Demolice objekt 1'!J38</f>
        <v>0</v>
      </c>
      <c r="AZ96" s="137">
        <f>'01a - Demolice objekt 1'!F35</f>
        <v>0</v>
      </c>
      <c r="BA96" s="137">
        <f>'01a - Demolice objekt 1'!F36</f>
        <v>0</v>
      </c>
      <c r="BB96" s="137">
        <f>'01a - Demolice objekt 1'!F37</f>
        <v>0</v>
      </c>
      <c r="BC96" s="137">
        <f>'01a - Demolice objekt 1'!F38</f>
        <v>0</v>
      </c>
      <c r="BD96" s="139">
        <f>'01a - Demolice objekt 1'!F39</f>
        <v>0</v>
      </c>
      <c r="BE96" s="4"/>
      <c r="BT96" s="140" t="s">
        <v>85</v>
      </c>
      <c r="BV96" s="140" t="s">
        <v>78</v>
      </c>
      <c r="BW96" s="140" t="s">
        <v>90</v>
      </c>
      <c r="BX96" s="140" t="s">
        <v>84</v>
      </c>
      <c r="CL96" s="140" t="s">
        <v>1</v>
      </c>
    </row>
    <row r="97" spans="1:90" s="4" customFormat="1" ht="16.5" customHeight="1">
      <c r="A97" s="131" t="s">
        <v>86</v>
      </c>
      <c r="B97" s="69"/>
      <c r="C97" s="132"/>
      <c r="D97" s="132"/>
      <c r="E97" s="133" t="s">
        <v>91</v>
      </c>
      <c r="F97" s="133"/>
      <c r="G97" s="133"/>
      <c r="H97" s="133"/>
      <c r="I97" s="133"/>
      <c r="J97" s="132"/>
      <c r="K97" s="133" t="s">
        <v>92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'02a - Demolice objekt 2'!J32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89</v>
      </c>
      <c r="AR97" s="71"/>
      <c r="AS97" s="136">
        <v>0</v>
      </c>
      <c r="AT97" s="137">
        <f>ROUND(SUM(AV97:AW97),2)</f>
        <v>0</v>
      </c>
      <c r="AU97" s="138">
        <f>'02a - Demolice objekt 2'!P124</f>
        <v>0</v>
      </c>
      <c r="AV97" s="137">
        <f>'02a - Demolice objekt 2'!J35</f>
        <v>0</v>
      </c>
      <c r="AW97" s="137">
        <f>'02a - Demolice objekt 2'!J36</f>
        <v>0</v>
      </c>
      <c r="AX97" s="137">
        <f>'02a - Demolice objekt 2'!J37</f>
        <v>0</v>
      </c>
      <c r="AY97" s="137">
        <f>'02a - Demolice objekt 2'!J38</f>
        <v>0</v>
      </c>
      <c r="AZ97" s="137">
        <f>'02a - Demolice objekt 2'!F35</f>
        <v>0</v>
      </c>
      <c r="BA97" s="137">
        <f>'02a - Demolice objekt 2'!F36</f>
        <v>0</v>
      </c>
      <c r="BB97" s="137">
        <f>'02a - Demolice objekt 2'!F37</f>
        <v>0</v>
      </c>
      <c r="BC97" s="137">
        <f>'02a - Demolice objekt 2'!F38</f>
        <v>0</v>
      </c>
      <c r="BD97" s="139">
        <f>'02a - Demolice objekt 2'!F39</f>
        <v>0</v>
      </c>
      <c r="BE97" s="4"/>
      <c r="BT97" s="140" t="s">
        <v>85</v>
      </c>
      <c r="BV97" s="140" t="s">
        <v>78</v>
      </c>
      <c r="BW97" s="140" t="s">
        <v>93</v>
      </c>
      <c r="BX97" s="140" t="s">
        <v>84</v>
      </c>
      <c r="CL97" s="140" t="s">
        <v>1</v>
      </c>
    </row>
    <row r="98" spans="1:91" s="7" customFormat="1" ht="16.5" customHeight="1">
      <c r="A98" s="7"/>
      <c r="B98" s="118"/>
      <c r="C98" s="119"/>
      <c r="D98" s="120" t="s">
        <v>94</v>
      </c>
      <c r="E98" s="120"/>
      <c r="F98" s="120"/>
      <c r="G98" s="120"/>
      <c r="H98" s="120"/>
      <c r="I98" s="121"/>
      <c r="J98" s="120" t="s">
        <v>95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ROUND(SUM(AG99:AG102),2)</f>
        <v>0</v>
      </c>
      <c r="AH98" s="121"/>
      <c r="AI98" s="121"/>
      <c r="AJ98" s="121"/>
      <c r="AK98" s="121"/>
      <c r="AL98" s="121"/>
      <c r="AM98" s="121"/>
      <c r="AN98" s="123">
        <f>SUM(AG98,AT98)</f>
        <v>0</v>
      </c>
      <c r="AO98" s="121"/>
      <c r="AP98" s="121"/>
      <c r="AQ98" s="124" t="s">
        <v>82</v>
      </c>
      <c r="AR98" s="125"/>
      <c r="AS98" s="126">
        <f>ROUND(SUM(AS99:AS102),2)</f>
        <v>0</v>
      </c>
      <c r="AT98" s="127">
        <f>ROUND(SUM(AV98:AW98),2)</f>
        <v>0</v>
      </c>
      <c r="AU98" s="128">
        <f>ROUND(SUM(AU99:AU102),5)</f>
        <v>0</v>
      </c>
      <c r="AV98" s="127">
        <f>ROUND(AZ98*L29,2)</f>
        <v>0</v>
      </c>
      <c r="AW98" s="127">
        <f>ROUND(BA98*L30,2)</f>
        <v>0</v>
      </c>
      <c r="AX98" s="127">
        <f>ROUND(BB98*L29,2)</f>
        <v>0</v>
      </c>
      <c r="AY98" s="127">
        <f>ROUND(BC98*L30,2)</f>
        <v>0</v>
      </c>
      <c r="AZ98" s="127">
        <f>ROUND(SUM(AZ99:AZ102),2)</f>
        <v>0</v>
      </c>
      <c r="BA98" s="127">
        <f>ROUND(SUM(BA99:BA102),2)</f>
        <v>0</v>
      </c>
      <c r="BB98" s="127">
        <f>ROUND(SUM(BB99:BB102),2)</f>
        <v>0</v>
      </c>
      <c r="BC98" s="127">
        <f>ROUND(SUM(BC99:BC102),2)</f>
        <v>0</v>
      </c>
      <c r="BD98" s="129">
        <f>ROUND(SUM(BD99:BD102),2)</f>
        <v>0</v>
      </c>
      <c r="BE98" s="7"/>
      <c r="BS98" s="130" t="s">
        <v>75</v>
      </c>
      <c r="BT98" s="130" t="s">
        <v>83</v>
      </c>
      <c r="BV98" s="130" t="s">
        <v>78</v>
      </c>
      <c r="BW98" s="130" t="s">
        <v>96</v>
      </c>
      <c r="BX98" s="130" t="s">
        <v>5</v>
      </c>
      <c r="CL98" s="130" t="s">
        <v>1</v>
      </c>
      <c r="CM98" s="130" t="s">
        <v>85</v>
      </c>
    </row>
    <row r="99" spans="1:91" s="4" customFormat="1" ht="16.5" customHeight="1">
      <c r="A99" s="131" t="s">
        <v>86</v>
      </c>
      <c r="B99" s="69"/>
      <c r="C99" s="132"/>
      <c r="D99" s="132"/>
      <c r="E99" s="133" t="s">
        <v>94</v>
      </c>
      <c r="F99" s="133"/>
      <c r="G99" s="133"/>
      <c r="H99" s="133"/>
      <c r="I99" s="133"/>
      <c r="J99" s="132"/>
      <c r="K99" s="133" t="s">
        <v>95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'02 - SO 02 Sociální zařízení'!J30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89</v>
      </c>
      <c r="AR99" s="71"/>
      <c r="AS99" s="136">
        <v>0</v>
      </c>
      <c r="AT99" s="137">
        <f>ROUND(SUM(AV99:AW99),2)</f>
        <v>0</v>
      </c>
      <c r="AU99" s="138">
        <f>'02 - SO 02 Sociální zařízení'!P139</f>
        <v>0</v>
      </c>
      <c r="AV99" s="137">
        <f>'02 - SO 02 Sociální zařízení'!J33</f>
        <v>0</v>
      </c>
      <c r="AW99" s="137">
        <f>'02 - SO 02 Sociální zařízení'!J34</f>
        <v>0</v>
      </c>
      <c r="AX99" s="137">
        <f>'02 - SO 02 Sociální zařízení'!J35</f>
        <v>0</v>
      </c>
      <c r="AY99" s="137">
        <f>'02 - SO 02 Sociální zařízení'!J36</f>
        <v>0</v>
      </c>
      <c r="AZ99" s="137">
        <f>'02 - SO 02 Sociální zařízení'!F33</f>
        <v>0</v>
      </c>
      <c r="BA99" s="137">
        <f>'02 - SO 02 Sociální zařízení'!F34</f>
        <v>0</v>
      </c>
      <c r="BB99" s="137">
        <f>'02 - SO 02 Sociální zařízení'!F35</f>
        <v>0</v>
      </c>
      <c r="BC99" s="137">
        <f>'02 - SO 02 Sociální zařízení'!F36</f>
        <v>0</v>
      </c>
      <c r="BD99" s="139">
        <f>'02 - SO 02 Sociální zařízení'!F37</f>
        <v>0</v>
      </c>
      <c r="BE99" s="4"/>
      <c r="BT99" s="140" t="s">
        <v>85</v>
      </c>
      <c r="BU99" s="140" t="s">
        <v>97</v>
      </c>
      <c r="BV99" s="140" t="s">
        <v>78</v>
      </c>
      <c r="BW99" s="140" t="s">
        <v>96</v>
      </c>
      <c r="BX99" s="140" t="s">
        <v>5</v>
      </c>
      <c r="CL99" s="140" t="s">
        <v>1</v>
      </c>
      <c r="CM99" s="140" t="s">
        <v>85</v>
      </c>
    </row>
    <row r="100" spans="1:90" s="4" customFormat="1" ht="16.5" customHeight="1">
      <c r="A100" s="131" t="s">
        <v>86</v>
      </c>
      <c r="B100" s="69"/>
      <c r="C100" s="132"/>
      <c r="D100" s="132"/>
      <c r="E100" s="133" t="s">
        <v>91</v>
      </c>
      <c r="F100" s="133"/>
      <c r="G100" s="133"/>
      <c r="H100" s="133"/>
      <c r="I100" s="133"/>
      <c r="J100" s="132"/>
      <c r="K100" s="133" t="s">
        <v>98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'02a - elektroinstalace'!J32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89</v>
      </c>
      <c r="AR100" s="71"/>
      <c r="AS100" s="136">
        <v>0</v>
      </c>
      <c r="AT100" s="137">
        <f>ROUND(SUM(AV100:AW100),2)</f>
        <v>0</v>
      </c>
      <c r="AU100" s="138">
        <f>'02a - elektroinstalace'!P120</f>
        <v>0</v>
      </c>
      <c r="AV100" s="137">
        <f>'02a - elektroinstalace'!J35</f>
        <v>0</v>
      </c>
      <c r="AW100" s="137">
        <f>'02a - elektroinstalace'!J36</f>
        <v>0</v>
      </c>
      <c r="AX100" s="137">
        <f>'02a - elektroinstalace'!J37</f>
        <v>0</v>
      </c>
      <c r="AY100" s="137">
        <f>'02a - elektroinstalace'!J38</f>
        <v>0</v>
      </c>
      <c r="AZ100" s="137">
        <f>'02a - elektroinstalace'!F35</f>
        <v>0</v>
      </c>
      <c r="BA100" s="137">
        <f>'02a - elektroinstalace'!F36</f>
        <v>0</v>
      </c>
      <c r="BB100" s="137">
        <f>'02a - elektroinstalace'!F37</f>
        <v>0</v>
      </c>
      <c r="BC100" s="137">
        <f>'02a - elektroinstalace'!F38</f>
        <v>0</v>
      </c>
      <c r="BD100" s="139">
        <f>'02a - elektroinstalace'!F39</f>
        <v>0</v>
      </c>
      <c r="BE100" s="4"/>
      <c r="BT100" s="140" t="s">
        <v>85</v>
      </c>
      <c r="BV100" s="140" t="s">
        <v>78</v>
      </c>
      <c r="BW100" s="140" t="s">
        <v>99</v>
      </c>
      <c r="BX100" s="140" t="s">
        <v>96</v>
      </c>
      <c r="CL100" s="140" t="s">
        <v>1</v>
      </c>
    </row>
    <row r="101" spans="1:90" s="4" customFormat="1" ht="16.5" customHeight="1">
      <c r="A101" s="131" t="s">
        <v>86</v>
      </c>
      <c r="B101" s="69"/>
      <c r="C101" s="132"/>
      <c r="D101" s="132"/>
      <c r="E101" s="133" t="s">
        <v>100</v>
      </c>
      <c r="F101" s="133"/>
      <c r="G101" s="133"/>
      <c r="H101" s="133"/>
      <c r="I101" s="133"/>
      <c r="J101" s="132"/>
      <c r="K101" s="133" t="s">
        <v>101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'02b - VZT'!J32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89</v>
      </c>
      <c r="AR101" s="71"/>
      <c r="AS101" s="136">
        <v>0</v>
      </c>
      <c r="AT101" s="137">
        <f>ROUND(SUM(AV101:AW101),2)</f>
        <v>0</v>
      </c>
      <c r="AU101" s="138">
        <f>'02b - VZT'!P122</f>
        <v>0</v>
      </c>
      <c r="AV101" s="137">
        <f>'02b - VZT'!J35</f>
        <v>0</v>
      </c>
      <c r="AW101" s="137">
        <f>'02b - VZT'!J36</f>
        <v>0</v>
      </c>
      <c r="AX101" s="137">
        <f>'02b - VZT'!J37</f>
        <v>0</v>
      </c>
      <c r="AY101" s="137">
        <f>'02b - VZT'!J38</f>
        <v>0</v>
      </c>
      <c r="AZ101" s="137">
        <f>'02b - VZT'!F35</f>
        <v>0</v>
      </c>
      <c r="BA101" s="137">
        <f>'02b - VZT'!F36</f>
        <v>0</v>
      </c>
      <c r="BB101" s="137">
        <f>'02b - VZT'!F37</f>
        <v>0</v>
      </c>
      <c r="BC101" s="137">
        <f>'02b - VZT'!F38</f>
        <v>0</v>
      </c>
      <c r="BD101" s="139">
        <f>'02b - VZT'!F39</f>
        <v>0</v>
      </c>
      <c r="BE101" s="4"/>
      <c r="BT101" s="140" t="s">
        <v>85</v>
      </c>
      <c r="BV101" s="140" t="s">
        <v>78</v>
      </c>
      <c r="BW101" s="140" t="s">
        <v>102</v>
      </c>
      <c r="BX101" s="140" t="s">
        <v>96</v>
      </c>
      <c r="CL101" s="140" t="s">
        <v>1</v>
      </c>
    </row>
    <row r="102" spans="1:90" s="4" customFormat="1" ht="16.5" customHeight="1">
      <c r="A102" s="131" t="s">
        <v>86</v>
      </c>
      <c r="B102" s="69"/>
      <c r="C102" s="132"/>
      <c r="D102" s="132"/>
      <c r="E102" s="133" t="s">
        <v>103</v>
      </c>
      <c r="F102" s="133"/>
      <c r="G102" s="133"/>
      <c r="H102" s="133"/>
      <c r="I102" s="133"/>
      <c r="J102" s="132"/>
      <c r="K102" s="133" t="s">
        <v>104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'02c - ZTI'!J32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89</v>
      </c>
      <c r="AR102" s="71"/>
      <c r="AS102" s="136">
        <v>0</v>
      </c>
      <c r="AT102" s="137">
        <f>ROUND(SUM(AV102:AW102),2)</f>
        <v>0</v>
      </c>
      <c r="AU102" s="138">
        <f>'02c - ZTI'!P133</f>
        <v>0</v>
      </c>
      <c r="AV102" s="137">
        <f>'02c - ZTI'!J35</f>
        <v>0</v>
      </c>
      <c r="AW102" s="137">
        <f>'02c - ZTI'!J36</f>
        <v>0</v>
      </c>
      <c r="AX102" s="137">
        <f>'02c - ZTI'!J37</f>
        <v>0</v>
      </c>
      <c r="AY102" s="137">
        <f>'02c - ZTI'!J38</f>
        <v>0</v>
      </c>
      <c r="AZ102" s="137">
        <f>'02c - ZTI'!F35</f>
        <v>0</v>
      </c>
      <c r="BA102" s="137">
        <f>'02c - ZTI'!F36</f>
        <v>0</v>
      </c>
      <c r="BB102" s="137">
        <f>'02c - ZTI'!F37</f>
        <v>0</v>
      </c>
      <c r="BC102" s="137">
        <f>'02c - ZTI'!F38</f>
        <v>0</v>
      </c>
      <c r="BD102" s="139">
        <f>'02c - ZTI'!F39</f>
        <v>0</v>
      </c>
      <c r="BE102" s="4"/>
      <c r="BT102" s="140" t="s">
        <v>85</v>
      </c>
      <c r="BV102" s="140" t="s">
        <v>78</v>
      </c>
      <c r="BW102" s="140" t="s">
        <v>105</v>
      </c>
      <c r="BX102" s="140" t="s">
        <v>96</v>
      </c>
      <c r="CL102" s="140" t="s">
        <v>1</v>
      </c>
    </row>
    <row r="103" spans="1:91" s="7" customFormat="1" ht="16.5" customHeight="1">
      <c r="A103" s="131" t="s">
        <v>86</v>
      </c>
      <c r="B103" s="118"/>
      <c r="C103" s="119"/>
      <c r="D103" s="120" t="s">
        <v>106</v>
      </c>
      <c r="E103" s="120"/>
      <c r="F103" s="120"/>
      <c r="G103" s="120"/>
      <c r="H103" s="120"/>
      <c r="I103" s="121"/>
      <c r="J103" s="120" t="s">
        <v>107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3">
        <f>'03 - VRN'!J30</f>
        <v>0</v>
      </c>
      <c r="AH103" s="121"/>
      <c r="AI103" s="121"/>
      <c r="AJ103" s="121"/>
      <c r="AK103" s="121"/>
      <c r="AL103" s="121"/>
      <c r="AM103" s="121"/>
      <c r="AN103" s="123">
        <f>SUM(AG103,AT103)</f>
        <v>0</v>
      </c>
      <c r="AO103" s="121"/>
      <c r="AP103" s="121"/>
      <c r="AQ103" s="124" t="s">
        <v>82</v>
      </c>
      <c r="AR103" s="125"/>
      <c r="AS103" s="141">
        <v>0</v>
      </c>
      <c r="AT103" s="142">
        <f>ROUND(SUM(AV103:AW103),2)</f>
        <v>0</v>
      </c>
      <c r="AU103" s="143">
        <f>'03 - VRN'!P119</f>
        <v>0</v>
      </c>
      <c r="AV103" s="142">
        <f>'03 - VRN'!J33</f>
        <v>0</v>
      </c>
      <c r="AW103" s="142">
        <f>'03 - VRN'!J34</f>
        <v>0</v>
      </c>
      <c r="AX103" s="142">
        <f>'03 - VRN'!J35</f>
        <v>0</v>
      </c>
      <c r="AY103" s="142">
        <f>'03 - VRN'!J36</f>
        <v>0</v>
      </c>
      <c r="AZ103" s="142">
        <f>'03 - VRN'!F33</f>
        <v>0</v>
      </c>
      <c r="BA103" s="142">
        <f>'03 - VRN'!F34</f>
        <v>0</v>
      </c>
      <c r="BB103" s="142">
        <f>'03 - VRN'!F35</f>
        <v>0</v>
      </c>
      <c r="BC103" s="142">
        <f>'03 - VRN'!F36</f>
        <v>0</v>
      </c>
      <c r="BD103" s="144">
        <f>'03 - VRN'!F37</f>
        <v>0</v>
      </c>
      <c r="BE103" s="7"/>
      <c r="BT103" s="130" t="s">
        <v>83</v>
      </c>
      <c r="BV103" s="130" t="s">
        <v>78</v>
      </c>
      <c r="BW103" s="130" t="s">
        <v>108</v>
      </c>
      <c r="BX103" s="130" t="s">
        <v>5</v>
      </c>
      <c r="CL103" s="130" t="s">
        <v>1</v>
      </c>
      <c r="CM103" s="130" t="s">
        <v>85</v>
      </c>
    </row>
    <row r="104" spans="1:57" s="2" customFormat="1" ht="30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</sheetData>
  <sheetProtection password="CC35" sheet="1" objects="1" scenarios="1" formatColumns="0" formatRows="0"/>
  <mergeCells count="74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a - Demolice objekt 1'!C2" display="/"/>
    <hyperlink ref="A97" location="'02a - Demolice objekt 2'!C2" display="/"/>
    <hyperlink ref="A99" location="'02 - SO 02 Sociální zařízení'!C2" display="/"/>
    <hyperlink ref="A100" location="'02a - elektroinstalace'!C2" display="/"/>
    <hyperlink ref="A101" location="'02b - VZT'!C2" display="/"/>
    <hyperlink ref="A102" location="'02c - ZTI'!C2" display="/"/>
    <hyperlink ref="A103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2:12" s="1" customFormat="1" ht="12" customHeight="1">
      <c r="B8" s="19"/>
      <c r="D8" s="149" t="s">
        <v>110</v>
      </c>
      <c r="L8" s="19"/>
    </row>
    <row r="9" spans="1:31" s="2" customFormat="1" ht="16.5" customHeight="1">
      <c r="A9" s="37"/>
      <c r="B9" s="43"/>
      <c r="C9" s="37"/>
      <c r="D9" s="37"/>
      <c r="E9" s="150" t="s">
        <v>111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113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21. 3. 2023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31</v>
      </c>
      <c r="F23" s="37"/>
      <c r="G23" s="37"/>
      <c r="H23" s="37"/>
      <c r="I23" s="149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ROUND(J128,2)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ROUND((SUM(BE128:BE207)),2)</f>
        <v>0</v>
      </c>
      <c r="G35" s="37"/>
      <c r="H35" s="37"/>
      <c r="I35" s="163">
        <v>0.21</v>
      </c>
      <c r="J35" s="162">
        <f>ROUND(((SUM(BE128:BE207))*I35),2)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ROUND((SUM(BF128:BF207)),2)</f>
        <v>0</v>
      </c>
      <c r="G36" s="37"/>
      <c r="H36" s="37"/>
      <c r="I36" s="163">
        <v>0.15</v>
      </c>
      <c r="J36" s="162">
        <f>ROUND(((SUM(BF128:BF207))*I36),2)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ROUND((SUM(BG128:BG207)),2)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ROUND((SUM(BH128:BH207)),2)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ROUND((SUM(BI128:BI207)),2)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111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01a - Demolice objekt 1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Nový Bor</v>
      </c>
      <c r="G91" s="39"/>
      <c r="H91" s="39"/>
      <c r="I91" s="31" t="s">
        <v>22</v>
      </c>
      <c r="J91" s="78" t="str">
        <f>IF(J14="","",J14)</f>
        <v>21. 3. 2023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Nový Bor</v>
      </c>
      <c r="G93" s="39"/>
      <c r="H93" s="39"/>
      <c r="I93" s="31" t="s">
        <v>30</v>
      </c>
      <c r="J93" s="35" t="str">
        <f>E23</f>
        <v>R. Voce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Nenšěra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J129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120</v>
      </c>
      <c r="E100" s="195"/>
      <c r="F100" s="195"/>
      <c r="G100" s="195"/>
      <c r="H100" s="195"/>
      <c r="I100" s="195"/>
      <c r="J100" s="196">
        <f>J130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121</v>
      </c>
      <c r="E101" s="195"/>
      <c r="F101" s="195"/>
      <c r="G101" s="195"/>
      <c r="H101" s="195"/>
      <c r="I101" s="195"/>
      <c r="J101" s="196">
        <f>J160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122</v>
      </c>
      <c r="E102" s="195"/>
      <c r="F102" s="195"/>
      <c r="G102" s="195"/>
      <c r="H102" s="195"/>
      <c r="I102" s="195"/>
      <c r="J102" s="196">
        <f>J164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123</v>
      </c>
      <c r="E103" s="195"/>
      <c r="F103" s="195"/>
      <c r="G103" s="195"/>
      <c r="H103" s="195"/>
      <c r="I103" s="195"/>
      <c r="J103" s="196">
        <f>J170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124</v>
      </c>
      <c r="E104" s="195"/>
      <c r="F104" s="195"/>
      <c r="G104" s="195"/>
      <c r="H104" s="195"/>
      <c r="I104" s="195"/>
      <c r="J104" s="196">
        <f>J177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7"/>
      <c r="C105" s="188"/>
      <c r="D105" s="189" t="s">
        <v>125</v>
      </c>
      <c r="E105" s="190"/>
      <c r="F105" s="190"/>
      <c r="G105" s="190"/>
      <c r="H105" s="190"/>
      <c r="I105" s="190"/>
      <c r="J105" s="191">
        <f>J202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3"/>
      <c r="C106" s="132"/>
      <c r="D106" s="194" t="s">
        <v>126</v>
      </c>
      <c r="E106" s="195"/>
      <c r="F106" s="195"/>
      <c r="G106" s="195"/>
      <c r="H106" s="195"/>
      <c r="I106" s="195"/>
      <c r="J106" s="196">
        <f>J203</f>
        <v>0</v>
      </c>
      <c r="K106" s="132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82" t="str">
        <f>E7</f>
        <v>Sociální zázemí pro Lesní hřbitov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2:12" s="1" customFormat="1" ht="12" customHeight="1">
      <c r="B117" s="20"/>
      <c r="C117" s="31" t="s">
        <v>110</v>
      </c>
      <c r="D117" s="21"/>
      <c r="E117" s="21"/>
      <c r="F117" s="21"/>
      <c r="G117" s="21"/>
      <c r="H117" s="21"/>
      <c r="I117" s="21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82" t="s">
        <v>111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112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E11</f>
        <v>01a - Demolice objekt 1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F14</f>
        <v>Nový Bor</v>
      </c>
      <c r="G122" s="39"/>
      <c r="H122" s="39"/>
      <c r="I122" s="31" t="s">
        <v>22</v>
      </c>
      <c r="J122" s="78" t="str">
        <f>IF(J14="","",J14)</f>
        <v>21. 3. 2023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E17</f>
        <v>Město Nový Bor</v>
      </c>
      <c r="G124" s="39"/>
      <c r="H124" s="39"/>
      <c r="I124" s="31" t="s">
        <v>30</v>
      </c>
      <c r="J124" s="35" t="str">
        <f>E23</f>
        <v>R. Voce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IF(E20="","",E20)</f>
        <v>Vyplň údaj</v>
      </c>
      <c r="G125" s="39"/>
      <c r="H125" s="39"/>
      <c r="I125" s="31" t="s">
        <v>33</v>
      </c>
      <c r="J125" s="35" t="str">
        <f>E26</f>
        <v>J. Nenšěra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8"/>
      <c r="B127" s="199"/>
      <c r="C127" s="200" t="s">
        <v>128</v>
      </c>
      <c r="D127" s="201" t="s">
        <v>61</v>
      </c>
      <c r="E127" s="201" t="s">
        <v>57</v>
      </c>
      <c r="F127" s="201" t="s">
        <v>58</v>
      </c>
      <c r="G127" s="201" t="s">
        <v>129</v>
      </c>
      <c r="H127" s="201" t="s">
        <v>130</v>
      </c>
      <c r="I127" s="201" t="s">
        <v>131</v>
      </c>
      <c r="J127" s="201" t="s">
        <v>116</v>
      </c>
      <c r="K127" s="202" t="s">
        <v>132</v>
      </c>
      <c r="L127" s="203"/>
      <c r="M127" s="99" t="s">
        <v>1</v>
      </c>
      <c r="N127" s="100" t="s">
        <v>40</v>
      </c>
      <c r="O127" s="100" t="s">
        <v>133</v>
      </c>
      <c r="P127" s="100" t="s">
        <v>134</v>
      </c>
      <c r="Q127" s="100" t="s">
        <v>135</v>
      </c>
      <c r="R127" s="100" t="s">
        <v>136</v>
      </c>
      <c r="S127" s="100" t="s">
        <v>137</v>
      </c>
      <c r="T127" s="101" t="s">
        <v>138</v>
      </c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</row>
    <row r="128" spans="1:63" s="2" customFormat="1" ht="22.8" customHeight="1">
      <c r="A128" s="37"/>
      <c r="B128" s="38"/>
      <c r="C128" s="106" t="s">
        <v>139</v>
      </c>
      <c r="D128" s="39"/>
      <c r="E128" s="39"/>
      <c r="F128" s="39"/>
      <c r="G128" s="39"/>
      <c r="H128" s="39"/>
      <c r="I128" s="39"/>
      <c r="J128" s="204">
        <f>BK128</f>
        <v>0</v>
      </c>
      <c r="K128" s="39"/>
      <c r="L128" s="43"/>
      <c r="M128" s="102"/>
      <c r="N128" s="205"/>
      <c r="O128" s="103"/>
      <c r="P128" s="206">
        <f>P129+P202</f>
        <v>0</v>
      </c>
      <c r="Q128" s="103"/>
      <c r="R128" s="206">
        <f>R129+R202</f>
        <v>4.6836946</v>
      </c>
      <c r="S128" s="103"/>
      <c r="T128" s="207">
        <f>T129+T202</f>
        <v>365.73409999999996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118</v>
      </c>
      <c r="BK128" s="208">
        <f>BK129+BK202</f>
        <v>0</v>
      </c>
    </row>
    <row r="129" spans="1:63" s="12" customFormat="1" ht="25.9" customHeight="1">
      <c r="A129" s="12"/>
      <c r="B129" s="209"/>
      <c r="C129" s="210"/>
      <c r="D129" s="211" t="s">
        <v>75</v>
      </c>
      <c r="E129" s="212" t="s">
        <v>140</v>
      </c>
      <c r="F129" s="212" t="s">
        <v>141</v>
      </c>
      <c r="G129" s="210"/>
      <c r="H129" s="210"/>
      <c r="I129" s="213"/>
      <c r="J129" s="214">
        <f>BK129</f>
        <v>0</v>
      </c>
      <c r="K129" s="210"/>
      <c r="L129" s="215"/>
      <c r="M129" s="216"/>
      <c r="N129" s="217"/>
      <c r="O129" s="217"/>
      <c r="P129" s="218">
        <f>P130+P160+P164+P170+P177</f>
        <v>0</v>
      </c>
      <c r="Q129" s="217"/>
      <c r="R129" s="218">
        <f>R130+R160+R164+R170+R177</f>
        <v>4.6836946</v>
      </c>
      <c r="S129" s="217"/>
      <c r="T129" s="219">
        <f>T130+T160+T164+T170+T177</f>
        <v>365.7252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83</v>
      </c>
      <c r="AT129" s="221" t="s">
        <v>75</v>
      </c>
      <c r="AU129" s="221" t="s">
        <v>76</v>
      </c>
      <c r="AY129" s="220" t="s">
        <v>142</v>
      </c>
      <c r="BK129" s="222">
        <f>BK130+BK160+BK164+BK170+BK177</f>
        <v>0</v>
      </c>
    </row>
    <row r="130" spans="1:63" s="12" customFormat="1" ht="22.8" customHeight="1">
      <c r="A130" s="12"/>
      <c r="B130" s="209"/>
      <c r="C130" s="210"/>
      <c r="D130" s="211" t="s">
        <v>75</v>
      </c>
      <c r="E130" s="223" t="s">
        <v>83</v>
      </c>
      <c r="F130" s="223" t="s">
        <v>143</v>
      </c>
      <c r="G130" s="210"/>
      <c r="H130" s="210"/>
      <c r="I130" s="213"/>
      <c r="J130" s="224">
        <f>BK130</f>
        <v>0</v>
      </c>
      <c r="K130" s="210"/>
      <c r="L130" s="215"/>
      <c r="M130" s="216"/>
      <c r="N130" s="217"/>
      <c r="O130" s="217"/>
      <c r="P130" s="218">
        <f>SUM(P131:P159)</f>
        <v>0</v>
      </c>
      <c r="Q130" s="217"/>
      <c r="R130" s="218">
        <f>SUM(R131:R159)</f>
        <v>4.68</v>
      </c>
      <c r="S130" s="217"/>
      <c r="T130" s="219">
        <f>SUM(T131:T159)</f>
        <v>104.72219999999999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83</v>
      </c>
      <c r="AT130" s="221" t="s">
        <v>75</v>
      </c>
      <c r="AU130" s="221" t="s">
        <v>83</v>
      </c>
      <c r="AY130" s="220" t="s">
        <v>142</v>
      </c>
      <c r="BK130" s="222">
        <f>SUM(BK131:BK159)</f>
        <v>0</v>
      </c>
    </row>
    <row r="131" spans="1:65" s="2" customFormat="1" ht="24.15" customHeight="1">
      <c r="A131" s="37"/>
      <c r="B131" s="38"/>
      <c r="C131" s="225" t="s">
        <v>83</v>
      </c>
      <c r="D131" s="225" t="s">
        <v>144</v>
      </c>
      <c r="E131" s="226" t="s">
        <v>145</v>
      </c>
      <c r="F131" s="227" t="s">
        <v>146</v>
      </c>
      <c r="G131" s="228" t="s">
        <v>147</v>
      </c>
      <c r="H131" s="229">
        <v>180.6</v>
      </c>
      <c r="I131" s="230"/>
      <c r="J131" s="231">
        <f>ROUND(I131*H131,2)</f>
        <v>0</v>
      </c>
      <c r="K131" s="227" t="s">
        <v>148</v>
      </c>
      <c r="L131" s="43"/>
      <c r="M131" s="232" t="s">
        <v>1</v>
      </c>
      <c r="N131" s="233" t="s">
        <v>41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0.255</v>
      </c>
      <c r="T131" s="235">
        <f>S131*H131</f>
        <v>46.053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149</v>
      </c>
      <c r="AT131" s="236" t="s">
        <v>144</v>
      </c>
      <c r="AU131" s="236" t="s">
        <v>85</v>
      </c>
      <c r="AY131" s="16" t="s">
        <v>142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83</v>
      </c>
      <c r="BK131" s="237">
        <f>ROUND(I131*H131,2)</f>
        <v>0</v>
      </c>
      <c r="BL131" s="16" t="s">
        <v>149</v>
      </c>
      <c r="BM131" s="236" t="s">
        <v>150</v>
      </c>
    </row>
    <row r="132" spans="1:47" s="2" customFormat="1" ht="12">
      <c r="A132" s="37"/>
      <c r="B132" s="38"/>
      <c r="C132" s="39"/>
      <c r="D132" s="238" t="s">
        <v>151</v>
      </c>
      <c r="E132" s="39"/>
      <c r="F132" s="239" t="s">
        <v>152</v>
      </c>
      <c r="G132" s="39"/>
      <c r="H132" s="39"/>
      <c r="I132" s="240"/>
      <c r="J132" s="39"/>
      <c r="K132" s="39"/>
      <c r="L132" s="43"/>
      <c r="M132" s="241"/>
      <c r="N132" s="242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151</v>
      </c>
      <c r="AU132" s="16" t="s">
        <v>85</v>
      </c>
    </row>
    <row r="133" spans="1:51" s="13" customFormat="1" ht="12">
      <c r="A133" s="13"/>
      <c r="B133" s="243"/>
      <c r="C133" s="244"/>
      <c r="D133" s="238" t="s">
        <v>153</v>
      </c>
      <c r="E133" s="245" t="s">
        <v>1</v>
      </c>
      <c r="F133" s="246" t="s">
        <v>154</v>
      </c>
      <c r="G133" s="244"/>
      <c r="H133" s="247">
        <v>180.6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153</v>
      </c>
      <c r="AU133" s="253" t="s">
        <v>85</v>
      </c>
      <c r="AV133" s="13" t="s">
        <v>85</v>
      </c>
      <c r="AW133" s="13" t="s">
        <v>32</v>
      </c>
      <c r="AX133" s="13" t="s">
        <v>83</v>
      </c>
      <c r="AY133" s="253" t="s">
        <v>142</v>
      </c>
    </row>
    <row r="134" spans="1:65" s="2" customFormat="1" ht="24.15" customHeight="1">
      <c r="A134" s="37"/>
      <c r="B134" s="38"/>
      <c r="C134" s="225" t="s">
        <v>85</v>
      </c>
      <c r="D134" s="225" t="s">
        <v>144</v>
      </c>
      <c r="E134" s="226" t="s">
        <v>155</v>
      </c>
      <c r="F134" s="227" t="s">
        <v>156</v>
      </c>
      <c r="G134" s="228" t="s">
        <v>147</v>
      </c>
      <c r="H134" s="229">
        <v>180.6</v>
      </c>
      <c r="I134" s="230"/>
      <c r="J134" s="231">
        <f>ROUND(I134*H134,2)</f>
        <v>0</v>
      </c>
      <c r="K134" s="227" t="s">
        <v>148</v>
      </c>
      <c r="L134" s="43"/>
      <c r="M134" s="232" t="s">
        <v>1</v>
      </c>
      <c r="N134" s="233" t="s">
        <v>41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0.24</v>
      </c>
      <c r="T134" s="235">
        <f>S134*H134</f>
        <v>43.343999999999994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149</v>
      </c>
      <c r="AT134" s="236" t="s">
        <v>144</v>
      </c>
      <c r="AU134" s="236" t="s">
        <v>85</v>
      </c>
      <c r="AY134" s="16" t="s">
        <v>142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83</v>
      </c>
      <c r="BK134" s="237">
        <f>ROUND(I134*H134,2)</f>
        <v>0</v>
      </c>
      <c r="BL134" s="16" t="s">
        <v>149</v>
      </c>
      <c r="BM134" s="236" t="s">
        <v>157</v>
      </c>
    </row>
    <row r="135" spans="1:47" s="2" customFormat="1" ht="12">
      <c r="A135" s="37"/>
      <c r="B135" s="38"/>
      <c r="C135" s="39"/>
      <c r="D135" s="238" t="s">
        <v>151</v>
      </c>
      <c r="E135" s="39"/>
      <c r="F135" s="239" t="s">
        <v>158</v>
      </c>
      <c r="G135" s="39"/>
      <c r="H135" s="39"/>
      <c r="I135" s="240"/>
      <c r="J135" s="39"/>
      <c r="K135" s="39"/>
      <c r="L135" s="43"/>
      <c r="M135" s="241"/>
      <c r="N135" s="242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151</v>
      </c>
      <c r="AU135" s="16" t="s">
        <v>85</v>
      </c>
    </row>
    <row r="136" spans="1:65" s="2" customFormat="1" ht="24.15" customHeight="1">
      <c r="A136" s="37"/>
      <c r="B136" s="38"/>
      <c r="C136" s="225" t="s">
        <v>159</v>
      </c>
      <c r="D136" s="225" t="s">
        <v>144</v>
      </c>
      <c r="E136" s="226" t="s">
        <v>160</v>
      </c>
      <c r="F136" s="227" t="s">
        <v>161</v>
      </c>
      <c r="G136" s="228" t="s">
        <v>147</v>
      </c>
      <c r="H136" s="229">
        <v>46.44</v>
      </c>
      <c r="I136" s="230"/>
      <c r="J136" s="231">
        <f>ROUND(I136*H136,2)</f>
        <v>0</v>
      </c>
      <c r="K136" s="227" t="s">
        <v>148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0.33</v>
      </c>
      <c r="T136" s="235">
        <f>S136*H136</f>
        <v>15.3252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149</v>
      </c>
      <c r="AT136" s="236" t="s">
        <v>144</v>
      </c>
      <c r="AU136" s="236" t="s">
        <v>85</v>
      </c>
      <c r="AY136" s="16" t="s">
        <v>142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83</v>
      </c>
      <c r="BK136" s="237">
        <f>ROUND(I136*H136,2)</f>
        <v>0</v>
      </c>
      <c r="BL136" s="16" t="s">
        <v>149</v>
      </c>
      <c r="BM136" s="236" t="s">
        <v>162</v>
      </c>
    </row>
    <row r="137" spans="1:47" s="2" customFormat="1" ht="12">
      <c r="A137" s="37"/>
      <c r="B137" s="38"/>
      <c r="C137" s="39"/>
      <c r="D137" s="238" t="s">
        <v>151</v>
      </c>
      <c r="E137" s="39"/>
      <c r="F137" s="239" t="s">
        <v>163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151</v>
      </c>
      <c r="AU137" s="16" t="s">
        <v>85</v>
      </c>
    </row>
    <row r="138" spans="1:51" s="13" customFormat="1" ht="12">
      <c r="A138" s="13"/>
      <c r="B138" s="243"/>
      <c r="C138" s="244"/>
      <c r="D138" s="238" t="s">
        <v>153</v>
      </c>
      <c r="E138" s="245" t="s">
        <v>1</v>
      </c>
      <c r="F138" s="246" t="s">
        <v>164</v>
      </c>
      <c r="G138" s="244"/>
      <c r="H138" s="247">
        <v>46.44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153</v>
      </c>
      <c r="AU138" s="253" t="s">
        <v>85</v>
      </c>
      <c r="AV138" s="13" t="s">
        <v>85</v>
      </c>
      <c r="AW138" s="13" t="s">
        <v>32</v>
      </c>
      <c r="AX138" s="13" t="s">
        <v>83</v>
      </c>
      <c r="AY138" s="253" t="s">
        <v>142</v>
      </c>
    </row>
    <row r="139" spans="1:65" s="2" customFormat="1" ht="33" customHeight="1">
      <c r="A139" s="37"/>
      <c r="B139" s="38"/>
      <c r="C139" s="225" t="s">
        <v>149</v>
      </c>
      <c r="D139" s="225" t="s">
        <v>144</v>
      </c>
      <c r="E139" s="226" t="s">
        <v>165</v>
      </c>
      <c r="F139" s="227" t="s">
        <v>166</v>
      </c>
      <c r="G139" s="228" t="s">
        <v>167</v>
      </c>
      <c r="H139" s="229">
        <v>42.432</v>
      </c>
      <c r="I139" s="230"/>
      <c r="J139" s="231">
        <f>ROUND(I139*H139,2)</f>
        <v>0</v>
      </c>
      <c r="K139" s="227" t="s">
        <v>148</v>
      </c>
      <c r="L139" s="43"/>
      <c r="M139" s="232" t="s">
        <v>1</v>
      </c>
      <c r="N139" s="233" t="s">
        <v>41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149</v>
      </c>
      <c r="AT139" s="236" t="s">
        <v>144</v>
      </c>
      <c r="AU139" s="236" t="s">
        <v>85</v>
      </c>
      <c r="AY139" s="16" t="s">
        <v>142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83</v>
      </c>
      <c r="BK139" s="237">
        <f>ROUND(I139*H139,2)</f>
        <v>0</v>
      </c>
      <c r="BL139" s="16" t="s">
        <v>149</v>
      </c>
      <c r="BM139" s="236" t="s">
        <v>168</v>
      </c>
    </row>
    <row r="140" spans="1:47" s="2" customFormat="1" ht="12">
      <c r="A140" s="37"/>
      <c r="B140" s="38"/>
      <c r="C140" s="39"/>
      <c r="D140" s="238" t="s">
        <v>151</v>
      </c>
      <c r="E140" s="39"/>
      <c r="F140" s="239" t="s">
        <v>169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151</v>
      </c>
      <c r="AU140" s="16" t="s">
        <v>85</v>
      </c>
    </row>
    <row r="141" spans="1:51" s="13" customFormat="1" ht="12">
      <c r="A141" s="13"/>
      <c r="B141" s="243"/>
      <c r="C141" s="244"/>
      <c r="D141" s="238" t="s">
        <v>153</v>
      </c>
      <c r="E141" s="245" t="s">
        <v>1</v>
      </c>
      <c r="F141" s="246" t="s">
        <v>170</v>
      </c>
      <c r="G141" s="244"/>
      <c r="H141" s="247">
        <v>42.432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153</v>
      </c>
      <c r="AU141" s="253" t="s">
        <v>85</v>
      </c>
      <c r="AV141" s="13" t="s">
        <v>85</v>
      </c>
      <c r="AW141" s="13" t="s">
        <v>32</v>
      </c>
      <c r="AX141" s="13" t="s">
        <v>83</v>
      </c>
      <c r="AY141" s="253" t="s">
        <v>142</v>
      </c>
    </row>
    <row r="142" spans="1:65" s="2" customFormat="1" ht="33" customHeight="1">
      <c r="A142" s="37"/>
      <c r="B142" s="38"/>
      <c r="C142" s="225" t="s">
        <v>171</v>
      </c>
      <c r="D142" s="225" t="s">
        <v>144</v>
      </c>
      <c r="E142" s="226" t="s">
        <v>172</v>
      </c>
      <c r="F142" s="227" t="s">
        <v>173</v>
      </c>
      <c r="G142" s="228" t="s">
        <v>167</v>
      </c>
      <c r="H142" s="229">
        <v>8.4</v>
      </c>
      <c r="I142" s="230"/>
      <c r="J142" s="231">
        <f>ROUND(I142*H142,2)</f>
        <v>0</v>
      </c>
      <c r="K142" s="227" t="s">
        <v>148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149</v>
      </c>
      <c r="AT142" s="236" t="s">
        <v>144</v>
      </c>
      <c r="AU142" s="236" t="s">
        <v>85</v>
      </c>
      <c r="AY142" s="16" t="s">
        <v>142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83</v>
      </c>
      <c r="BK142" s="237">
        <f>ROUND(I142*H142,2)</f>
        <v>0</v>
      </c>
      <c r="BL142" s="16" t="s">
        <v>149</v>
      </c>
      <c r="BM142" s="236" t="s">
        <v>174</v>
      </c>
    </row>
    <row r="143" spans="1:47" s="2" customFormat="1" ht="12">
      <c r="A143" s="37"/>
      <c r="B143" s="38"/>
      <c r="C143" s="39"/>
      <c r="D143" s="238" t="s">
        <v>151</v>
      </c>
      <c r="E143" s="39"/>
      <c r="F143" s="239" t="s">
        <v>175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151</v>
      </c>
      <c r="AU143" s="16" t="s">
        <v>85</v>
      </c>
    </row>
    <row r="144" spans="1:51" s="13" customFormat="1" ht="12">
      <c r="A144" s="13"/>
      <c r="B144" s="243"/>
      <c r="C144" s="244"/>
      <c r="D144" s="238" t="s">
        <v>153</v>
      </c>
      <c r="E144" s="245" t="s">
        <v>1</v>
      </c>
      <c r="F144" s="246" t="s">
        <v>176</v>
      </c>
      <c r="G144" s="244"/>
      <c r="H144" s="247">
        <v>8.4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153</v>
      </c>
      <c r="AU144" s="253" t="s">
        <v>85</v>
      </c>
      <c r="AV144" s="13" t="s">
        <v>85</v>
      </c>
      <c r="AW144" s="13" t="s">
        <v>32</v>
      </c>
      <c r="AX144" s="13" t="s">
        <v>83</v>
      </c>
      <c r="AY144" s="253" t="s">
        <v>142</v>
      </c>
    </row>
    <row r="145" spans="1:65" s="2" customFormat="1" ht="37.8" customHeight="1">
      <c r="A145" s="37"/>
      <c r="B145" s="38"/>
      <c r="C145" s="225" t="s">
        <v>177</v>
      </c>
      <c r="D145" s="225" t="s">
        <v>144</v>
      </c>
      <c r="E145" s="226" t="s">
        <v>178</v>
      </c>
      <c r="F145" s="227" t="s">
        <v>179</v>
      </c>
      <c r="G145" s="228" t="s">
        <v>167</v>
      </c>
      <c r="H145" s="229">
        <v>45.552</v>
      </c>
      <c r="I145" s="230"/>
      <c r="J145" s="231">
        <f>ROUND(I145*H145,2)</f>
        <v>0</v>
      </c>
      <c r="K145" s="227" t="s">
        <v>148</v>
      </c>
      <c r="L145" s="43"/>
      <c r="M145" s="232" t="s">
        <v>1</v>
      </c>
      <c r="N145" s="233" t="s">
        <v>41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149</v>
      </c>
      <c r="AT145" s="236" t="s">
        <v>144</v>
      </c>
      <c r="AU145" s="236" t="s">
        <v>85</v>
      </c>
      <c r="AY145" s="16" t="s">
        <v>142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83</v>
      </c>
      <c r="BK145" s="237">
        <f>ROUND(I145*H145,2)</f>
        <v>0</v>
      </c>
      <c r="BL145" s="16" t="s">
        <v>149</v>
      </c>
      <c r="BM145" s="236" t="s">
        <v>180</v>
      </c>
    </row>
    <row r="146" spans="1:47" s="2" customFormat="1" ht="12">
      <c r="A146" s="37"/>
      <c r="B146" s="38"/>
      <c r="C146" s="39"/>
      <c r="D146" s="238" t="s">
        <v>151</v>
      </c>
      <c r="E146" s="39"/>
      <c r="F146" s="239" t="s">
        <v>181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151</v>
      </c>
      <c r="AU146" s="16" t="s">
        <v>85</v>
      </c>
    </row>
    <row r="147" spans="1:51" s="13" customFormat="1" ht="12">
      <c r="A147" s="13"/>
      <c r="B147" s="243"/>
      <c r="C147" s="244"/>
      <c r="D147" s="238" t="s">
        <v>153</v>
      </c>
      <c r="E147" s="245" t="s">
        <v>1</v>
      </c>
      <c r="F147" s="246" t="s">
        <v>182</v>
      </c>
      <c r="G147" s="244"/>
      <c r="H147" s="247">
        <v>45.552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153</v>
      </c>
      <c r="AU147" s="253" t="s">
        <v>85</v>
      </c>
      <c r="AV147" s="13" t="s">
        <v>85</v>
      </c>
      <c r="AW147" s="13" t="s">
        <v>32</v>
      </c>
      <c r="AX147" s="13" t="s">
        <v>83</v>
      </c>
      <c r="AY147" s="253" t="s">
        <v>142</v>
      </c>
    </row>
    <row r="148" spans="1:65" s="2" customFormat="1" ht="33" customHeight="1">
      <c r="A148" s="37"/>
      <c r="B148" s="38"/>
      <c r="C148" s="225" t="s">
        <v>183</v>
      </c>
      <c r="D148" s="225" t="s">
        <v>144</v>
      </c>
      <c r="E148" s="226" t="s">
        <v>184</v>
      </c>
      <c r="F148" s="227" t="s">
        <v>185</v>
      </c>
      <c r="G148" s="228" t="s">
        <v>186</v>
      </c>
      <c r="H148" s="229">
        <v>91.104</v>
      </c>
      <c r="I148" s="230"/>
      <c r="J148" s="231">
        <f>ROUND(I148*H148,2)</f>
        <v>0</v>
      </c>
      <c r="K148" s="227" t="s">
        <v>148</v>
      </c>
      <c r="L148" s="43"/>
      <c r="M148" s="232" t="s">
        <v>1</v>
      </c>
      <c r="N148" s="233" t="s">
        <v>41</v>
      </c>
      <c r="O148" s="90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149</v>
      </c>
      <c r="AT148" s="236" t="s">
        <v>144</v>
      </c>
      <c r="AU148" s="236" t="s">
        <v>85</v>
      </c>
      <c r="AY148" s="16" t="s">
        <v>142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83</v>
      </c>
      <c r="BK148" s="237">
        <f>ROUND(I148*H148,2)</f>
        <v>0</v>
      </c>
      <c r="BL148" s="16" t="s">
        <v>149</v>
      </c>
      <c r="BM148" s="236" t="s">
        <v>187</v>
      </c>
    </row>
    <row r="149" spans="1:47" s="2" customFormat="1" ht="12">
      <c r="A149" s="37"/>
      <c r="B149" s="38"/>
      <c r="C149" s="39"/>
      <c r="D149" s="238" t="s">
        <v>151</v>
      </c>
      <c r="E149" s="39"/>
      <c r="F149" s="239" t="s">
        <v>188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151</v>
      </c>
      <c r="AU149" s="16" t="s">
        <v>85</v>
      </c>
    </row>
    <row r="150" spans="1:51" s="13" customFormat="1" ht="12">
      <c r="A150" s="13"/>
      <c r="B150" s="243"/>
      <c r="C150" s="244"/>
      <c r="D150" s="238" t="s">
        <v>153</v>
      </c>
      <c r="E150" s="245" t="s">
        <v>1</v>
      </c>
      <c r="F150" s="246" t="s">
        <v>182</v>
      </c>
      <c r="G150" s="244"/>
      <c r="H150" s="247">
        <v>45.552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153</v>
      </c>
      <c r="AU150" s="253" t="s">
        <v>85</v>
      </c>
      <c r="AV150" s="13" t="s">
        <v>85</v>
      </c>
      <c r="AW150" s="13" t="s">
        <v>32</v>
      </c>
      <c r="AX150" s="13" t="s">
        <v>83</v>
      </c>
      <c r="AY150" s="253" t="s">
        <v>142</v>
      </c>
    </row>
    <row r="151" spans="1:51" s="13" customFormat="1" ht="12">
      <c r="A151" s="13"/>
      <c r="B151" s="243"/>
      <c r="C151" s="244"/>
      <c r="D151" s="238" t="s">
        <v>153</v>
      </c>
      <c r="E151" s="244"/>
      <c r="F151" s="246" t="s">
        <v>189</v>
      </c>
      <c r="G151" s="244"/>
      <c r="H151" s="247">
        <v>91.104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153</v>
      </c>
      <c r="AU151" s="253" t="s">
        <v>85</v>
      </c>
      <c r="AV151" s="13" t="s">
        <v>85</v>
      </c>
      <c r="AW151" s="13" t="s">
        <v>4</v>
      </c>
      <c r="AX151" s="13" t="s">
        <v>83</v>
      </c>
      <c r="AY151" s="253" t="s">
        <v>142</v>
      </c>
    </row>
    <row r="152" spans="1:65" s="2" customFormat="1" ht="24.15" customHeight="1">
      <c r="A152" s="37"/>
      <c r="B152" s="38"/>
      <c r="C152" s="225" t="s">
        <v>190</v>
      </c>
      <c r="D152" s="225" t="s">
        <v>144</v>
      </c>
      <c r="E152" s="226" t="s">
        <v>191</v>
      </c>
      <c r="F152" s="227" t="s">
        <v>192</v>
      </c>
      <c r="G152" s="228" t="s">
        <v>167</v>
      </c>
      <c r="H152" s="229">
        <v>5.28</v>
      </c>
      <c r="I152" s="230"/>
      <c r="J152" s="231">
        <f>ROUND(I152*H152,2)</f>
        <v>0</v>
      </c>
      <c r="K152" s="227" t="s">
        <v>148</v>
      </c>
      <c r="L152" s="43"/>
      <c r="M152" s="232" t="s">
        <v>1</v>
      </c>
      <c r="N152" s="233" t="s">
        <v>41</v>
      </c>
      <c r="O152" s="90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149</v>
      </c>
      <c r="AT152" s="236" t="s">
        <v>144</v>
      </c>
      <c r="AU152" s="236" t="s">
        <v>85</v>
      </c>
      <c r="AY152" s="16" t="s">
        <v>142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83</v>
      </c>
      <c r="BK152" s="237">
        <f>ROUND(I152*H152,2)</f>
        <v>0</v>
      </c>
      <c r="BL152" s="16" t="s">
        <v>149</v>
      </c>
      <c r="BM152" s="236" t="s">
        <v>193</v>
      </c>
    </row>
    <row r="153" spans="1:47" s="2" customFormat="1" ht="12">
      <c r="A153" s="37"/>
      <c r="B153" s="38"/>
      <c r="C153" s="39"/>
      <c r="D153" s="238" t="s">
        <v>151</v>
      </c>
      <c r="E153" s="39"/>
      <c r="F153" s="239" t="s">
        <v>194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151</v>
      </c>
      <c r="AU153" s="16" t="s">
        <v>85</v>
      </c>
    </row>
    <row r="154" spans="1:65" s="2" customFormat="1" ht="24.15" customHeight="1">
      <c r="A154" s="37"/>
      <c r="B154" s="38"/>
      <c r="C154" s="225" t="s">
        <v>195</v>
      </c>
      <c r="D154" s="225" t="s">
        <v>144</v>
      </c>
      <c r="E154" s="226" t="s">
        <v>196</v>
      </c>
      <c r="F154" s="227" t="s">
        <v>197</v>
      </c>
      <c r="G154" s="228" t="s">
        <v>167</v>
      </c>
      <c r="H154" s="229">
        <v>2.34</v>
      </c>
      <c r="I154" s="230"/>
      <c r="J154" s="231">
        <f>ROUND(I154*H154,2)</f>
        <v>0</v>
      </c>
      <c r="K154" s="227" t="s">
        <v>148</v>
      </c>
      <c r="L154" s="43"/>
      <c r="M154" s="232" t="s">
        <v>1</v>
      </c>
      <c r="N154" s="233" t="s">
        <v>41</v>
      </c>
      <c r="O154" s="90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149</v>
      </c>
      <c r="AT154" s="236" t="s">
        <v>144</v>
      </c>
      <c r="AU154" s="236" t="s">
        <v>85</v>
      </c>
      <c r="AY154" s="16" t="s">
        <v>142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83</v>
      </c>
      <c r="BK154" s="237">
        <f>ROUND(I154*H154,2)</f>
        <v>0</v>
      </c>
      <c r="BL154" s="16" t="s">
        <v>149</v>
      </c>
      <c r="BM154" s="236" t="s">
        <v>198</v>
      </c>
    </row>
    <row r="155" spans="1:47" s="2" customFormat="1" ht="12">
      <c r="A155" s="37"/>
      <c r="B155" s="38"/>
      <c r="C155" s="39"/>
      <c r="D155" s="238" t="s">
        <v>151</v>
      </c>
      <c r="E155" s="39"/>
      <c r="F155" s="239" t="s">
        <v>199</v>
      </c>
      <c r="G155" s="39"/>
      <c r="H155" s="39"/>
      <c r="I155" s="240"/>
      <c r="J155" s="39"/>
      <c r="K155" s="39"/>
      <c r="L155" s="43"/>
      <c r="M155" s="241"/>
      <c r="N155" s="242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151</v>
      </c>
      <c r="AU155" s="16" t="s">
        <v>85</v>
      </c>
    </row>
    <row r="156" spans="1:51" s="13" customFormat="1" ht="12">
      <c r="A156" s="13"/>
      <c r="B156" s="243"/>
      <c r="C156" s="244"/>
      <c r="D156" s="238" t="s">
        <v>153</v>
      </c>
      <c r="E156" s="245" t="s">
        <v>1</v>
      </c>
      <c r="F156" s="246" t="s">
        <v>200</v>
      </c>
      <c r="G156" s="244"/>
      <c r="H156" s="247">
        <v>2.34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153</v>
      </c>
      <c r="AU156" s="253" t="s">
        <v>85</v>
      </c>
      <c r="AV156" s="13" t="s">
        <v>85</v>
      </c>
      <c r="AW156" s="13" t="s">
        <v>32</v>
      </c>
      <c r="AX156" s="13" t="s">
        <v>83</v>
      </c>
      <c r="AY156" s="253" t="s">
        <v>142</v>
      </c>
    </row>
    <row r="157" spans="1:65" s="2" customFormat="1" ht="16.5" customHeight="1">
      <c r="A157" s="37"/>
      <c r="B157" s="38"/>
      <c r="C157" s="254" t="s">
        <v>201</v>
      </c>
      <c r="D157" s="254" t="s">
        <v>202</v>
      </c>
      <c r="E157" s="255" t="s">
        <v>203</v>
      </c>
      <c r="F157" s="256" t="s">
        <v>204</v>
      </c>
      <c r="G157" s="257" t="s">
        <v>186</v>
      </c>
      <c r="H157" s="258">
        <v>4.68</v>
      </c>
      <c r="I157" s="259"/>
      <c r="J157" s="260">
        <f>ROUND(I157*H157,2)</f>
        <v>0</v>
      </c>
      <c r="K157" s="256" t="s">
        <v>148</v>
      </c>
      <c r="L157" s="261"/>
      <c r="M157" s="262" t="s">
        <v>1</v>
      </c>
      <c r="N157" s="263" t="s">
        <v>41</v>
      </c>
      <c r="O157" s="90"/>
      <c r="P157" s="234">
        <f>O157*H157</f>
        <v>0</v>
      </c>
      <c r="Q157" s="234">
        <v>1</v>
      </c>
      <c r="R157" s="234">
        <f>Q157*H157</f>
        <v>4.68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190</v>
      </c>
      <c r="AT157" s="236" t="s">
        <v>202</v>
      </c>
      <c r="AU157" s="236" t="s">
        <v>85</v>
      </c>
      <c r="AY157" s="16" t="s">
        <v>142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83</v>
      </c>
      <c r="BK157" s="237">
        <f>ROUND(I157*H157,2)</f>
        <v>0</v>
      </c>
      <c r="BL157" s="16" t="s">
        <v>149</v>
      </c>
      <c r="BM157" s="236" t="s">
        <v>205</v>
      </c>
    </row>
    <row r="158" spans="1:47" s="2" customFormat="1" ht="12">
      <c r="A158" s="37"/>
      <c r="B158" s="38"/>
      <c r="C158" s="39"/>
      <c r="D158" s="238" t="s">
        <v>151</v>
      </c>
      <c r="E158" s="39"/>
      <c r="F158" s="239" t="s">
        <v>204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151</v>
      </c>
      <c r="AU158" s="16" t="s">
        <v>85</v>
      </c>
    </row>
    <row r="159" spans="1:51" s="13" customFormat="1" ht="12">
      <c r="A159" s="13"/>
      <c r="B159" s="243"/>
      <c r="C159" s="244"/>
      <c r="D159" s="238" t="s">
        <v>153</v>
      </c>
      <c r="E159" s="244"/>
      <c r="F159" s="246" t="s">
        <v>206</v>
      </c>
      <c r="G159" s="244"/>
      <c r="H159" s="247">
        <v>4.68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153</v>
      </c>
      <c r="AU159" s="253" t="s">
        <v>85</v>
      </c>
      <c r="AV159" s="13" t="s">
        <v>85</v>
      </c>
      <c r="AW159" s="13" t="s">
        <v>4</v>
      </c>
      <c r="AX159" s="13" t="s">
        <v>83</v>
      </c>
      <c r="AY159" s="253" t="s">
        <v>142</v>
      </c>
    </row>
    <row r="160" spans="1:63" s="12" customFormat="1" ht="22.8" customHeight="1">
      <c r="A160" s="12"/>
      <c r="B160" s="209"/>
      <c r="C160" s="210"/>
      <c r="D160" s="211" t="s">
        <v>75</v>
      </c>
      <c r="E160" s="223" t="s">
        <v>149</v>
      </c>
      <c r="F160" s="223" t="s">
        <v>207</v>
      </c>
      <c r="G160" s="210"/>
      <c r="H160" s="210"/>
      <c r="I160" s="213"/>
      <c r="J160" s="224">
        <f>BK160</f>
        <v>0</v>
      </c>
      <c r="K160" s="210"/>
      <c r="L160" s="215"/>
      <c r="M160" s="216"/>
      <c r="N160" s="217"/>
      <c r="O160" s="217"/>
      <c r="P160" s="218">
        <f>SUM(P161:P163)</f>
        <v>0</v>
      </c>
      <c r="Q160" s="217"/>
      <c r="R160" s="218">
        <f>SUM(R161:R163)</f>
        <v>0</v>
      </c>
      <c r="S160" s="217"/>
      <c r="T160" s="219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0" t="s">
        <v>83</v>
      </c>
      <c r="AT160" s="221" t="s">
        <v>75</v>
      </c>
      <c r="AU160" s="221" t="s">
        <v>83</v>
      </c>
      <c r="AY160" s="220" t="s">
        <v>142</v>
      </c>
      <c r="BK160" s="222">
        <f>SUM(BK161:BK163)</f>
        <v>0</v>
      </c>
    </row>
    <row r="161" spans="1:65" s="2" customFormat="1" ht="24.15" customHeight="1">
      <c r="A161" s="37"/>
      <c r="B161" s="38"/>
      <c r="C161" s="225" t="s">
        <v>208</v>
      </c>
      <c r="D161" s="225" t="s">
        <v>144</v>
      </c>
      <c r="E161" s="226" t="s">
        <v>209</v>
      </c>
      <c r="F161" s="227" t="s">
        <v>210</v>
      </c>
      <c r="G161" s="228" t="s">
        <v>167</v>
      </c>
      <c r="H161" s="229">
        <v>0.78</v>
      </c>
      <c r="I161" s="230"/>
      <c r="J161" s="231">
        <f>ROUND(I161*H161,2)</f>
        <v>0</v>
      </c>
      <c r="K161" s="227" t="s">
        <v>148</v>
      </c>
      <c r="L161" s="43"/>
      <c r="M161" s="232" t="s">
        <v>1</v>
      </c>
      <c r="N161" s="233" t="s">
        <v>41</v>
      </c>
      <c r="O161" s="90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149</v>
      </c>
      <c r="AT161" s="236" t="s">
        <v>144</v>
      </c>
      <c r="AU161" s="236" t="s">
        <v>85</v>
      </c>
      <c r="AY161" s="16" t="s">
        <v>142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83</v>
      </c>
      <c r="BK161" s="237">
        <f>ROUND(I161*H161,2)</f>
        <v>0</v>
      </c>
      <c r="BL161" s="16" t="s">
        <v>149</v>
      </c>
      <c r="BM161" s="236" t="s">
        <v>211</v>
      </c>
    </row>
    <row r="162" spans="1:47" s="2" customFormat="1" ht="12">
      <c r="A162" s="37"/>
      <c r="B162" s="38"/>
      <c r="C162" s="39"/>
      <c r="D162" s="238" t="s">
        <v>151</v>
      </c>
      <c r="E162" s="39"/>
      <c r="F162" s="239" t="s">
        <v>212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151</v>
      </c>
      <c r="AU162" s="16" t="s">
        <v>85</v>
      </c>
    </row>
    <row r="163" spans="1:51" s="13" customFormat="1" ht="12">
      <c r="A163" s="13"/>
      <c r="B163" s="243"/>
      <c r="C163" s="244"/>
      <c r="D163" s="238" t="s">
        <v>153</v>
      </c>
      <c r="E163" s="245" t="s">
        <v>1</v>
      </c>
      <c r="F163" s="246" t="s">
        <v>213</v>
      </c>
      <c r="G163" s="244"/>
      <c r="H163" s="247">
        <v>0.78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153</v>
      </c>
      <c r="AU163" s="253" t="s">
        <v>85</v>
      </c>
      <c r="AV163" s="13" t="s">
        <v>85</v>
      </c>
      <c r="AW163" s="13" t="s">
        <v>32</v>
      </c>
      <c r="AX163" s="13" t="s">
        <v>83</v>
      </c>
      <c r="AY163" s="253" t="s">
        <v>142</v>
      </c>
    </row>
    <row r="164" spans="1:63" s="12" customFormat="1" ht="22.8" customHeight="1">
      <c r="A164" s="12"/>
      <c r="B164" s="209"/>
      <c r="C164" s="210"/>
      <c r="D164" s="211" t="s">
        <v>75</v>
      </c>
      <c r="E164" s="223" t="s">
        <v>190</v>
      </c>
      <c r="F164" s="223" t="s">
        <v>214</v>
      </c>
      <c r="G164" s="210"/>
      <c r="H164" s="210"/>
      <c r="I164" s="213"/>
      <c r="J164" s="224">
        <f>BK164</f>
        <v>0</v>
      </c>
      <c r="K164" s="210"/>
      <c r="L164" s="215"/>
      <c r="M164" s="216"/>
      <c r="N164" s="217"/>
      <c r="O164" s="217"/>
      <c r="P164" s="218">
        <f>SUM(P165:P169)</f>
        <v>0</v>
      </c>
      <c r="Q164" s="217"/>
      <c r="R164" s="218">
        <f>SUM(R165:R169)</f>
        <v>0.0036945999999999997</v>
      </c>
      <c r="S164" s="217"/>
      <c r="T164" s="219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0" t="s">
        <v>83</v>
      </c>
      <c r="AT164" s="221" t="s">
        <v>75</v>
      </c>
      <c r="AU164" s="221" t="s">
        <v>83</v>
      </c>
      <c r="AY164" s="220" t="s">
        <v>142</v>
      </c>
      <c r="BK164" s="222">
        <f>SUM(BK165:BK169)</f>
        <v>0</v>
      </c>
    </row>
    <row r="165" spans="1:65" s="2" customFormat="1" ht="24.15" customHeight="1">
      <c r="A165" s="37"/>
      <c r="B165" s="38"/>
      <c r="C165" s="225" t="s">
        <v>215</v>
      </c>
      <c r="D165" s="225" t="s">
        <v>144</v>
      </c>
      <c r="E165" s="226" t="s">
        <v>216</v>
      </c>
      <c r="F165" s="227" t="s">
        <v>217</v>
      </c>
      <c r="G165" s="228" t="s">
        <v>218</v>
      </c>
      <c r="H165" s="229">
        <v>13</v>
      </c>
      <c r="I165" s="230"/>
      <c r="J165" s="231">
        <f>ROUND(I165*H165,2)</f>
        <v>0</v>
      </c>
      <c r="K165" s="227" t="s">
        <v>148</v>
      </c>
      <c r="L165" s="43"/>
      <c r="M165" s="232" t="s">
        <v>1</v>
      </c>
      <c r="N165" s="233" t="s">
        <v>41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149</v>
      </c>
      <c r="AT165" s="236" t="s">
        <v>144</v>
      </c>
      <c r="AU165" s="236" t="s">
        <v>85</v>
      </c>
      <c r="AY165" s="16" t="s">
        <v>142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83</v>
      </c>
      <c r="BK165" s="237">
        <f>ROUND(I165*H165,2)</f>
        <v>0</v>
      </c>
      <c r="BL165" s="16" t="s">
        <v>149</v>
      </c>
      <c r="BM165" s="236" t="s">
        <v>219</v>
      </c>
    </row>
    <row r="166" spans="1:47" s="2" customFormat="1" ht="12">
      <c r="A166" s="37"/>
      <c r="B166" s="38"/>
      <c r="C166" s="39"/>
      <c r="D166" s="238" t="s">
        <v>151</v>
      </c>
      <c r="E166" s="39"/>
      <c r="F166" s="239" t="s">
        <v>220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151</v>
      </c>
      <c r="AU166" s="16" t="s">
        <v>85</v>
      </c>
    </row>
    <row r="167" spans="1:65" s="2" customFormat="1" ht="24.15" customHeight="1">
      <c r="A167" s="37"/>
      <c r="B167" s="38"/>
      <c r="C167" s="254" t="s">
        <v>221</v>
      </c>
      <c r="D167" s="254" t="s">
        <v>202</v>
      </c>
      <c r="E167" s="255" t="s">
        <v>222</v>
      </c>
      <c r="F167" s="256" t="s">
        <v>223</v>
      </c>
      <c r="G167" s="257" t="s">
        <v>218</v>
      </c>
      <c r="H167" s="258">
        <v>13.195</v>
      </c>
      <c r="I167" s="259"/>
      <c r="J167" s="260">
        <f>ROUND(I167*H167,2)</f>
        <v>0</v>
      </c>
      <c r="K167" s="256" t="s">
        <v>148</v>
      </c>
      <c r="L167" s="261"/>
      <c r="M167" s="262" t="s">
        <v>1</v>
      </c>
      <c r="N167" s="263" t="s">
        <v>41</v>
      </c>
      <c r="O167" s="90"/>
      <c r="P167" s="234">
        <f>O167*H167</f>
        <v>0</v>
      </c>
      <c r="Q167" s="234">
        <v>0.00028</v>
      </c>
      <c r="R167" s="234">
        <f>Q167*H167</f>
        <v>0.0036945999999999997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190</v>
      </c>
      <c r="AT167" s="236" t="s">
        <v>202</v>
      </c>
      <c r="AU167" s="236" t="s">
        <v>85</v>
      </c>
      <c r="AY167" s="16" t="s">
        <v>142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83</v>
      </c>
      <c r="BK167" s="237">
        <f>ROUND(I167*H167,2)</f>
        <v>0</v>
      </c>
      <c r="BL167" s="16" t="s">
        <v>149</v>
      </c>
      <c r="BM167" s="236" t="s">
        <v>224</v>
      </c>
    </row>
    <row r="168" spans="1:47" s="2" customFormat="1" ht="12">
      <c r="A168" s="37"/>
      <c r="B168" s="38"/>
      <c r="C168" s="39"/>
      <c r="D168" s="238" t="s">
        <v>151</v>
      </c>
      <c r="E168" s="39"/>
      <c r="F168" s="239" t="s">
        <v>223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151</v>
      </c>
      <c r="AU168" s="16" t="s">
        <v>85</v>
      </c>
    </row>
    <row r="169" spans="1:51" s="13" customFormat="1" ht="12">
      <c r="A169" s="13"/>
      <c r="B169" s="243"/>
      <c r="C169" s="244"/>
      <c r="D169" s="238" t="s">
        <v>153</v>
      </c>
      <c r="E169" s="244"/>
      <c r="F169" s="246" t="s">
        <v>225</v>
      </c>
      <c r="G169" s="244"/>
      <c r="H169" s="247">
        <v>13.195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153</v>
      </c>
      <c r="AU169" s="253" t="s">
        <v>85</v>
      </c>
      <c r="AV169" s="13" t="s">
        <v>85</v>
      </c>
      <c r="AW169" s="13" t="s">
        <v>4</v>
      </c>
      <c r="AX169" s="13" t="s">
        <v>83</v>
      </c>
      <c r="AY169" s="253" t="s">
        <v>142</v>
      </c>
    </row>
    <row r="170" spans="1:63" s="12" customFormat="1" ht="22.8" customHeight="1">
      <c r="A170" s="12"/>
      <c r="B170" s="209"/>
      <c r="C170" s="210"/>
      <c r="D170" s="211" t="s">
        <v>75</v>
      </c>
      <c r="E170" s="223" t="s">
        <v>195</v>
      </c>
      <c r="F170" s="223" t="s">
        <v>226</v>
      </c>
      <c r="G170" s="210"/>
      <c r="H170" s="210"/>
      <c r="I170" s="213"/>
      <c r="J170" s="224">
        <f>BK170</f>
        <v>0</v>
      </c>
      <c r="K170" s="210"/>
      <c r="L170" s="215"/>
      <c r="M170" s="216"/>
      <c r="N170" s="217"/>
      <c r="O170" s="217"/>
      <c r="P170" s="218">
        <f>SUM(P171:P176)</f>
        <v>0</v>
      </c>
      <c r="Q170" s="217"/>
      <c r="R170" s="218">
        <f>SUM(R171:R176)</f>
        <v>0</v>
      </c>
      <c r="S170" s="217"/>
      <c r="T170" s="219">
        <f>SUM(T171:T176)</f>
        <v>261.003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0" t="s">
        <v>83</v>
      </c>
      <c r="AT170" s="221" t="s">
        <v>75</v>
      </c>
      <c r="AU170" s="221" t="s">
        <v>83</v>
      </c>
      <c r="AY170" s="220" t="s">
        <v>142</v>
      </c>
      <c r="BK170" s="222">
        <f>SUM(BK171:BK176)</f>
        <v>0</v>
      </c>
    </row>
    <row r="171" spans="1:65" s="2" customFormat="1" ht="33" customHeight="1">
      <c r="A171" s="37"/>
      <c r="B171" s="38"/>
      <c r="C171" s="225" t="s">
        <v>227</v>
      </c>
      <c r="D171" s="225" t="s">
        <v>144</v>
      </c>
      <c r="E171" s="226" t="s">
        <v>228</v>
      </c>
      <c r="F171" s="227" t="s">
        <v>229</v>
      </c>
      <c r="G171" s="228" t="s">
        <v>167</v>
      </c>
      <c r="H171" s="229">
        <v>457.9</v>
      </c>
      <c r="I171" s="230"/>
      <c r="J171" s="231">
        <f>ROUND(I171*H171,2)</f>
        <v>0</v>
      </c>
      <c r="K171" s="227" t="s">
        <v>148</v>
      </c>
      <c r="L171" s="43"/>
      <c r="M171" s="232" t="s">
        <v>1</v>
      </c>
      <c r="N171" s="233" t="s">
        <v>41</v>
      </c>
      <c r="O171" s="90"/>
      <c r="P171" s="234">
        <f>O171*H171</f>
        <v>0</v>
      </c>
      <c r="Q171" s="234">
        <v>0</v>
      </c>
      <c r="R171" s="234">
        <f>Q171*H171</f>
        <v>0</v>
      </c>
      <c r="S171" s="234">
        <v>0.57</v>
      </c>
      <c r="T171" s="235">
        <f>S171*H171</f>
        <v>261.003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149</v>
      </c>
      <c r="AT171" s="236" t="s">
        <v>144</v>
      </c>
      <c r="AU171" s="236" t="s">
        <v>85</v>
      </c>
      <c r="AY171" s="16" t="s">
        <v>142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83</v>
      </c>
      <c r="BK171" s="237">
        <f>ROUND(I171*H171,2)</f>
        <v>0</v>
      </c>
      <c r="BL171" s="16" t="s">
        <v>149</v>
      </c>
      <c r="BM171" s="236" t="s">
        <v>230</v>
      </c>
    </row>
    <row r="172" spans="1:47" s="2" customFormat="1" ht="12">
      <c r="A172" s="37"/>
      <c r="B172" s="38"/>
      <c r="C172" s="39"/>
      <c r="D172" s="238" t="s">
        <v>151</v>
      </c>
      <c r="E172" s="39"/>
      <c r="F172" s="239" t="s">
        <v>231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151</v>
      </c>
      <c r="AU172" s="16" t="s">
        <v>85</v>
      </c>
    </row>
    <row r="173" spans="1:51" s="13" customFormat="1" ht="12">
      <c r="A173" s="13"/>
      <c r="B173" s="243"/>
      <c r="C173" s="244"/>
      <c r="D173" s="238" t="s">
        <v>153</v>
      </c>
      <c r="E173" s="245" t="s">
        <v>1</v>
      </c>
      <c r="F173" s="246" t="s">
        <v>232</v>
      </c>
      <c r="G173" s="244"/>
      <c r="H173" s="247">
        <v>457.9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153</v>
      </c>
      <c r="AU173" s="253" t="s">
        <v>85</v>
      </c>
      <c r="AV173" s="13" t="s">
        <v>85</v>
      </c>
      <c r="AW173" s="13" t="s">
        <v>32</v>
      </c>
      <c r="AX173" s="13" t="s">
        <v>76</v>
      </c>
      <c r="AY173" s="253" t="s">
        <v>142</v>
      </c>
    </row>
    <row r="174" spans="1:51" s="14" customFormat="1" ht="12">
      <c r="A174" s="14"/>
      <c r="B174" s="264"/>
      <c r="C174" s="265"/>
      <c r="D174" s="238" t="s">
        <v>153</v>
      </c>
      <c r="E174" s="266" t="s">
        <v>1</v>
      </c>
      <c r="F174" s="267" t="s">
        <v>233</v>
      </c>
      <c r="G174" s="265"/>
      <c r="H174" s="268">
        <v>457.9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4" t="s">
        <v>153</v>
      </c>
      <c r="AU174" s="274" t="s">
        <v>85</v>
      </c>
      <c r="AV174" s="14" t="s">
        <v>149</v>
      </c>
      <c r="AW174" s="14" t="s">
        <v>32</v>
      </c>
      <c r="AX174" s="14" t="s">
        <v>83</v>
      </c>
      <c r="AY174" s="274" t="s">
        <v>142</v>
      </c>
    </row>
    <row r="175" spans="1:65" s="2" customFormat="1" ht="16.5" customHeight="1">
      <c r="A175" s="37"/>
      <c r="B175" s="38"/>
      <c r="C175" s="225" t="s">
        <v>8</v>
      </c>
      <c r="D175" s="225" t="s">
        <v>144</v>
      </c>
      <c r="E175" s="226" t="s">
        <v>234</v>
      </c>
      <c r="F175" s="227" t="s">
        <v>235</v>
      </c>
      <c r="G175" s="228" t="s">
        <v>236</v>
      </c>
      <c r="H175" s="229">
        <v>1</v>
      </c>
      <c r="I175" s="230"/>
      <c r="J175" s="231">
        <f>ROUND(I175*H175,2)</f>
        <v>0</v>
      </c>
      <c r="K175" s="227" t="s">
        <v>1</v>
      </c>
      <c r="L175" s="43"/>
      <c r="M175" s="232" t="s">
        <v>1</v>
      </c>
      <c r="N175" s="233" t="s">
        <v>41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149</v>
      </c>
      <c r="AT175" s="236" t="s">
        <v>144</v>
      </c>
      <c r="AU175" s="236" t="s">
        <v>85</v>
      </c>
      <c r="AY175" s="16" t="s">
        <v>142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83</v>
      </c>
      <c r="BK175" s="237">
        <f>ROUND(I175*H175,2)</f>
        <v>0</v>
      </c>
      <c r="BL175" s="16" t="s">
        <v>149</v>
      </c>
      <c r="BM175" s="236" t="s">
        <v>237</v>
      </c>
    </row>
    <row r="176" spans="1:47" s="2" customFormat="1" ht="12">
      <c r="A176" s="37"/>
      <c r="B176" s="38"/>
      <c r="C176" s="39"/>
      <c r="D176" s="238" t="s">
        <v>151</v>
      </c>
      <c r="E176" s="39"/>
      <c r="F176" s="239" t="s">
        <v>235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151</v>
      </c>
      <c r="AU176" s="16" t="s">
        <v>85</v>
      </c>
    </row>
    <row r="177" spans="1:63" s="12" customFormat="1" ht="22.8" customHeight="1">
      <c r="A177" s="12"/>
      <c r="B177" s="209"/>
      <c r="C177" s="210"/>
      <c r="D177" s="211" t="s">
        <v>75</v>
      </c>
      <c r="E177" s="223" t="s">
        <v>238</v>
      </c>
      <c r="F177" s="223" t="s">
        <v>239</v>
      </c>
      <c r="G177" s="210"/>
      <c r="H177" s="210"/>
      <c r="I177" s="213"/>
      <c r="J177" s="224">
        <f>BK177</f>
        <v>0</v>
      </c>
      <c r="K177" s="210"/>
      <c r="L177" s="215"/>
      <c r="M177" s="216"/>
      <c r="N177" s="217"/>
      <c r="O177" s="217"/>
      <c r="P177" s="218">
        <f>SUM(P178:P201)</f>
        <v>0</v>
      </c>
      <c r="Q177" s="217"/>
      <c r="R177" s="218">
        <f>SUM(R178:R201)</f>
        <v>0</v>
      </c>
      <c r="S177" s="217"/>
      <c r="T177" s="219">
        <f>SUM(T178:T201)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0" t="s">
        <v>83</v>
      </c>
      <c r="AT177" s="221" t="s">
        <v>75</v>
      </c>
      <c r="AU177" s="221" t="s">
        <v>83</v>
      </c>
      <c r="AY177" s="220" t="s">
        <v>142</v>
      </c>
      <c r="BK177" s="222">
        <f>SUM(BK178:BK201)</f>
        <v>0</v>
      </c>
    </row>
    <row r="178" spans="1:65" s="2" customFormat="1" ht="16.5" customHeight="1">
      <c r="A178" s="37"/>
      <c r="B178" s="38"/>
      <c r="C178" s="225" t="s">
        <v>240</v>
      </c>
      <c r="D178" s="225" t="s">
        <v>144</v>
      </c>
      <c r="E178" s="226" t="s">
        <v>241</v>
      </c>
      <c r="F178" s="227" t="s">
        <v>242</v>
      </c>
      <c r="G178" s="228" t="s">
        <v>186</v>
      </c>
      <c r="H178" s="229">
        <v>365.734</v>
      </c>
      <c r="I178" s="230"/>
      <c r="J178" s="231">
        <f>ROUND(I178*H178,2)</f>
        <v>0</v>
      </c>
      <c r="K178" s="227" t="s">
        <v>148</v>
      </c>
      <c r="L178" s="43"/>
      <c r="M178" s="232" t="s">
        <v>1</v>
      </c>
      <c r="N178" s="233" t="s">
        <v>41</v>
      </c>
      <c r="O178" s="90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149</v>
      </c>
      <c r="AT178" s="236" t="s">
        <v>144</v>
      </c>
      <c r="AU178" s="236" t="s">
        <v>85</v>
      </c>
      <c r="AY178" s="16" t="s">
        <v>142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83</v>
      </c>
      <c r="BK178" s="237">
        <f>ROUND(I178*H178,2)</f>
        <v>0</v>
      </c>
      <c r="BL178" s="16" t="s">
        <v>149</v>
      </c>
      <c r="BM178" s="236" t="s">
        <v>243</v>
      </c>
    </row>
    <row r="179" spans="1:47" s="2" customFormat="1" ht="12">
      <c r="A179" s="37"/>
      <c r="B179" s="38"/>
      <c r="C179" s="39"/>
      <c r="D179" s="238" t="s">
        <v>151</v>
      </c>
      <c r="E179" s="39"/>
      <c r="F179" s="239" t="s">
        <v>244</v>
      </c>
      <c r="G179" s="39"/>
      <c r="H179" s="39"/>
      <c r="I179" s="240"/>
      <c r="J179" s="39"/>
      <c r="K179" s="39"/>
      <c r="L179" s="43"/>
      <c r="M179" s="241"/>
      <c r="N179" s="242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151</v>
      </c>
      <c r="AU179" s="16" t="s">
        <v>85</v>
      </c>
    </row>
    <row r="180" spans="1:65" s="2" customFormat="1" ht="24.15" customHeight="1">
      <c r="A180" s="37"/>
      <c r="B180" s="38"/>
      <c r="C180" s="225" t="s">
        <v>245</v>
      </c>
      <c r="D180" s="225" t="s">
        <v>144</v>
      </c>
      <c r="E180" s="226" t="s">
        <v>246</v>
      </c>
      <c r="F180" s="227" t="s">
        <v>247</v>
      </c>
      <c r="G180" s="228" t="s">
        <v>186</v>
      </c>
      <c r="H180" s="229">
        <v>365.734</v>
      </c>
      <c r="I180" s="230"/>
      <c r="J180" s="231">
        <f>ROUND(I180*H180,2)</f>
        <v>0</v>
      </c>
      <c r="K180" s="227" t="s">
        <v>148</v>
      </c>
      <c r="L180" s="43"/>
      <c r="M180" s="232" t="s">
        <v>1</v>
      </c>
      <c r="N180" s="233" t="s">
        <v>41</v>
      </c>
      <c r="O180" s="90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149</v>
      </c>
      <c r="AT180" s="236" t="s">
        <v>144</v>
      </c>
      <c r="AU180" s="236" t="s">
        <v>85</v>
      </c>
      <c r="AY180" s="16" t="s">
        <v>142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83</v>
      </c>
      <c r="BK180" s="237">
        <f>ROUND(I180*H180,2)</f>
        <v>0</v>
      </c>
      <c r="BL180" s="16" t="s">
        <v>149</v>
      </c>
      <c r="BM180" s="236" t="s">
        <v>248</v>
      </c>
    </row>
    <row r="181" spans="1:47" s="2" customFormat="1" ht="12">
      <c r="A181" s="37"/>
      <c r="B181" s="38"/>
      <c r="C181" s="39"/>
      <c r="D181" s="238" t="s">
        <v>151</v>
      </c>
      <c r="E181" s="39"/>
      <c r="F181" s="239" t="s">
        <v>249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151</v>
      </c>
      <c r="AU181" s="16" t="s">
        <v>85</v>
      </c>
    </row>
    <row r="182" spans="1:65" s="2" customFormat="1" ht="24.15" customHeight="1">
      <c r="A182" s="37"/>
      <c r="B182" s="38"/>
      <c r="C182" s="225" t="s">
        <v>250</v>
      </c>
      <c r="D182" s="225" t="s">
        <v>144</v>
      </c>
      <c r="E182" s="226" t="s">
        <v>251</v>
      </c>
      <c r="F182" s="227" t="s">
        <v>252</v>
      </c>
      <c r="G182" s="228" t="s">
        <v>186</v>
      </c>
      <c r="H182" s="229">
        <v>1828.67</v>
      </c>
      <c r="I182" s="230"/>
      <c r="J182" s="231">
        <f>ROUND(I182*H182,2)</f>
        <v>0</v>
      </c>
      <c r="K182" s="227" t="s">
        <v>148</v>
      </c>
      <c r="L182" s="43"/>
      <c r="M182" s="232" t="s">
        <v>1</v>
      </c>
      <c r="N182" s="233" t="s">
        <v>41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149</v>
      </c>
      <c r="AT182" s="236" t="s">
        <v>144</v>
      </c>
      <c r="AU182" s="236" t="s">
        <v>85</v>
      </c>
      <c r="AY182" s="16" t="s">
        <v>142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83</v>
      </c>
      <c r="BK182" s="237">
        <f>ROUND(I182*H182,2)</f>
        <v>0</v>
      </c>
      <c r="BL182" s="16" t="s">
        <v>149</v>
      </c>
      <c r="BM182" s="236" t="s">
        <v>253</v>
      </c>
    </row>
    <row r="183" spans="1:47" s="2" customFormat="1" ht="12">
      <c r="A183" s="37"/>
      <c r="B183" s="38"/>
      <c r="C183" s="39"/>
      <c r="D183" s="238" t="s">
        <v>151</v>
      </c>
      <c r="E183" s="39"/>
      <c r="F183" s="239" t="s">
        <v>254</v>
      </c>
      <c r="G183" s="39"/>
      <c r="H183" s="39"/>
      <c r="I183" s="240"/>
      <c r="J183" s="39"/>
      <c r="K183" s="39"/>
      <c r="L183" s="43"/>
      <c r="M183" s="241"/>
      <c r="N183" s="242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151</v>
      </c>
      <c r="AU183" s="16" t="s">
        <v>85</v>
      </c>
    </row>
    <row r="184" spans="1:51" s="13" customFormat="1" ht="12">
      <c r="A184" s="13"/>
      <c r="B184" s="243"/>
      <c r="C184" s="244"/>
      <c r="D184" s="238" t="s">
        <v>153</v>
      </c>
      <c r="E184" s="244"/>
      <c r="F184" s="246" t="s">
        <v>255</v>
      </c>
      <c r="G184" s="244"/>
      <c r="H184" s="247">
        <v>1828.67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153</v>
      </c>
      <c r="AU184" s="253" t="s">
        <v>85</v>
      </c>
      <c r="AV184" s="13" t="s">
        <v>85</v>
      </c>
      <c r="AW184" s="13" t="s">
        <v>4</v>
      </c>
      <c r="AX184" s="13" t="s">
        <v>83</v>
      </c>
      <c r="AY184" s="253" t="s">
        <v>142</v>
      </c>
    </row>
    <row r="185" spans="1:65" s="2" customFormat="1" ht="33" customHeight="1">
      <c r="A185" s="37"/>
      <c r="B185" s="38"/>
      <c r="C185" s="225" t="s">
        <v>256</v>
      </c>
      <c r="D185" s="225" t="s">
        <v>144</v>
      </c>
      <c r="E185" s="226" t="s">
        <v>257</v>
      </c>
      <c r="F185" s="227" t="s">
        <v>258</v>
      </c>
      <c r="G185" s="228" t="s">
        <v>186</v>
      </c>
      <c r="H185" s="229">
        <v>35.291</v>
      </c>
      <c r="I185" s="230"/>
      <c r="J185" s="231">
        <f>ROUND(I185*H185,2)</f>
        <v>0</v>
      </c>
      <c r="K185" s="227" t="s">
        <v>148</v>
      </c>
      <c r="L185" s="43"/>
      <c r="M185" s="232" t="s">
        <v>1</v>
      </c>
      <c r="N185" s="233" t="s">
        <v>41</v>
      </c>
      <c r="O185" s="90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6" t="s">
        <v>149</v>
      </c>
      <c r="AT185" s="236" t="s">
        <v>144</v>
      </c>
      <c r="AU185" s="236" t="s">
        <v>85</v>
      </c>
      <c r="AY185" s="16" t="s">
        <v>142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6" t="s">
        <v>83</v>
      </c>
      <c r="BK185" s="237">
        <f>ROUND(I185*H185,2)</f>
        <v>0</v>
      </c>
      <c r="BL185" s="16" t="s">
        <v>149</v>
      </c>
      <c r="BM185" s="236" t="s">
        <v>259</v>
      </c>
    </row>
    <row r="186" spans="1:47" s="2" customFormat="1" ht="12">
      <c r="A186" s="37"/>
      <c r="B186" s="38"/>
      <c r="C186" s="39"/>
      <c r="D186" s="238" t="s">
        <v>151</v>
      </c>
      <c r="E186" s="39"/>
      <c r="F186" s="239" t="s">
        <v>260</v>
      </c>
      <c r="G186" s="39"/>
      <c r="H186" s="39"/>
      <c r="I186" s="240"/>
      <c r="J186" s="39"/>
      <c r="K186" s="39"/>
      <c r="L186" s="43"/>
      <c r="M186" s="241"/>
      <c r="N186" s="242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151</v>
      </c>
      <c r="AU186" s="16" t="s">
        <v>85</v>
      </c>
    </row>
    <row r="187" spans="1:51" s="13" customFormat="1" ht="12">
      <c r="A187" s="13"/>
      <c r="B187" s="243"/>
      <c r="C187" s="244"/>
      <c r="D187" s="238" t="s">
        <v>153</v>
      </c>
      <c r="E187" s="245" t="s">
        <v>1</v>
      </c>
      <c r="F187" s="246" t="s">
        <v>261</v>
      </c>
      <c r="G187" s="244"/>
      <c r="H187" s="247">
        <v>35.291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153</v>
      </c>
      <c r="AU187" s="253" t="s">
        <v>85</v>
      </c>
      <c r="AV187" s="13" t="s">
        <v>85</v>
      </c>
      <c r="AW187" s="13" t="s">
        <v>32</v>
      </c>
      <c r="AX187" s="13" t="s">
        <v>83</v>
      </c>
      <c r="AY187" s="253" t="s">
        <v>142</v>
      </c>
    </row>
    <row r="188" spans="1:65" s="2" customFormat="1" ht="33" customHeight="1">
      <c r="A188" s="37"/>
      <c r="B188" s="38"/>
      <c r="C188" s="225" t="s">
        <v>262</v>
      </c>
      <c r="D188" s="225" t="s">
        <v>144</v>
      </c>
      <c r="E188" s="226" t="s">
        <v>263</v>
      </c>
      <c r="F188" s="227" t="s">
        <v>264</v>
      </c>
      <c r="G188" s="228" t="s">
        <v>186</v>
      </c>
      <c r="H188" s="229">
        <v>1.2</v>
      </c>
      <c r="I188" s="230"/>
      <c r="J188" s="231">
        <f>ROUND(I188*H188,2)</f>
        <v>0</v>
      </c>
      <c r="K188" s="227" t="s">
        <v>148</v>
      </c>
      <c r="L188" s="43"/>
      <c r="M188" s="232" t="s">
        <v>1</v>
      </c>
      <c r="N188" s="233" t="s">
        <v>41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149</v>
      </c>
      <c r="AT188" s="236" t="s">
        <v>144</v>
      </c>
      <c r="AU188" s="236" t="s">
        <v>85</v>
      </c>
      <c r="AY188" s="16" t="s">
        <v>142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83</v>
      </c>
      <c r="BK188" s="237">
        <f>ROUND(I188*H188,2)</f>
        <v>0</v>
      </c>
      <c r="BL188" s="16" t="s">
        <v>149</v>
      </c>
      <c r="BM188" s="236" t="s">
        <v>265</v>
      </c>
    </row>
    <row r="189" spans="1:47" s="2" customFormat="1" ht="12">
      <c r="A189" s="37"/>
      <c r="B189" s="38"/>
      <c r="C189" s="39"/>
      <c r="D189" s="238" t="s">
        <v>151</v>
      </c>
      <c r="E189" s="39"/>
      <c r="F189" s="239" t="s">
        <v>266</v>
      </c>
      <c r="G189" s="39"/>
      <c r="H189" s="39"/>
      <c r="I189" s="240"/>
      <c r="J189" s="39"/>
      <c r="K189" s="39"/>
      <c r="L189" s="43"/>
      <c r="M189" s="241"/>
      <c r="N189" s="242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151</v>
      </c>
      <c r="AU189" s="16" t="s">
        <v>85</v>
      </c>
    </row>
    <row r="190" spans="1:65" s="2" customFormat="1" ht="33" customHeight="1">
      <c r="A190" s="37"/>
      <c r="B190" s="38"/>
      <c r="C190" s="225" t="s">
        <v>7</v>
      </c>
      <c r="D190" s="225" t="s">
        <v>144</v>
      </c>
      <c r="E190" s="226" t="s">
        <v>267</v>
      </c>
      <c r="F190" s="227" t="s">
        <v>268</v>
      </c>
      <c r="G190" s="228" t="s">
        <v>186</v>
      </c>
      <c r="H190" s="229">
        <v>2.5</v>
      </c>
      <c r="I190" s="230"/>
      <c r="J190" s="231">
        <f>ROUND(I190*H190,2)</f>
        <v>0</v>
      </c>
      <c r="K190" s="227" t="s">
        <v>148</v>
      </c>
      <c r="L190" s="43"/>
      <c r="M190" s="232" t="s">
        <v>1</v>
      </c>
      <c r="N190" s="233" t="s">
        <v>41</v>
      </c>
      <c r="O190" s="90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149</v>
      </c>
      <c r="AT190" s="236" t="s">
        <v>144</v>
      </c>
      <c r="AU190" s="236" t="s">
        <v>85</v>
      </c>
      <c r="AY190" s="16" t="s">
        <v>142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83</v>
      </c>
      <c r="BK190" s="237">
        <f>ROUND(I190*H190,2)</f>
        <v>0</v>
      </c>
      <c r="BL190" s="16" t="s">
        <v>149</v>
      </c>
      <c r="BM190" s="236" t="s">
        <v>269</v>
      </c>
    </row>
    <row r="191" spans="1:47" s="2" customFormat="1" ht="12">
      <c r="A191" s="37"/>
      <c r="B191" s="38"/>
      <c r="C191" s="39"/>
      <c r="D191" s="238" t="s">
        <v>151</v>
      </c>
      <c r="E191" s="39"/>
      <c r="F191" s="239" t="s">
        <v>270</v>
      </c>
      <c r="G191" s="39"/>
      <c r="H191" s="39"/>
      <c r="I191" s="240"/>
      <c r="J191" s="39"/>
      <c r="K191" s="39"/>
      <c r="L191" s="43"/>
      <c r="M191" s="241"/>
      <c r="N191" s="242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151</v>
      </c>
      <c r="AU191" s="16" t="s">
        <v>85</v>
      </c>
    </row>
    <row r="192" spans="1:65" s="2" customFormat="1" ht="33" customHeight="1">
      <c r="A192" s="37"/>
      <c r="B192" s="38"/>
      <c r="C192" s="225" t="s">
        <v>271</v>
      </c>
      <c r="D192" s="225" t="s">
        <v>144</v>
      </c>
      <c r="E192" s="226" t="s">
        <v>272</v>
      </c>
      <c r="F192" s="227" t="s">
        <v>273</v>
      </c>
      <c r="G192" s="228" t="s">
        <v>186</v>
      </c>
      <c r="H192" s="229">
        <v>0.8</v>
      </c>
      <c r="I192" s="230"/>
      <c r="J192" s="231">
        <f>ROUND(I192*H192,2)</f>
        <v>0</v>
      </c>
      <c r="K192" s="227" t="s">
        <v>148</v>
      </c>
      <c r="L192" s="43"/>
      <c r="M192" s="232" t="s">
        <v>1</v>
      </c>
      <c r="N192" s="233" t="s">
        <v>41</v>
      </c>
      <c r="O192" s="90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149</v>
      </c>
      <c r="AT192" s="236" t="s">
        <v>144</v>
      </c>
      <c r="AU192" s="236" t="s">
        <v>85</v>
      </c>
      <c r="AY192" s="16" t="s">
        <v>142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83</v>
      </c>
      <c r="BK192" s="237">
        <f>ROUND(I192*H192,2)</f>
        <v>0</v>
      </c>
      <c r="BL192" s="16" t="s">
        <v>149</v>
      </c>
      <c r="BM192" s="236" t="s">
        <v>274</v>
      </c>
    </row>
    <row r="193" spans="1:47" s="2" customFormat="1" ht="12">
      <c r="A193" s="37"/>
      <c r="B193" s="38"/>
      <c r="C193" s="39"/>
      <c r="D193" s="238" t="s">
        <v>151</v>
      </c>
      <c r="E193" s="39"/>
      <c r="F193" s="239" t="s">
        <v>275</v>
      </c>
      <c r="G193" s="39"/>
      <c r="H193" s="39"/>
      <c r="I193" s="240"/>
      <c r="J193" s="39"/>
      <c r="K193" s="39"/>
      <c r="L193" s="43"/>
      <c r="M193" s="241"/>
      <c r="N193" s="242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151</v>
      </c>
      <c r="AU193" s="16" t="s">
        <v>85</v>
      </c>
    </row>
    <row r="194" spans="1:65" s="2" customFormat="1" ht="37.8" customHeight="1">
      <c r="A194" s="37"/>
      <c r="B194" s="38"/>
      <c r="C194" s="225" t="s">
        <v>276</v>
      </c>
      <c r="D194" s="225" t="s">
        <v>144</v>
      </c>
      <c r="E194" s="226" t="s">
        <v>277</v>
      </c>
      <c r="F194" s="227" t="s">
        <v>278</v>
      </c>
      <c r="G194" s="228" t="s">
        <v>186</v>
      </c>
      <c r="H194" s="229">
        <v>185.958</v>
      </c>
      <c r="I194" s="230"/>
      <c r="J194" s="231">
        <f>ROUND(I194*H194,2)</f>
        <v>0</v>
      </c>
      <c r="K194" s="227" t="s">
        <v>148</v>
      </c>
      <c r="L194" s="43"/>
      <c r="M194" s="232" t="s">
        <v>1</v>
      </c>
      <c r="N194" s="233" t="s">
        <v>41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149</v>
      </c>
      <c r="AT194" s="236" t="s">
        <v>144</v>
      </c>
      <c r="AU194" s="236" t="s">
        <v>85</v>
      </c>
      <c r="AY194" s="16" t="s">
        <v>142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83</v>
      </c>
      <c r="BK194" s="237">
        <f>ROUND(I194*H194,2)</f>
        <v>0</v>
      </c>
      <c r="BL194" s="16" t="s">
        <v>149</v>
      </c>
      <c r="BM194" s="236" t="s">
        <v>279</v>
      </c>
    </row>
    <row r="195" spans="1:47" s="2" customFormat="1" ht="12">
      <c r="A195" s="37"/>
      <c r="B195" s="38"/>
      <c r="C195" s="39"/>
      <c r="D195" s="238" t="s">
        <v>151</v>
      </c>
      <c r="E195" s="39"/>
      <c r="F195" s="239" t="s">
        <v>280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151</v>
      </c>
      <c r="AU195" s="16" t="s">
        <v>85</v>
      </c>
    </row>
    <row r="196" spans="1:65" s="2" customFormat="1" ht="37.8" customHeight="1">
      <c r="A196" s="37"/>
      <c r="B196" s="38"/>
      <c r="C196" s="225" t="s">
        <v>281</v>
      </c>
      <c r="D196" s="225" t="s">
        <v>144</v>
      </c>
      <c r="E196" s="226" t="s">
        <v>282</v>
      </c>
      <c r="F196" s="227" t="s">
        <v>283</v>
      </c>
      <c r="G196" s="228" t="s">
        <v>186</v>
      </c>
      <c r="H196" s="229">
        <v>12.4</v>
      </c>
      <c r="I196" s="230"/>
      <c r="J196" s="231">
        <f>ROUND(I196*H196,2)</f>
        <v>0</v>
      </c>
      <c r="K196" s="227" t="s">
        <v>148</v>
      </c>
      <c r="L196" s="43"/>
      <c r="M196" s="232" t="s">
        <v>1</v>
      </c>
      <c r="N196" s="233" t="s">
        <v>41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149</v>
      </c>
      <c r="AT196" s="236" t="s">
        <v>144</v>
      </c>
      <c r="AU196" s="236" t="s">
        <v>85</v>
      </c>
      <c r="AY196" s="16" t="s">
        <v>142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83</v>
      </c>
      <c r="BK196" s="237">
        <f>ROUND(I196*H196,2)</f>
        <v>0</v>
      </c>
      <c r="BL196" s="16" t="s">
        <v>149</v>
      </c>
      <c r="BM196" s="236" t="s">
        <v>284</v>
      </c>
    </row>
    <row r="197" spans="1:47" s="2" customFormat="1" ht="12">
      <c r="A197" s="37"/>
      <c r="B197" s="38"/>
      <c r="C197" s="39"/>
      <c r="D197" s="238" t="s">
        <v>151</v>
      </c>
      <c r="E197" s="39"/>
      <c r="F197" s="239" t="s">
        <v>285</v>
      </c>
      <c r="G197" s="39"/>
      <c r="H197" s="39"/>
      <c r="I197" s="240"/>
      <c r="J197" s="39"/>
      <c r="K197" s="39"/>
      <c r="L197" s="43"/>
      <c r="M197" s="241"/>
      <c r="N197" s="242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151</v>
      </c>
      <c r="AU197" s="16" t="s">
        <v>85</v>
      </c>
    </row>
    <row r="198" spans="1:65" s="2" customFormat="1" ht="33" customHeight="1">
      <c r="A198" s="37"/>
      <c r="B198" s="38"/>
      <c r="C198" s="225" t="s">
        <v>286</v>
      </c>
      <c r="D198" s="225" t="s">
        <v>144</v>
      </c>
      <c r="E198" s="226" t="s">
        <v>287</v>
      </c>
      <c r="F198" s="227" t="s">
        <v>288</v>
      </c>
      <c r="G198" s="228" t="s">
        <v>186</v>
      </c>
      <c r="H198" s="229">
        <v>148.8</v>
      </c>
      <c r="I198" s="230"/>
      <c r="J198" s="231">
        <f>ROUND(I198*H198,2)</f>
        <v>0</v>
      </c>
      <c r="K198" s="227" t="s">
        <v>148</v>
      </c>
      <c r="L198" s="43"/>
      <c r="M198" s="232" t="s">
        <v>1</v>
      </c>
      <c r="N198" s="233" t="s">
        <v>41</v>
      </c>
      <c r="O198" s="90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149</v>
      </c>
      <c r="AT198" s="236" t="s">
        <v>144</v>
      </c>
      <c r="AU198" s="236" t="s">
        <v>85</v>
      </c>
      <c r="AY198" s="16" t="s">
        <v>142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83</v>
      </c>
      <c r="BK198" s="237">
        <f>ROUND(I198*H198,2)</f>
        <v>0</v>
      </c>
      <c r="BL198" s="16" t="s">
        <v>149</v>
      </c>
      <c r="BM198" s="236" t="s">
        <v>289</v>
      </c>
    </row>
    <row r="199" spans="1:47" s="2" customFormat="1" ht="12">
      <c r="A199" s="37"/>
      <c r="B199" s="38"/>
      <c r="C199" s="39"/>
      <c r="D199" s="238" t="s">
        <v>151</v>
      </c>
      <c r="E199" s="39"/>
      <c r="F199" s="239" t="s">
        <v>290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151</v>
      </c>
      <c r="AU199" s="16" t="s">
        <v>85</v>
      </c>
    </row>
    <row r="200" spans="1:65" s="2" customFormat="1" ht="44.25" customHeight="1">
      <c r="A200" s="37"/>
      <c r="B200" s="38"/>
      <c r="C200" s="225" t="s">
        <v>291</v>
      </c>
      <c r="D200" s="225" t="s">
        <v>144</v>
      </c>
      <c r="E200" s="226" t="s">
        <v>292</v>
      </c>
      <c r="F200" s="227" t="s">
        <v>293</v>
      </c>
      <c r="G200" s="228" t="s">
        <v>186</v>
      </c>
      <c r="H200" s="229">
        <v>0.9</v>
      </c>
      <c r="I200" s="230"/>
      <c r="J200" s="231">
        <f>ROUND(I200*H200,2)</f>
        <v>0</v>
      </c>
      <c r="K200" s="227" t="s">
        <v>148</v>
      </c>
      <c r="L200" s="43"/>
      <c r="M200" s="232" t="s">
        <v>1</v>
      </c>
      <c r="N200" s="233" t="s">
        <v>41</v>
      </c>
      <c r="O200" s="90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149</v>
      </c>
      <c r="AT200" s="236" t="s">
        <v>144</v>
      </c>
      <c r="AU200" s="236" t="s">
        <v>85</v>
      </c>
      <c r="AY200" s="16" t="s">
        <v>142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83</v>
      </c>
      <c r="BK200" s="237">
        <f>ROUND(I200*H200,2)</f>
        <v>0</v>
      </c>
      <c r="BL200" s="16" t="s">
        <v>149</v>
      </c>
      <c r="BM200" s="236" t="s">
        <v>294</v>
      </c>
    </row>
    <row r="201" spans="1:47" s="2" customFormat="1" ht="12">
      <c r="A201" s="37"/>
      <c r="B201" s="38"/>
      <c r="C201" s="39"/>
      <c r="D201" s="238" t="s">
        <v>151</v>
      </c>
      <c r="E201" s="39"/>
      <c r="F201" s="239" t="s">
        <v>293</v>
      </c>
      <c r="G201" s="39"/>
      <c r="H201" s="39"/>
      <c r="I201" s="240"/>
      <c r="J201" s="39"/>
      <c r="K201" s="39"/>
      <c r="L201" s="43"/>
      <c r="M201" s="241"/>
      <c r="N201" s="242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151</v>
      </c>
      <c r="AU201" s="16" t="s">
        <v>85</v>
      </c>
    </row>
    <row r="202" spans="1:63" s="12" customFormat="1" ht="25.9" customHeight="1">
      <c r="A202" s="12"/>
      <c r="B202" s="209"/>
      <c r="C202" s="210"/>
      <c r="D202" s="211" t="s">
        <v>75</v>
      </c>
      <c r="E202" s="212" t="s">
        <v>295</v>
      </c>
      <c r="F202" s="212" t="s">
        <v>296</v>
      </c>
      <c r="G202" s="210"/>
      <c r="H202" s="210"/>
      <c r="I202" s="213"/>
      <c r="J202" s="214">
        <f>BK202</f>
        <v>0</v>
      </c>
      <c r="K202" s="210"/>
      <c r="L202" s="215"/>
      <c r="M202" s="216"/>
      <c r="N202" s="217"/>
      <c r="O202" s="217"/>
      <c r="P202" s="218">
        <f>P203</f>
        <v>0</v>
      </c>
      <c r="Q202" s="217"/>
      <c r="R202" s="218">
        <f>R203</f>
        <v>0</v>
      </c>
      <c r="S202" s="217"/>
      <c r="T202" s="219">
        <f>T203</f>
        <v>0.0089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0" t="s">
        <v>85</v>
      </c>
      <c r="AT202" s="221" t="s">
        <v>75</v>
      </c>
      <c r="AU202" s="221" t="s">
        <v>76</v>
      </c>
      <c r="AY202" s="220" t="s">
        <v>142</v>
      </c>
      <c r="BK202" s="222">
        <f>BK203</f>
        <v>0</v>
      </c>
    </row>
    <row r="203" spans="1:63" s="12" customFormat="1" ht="22.8" customHeight="1">
      <c r="A203" s="12"/>
      <c r="B203" s="209"/>
      <c r="C203" s="210"/>
      <c r="D203" s="211" t="s">
        <v>75</v>
      </c>
      <c r="E203" s="223" t="s">
        <v>297</v>
      </c>
      <c r="F203" s="223" t="s">
        <v>298</v>
      </c>
      <c r="G203" s="210"/>
      <c r="H203" s="210"/>
      <c r="I203" s="213"/>
      <c r="J203" s="224">
        <f>BK203</f>
        <v>0</v>
      </c>
      <c r="K203" s="210"/>
      <c r="L203" s="215"/>
      <c r="M203" s="216"/>
      <c r="N203" s="217"/>
      <c r="O203" s="217"/>
      <c r="P203" s="218">
        <f>SUM(P204:P207)</f>
        <v>0</v>
      </c>
      <c r="Q203" s="217"/>
      <c r="R203" s="218">
        <f>SUM(R204:R207)</f>
        <v>0</v>
      </c>
      <c r="S203" s="217"/>
      <c r="T203" s="219">
        <f>SUM(T204:T207)</f>
        <v>0.0089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0" t="s">
        <v>85</v>
      </c>
      <c r="AT203" s="221" t="s">
        <v>75</v>
      </c>
      <c r="AU203" s="221" t="s">
        <v>83</v>
      </c>
      <c r="AY203" s="220" t="s">
        <v>142</v>
      </c>
      <c r="BK203" s="222">
        <f>SUM(BK204:BK207)</f>
        <v>0</v>
      </c>
    </row>
    <row r="204" spans="1:65" s="2" customFormat="1" ht="16.5" customHeight="1">
      <c r="A204" s="37"/>
      <c r="B204" s="38"/>
      <c r="C204" s="225" t="s">
        <v>299</v>
      </c>
      <c r="D204" s="225" t="s">
        <v>144</v>
      </c>
      <c r="E204" s="226" t="s">
        <v>300</v>
      </c>
      <c r="F204" s="227" t="s">
        <v>301</v>
      </c>
      <c r="G204" s="228" t="s">
        <v>218</v>
      </c>
      <c r="H204" s="229">
        <v>6</v>
      </c>
      <c r="I204" s="230"/>
      <c r="J204" s="231">
        <f>ROUND(I204*H204,2)</f>
        <v>0</v>
      </c>
      <c r="K204" s="227" t="s">
        <v>148</v>
      </c>
      <c r="L204" s="43"/>
      <c r="M204" s="232" t="s">
        <v>1</v>
      </c>
      <c r="N204" s="233" t="s">
        <v>41</v>
      </c>
      <c r="O204" s="90"/>
      <c r="P204" s="234">
        <f>O204*H204</f>
        <v>0</v>
      </c>
      <c r="Q204" s="234">
        <v>0</v>
      </c>
      <c r="R204" s="234">
        <f>Q204*H204</f>
        <v>0</v>
      </c>
      <c r="S204" s="234">
        <v>0.00028</v>
      </c>
      <c r="T204" s="235">
        <f>S204*H204</f>
        <v>0.0016799999999999999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6" t="s">
        <v>240</v>
      </c>
      <c r="AT204" s="236" t="s">
        <v>144</v>
      </c>
      <c r="AU204" s="236" t="s">
        <v>85</v>
      </c>
      <c r="AY204" s="16" t="s">
        <v>142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6" t="s">
        <v>83</v>
      </c>
      <c r="BK204" s="237">
        <f>ROUND(I204*H204,2)</f>
        <v>0</v>
      </c>
      <c r="BL204" s="16" t="s">
        <v>240</v>
      </c>
      <c r="BM204" s="236" t="s">
        <v>302</v>
      </c>
    </row>
    <row r="205" spans="1:47" s="2" customFormat="1" ht="12">
      <c r="A205" s="37"/>
      <c r="B205" s="38"/>
      <c r="C205" s="39"/>
      <c r="D205" s="238" t="s">
        <v>151</v>
      </c>
      <c r="E205" s="39"/>
      <c r="F205" s="239" t="s">
        <v>303</v>
      </c>
      <c r="G205" s="39"/>
      <c r="H205" s="39"/>
      <c r="I205" s="240"/>
      <c r="J205" s="39"/>
      <c r="K205" s="39"/>
      <c r="L205" s="43"/>
      <c r="M205" s="241"/>
      <c r="N205" s="242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151</v>
      </c>
      <c r="AU205" s="16" t="s">
        <v>85</v>
      </c>
    </row>
    <row r="206" spans="1:65" s="2" customFormat="1" ht="16.5" customHeight="1">
      <c r="A206" s="37"/>
      <c r="B206" s="38"/>
      <c r="C206" s="225" t="s">
        <v>304</v>
      </c>
      <c r="D206" s="225" t="s">
        <v>144</v>
      </c>
      <c r="E206" s="226" t="s">
        <v>305</v>
      </c>
      <c r="F206" s="227" t="s">
        <v>306</v>
      </c>
      <c r="G206" s="228" t="s">
        <v>307</v>
      </c>
      <c r="H206" s="229">
        <v>1</v>
      </c>
      <c r="I206" s="230"/>
      <c r="J206" s="231">
        <f>ROUND(I206*H206,2)</f>
        <v>0</v>
      </c>
      <c r="K206" s="227" t="s">
        <v>148</v>
      </c>
      <c r="L206" s="43"/>
      <c r="M206" s="232" t="s">
        <v>1</v>
      </c>
      <c r="N206" s="233" t="s">
        <v>41</v>
      </c>
      <c r="O206" s="90"/>
      <c r="P206" s="234">
        <f>O206*H206</f>
        <v>0</v>
      </c>
      <c r="Q206" s="234">
        <v>0</v>
      </c>
      <c r="R206" s="234">
        <f>Q206*H206</f>
        <v>0</v>
      </c>
      <c r="S206" s="234">
        <v>0.00722</v>
      </c>
      <c r="T206" s="235">
        <f>S206*H206</f>
        <v>0.00722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6" t="s">
        <v>240</v>
      </c>
      <c r="AT206" s="236" t="s">
        <v>144</v>
      </c>
      <c r="AU206" s="236" t="s">
        <v>85</v>
      </c>
      <c r="AY206" s="16" t="s">
        <v>142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6" t="s">
        <v>83</v>
      </c>
      <c r="BK206" s="237">
        <f>ROUND(I206*H206,2)</f>
        <v>0</v>
      </c>
      <c r="BL206" s="16" t="s">
        <v>240</v>
      </c>
      <c r="BM206" s="236" t="s">
        <v>308</v>
      </c>
    </row>
    <row r="207" spans="1:47" s="2" customFormat="1" ht="12">
      <c r="A207" s="37"/>
      <c r="B207" s="38"/>
      <c r="C207" s="39"/>
      <c r="D207" s="238" t="s">
        <v>151</v>
      </c>
      <c r="E207" s="39"/>
      <c r="F207" s="239" t="s">
        <v>306</v>
      </c>
      <c r="G207" s="39"/>
      <c r="H207" s="39"/>
      <c r="I207" s="240"/>
      <c r="J207" s="39"/>
      <c r="K207" s="39"/>
      <c r="L207" s="43"/>
      <c r="M207" s="275"/>
      <c r="N207" s="276"/>
      <c r="O207" s="277"/>
      <c r="P207" s="277"/>
      <c r="Q207" s="277"/>
      <c r="R207" s="277"/>
      <c r="S207" s="277"/>
      <c r="T207" s="27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151</v>
      </c>
      <c r="AU207" s="16" t="s">
        <v>85</v>
      </c>
    </row>
    <row r="208" spans="1:31" s="2" customFormat="1" ht="6.95" customHeight="1">
      <c r="A208" s="37"/>
      <c r="B208" s="65"/>
      <c r="C208" s="66"/>
      <c r="D208" s="66"/>
      <c r="E208" s="66"/>
      <c r="F208" s="66"/>
      <c r="G208" s="66"/>
      <c r="H208" s="66"/>
      <c r="I208" s="66"/>
      <c r="J208" s="66"/>
      <c r="K208" s="66"/>
      <c r="L208" s="43"/>
      <c r="M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</sheetData>
  <sheetProtection password="CC35" sheet="1" objects="1" scenarios="1" formatColumns="0" formatRows="0" autoFilter="0"/>
  <autoFilter ref="C127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2:12" s="1" customFormat="1" ht="12" customHeight="1">
      <c r="B8" s="19"/>
      <c r="D8" s="149" t="s">
        <v>110</v>
      </c>
      <c r="L8" s="19"/>
    </row>
    <row r="9" spans="1:31" s="2" customFormat="1" ht="16.5" customHeight="1">
      <c r="A9" s="37"/>
      <c r="B9" s="43"/>
      <c r="C9" s="37"/>
      <c r="D9" s="37"/>
      <c r="E9" s="150" t="s">
        <v>111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309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21. 3. 2023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31</v>
      </c>
      <c r="F23" s="37"/>
      <c r="G23" s="37"/>
      <c r="H23" s="37"/>
      <c r="I23" s="149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ROUND((SUM(BE124:BE174)),2)</f>
        <v>0</v>
      </c>
      <c r="G35" s="37"/>
      <c r="H35" s="37"/>
      <c r="I35" s="163">
        <v>0.21</v>
      </c>
      <c r="J35" s="162">
        <f>ROUND(((SUM(BE124:BE174))*I35),2)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ROUND((SUM(BF124:BF174)),2)</f>
        <v>0</v>
      </c>
      <c r="G36" s="37"/>
      <c r="H36" s="37"/>
      <c r="I36" s="163">
        <v>0.15</v>
      </c>
      <c r="J36" s="162">
        <f>ROUND(((SUM(BF124:BF174))*I36),2)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ROUND((SUM(BG124:BG174)),2)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ROUND((SUM(BH124:BH174)),2)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ROUND((SUM(BI124:BI174)),2)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111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02a - Demolice objekt 2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Nový Bor</v>
      </c>
      <c r="G91" s="39"/>
      <c r="H91" s="39"/>
      <c r="I91" s="31" t="s">
        <v>22</v>
      </c>
      <c r="J91" s="78" t="str">
        <f>IF(J14="","",J14)</f>
        <v>21. 3. 2023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Nový Bor</v>
      </c>
      <c r="G93" s="39"/>
      <c r="H93" s="39"/>
      <c r="I93" s="31" t="s">
        <v>30</v>
      </c>
      <c r="J93" s="35" t="str">
        <f>E23</f>
        <v>R. Voce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Nenšěra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J125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120</v>
      </c>
      <c r="E100" s="195"/>
      <c r="F100" s="195"/>
      <c r="G100" s="195"/>
      <c r="H100" s="195"/>
      <c r="I100" s="195"/>
      <c r="J100" s="196">
        <f>J126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123</v>
      </c>
      <c r="E101" s="195"/>
      <c r="F101" s="195"/>
      <c r="G101" s="195"/>
      <c r="H101" s="195"/>
      <c r="I101" s="195"/>
      <c r="J101" s="196">
        <f>J141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124</v>
      </c>
      <c r="E102" s="195"/>
      <c r="F102" s="195"/>
      <c r="G102" s="195"/>
      <c r="H102" s="195"/>
      <c r="I102" s="195"/>
      <c r="J102" s="196">
        <f>J152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127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2" t="str">
        <f>E7</f>
        <v>Sociální zázemí pro Lesní hřbitov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110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82" t="s">
        <v>111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02a - Demolice objekt 2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>Nový Bor</v>
      </c>
      <c r="G118" s="39"/>
      <c r="H118" s="39"/>
      <c r="I118" s="31" t="s">
        <v>22</v>
      </c>
      <c r="J118" s="78" t="str">
        <f>IF(J14="","",J14)</f>
        <v>21. 3. 2023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>Město Nový Bor</v>
      </c>
      <c r="G120" s="39"/>
      <c r="H120" s="39"/>
      <c r="I120" s="31" t="s">
        <v>30</v>
      </c>
      <c r="J120" s="35" t="str">
        <f>E23</f>
        <v>R. Voce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IF(E20="","",E20)</f>
        <v>Vyplň údaj</v>
      </c>
      <c r="G121" s="39"/>
      <c r="H121" s="39"/>
      <c r="I121" s="31" t="s">
        <v>33</v>
      </c>
      <c r="J121" s="35" t="str">
        <f>E26</f>
        <v>J. Nenšěra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8"/>
      <c r="B123" s="199"/>
      <c r="C123" s="200" t="s">
        <v>128</v>
      </c>
      <c r="D123" s="201" t="s">
        <v>61</v>
      </c>
      <c r="E123" s="201" t="s">
        <v>57</v>
      </c>
      <c r="F123" s="201" t="s">
        <v>58</v>
      </c>
      <c r="G123" s="201" t="s">
        <v>129</v>
      </c>
      <c r="H123" s="201" t="s">
        <v>130</v>
      </c>
      <c r="I123" s="201" t="s">
        <v>131</v>
      </c>
      <c r="J123" s="201" t="s">
        <v>116</v>
      </c>
      <c r="K123" s="202" t="s">
        <v>132</v>
      </c>
      <c r="L123" s="203"/>
      <c r="M123" s="99" t="s">
        <v>1</v>
      </c>
      <c r="N123" s="100" t="s">
        <v>40</v>
      </c>
      <c r="O123" s="100" t="s">
        <v>133</v>
      </c>
      <c r="P123" s="100" t="s">
        <v>134</v>
      </c>
      <c r="Q123" s="100" t="s">
        <v>135</v>
      </c>
      <c r="R123" s="100" t="s">
        <v>136</v>
      </c>
      <c r="S123" s="100" t="s">
        <v>137</v>
      </c>
      <c r="T123" s="101" t="s">
        <v>138</v>
      </c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pans="1:63" s="2" customFormat="1" ht="22.8" customHeight="1">
      <c r="A124" s="37"/>
      <c r="B124" s="38"/>
      <c r="C124" s="106" t="s">
        <v>139</v>
      </c>
      <c r="D124" s="39"/>
      <c r="E124" s="39"/>
      <c r="F124" s="39"/>
      <c r="G124" s="39"/>
      <c r="H124" s="39"/>
      <c r="I124" s="39"/>
      <c r="J124" s="204">
        <f>BK124</f>
        <v>0</v>
      </c>
      <c r="K124" s="39"/>
      <c r="L124" s="43"/>
      <c r="M124" s="102"/>
      <c r="N124" s="205"/>
      <c r="O124" s="103"/>
      <c r="P124" s="206">
        <f>P125</f>
        <v>0</v>
      </c>
      <c r="Q124" s="103"/>
      <c r="R124" s="206">
        <f>R125</f>
        <v>51.312</v>
      </c>
      <c r="S124" s="103"/>
      <c r="T124" s="207">
        <f>T125</f>
        <v>108.6483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118</v>
      </c>
      <c r="BK124" s="208">
        <f>BK125</f>
        <v>0</v>
      </c>
    </row>
    <row r="125" spans="1:63" s="12" customFormat="1" ht="25.9" customHeight="1">
      <c r="A125" s="12"/>
      <c r="B125" s="209"/>
      <c r="C125" s="210"/>
      <c r="D125" s="211" t="s">
        <v>75</v>
      </c>
      <c r="E125" s="212" t="s">
        <v>140</v>
      </c>
      <c r="F125" s="212" t="s">
        <v>141</v>
      </c>
      <c r="G125" s="210"/>
      <c r="H125" s="210"/>
      <c r="I125" s="213"/>
      <c r="J125" s="214">
        <f>BK125</f>
        <v>0</v>
      </c>
      <c r="K125" s="210"/>
      <c r="L125" s="215"/>
      <c r="M125" s="216"/>
      <c r="N125" s="217"/>
      <c r="O125" s="217"/>
      <c r="P125" s="218">
        <f>P126+P141+P152</f>
        <v>0</v>
      </c>
      <c r="Q125" s="217"/>
      <c r="R125" s="218">
        <f>R126+R141+R152</f>
        <v>51.312</v>
      </c>
      <c r="S125" s="217"/>
      <c r="T125" s="219">
        <f>T126+T141+T152</f>
        <v>108.6483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0" t="s">
        <v>83</v>
      </c>
      <c r="AT125" s="221" t="s">
        <v>75</v>
      </c>
      <c r="AU125" s="221" t="s">
        <v>76</v>
      </c>
      <c r="AY125" s="220" t="s">
        <v>142</v>
      </c>
      <c r="BK125" s="222">
        <f>BK126+BK141+BK152</f>
        <v>0</v>
      </c>
    </row>
    <row r="126" spans="1:63" s="12" customFormat="1" ht="22.8" customHeight="1">
      <c r="A126" s="12"/>
      <c r="B126" s="209"/>
      <c r="C126" s="210"/>
      <c r="D126" s="211" t="s">
        <v>75</v>
      </c>
      <c r="E126" s="223" t="s">
        <v>83</v>
      </c>
      <c r="F126" s="223" t="s">
        <v>143</v>
      </c>
      <c r="G126" s="210"/>
      <c r="H126" s="210"/>
      <c r="I126" s="213"/>
      <c r="J126" s="224">
        <f>BK126</f>
        <v>0</v>
      </c>
      <c r="K126" s="210"/>
      <c r="L126" s="215"/>
      <c r="M126" s="216"/>
      <c r="N126" s="217"/>
      <c r="O126" s="217"/>
      <c r="P126" s="218">
        <f>SUM(P127:P140)</f>
        <v>0</v>
      </c>
      <c r="Q126" s="217"/>
      <c r="R126" s="218">
        <f>SUM(R127:R140)</f>
        <v>51.312</v>
      </c>
      <c r="S126" s="217"/>
      <c r="T126" s="219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0" t="s">
        <v>83</v>
      </c>
      <c r="AT126" s="221" t="s">
        <v>75</v>
      </c>
      <c r="AU126" s="221" t="s">
        <v>83</v>
      </c>
      <c r="AY126" s="220" t="s">
        <v>142</v>
      </c>
      <c r="BK126" s="222">
        <f>SUM(BK127:BK140)</f>
        <v>0</v>
      </c>
    </row>
    <row r="127" spans="1:65" s="2" customFormat="1" ht="24.15" customHeight="1">
      <c r="A127" s="37"/>
      <c r="B127" s="38"/>
      <c r="C127" s="225" t="s">
        <v>83</v>
      </c>
      <c r="D127" s="225" t="s">
        <v>144</v>
      </c>
      <c r="E127" s="226" t="s">
        <v>310</v>
      </c>
      <c r="F127" s="227" t="s">
        <v>311</v>
      </c>
      <c r="G127" s="228" t="s">
        <v>167</v>
      </c>
      <c r="H127" s="229">
        <v>20.256</v>
      </c>
      <c r="I127" s="230"/>
      <c r="J127" s="231">
        <f>ROUND(I127*H127,2)</f>
        <v>0</v>
      </c>
      <c r="K127" s="227" t="s">
        <v>148</v>
      </c>
      <c r="L127" s="43"/>
      <c r="M127" s="232" t="s">
        <v>1</v>
      </c>
      <c r="N127" s="233" t="s">
        <v>41</v>
      </c>
      <c r="O127" s="90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6" t="s">
        <v>149</v>
      </c>
      <c r="AT127" s="236" t="s">
        <v>144</v>
      </c>
      <c r="AU127" s="236" t="s">
        <v>85</v>
      </c>
      <c r="AY127" s="16" t="s">
        <v>142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6" t="s">
        <v>83</v>
      </c>
      <c r="BK127" s="237">
        <f>ROUND(I127*H127,2)</f>
        <v>0</v>
      </c>
      <c r="BL127" s="16" t="s">
        <v>149</v>
      </c>
      <c r="BM127" s="236" t="s">
        <v>312</v>
      </c>
    </row>
    <row r="128" spans="1:47" s="2" customFormat="1" ht="12">
      <c r="A128" s="37"/>
      <c r="B128" s="38"/>
      <c r="C128" s="39"/>
      <c r="D128" s="238" t="s">
        <v>151</v>
      </c>
      <c r="E128" s="39"/>
      <c r="F128" s="239" t="s">
        <v>313</v>
      </c>
      <c r="G128" s="39"/>
      <c r="H128" s="39"/>
      <c r="I128" s="240"/>
      <c r="J128" s="39"/>
      <c r="K128" s="39"/>
      <c r="L128" s="43"/>
      <c r="M128" s="241"/>
      <c r="N128" s="242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151</v>
      </c>
      <c r="AU128" s="16" t="s">
        <v>85</v>
      </c>
    </row>
    <row r="129" spans="1:51" s="13" customFormat="1" ht="12">
      <c r="A129" s="13"/>
      <c r="B129" s="243"/>
      <c r="C129" s="244"/>
      <c r="D129" s="238" t="s">
        <v>153</v>
      </c>
      <c r="E129" s="245" t="s">
        <v>1</v>
      </c>
      <c r="F129" s="246" t="s">
        <v>314</v>
      </c>
      <c r="G129" s="244"/>
      <c r="H129" s="247">
        <v>20.256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153</v>
      </c>
      <c r="AU129" s="253" t="s">
        <v>85</v>
      </c>
      <c r="AV129" s="13" t="s">
        <v>85</v>
      </c>
      <c r="AW129" s="13" t="s">
        <v>32</v>
      </c>
      <c r="AX129" s="13" t="s">
        <v>83</v>
      </c>
      <c r="AY129" s="253" t="s">
        <v>142</v>
      </c>
    </row>
    <row r="130" spans="1:65" s="2" customFormat="1" ht="16.5" customHeight="1">
      <c r="A130" s="37"/>
      <c r="B130" s="38"/>
      <c r="C130" s="254" t="s">
        <v>85</v>
      </c>
      <c r="D130" s="254" t="s">
        <v>202</v>
      </c>
      <c r="E130" s="255" t="s">
        <v>315</v>
      </c>
      <c r="F130" s="256" t="s">
        <v>316</v>
      </c>
      <c r="G130" s="257" t="s">
        <v>186</v>
      </c>
      <c r="H130" s="258">
        <v>40.512</v>
      </c>
      <c r="I130" s="259"/>
      <c r="J130" s="260">
        <f>ROUND(I130*H130,2)</f>
        <v>0</v>
      </c>
      <c r="K130" s="256" t="s">
        <v>148</v>
      </c>
      <c r="L130" s="261"/>
      <c r="M130" s="262" t="s">
        <v>1</v>
      </c>
      <c r="N130" s="263" t="s">
        <v>41</v>
      </c>
      <c r="O130" s="90"/>
      <c r="P130" s="234">
        <f>O130*H130</f>
        <v>0</v>
      </c>
      <c r="Q130" s="234">
        <v>1</v>
      </c>
      <c r="R130" s="234">
        <f>Q130*H130</f>
        <v>40.512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190</v>
      </c>
      <c r="AT130" s="236" t="s">
        <v>202</v>
      </c>
      <c r="AU130" s="236" t="s">
        <v>85</v>
      </c>
      <c r="AY130" s="16" t="s">
        <v>142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83</v>
      </c>
      <c r="BK130" s="237">
        <f>ROUND(I130*H130,2)</f>
        <v>0</v>
      </c>
      <c r="BL130" s="16" t="s">
        <v>149</v>
      </c>
      <c r="BM130" s="236" t="s">
        <v>317</v>
      </c>
    </row>
    <row r="131" spans="1:47" s="2" customFormat="1" ht="12">
      <c r="A131" s="37"/>
      <c r="B131" s="38"/>
      <c r="C131" s="39"/>
      <c r="D131" s="238" t="s">
        <v>151</v>
      </c>
      <c r="E131" s="39"/>
      <c r="F131" s="239" t="s">
        <v>316</v>
      </c>
      <c r="G131" s="39"/>
      <c r="H131" s="39"/>
      <c r="I131" s="240"/>
      <c r="J131" s="39"/>
      <c r="K131" s="39"/>
      <c r="L131" s="43"/>
      <c r="M131" s="241"/>
      <c r="N131" s="242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151</v>
      </c>
      <c r="AU131" s="16" t="s">
        <v>85</v>
      </c>
    </row>
    <row r="132" spans="1:51" s="13" customFormat="1" ht="12">
      <c r="A132" s="13"/>
      <c r="B132" s="243"/>
      <c r="C132" s="244"/>
      <c r="D132" s="238" t="s">
        <v>153</v>
      </c>
      <c r="E132" s="244"/>
      <c r="F132" s="246" t="s">
        <v>318</v>
      </c>
      <c r="G132" s="244"/>
      <c r="H132" s="247">
        <v>40.512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153</v>
      </c>
      <c r="AU132" s="253" t="s">
        <v>85</v>
      </c>
      <c r="AV132" s="13" t="s">
        <v>85</v>
      </c>
      <c r="AW132" s="13" t="s">
        <v>4</v>
      </c>
      <c r="AX132" s="13" t="s">
        <v>83</v>
      </c>
      <c r="AY132" s="253" t="s">
        <v>142</v>
      </c>
    </row>
    <row r="133" spans="1:65" s="2" customFormat="1" ht="24.15" customHeight="1">
      <c r="A133" s="37"/>
      <c r="B133" s="38"/>
      <c r="C133" s="225" t="s">
        <v>159</v>
      </c>
      <c r="D133" s="225" t="s">
        <v>144</v>
      </c>
      <c r="E133" s="226" t="s">
        <v>319</v>
      </c>
      <c r="F133" s="227" t="s">
        <v>320</v>
      </c>
      <c r="G133" s="228" t="s">
        <v>147</v>
      </c>
      <c r="H133" s="229">
        <v>60</v>
      </c>
      <c r="I133" s="230"/>
      <c r="J133" s="231">
        <f>ROUND(I133*H133,2)</f>
        <v>0</v>
      </c>
      <c r="K133" s="227" t="s">
        <v>148</v>
      </c>
      <c r="L133" s="43"/>
      <c r="M133" s="232" t="s">
        <v>1</v>
      </c>
      <c r="N133" s="233" t="s">
        <v>41</v>
      </c>
      <c r="O133" s="90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6" t="s">
        <v>149</v>
      </c>
      <c r="AT133" s="236" t="s">
        <v>144</v>
      </c>
      <c r="AU133" s="236" t="s">
        <v>85</v>
      </c>
      <c r="AY133" s="16" t="s">
        <v>142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6" t="s">
        <v>83</v>
      </c>
      <c r="BK133" s="237">
        <f>ROUND(I133*H133,2)</f>
        <v>0</v>
      </c>
      <c r="BL133" s="16" t="s">
        <v>149</v>
      </c>
      <c r="BM133" s="236" t="s">
        <v>321</v>
      </c>
    </row>
    <row r="134" spans="1:47" s="2" customFormat="1" ht="12">
      <c r="A134" s="37"/>
      <c r="B134" s="38"/>
      <c r="C134" s="39"/>
      <c r="D134" s="238" t="s">
        <v>151</v>
      </c>
      <c r="E134" s="39"/>
      <c r="F134" s="239" t="s">
        <v>322</v>
      </c>
      <c r="G134" s="39"/>
      <c r="H134" s="39"/>
      <c r="I134" s="240"/>
      <c r="J134" s="39"/>
      <c r="K134" s="39"/>
      <c r="L134" s="43"/>
      <c r="M134" s="241"/>
      <c r="N134" s="242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151</v>
      </c>
      <c r="AU134" s="16" t="s">
        <v>85</v>
      </c>
    </row>
    <row r="135" spans="1:65" s="2" customFormat="1" ht="16.5" customHeight="1">
      <c r="A135" s="37"/>
      <c r="B135" s="38"/>
      <c r="C135" s="254" t="s">
        <v>149</v>
      </c>
      <c r="D135" s="254" t="s">
        <v>202</v>
      </c>
      <c r="E135" s="255" t="s">
        <v>323</v>
      </c>
      <c r="F135" s="256" t="s">
        <v>324</v>
      </c>
      <c r="G135" s="257" t="s">
        <v>186</v>
      </c>
      <c r="H135" s="258">
        <v>10.8</v>
      </c>
      <c r="I135" s="259"/>
      <c r="J135" s="260">
        <f>ROUND(I135*H135,2)</f>
        <v>0</v>
      </c>
      <c r="K135" s="256" t="s">
        <v>148</v>
      </c>
      <c r="L135" s="261"/>
      <c r="M135" s="262" t="s">
        <v>1</v>
      </c>
      <c r="N135" s="263" t="s">
        <v>41</v>
      </c>
      <c r="O135" s="90"/>
      <c r="P135" s="234">
        <f>O135*H135</f>
        <v>0</v>
      </c>
      <c r="Q135" s="234">
        <v>1</v>
      </c>
      <c r="R135" s="234">
        <f>Q135*H135</f>
        <v>10.8</v>
      </c>
      <c r="S135" s="234">
        <v>0</v>
      </c>
      <c r="T135" s="23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190</v>
      </c>
      <c r="AT135" s="236" t="s">
        <v>202</v>
      </c>
      <c r="AU135" s="236" t="s">
        <v>85</v>
      </c>
      <c r="AY135" s="16" t="s">
        <v>142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83</v>
      </c>
      <c r="BK135" s="237">
        <f>ROUND(I135*H135,2)</f>
        <v>0</v>
      </c>
      <c r="BL135" s="16" t="s">
        <v>149</v>
      </c>
      <c r="BM135" s="236" t="s">
        <v>325</v>
      </c>
    </row>
    <row r="136" spans="1:47" s="2" customFormat="1" ht="12">
      <c r="A136" s="37"/>
      <c r="B136" s="38"/>
      <c r="C136" s="39"/>
      <c r="D136" s="238" t="s">
        <v>151</v>
      </c>
      <c r="E136" s="39"/>
      <c r="F136" s="239" t="s">
        <v>324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151</v>
      </c>
      <c r="AU136" s="16" t="s">
        <v>85</v>
      </c>
    </row>
    <row r="137" spans="1:51" s="13" customFormat="1" ht="12">
      <c r="A137" s="13"/>
      <c r="B137" s="243"/>
      <c r="C137" s="244"/>
      <c r="D137" s="238" t="s">
        <v>153</v>
      </c>
      <c r="E137" s="245" t="s">
        <v>1</v>
      </c>
      <c r="F137" s="246" t="s">
        <v>326</v>
      </c>
      <c r="G137" s="244"/>
      <c r="H137" s="247">
        <v>10.8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153</v>
      </c>
      <c r="AU137" s="253" t="s">
        <v>85</v>
      </c>
      <c r="AV137" s="13" t="s">
        <v>85</v>
      </c>
      <c r="AW137" s="13" t="s">
        <v>32</v>
      </c>
      <c r="AX137" s="13" t="s">
        <v>83</v>
      </c>
      <c r="AY137" s="253" t="s">
        <v>142</v>
      </c>
    </row>
    <row r="138" spans="1:65" s="2" customFormat="1" ht="24.15" customHeight="1">
      <c r="A138" s="37"/>
      <c r="B138" s="38"/>
      <c r="C138" s="225" t="s">
        <v>171</v>
      </c>
      <c r="D138" s="225" t="s">
        <v>144</v>
      </c>
      <c r="E138" s="226" t="s">
        <v>327</v>
      </c>
      <c r="F138" s="227" t="s">
        <v>328</v>
      </c>
      <c r="G138" s="228" t="s">
        <v>147</v>
      </c>
      <c r="H138" s="229">
        <v>60</v>
      </c>
      <c r="I138" s="230"/>
      <c r="J138" s="231">
        <f>ROUND(I138*H138,2)</f>
        <v>0</v>
      </c>
      <c r="K138" s="227" t="s">
        <v>148</v>
      </c>
      <c r="L138" s="43"/>
      <c r="M138" s="232" t="s">
        <v>1</v>
      </c>
      <c r="N138" s="233" t="s">
        <v>41</v>
      </c>
      <c r="O138" s="90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149</v>
      </c>
      <c r="AT138" s="236" t="s">
        <v>144</v>
      </c>
      <c r="AU138" s="236" t="s">
        <v>85</v>
      </c>
      <c r="AY138" s="16" t="s">
        <v>142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83</v>
      </c>
      <c r="BK138" s="237">
        <f>ROUND(I138*H138,2)</f>
        <v>0</v>
      </c>
      <c r="BL138" s="16" t="s">
        <v>149</v>
      </c>
      <c r="BM138" s="236" t="s">
        <v>329</v>
      </c>
    </row>
    <row r="139" spans="1:47" s="2" customFormat="1" ht="12">
      <c r="A139" s="37"/>
      <c r="B139" s="38"/>
      <c r="C139" s="39"/>
      <c r="D139" s="238" t="s">
        <v>151</v>
      </c>
      <c r="E139" s="39"/>
      <c r="F139" s="239" t="s">
        <v>330</v>
      </c>
      <c r="G139" s="39"/>
      <c r="H139" s="39"/>
      <c r="I139" s="240"/>
      <c r="J139" s="39"/>
      <c r="K139" s="39"/>
      <c r="L139" s="43"/>
      <c r="M139" s="241"/>
      <c r="N139" s="242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151</v>
      </c>
      <c r="AU139" s="16" t="s">
        <v>85</v>
      </c>
    </row>
    <row r="140" spans="1:51" s="13" customFormat="1" ht="12">
      <c r="A140" s="13"/>
      <c r="B140" s="243"/>
      <c r="C140" s="244"/>
      <c r="D140" s="238" t="s">
        <v>153</v>
      </c>
      <c r="E140" s="245" t="s">
        <v>1</v>
      </c>
      <c r="F140" s="246" t="s">
        <v>331</v>
      </c>
      <c r="G140" s="244"/>
      <c r="H140" s="247">
        <v>60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153</v>
      </c>
      <c r="AU140" s="253" t="s">
        <v>85</v>
      </c>
      <c r="AV140" s="13" t="s">
        <v>85</v>
      </c>
      <c r="AW140" s="13" t="s">
        <v>32</v>
      </c>
      <c r="AX140" s="13" t="s">
        <v>83</v>
      </c>
      <c r="AY140" s="253" t="s">
        <v>142</v>
      </c>
    </row>
    <row r="141" spans="1:63" s="12" customFormat="1" ht="22.8" customHeight="1">
      <c r="A141" s="12"/>
      <c r="B141" s="209"/>
      <c r="C141" s="210"/>
      <c r="D141" s="211" t="s">
        <v>75</v>
      </c>
      <c r="E141" s="223" t="s">
        <v>195</v>
      </c>
      <c r="F141" s="223" t="s">
        <v>226</v>
      </c>
      <c r="G141" s="210"/>
      <c r="H141" s="210"/>
      <c r="I141" s="213"/>
      <c r="J141" s="224">
        <f>BK141</f>
        <v>0</v>
      </c>
      <c r="K141" s="210"/>
      <c r="L141" s="215"/>
      <c r="M141" s="216"/>
      <c r="N141" s="217"/>
      <c r="O141" s="217"/>
      <c r="P141" s="218">
        <f>SUM(P142:P151)</f>
        <v>0</v>
      </c>
      <c r="Q141" s="217"/>
      <c r="R141" s="218">
        <f>SUM(R142:R151)</f>
        <v>0</v>
      </c>
      <c r="S141" s="217"/>
      <c r="T141" s="219">
        <f>SUM(T142:T151)</f>
        <v>108.6483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0" t="s">
        <v>83</v>
      </c>
      <c r="AT141" s="221" t="s">
        <v>75</v>
      </c>
      <c r="AU141" s="221" t="s">
        <v>83</v>
      </c>
      <c r="AY141" s="220" t="s">
        <v>142</v>
      </c>
      <c r="BK141" s="222">
        <f>SUM(BK142:BK151)</f>
        <v>0</v>
      </c>
    </row>
    <row r="142" spans="1:65" s="2" customFormat="1" ht="33" customHeight="1">
      <c r="A142" s="37"/>
      <c r="B142" s="38"/>
      <c r="C142" s="225" t="s">
        <v>177</v>
      </c>
      <c r="D142" s="225" t="s">
        <v>144</v>
      </c>
      <c r="E142" s="226" t="s">
        <v>228</v>
      </c>
      <c r="F142" s="227" t="s">
        <v>229</v>
      </c>
      <c r="G142" s="228" t="s">
        <v>167</v>
      </c>
      <c r="H142" s="229">
        <v>112.43</v>
      </c>
      <c r="I142" s="230"/>
      <c r="J142" s="231">
        <f>ROUND(I142*H142,2)</f>
        <v>0</v>
      </c>
      <c r="K142" s="227" t="s">
        <v>148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0.57</v>
      </c>
      <c r="T142" s="235">
        <f>S142*H142</f>
        <v>64.0851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149</v>
      </c>
      <c r="AT142" s="236" t="s">
        <v>144</v>
      </c>
      <c r="AU142" s="236" t="s">
        <v>85</v>
      </c>
      <c r="AY142" s="16" t="s">
        <v>142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83</v>
      </c>
      <c r="BK142" s="237">
        <f>ROUND(I142*H142,2)</f>
        <v>0</v>
      </c>
      <c r="BL142" s="16" t="s">
        <v>149</v>
      </c>
      <c r="BM142" s="236" t="s">
        <v>332</v>
      </c>
    </row>
    <row r="143" spans="1:47" s="2" customFormat="1" ht="12">
      <c r="A143" s="37"/>
      <c r="B143" s="38"/>
      <c r="C143" s="39"/>
      <c r="D143" s="238" t="s">
        <v>151</v>
      </c>
      <c r="E143" s="39"/>
      <c r="F143" s="239" t="s">
        <v>231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151</v>
      </c>
      <c r="AU143" s="16" t="s">
        <v>85</v>
      </c>
    </row>
    <row r="144" spans="1:51" s="13" customFormat="1" ht="12">
      <c r="A144" s="13"/>
      <c r="B144" s="243"/>
      <c r="C144" s="244"/>
      <c r="D144" s="238" t="s">
        <v>153</v>
      </c>
      <c r="E144" s="245" t="s">
        <v>1</v>
      </c>
      <c r="F144" s="246" t="s">
        <v>333</v>
      </c>
      <c r="G144" s="244"/>
      <c r="H144" s="247">
        <v>112.43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153</v>
      </c>
      <c r="AU144" s="253" t="s">
        <v>85</v>
      </c>
      <c r="AV144" s="13" t="s">
        <v>85</v>
      </c>
      <c r="AW144" s="13" t="s">
        <v>32</v>
      </c>
      <c r="AX144" s="13" t="s">
        <v>76</v>
      </c>
      <c r="AY144" s="253" t="s">
        <v>142</v>
      </c>
    </row>
    <row r="145" spans="1:51" s="14" customFormat="1" ht="12">
      <c r="A145" s="14"/>
      <c r="B145" s="264"/>
      <c r="C145" s="265"/>
      <c r="D145" s="238" t="s">
        <v>153</v>
      </c>
      <c r="E145" s="266" t="s">
        <v>1</v>
      </c>
      <c r="F145" s="267" t="s">
        <v>233</v>
      </c>
      <c r="G145" s="265"/>
      <c r="H145" s="268">
        <v>112.43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4" t="s">
        <v>153</v>
      </c>
      <c r="AU145" s="274" t="s">
        <v>85</v>
      </c>
      <c r="AV145" s="14" t="s">
        <v>149</v>
      </c>
      <c r="AW145" s="14" t="s">
        <v>32</v>
      </c>
      <c r="AX145" s="14" t="s">
        <v>83</v>
      </c>
      <c r="AY145" s="274" t="s">
        <v>142</v>
      </c>
    </row>
    <row r="146" spans="1:65" s="2" customFormat="1" ht="24.15" customHeight="1">
      <c r="A146" s="37"/>
      <c r="B146" s="38"/>
      <c r="C146" s="225" t="s">
        <v>183</v>
      </c>
      <c r="D146" s="225" t="s">
        <v>144</v>
      </c>
      <c r="E146" s="226" t="s">
        <v>334</v>
      </c>
      <c r="F146" s="227" t="s">
        <v>335</v>
      </c>
      <c r="G146" s="228" t="s">
        <v>167</v>
      </c>
      <c r="H146" s="229">
        <v>20.256</v>
      </c>
      <c r="I146" s="230"/>
      <c r="J146" s="231">
        <f>ROUND(I146*H146,2)</f>
        <v>0</v>
      </c>
      <c r="K146" s="227" t="s">
        <v>148</v>
      </c>
      <c r="L146" s="43"/>
      <c r="M146" s="232" t="s">
        <v>1</v>
      </c>
      <c r="N146" s="233" t="s">
        <v>41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2.2</v>
      </c>
      <c r="T146" s="235">
        <f>S146*H146</f>
        <v>44.5632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149</v>
      </c>
      <c r="AT146" s="236" t="s">
        <v>144</v>
      </c>
      <c r="AU146" s="236" t="s">
        <v>85</v>
      </c>
      <c r="AY146" s="16" t="s">
        <v>142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83</v>
      </c>
      <c r="BK146" s="237">
        <f>ROUND(I146*H146,2)</f>
        <v>0</v>
      </c>
      <c r="BL146" s="16" t="s">
        <v>149</v>
      </c>
      <c r="BM146" s="236" t="s">
        <v>336</v>
      </c>
    </row>
    <row r="147" spans="1:47" s="2" customFormat="1" ht="12">
      <c r="A147" s="37"/>
      <c r="B147" s="38"/>
      <c r="C147" s="39"/>
      <c r="D147" s="238" t="s">
        <v>151</v>
      </c>
      <c r="E147" s="39"/>
      <c r="F147" s="239" t="s">
        <v>337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151</v>
      </c>
      <c r="AU147" s="16" t="s">
        <v>85</v>
      </c>
    </row>
    <row r="148" spans="1:51" s="13" customFormat="1" ht="12">
      <c r="A148" s="13"/>
      <c r="B148" s="243"/>
      <c r="C148" s="244"/>
      <c r="D148" s="238" t="s">
        <v>153</v>
      </c>
      <c r="E148" s="245" t="s">
        <v>1</v>
      </c>
      <c r="F148" s="246" t="s">
        <v>338</v>
      </c>
      <c r="G148" s="244"/>
      <c r="H148" s="247">
        <v>1.39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153</v>
      </c>
      <c r="AU148" s="253" t="s">
        <v>85</v>
      </c>
      <c r="AV148" s="13" t="s">
        <v>85</v>
      </c>
      <c r="AW148" s="13" t="s">
        <v>32</v>
      </c>
      <c r="AX148" s="13" t="s">
        <v>76</v>
      </c>
      <c r="AY148" s="253" t="s">
        <v>142</v>
      </c>
    </row>
    <row r="149" spans="1:51" s="13" customFormat="1" ht="12">
      <c r="A149" s="13"/>
      <c r="B149" s="243"/>
      <c r="C149" s="244"/>
      <c r="D149" s="238" t="s">
        <v>153</v>
      </c>
      <c r="E149" s="245" t="s">
        <v>1</v>
      </c>
      <c r="F149" s="246" t="s">
        <v>339</v>
      </c>
      <c r="G149" s="244"/>
      <c r="H149" s="247">
        <v>5.492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153</v>
      </c>
      <c r="AU149" s="253" t="s">
        <v>85</v>
      </c>
      <c r="AV149" s="13" t="s">
        <v>85</v>
      </c>
      <c r="AW149" s="13" t="s">
        <v>32</v>
      </c>
      <c r="AX149" s="13" t="s">
        <v>76</v>
      </c>
      <c r="AY149" s="253" t="s">
        <v>142</v>
      </c>
    </row>
    <row r="150" spans="1:51" s="13" customFormat="1" ht="12">
      <c r="A150" s="13"/>
      <c r="B150" s="243"/>
      <c r="C150" s="244"/>
      <c r="D150" s="238" t="s">
        <v>153</v>
      </c>
      <c r="E150" s="245" t="s">
        <v>1</v>
      </c>
      <c r="F150" s="246" t="s">
        <v>340</v>
      </c>
      <c r="G150" s="244"/>
      <c r="H150" s="247">
        <v>13.374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153</v>
      </c>
      <c r="AU150" s="253" t="s">
        <v>85</v>
      </c>
      <c r="AV150" s="13" t="s">
        <v>85</v>
      </c>
      <c r="AW150" s="13" t="s">
        <v>32</v>
      </c>
      <c r="AX150" s="13" t="s">
        <v>76</v>
      </c>
      <c r="AY150" s="253" t="s">
        <v>142</v>
      </c>
    </row>
    <row r="151" spans="1:51" s="14" customFormat="1" ht="12">
      <c r="A151" s="14"/>
      <c r="B151" s="264"/>
      <c r="C151" s="265"/>
      <c r="D151" s="238" t="s">
        <v>153</v>
      </c>
      <c r="E151" s="266" t="s">
        <v>1</v>
      </c>
      <c r="F151" s="267" t="s">
        <v>233</v>
      </c>
      <c r="G151" s="265"/>
      <c r="H151" s="268">
        <v>20.256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4" t="s">
        <v>153</v>
      </c>
      <c r="AU151" s="274" t="s">
        <v>85</v>
      </c>
      <c r="AV151" s="14" t="s">
        <v>149</v>
      </c>
      <c r="AW151" s="14" t="s">
        <v>32</v>
      </c>
      <c r="AX151" s="14" t="s">
        <v>83</v>
      </c>
      <c r="AY151" s="274" t="s">
        <v>142</v>
      </c>
    </row>
    <row r="152" spans="1:63" s="12" customFormat="1" ht="22.8" customHeight="1">
      <c r="A152" s="12"/>
      <c r="B152" s="209"/>
      <c r="C152" s="210"/>
      <c r="D152" s="211" t="s">
        <v>75</v>
      </c>
      <c r="E152" s="223" t="s">
        <v>238</v>
      </c>
      <c r="F152" s="223" t="s">
        <v>239</v>
      </c>
      <c r="G152" s="210"/>
      <c r="H152" s="210"/>
      <c r="I152" s="213"/>
      <c r="J152" s="224">
        <f>BK152</f>
        <v>0</v>
      </c>
      <c r="K152" s="210"/>
      <c r="L152" s="215"/>
      <c r="M152" s="216"/>
      <c r="N152" s="217"/>
      <c r="O152" s="217"/>
      <c r="P152" s="218">
        <f>SUM(P153:P174)</f>
        <v>0</v>
      </c>
      <c r="Q152" s="217"/>
      <c r="R152" s="218">
        <f>SUM(R153:R174)</f>
        <v>0</v>
      </c>
      <c r="S152" s="217"/>
      <c r="T152" s="219">
        <f>SUM(T153:T174)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0" t="s">
        <v>83</v>
      </c>
      <c r="AT152" s="221" t="s">
        <v>75</v>
      </c>
      <c r="AU152" s="221" t="s">
        <v>83</v>
      </c>
      <c r="AY152" s="220" t="s">
        <v>142</v>
      </c>
      <c r="BK152" s="222">
        <f>SUM(BK153:BK174)</f>
        <v>0</v>
      </c>
    </row>
    <row r="153" spans="1:65" s="2" customFormat="1" ht="16.5" customHeight="1">
      <c r="A153" s="37"/>
      <c r="B153" s="38"/>
      <c r="C153" s="225" t="s">
        <v>190</v>
      </c>
      <c r="D153" s="225" t="s">
        <v>144</v>
      </c>
      <c r="E153" s="226" t="s">
        <v>241</v>
      </c>
      <c r="F153" s="227" t="s">
        <v>242</v>
      </c>
      <c r="G153" s="228" t="s">
        <v>186</v>
      </c>
      <c r="H153" s="229">
        <v>108.648</v>
      </c>
      <c r="I153" s="230"/>
      <c r="J153" s="231">
        <f>ROUND(I153*H153,2)</f>
        <v>0</v>
      </c>
      <c r="K153" s="227" t="s">
        <v>148</v>
      </c>
      <c r="L153" s="43"/>
      <c r="M153" s="232" t="s">
        <v>1</v>
      </c>
      <c r="N153" s="233" t="s">
        <v>41</v>
      </c>
      <c r="O153" s="90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149</v>
      </c>
      <c r="AT153" s="236" t="s">
        <v>144</v>
      </c>
      <c r="AU153" s="236" t="s">
        <v>85</v>
      </c>
      <c r="AY153" s="16" t="s">
        <v>142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83</v>
      </c>
      <c r="BK153" s="237">
        <f>ROUND(I153*H153,2)</f>
        <v>0</v>
      </c>
      <c r="BL153" s="16" t="s">
        <v>149</v>
      </c>
      <c r="BM153" s="236" t="s">
        <v>341</v>
      </c>
    </row>
    <row r="154" spans="1:47" s="2" customFormat="1" ht="12">
      <c r="A154" s="37"/>
      <c r="B154" s="38"/>
      <c r="C154" s="39"/>
      <c r="D154" s="238" t="s">
        <v>151</v>
      </c>
      <c r="E154" s="39"/>
      <c r="F154" s="239" t="s">
        <v>244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151</v>
      </c>
      <c r="AU154" s="16" t="s">
        <v>85</v>
      </c>
    </row>
    <row r="155" spans="1:65" s="2" customFormat="1" ht="24.15" customHeight="1">
      <c r="A155" s="37"/>
      <c r="B155" s="38"/>
      <c r="C155" s="225" t="s">
        <v>195</v>
      </c>
      <c r="D155" s="225" t="s">
        <v>144</v>
      </c>
      <c r="E155" s="226" t="s">
        <v>246</v>
      </c>
      <c r="F155" s="227" t="s">
        <v>247</v>
      </c>
      <c r="G155" s="228" t="s">
        <v>186</v>
      </c>
      <c r="H155" s="229">
        <v>108.648</v>
      </c>
      <c r="I155" s="230"/>
      <c r="J155" s="231">
        <f>ROUND(I155*H155,2)</f>
        <v>0</v>
      </c>
      <c r="K155" s="227" t="s">
        <v>148</v>
      </c>
      <c r="L155" s="43"/>
      <c r="M155" s="232" t="s">
        <v>1</v>
      </c>
      <c r="N155" s="233" t="s">
        <v>41</v>
      </c>
      <c r="O155" s="90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149</v>
      </c>
      <c r="AT155" s="236" t="s">
        <v>144</v>
      </c>
      <c r="AU155" s="236" t="s">
        <v>85</v>
      </c>
      <c r="AY155" s="16" t="s">
        <v>142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83</v>
      </c>
      <c r="BK155" s="237">
        <f>ROUND(I155*H155,2)</f>
        <v>0</v>
      </c>
      <c r="BL155" s="16" t="s">
        <v>149</v>
      </c>
      <c r="BM155" s="236" t="s">
        <v>342</v>
      </c>
    </row>
    <row r="156" spans="1:47" s="2" customFormat="1" ht="12">
      <c r="A156" s="37"/>
      <c r="B156" s="38"/>
      <c r="C156" s="39"/>
      <c r="D156" s="238" t="s">
        <v>151</v>
      </c>
      <c r="E156" s="39"/>
      <c r="F156" s="239" t="s">
        <v>249</v>
      </c>
      <c r="G156" s="39"/>
      <c r="H156" s="39"/>
      <c r="I156" s="240"/>
      <c r="J156" s="39"/>
      <c r="K156" s="39"/>
      <c r="L156" s="43"/>
      <c r="M156" s="241"/>
      <c r="N156" s="242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151</v>
      </c>
      <c r="AU156" s="16" t="s">
        <v>85</v>
      </c>
    </row>
    <row r="157" spans="1:65" s="2" customFormat="1" ht="24.15" customHeight="1">
      <c r="A157" s="37"/>
      <c r="B157" s="38"/>
      <c r="C157" s="225" t="s">
        <v>201</v>
      </c>
      <c r="D157" s="225" t="s">
        <v>144</v>
      </c>
      <c r="E157" s="226" t="s">
        <v>251</v>
      </c>
      <c r="F157" s="227" t="s">
        <v>252</v>
      </c>
      <c r="G157" s="228" t="s">
        <v>186</v>
      </c>
      <c r="H157" s="229">
        <v>543.24</v>
      </c>
      <c r="I157" s="230"/>
      <c r="J157" s="231">
        <f>ROUND(I157*H157,2)</f>
        <v>0</v>
      </c>
      <c r="K157" s="227" t="s">
        <v>148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149</v>
      </c>
      <c r="AT157" s="236" t="s">
        <v>144</v>
      </c>
      <c r="AU157" s="236" t="s">
        <v>85</v>
      </c>
      <c r="AY157" s="16" t="s">
        <v>142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83</v>
      </c>
      <c r="BK157" s="237">
        <f>ROUND(I157*H157,2)</f>
        <v>0</v>
      </c>
      <c r="BL157" s="16" t="s">
        <v>149</v>
      </c>
      <c r="BM157" s="236" t="s">
        <v>343</v>
      </c>
    </row>
    <row r="158" spans="1:47" s="2" customFormat="1" ht="12">
      <c r="A158" s="37"/>
      <c r="B158" s="38"/>
      <c r="C158" s="39"/>
      <c r="D158" s="238" t="s">
        <v>151</v>
      </c>
      <c r="E158" s="39"/>
      <c r="F158" s="239" t="s">
        <v>254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151</v>
      </c>
      <c r="AU158" s="16" t="s">
        <v>85</v>
      </c>
    </row>
    <row r="159" spans="1:51" s="13" customFormat="1" ht="12">
      <c r="A159" s="13"/>
      <c r="B159" s="243"/>
      <c r="C159" s="244"/>
      <c r="D159" s="238" t="s">
        <v>153</v>
      </c>
      <c r="E159" s="244"/>
      <c r="F159" s="246" t="s">
        <v>344</v>
      </c>
      <c r="G159" s="244"/>
      <c r="H159" s="247">
        <v>543.24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153</v>
      </c>
      <c r="AU159" s="253" t="s">
        <v>85</v>
      </c>
      <c r="AV159" s="13" t="s">
        <v>85</v>
      </c>
      <c r="AW159" s="13" t="s">
        <v>4</v>
      </c>
      <c r="AX159" s="13" t="s">
        <v>83</v>
      </c>
      <c r="AY159" s="253" t="s">
        <v>142</v>
      </c>
    </row>
    <row r="160" spans="1:65" s="2" customFormat="1" ht="33" customHeight="1">
      <c r="A160" s="37"/>
      <c r="B160" s="38"/>
      <c r="C160" s="225" t="s">
        <v>208</v>
      </c>
      <c r="D160" s="225" t="s">
        <v>144</v>
      </c>
      <c r="E160" s="226" t="s">
        <v>257</v>
      </c>
      <c r="F160" s="227" t="s">
        <v>258</v>
      </c>
      <c r="G160" s="228" t="s">
        <v>186</v>
      </c>
      <c r="H160" s="229">
        <v>16.348</v>
      </c>
      <c r="I160" s="230"/>
      <c r="J160" s="231">
        <f>ROUND(I160*H160,2)</f>
        <v>0</v>
      </c>
      <c r="K160" s="227" t="s">
        <v>148</v>
      </c>
      <c r="L160" s="43"/>
      <c r="M160" s="232" t="s">
        <v>1</v>
      </c>
      <c r="N160" s="233" t="s">
        <v>41</v>
      </c>
      <c r="O160" s="90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149</v>
      </c>
      <c r="AT160" s="236" t="s">
        <v>144</v>
      </c>
      <c r="AU160" s="236" t="s">
        <v>85</v>
      </c>
      <c r="AY160" s="16" t="s">
        <v>142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83</v>
      </c>
      <c r="BK160" s="237">
        <f>ROUND(I160*H160,2)</f>
        <v>0</v>
      </c>
      <c r="BL160" s="16" t="s">
        <v>149</v>
      </c>
      <c r="BM160" s="236" t="s">
        <v>345</v>
      </c>
    </row>
    <row r="161" spans="1:47" s="2" customFormat="1" ht="12">
      <c r="A161" s="37"/>
      <c r="B161" s="38"/>
      <c r="C161" s="39"/>
      <c r="D161" s="238" t="s">
        <v>151</v>
      </c>
      <c r="E161" s="39"/>
      <c r="F161" s="239" t="s">
        <v>260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151</v>
      </c>
      <c r="AU161" s="16" t="s">
        <v>85</v>
      </c>
    </row>
    <row r="162" spans="1:51" s="13" customFormat="1" ht="12">
      <c r="A162" s="13"/>
      <c r="B162" s="243"/>
      <c r="C162" s="244"/>
      <c r="D162" s="238" t="s">
        <v>153</v>
      </c>
      <c r="E162" s="245" t="s">
        <v>1</v>
      </c>
      <c r="F162" s="246" t="s">
        <v>346</v>
      </c>
      <c r="G162" s="244"/>
      <c r="H162" s="247">
        <v>16.348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153</v>
      </c>
      <c r="AU162" s="253" t="s">
        <v>85</v>
      </c>
      <c r="AV162" s="13" t="s">
        <v>85</v>
      </c>
      <c r="AW162" s="13" t="s">
        <v>32</v>
      </c>
      <c r="AX162" s="13" t="s">
        <v>83</v>
      </c>
      <c r="AY162" s="253" t="s">
        <v>142</v>
      </c>
    </row>
    <row r="163" spans="1:65" s="2" customFormat="1" ht="33" customHeight="1">
      <c r="A163" s="37"/>
      <c r="B163" s="38"/>
      <c r="C163" s="225" t="s">
        <v>215</v>
      </c>
      <c r="D163" s="225" t="s">
        <v>144</v>
      </c>
      <c r="E163" s="226" t="s">
        <v>267</v>
      </c>
      <c r="F163" s="227" t="s">
        <v>268</v>
      </c>
      <c r="G163" s="228" t="s">
        <v>186</v>
      </c>
      <c r="H163" s="229">
        <v>1.5</v>
      </c>
      <c r="I163" s="230"/>
      <c r="J163" s="231">
        <f>ROUND(I163*H163,2)</f>
        <v>0</v>
      </c>
      <c r="K163" s="227" t="s">
        <v>148</v>
      </c>
      <c r="L163" s="43"/>
      <c r="M163" s="232" t="s">
        <v>1</v>
      </c>
      <c r="N163" s="233" t="s">
        <v>41</v>
      </c>
      <c r="O163" s="90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149</v>
      </c>
      <c r="AT163" s="236" t="s">
        <v>144</v>
      </c>
      <c r="AU163" s="236" t="s">
        <v>85</v>
      </c>
      <c r="AY163" s="16" t="s">
        <v>142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83</v>
      </c>
      <c r="BK163" s="237">
        <f>ROUND(I163*H163,2)</f>
        <v>0</v>
      </c>
      <c r="BL163" s="16" t="s">
        <v>149</v>
      </c>
      <c r="BM163" s="236" t="s">
        <v>347</v>
      </c>
    </row>
    <row r="164" spans="1:47" s="2" customFormat="1" ht="12">
      <c r="A164" s="37"/>
      <c r="B164" s="38"/>
      <c r="C164" s="39"/>
      <c r="D164" s="238" t="s">
        <v>151</v>
      </c>
      <c r="E164" s="39"/>
      <c r="F164" s="239" t="s">
        <v>270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151</v>
      </c>
      <c r="AU164" s="16" t="s">
        <v>85</v>
      </c>
    </row>
    <row r="165" spans="1:65" s="2" customFormat="1" ht="33" customHeight="1">
      <c r="A165" s="37"/>
      <c r="B165" s="38"/>
      <c r="C165" s="225" t="s">
        <v>221</v>
      </c>
      <c r="D165" s="225" t="s">
        <v>144</v>
      </c>
      <c r="E165" s="226" t="s">
        <v>272</v>
      </c>
      <c r="F165" s="227" t="s">
        <v>273</v>
      </c>
      <c r="G165" s="228" t="s">
        <v>186</v>
      </c>
      <c r="H165" s="229">
        <v>0.3</v>
      </c>
      <c r="I165" s="230"/>
      <c r="J165" s="231">
        <f>ROUND(I165*H165,2)</f>
        <v>0</v>
      </c>
      <c r="K165" s="227" t="s">
        <v>148</v>
      </c>
      <c r="L165" s="43"/>
      <c r="M165" s="232" t="s">
        <v>1</v>
      </c>
      <c r="N165" s="233" t="s">
        <v>41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149</v>
      </c>
      <c r="AT165" s="236" t="s">
        <v>144</v>
      </c>
      <c r="AU165" s="236" t="s">
        <v>85</v>
      </c>
      <c r="AY165" s="16" t="s">
        <v>142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83</v>
      </c>
      <c r="BK165" s="237">
        <f>ROUND(I165*H165,2)</f>
        <v>0</v>
      </c>
      <c r="BL165" s="16" t="s">
        <v>149</v>
      </c>
      <c r="BM165" s="236" t="s">
        <v>348</v>
      </c>
    </row>
    <row r="166" spans="1:47" s="2" customFormat="1" ht="12">
      <c r="A166" s="37"/>
      <c r="B166" s="38"/>
      <c r="C166" s="39"/>
      <c r="D166" s="238" t="s">
        <v>151</v>
      </c>
      <c r="E166" s="39"/>
      <c r="F166" s="239" t="s">
        <v>275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151</v>
      </c>
      <c r="AU166" s="16" t="s">
        <v>85</v>
      </c>
    </row>
    <row r="167" spans="1:65" s="2" customFormat="1" ht="37.8" customHeight="1">
      <c r="A167" s="37"/>
      <c r="B167" s="38"/>
      <c r="C167" s="225" t="s">
        <v>227</v>
      </c>
      <c r="D167" s="225" t="s">
        <v>144</v>
      </c>
      <c r="E167" s="226" t="s">
        <v>277</v>
      </c>
      <c r="F167" s="227" t="s">
        <v>278</v>
      </c>
      <c r="G167" s="228" t="s">
        <v>186</v>
      </c>
      <c r="H167" s="229">
        <v>44</v>
      </c>
      <c r="I167" s="230"/>
      <c r="J167" s="231">
        <f>ROUND(I167*H167,2)</f>
        <v>0</v>
      </c>
      <c r="K167" s="227" t="s">
        <v>148</v>
      </c>
      <c r="L167" s="43"/>
      <c r="M167" s="232" t="s">
        <v>1</v>
      </c>
      <c r="N167" s="233" t="s">
        <v>41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149</v>
      </c>
      <c r="AT167" s="236" t="s">
        <v>144</v>
      </c>
      <c r="AU167" s="236" t="s">
        <v>85</v>
      </c>
      <c r="AY167" s="16" t="s">
        <v>142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83</v>
      </c>
      <c r="BK167" s="237">
        <f>ROUND(I167*H167,2)</f>
        <v>0</v>
      </c>
      <c r="BL167" s="16" t="s">
        <v>149</v>
      </c>
      <c r="BM167" s="236" t="s">
        <v>349</v>
      </c>
    </row>
    <row r="168" spans="1:47" s="2" customFormat="1" ht="12">
      <c r="A168" s="37"/>
      <c r="B168" s="38"/>
      <c r="C168" s="39"/>
      <c r="D168" s="238" t="s">
        <v>151</v>
      </c>
      <c r="E168" s="39"/>
      <c r="F168" s="239" t="s">
        <v>280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151</v>
      </c>
      <c r="AU168" s="16" t="s">
        <v>85</v>
      </c>
    </row>
    <row r="169" spans="1:65" s="2" customFormat="1" ht="37.8" customHeight="1">
      <c r="A169" s="37"/>
      <c r="B169" s="38"/>
      <c r="C169" s="225" t="s">
        <v>8</v>
      </c>
      <c r="D169" s="225" t="s">
        <v>144</v>
      </c>
      <c r="E169" s="226" t="s">
        <v>282</v>
      </c>
      <c r="F169" s="227" t="s">
        <v>283</v>
      </c>
      <c r="G169" s="228" t="s">
        <v>186</v>
      </c>
      <c r="H169" s="229">
        <v>6</v>
      </c>
      <c r="I169" s="230"/>
      <c r="J169" s="231">
        <f>ROUND(I169*H169,2)</f>
        <v>0</v>
      </c>
      <c r="K169" s="227" t="s">
        <v>148</v>
      </c>
      <c r="L169" s="43"/>
      <c r="M169" s="232" t="s">
        <v>1</v>
      </c>
      <c r="N169" s="233" t="s">
        <v>41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149</v>
      </c>
      <c r="AT169" s="236" t="s">
        <v>144</v>
      </c>
      <c r="AU169" s="236" t="s">
        <v>85</v>
      </c>
      <c r="AY169" s="16" t="s">
        <v>142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83</v>
      </c>
      <c r="BK169" s="237">
        <f>ROUND(I169*H169,2)</f>
        <v>0</v>
      </c>
      <c r="BL169" s="16" t="s">
        <v>149</v>
      </c>
      <c r="BM169" s="236" t="s">
        <v>350</v>
      </c>
    </row>
    <row r="170" spans="1:47" s="2" customFormat="1" ht="12">
      <c r="A170" s="37"/>
      <c r="B170" s="38"/>
      <c r="C170" s="39"/>
      <c r="D170" s="238" t="s">
        <v>151</v>
      </c>
      <c r="E170" s="39"/>
      <c r="F170" s="239" t="s">
        <v>285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151</v>
      </c>
      <c r="AU170" s="16" t="s">
        <v>85</v>
      </c>
    </row>
    <row r="171" spans="1:65" s="2" customFormat="1" ht="33" customHeight="1">
      <c r="A171" s="37"/>
      <c r="B171" s="38"/>
      <c r="C171" s="225" t="s">
        <v>240</v>
      </c>
      <c r="D171" s="225" t="s">
        <v>144</v>
      </c>
      <c r="E171" s="226" t="s">
        <v>287</v>
      </c>
      <c r="F171" s="227" t="s">
        <v>288</v>
      </c>
      <c r="G171" s="228" t="s">
        <v>186</v>
      </c>
      <c r="H171" s="229">
        <v>40</v>
      </c>
      <c r="I171" s="230"/>
      <c r="J171" s="231">
        <f>ROUND(I171*H171,2)</f>
        <v>0</v>
      </c>
      <c r="K171" s="227" t="s">
        <v>148</v>
      </c>
      <c r="L171" s="43"/>
      <c r="M171" s="232" t="s">
        <v>1</v>
      </c>
      <c r="N171" s="233" t="s">
        <v>41</v>
      </c>
      <c r="O171" s="90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149</v>
      </c>
      <c r="AT171" s="236" t="s">
        <v>144</v>
      </c>
      <c r="AU171" s="236" t="s">
        <v>85</v>
      </c>
      <c r="AY171" s="16" t="s">
        <v>142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83</v>
      </c>
      <c r="BK171" s="237">
        <f>ROUND(I171*H171,2)</f>
        <v>0</v>
      </c>
      <c r="BL171" s="16" t="s">
        <v>149</v>
      </c>
      <c r="BM171" s="236" t="s">
        <v>351</v>
      </c>
    </row>
    <row r="172" spans="1:47" s="2" customFormat="1" ht="12">
      <c r="A172" s="37"/>
      <c r="B172" s="38"/>
      <c r="C172" s="39"/>
      <c r="D172" s="238" t="s">
        <v>151</v>
      </c>
      <c r="E172" s="39"/>
      <c r="F172" s="239" t="s">
        <v>290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151</v>
      </c>
      <c r="AU172" s="16" t="s">
        <v>85</v>
      </c>
    </row>
    <row r="173" spans="1:65" s="2" customFormat="1" ht="44.25" customHeight="1">
      <c r="A173" s="37"/>
      <c r="B173" s="38"/>
      <c r="C173" s="225" t="s">
        <v>245</v>
      </c>
      <c r="D173" s="225" t="s">
        <v>144</v>
      </c>
      <c r="E173" s="226" t="s">
        <v>292</v>
      </c>
      <c r="F173" s="227" t="s">
        <v>293</v>
      </c>
      <c r="G173" s="228" t="s">
        <v>186</v>
      </c>
      <c r="H173" s="229">
        <v>0.5</v>
      </c>
      <c r="I173" s="230"/>
      <c r="J173" s="231">
        <f>ROUND(I173*H173,2)</f>
        <v>0</v>
      </c>
      <c r="K173" s="227" t="s">
        <v>148</v>
      </c>
      <c r="L173" s="43"/>
      <c r="M173" s="232" t="s">
        <v>1</v>
      </c>
      <c r="N173" s="233" t="s">
        <v>41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149</v>
      </c>
      <c r="AT173" s="236" t="s">
        <v>144</v>
      </c>
      <c r="AU173" s="236" t="s">
        <v>85</v>
      </c>
      <c r="AY173" s="16" t="s">
        <v>142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83</v>
      </c>
      <c r="BK173" s="237">
        <f>ROUND(I173*H173,2)</f>
        <v>0</v>
      </c>
      <c r="BL173" s="16" t="s">
        <v>149</v>
      </c>
      <c r="BM173" s="236" t="s">
        <v>352</v>
      </c>
    </row>
    <row r="174" spans="1:47" s="2" customFormat="1" ht="12">
      <c r="A174" s="37"/>
      <c r="B174" s="38"/>
      <c r="C174" s="39"/>
      <c r="D174" s="238" t="s">
        <v>151</v>
      </c>
      <c r="E174" s="39"/>
      <c r="F174" s="239" t="s">
        <v>293</v>
      </c>
      <c r="G174" s="39"/>
      <c r="H174" s="39"/>
      <c r="I174" s="240"/>
      <c r="J174" s="39"/>
      <c r="K174" s="39"/>
      <c r="L174" s="43"/>
      <c r="M174" s="275"/>
      <c r="N174" s="276"/>
      <c r="O174" s="277"/>
      <c r="P174" s="277"/>
      <c r="Q174" s="277"/>
      <c r="R174" s="277"/>
      <c r="S174" s="277"/>
      <c r="T174" s="27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151</v>
      </c>
      <c r="AU174" s="16" t="s">
        <v>85</v>
      </c>
    </row>
    <row r="175" spans="1:31" s="2" customFormat="1" ht="6.95" customHeight="1">
      <c r="A175" s="37"/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43"/>
      <c r="M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</sheetData>
  <sheetProtection password="CC35" sheet="1" objects="1" scenarios="1" formatColumns="0" formatRows="0" autoFilter="0"/>
  <autoFilter ref="C123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353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21. 3. 2023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31</v>
      </c>
      <c r="F21" s="37"/>
      <c r="G21" s="37"/>
      <c r="H21" s="37"/>
      <c r="I21" s="149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49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ROUND(J139,2)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ROUND((SUM(BE139:BE716)),2)</f>
        <v>0</v>
      </c>
      <c r="G33" s="37"/>
      <c r="H33" s="37"/>
      <c r="I33" s="163">
        <v>0.21</v>
      </c>
      <c r="J33" s="162">
        <f>ROUND(((SUM(BE139:BE716))*I33),2)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ROUND((SUM(BF139:BF716)),2)</f>
        <v>0</v>
      </c>
      <c r="G34" s="37"/>
      <c r="H34" s="37"/>
      <c r="I34" s="163">
        <v>0.15</v>
      </c>
      <c r="J34" s="162">
        <f>ROUND(((SUM(BF139:BF716))*I34),2)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ROUND((SUM(BG139:BG716)),2)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ROUND((SUM(BH139:BH716)),2)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ROUND((SUM(BI139:BI716)),2)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SO 02 Sociální zařízení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Nový Bor</v>
      </c>
      <c r="G89" s="39"/>
      <c r="H89" s="39"/>
      <c r="I89" s="31" t="s">
        <v>22</v>
      </c>
      <c r="J89" s="78" t="str">
        <f>IF(J12="","",J12)</f>
        <v>21. 3. 2023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Nový Bor</v>
      </c>
      <c r="G91" s="39"/>
      <c r="H91" s="39"/>
      <c r="I91" s="31" t="s">
        <v>30</v>
      </c>
      <c r="J91" s="35" t="str">
        <f>E21</f>
        <v>R. Voce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Nenšěra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115</v>
      </c>
      <c r="D94" s="184"/>
      <c r="E94" s="184"/>
      <c r="F94" s="184"/>
      <c r="G94" s="184"/>
      <c r="H94" s="184"/>
      <c r="I94" s="184"/>
      <c r="J94" s="185" t="s">
        <v>116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117</v>
      </c>
      <c r="D96" s="39"/>
      <c r="E96" s="39"/>
      <c r="F96" s="39"/>
      <c r="G96" s="39"/>
      <c r="H96" s="39"/>
      <c r="I96" s="39"/>
      <c r="J96" s="109">
        <f>J139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87"/>
      <c r="C97" s="188"/>
      <c r="D97" s="189" t="s">
        <v>119</v>
      </c>
      <c r="E97" s="190"/>
      <c r="F97" s="190"/>
      <c r="G97" s="190"/>
      <c r="H97" s="190"/>
      <c r="I97" s="190"/>
      <c r="J97" s="191">
        <f>J140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120</v>
      </c>
      <c r="E98" s="195"/>
      <c r="F98" s="195"/>
      <c r="G98" s="195"/>
      <c r="H98" s="195"/>
      <c r="I98" s="195"/>
      <c r="J98" s="196">
        <f>J141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354</v>
      </c>
      <c r="E99" s="195"/>
      <c r="F99" s="195"/>
      <c r="G99" s="195"/>
      <c r="H99" s="195"/>
      <c r="I99" s="195"/>
      <c r="J99" s="196">
        <f>J159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32"/>
      <c r="D100" s="194" t="s">
        <v>355</v>
      </c>
      <c r="E100" s="195"/>
      <c r="F100" s="195"/>
      <c r="G100" s="195"/>
      <c r="H100" s="195"/>
      <c r="I100" s="195"/>
      <c r="J100" s="196">
        <f>J185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121</v>
      </c>
      <c r="E101" s="195"/>
      <c r="F101" s="195"/>
      <c r="G101" s="195"/>
      <c r="H101" s="195"/>
      <c r="I101" s="195"/>
      <c r="J101" s="196">
        <f>J221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356</v>
      </c>
      <c r="E102" s="195"/>
      <c r="F102" s="195"/>
      <c r="G102" s="195"/>
      <c r="H102" s="195"/>
      <c r="I102" s="195"/>
      <c r="J102" s="196">
        <f>J247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357</v>
      </c>
      <c r="E103" s="195"/>
      <c r="F103" s="195"/>
      <c r="G103" s="195"/>
      <c r="H103" s="195"/>
      <c r="I103" s="195"/>
      <c r="J103" s="196">
        <f>J255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123</v>
      </c>
      <c r="E104" s="195"/>
      <c r="F104" s="195"/>
      <c r="G104" s="195"/>
      <c r="H104" s="195"/>
      <c r="I104" s="195"/>
      <c r="J104" s="196">
        <f>J337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32"/>
      <c r="D105" s="194" t="s">
        <v>358</v>
      </c>
      <c r="E105" s="195"/>
      <c r="F105" s="195"/>
      <c r="G105" s="195"/>
      <c r="H105" s="195"/>
      <c r="I105" s="195"/>
      <c r="J105" s="196">
        <f>J369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7"/>
      <c r="C106" s="188"/>
      <c r="D106" s="189" t="s">
        <v>125</v>
      </c>
      <c r="E106" s="190"/>
      <c r="F106" s="190"/>
      <c r="G106" s="190"/>
      <c r="H106" s="190"/>
      <c r="I106" s="190"/>
      <c r="J106" s="191">
        <f>J372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3"/>
      <c r="C107" s="132"/>
      <c r="D107" s="194" t="s">
        <v>359</v>
      </c>
      <c r="E107" s="195"/>
      <c r="F107" s="195"/>
      <c r="G107" s="195"/>
      <c r="H107" s="195"/>
      <c r="I107" s="195"/>
      <c r="J107" s="196">
        <f>J373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32"/>
      <c r="D108" s="194" t="s">
        <v>360</v>
      </c>
      <c r="E108" s="195"/>
      <c r="F108" s="195"/>
      <c r="G108" s="195"/>
      <c r="H108" s="195"/>
      <c r="I108" s="195"/>
      <c r="J108" s="196">
        <f>J399</f>
        <v>0</v>
      </c>
      <c r="K108" s="132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32"/>
      <c r="D109" s="194" t="s">
        <v>361</v>
      </c>
      <c r="E109" s="195"/>
      <c r="F109" s="195"/>
      <c r="G109" s="195"/>
      <c r="H109" s="195"/>
      <c r="I109" s="195"/>
      <c r="J109" s="196">
        <f>J458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3"/>
      <c r="C110" s="132"/>
      <c r="D110" s="194" t="s">
        <v>362</v>
      </c>
      <c r="E110" s="195"/>
      <c r="F110" s="195"/>
      <c r="G110" s="195"/>
      <c r="H110" s="195"/>
      <c r="I110" s="195"/>
      <c r="J110" s="196">
        <f>J495</f>
        <v>0</v>
      </c>
      <c r="K110" s="132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3"/>
      <c r="C111" s="132"/>
      <c r="D111" s="194" t="s">
        <v>363</v>
      </c>
      <c r="E111" s="195"/>
      <c r="F111" s="195"/>
      <c r="G111" s="195"/>
      <c r="H111" s="195"/>
      <c r="I111" s="195"/>
      <c r="J111" s="196">
        <f>J500</f>
        <v>0</v>
      </c>
      <c r="K111" s="132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32"/>
      <c r="D112" s="194" t="s">
        <v>364</v>
      </c>
      <c r="E112" s="195"/>
      <c r="F112" s="195"/>
      <c r="G112" s="195"/>
      <c r="H112" s="195"/>
      <c r="I112" s="195"/>
      <c r="J112" s="196">
        <f>J520</f>
        <v>0</v>
      </c>
      <c r="K112" s="132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3"/>
      <c r="C113" s="132"/>
      <c r="D113" s="194" t="s">
        <v>365</v>
      </c>
      <c r="E113" s="195"/>
      <c r="F113" s="195"/>
      <c r="G113" s="195"/>
      <c r="H113" s="195"/>
      <c r="I113" s="195"/>
      <c r="J113" s="196">
        <f>J535</f>
        <v>0</v>
      </c>
      <c r="K113" s="132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3"/>
      <c r="C114" s="132"/>
      <c r="D114" s="194" t="s">
        <v>366</v>
      </c>
      <c r="E114" s="195"/>
      <c r="F114" s="195"/>
      <c r="G114" s="195"/>
      <c r="H114" s="195"/>
      <c r="I114" s="195"/>
      <c r="J114" s="196">
        <f>J542</f>
        <v>0</v>
      </c>
      <c r="K114" s="132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3"/>
      <c r="C115" s="132"/>
      <c r="D115" s="194" t="s">
        <v>367</v>
      </c>
      <c r="E115" s="195"/>
      <c r="F115" s="195"/>
      <c r="G115" s="195"/>
      <c r="H115" s="195"/>
      <c r="I115" s="195"/>
      <c r="J115" s="196">
        <f>J581</f>
        <v>0</v>
      </c>
      <c r="K115" s="132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3"/>
      <c r="C116" s="132"/>
      <c r="D116" s="194" t="s">
        <v>368</v>
      </c>
      <c r="E116" s="195"/>
      <c r="F116" s="195"/>
      <c r="G116" s="195"/>
      <c r="H116" s="195"/>
      <c r="I116" s="195"/>
      <c r="J116" s="196">
        <f>J611</f>
        <v>0</v>
      </c>
      <c r="K116" s="132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3"/>
      <c r="C117" s="132"/>
      <c r="D117" s="194" t="s">
        <v>369</v>
      </c>
      <c r="E117" s="195"/>
      <c r="F117" s="195"/>
      <c r="G117" s="195"/>
      <c r="H117" s="195"/>
      <c r="I117" s="195"/>
      <c r="J117" s="196">
        <f>J652</f>
        <v>0</v>
      </c>
      <c r="K117" s="132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3"/>
      <c r="C118" s="132"/>
      <c r="D118" s="194" t="s">
        <v>370</v>
      </c>
      <c r="E118" s="195"/>
      <c r="F118" s="195"/>
      <c r="G118" s="195"/>
      <c r="H118" s="195"/>
      <c r="I118" s="195"/>
      <c r="J118" s="196">
        <f>J690</f>
        <v>0</v>
      </c>
      <c r="K118" s="132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3"/>
      <c r="C119" s="132"/>
      <c r="D119" s="194" t="s">
        <v>371</v>
      </c>
      <c r="E119" s="195"/>
      <c r="F119" s="195"/>
      <c r="G119" s="195"/>
      <c r="H119" s="195"/>
      <c r="I119" s="195"/>
      <c r="J119" s="196">
        <f>J705</f>
        <v>0</v>
      </c>
      <c r="K119" s="132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5" spans="1:31" s="2" customFormat="1" ht="6.95" customHeight="1">
      <c r="A125" s="37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24.95" customHeight="1">
      <c r="A126" s="37"/>
      <c r="B126" s="38"/>
      <c r="C126" s="22" t="s">
        <v>127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16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182" t="str">
        <f>E7</f>
        <v>Sociální zázemí pro Lesní hřbitov</v>
      </c>
      <c r="F129" s="31"/>
      <c r="G129" s="31"/>
      <c r="H129" s="31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110</v>
      </c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6.5" customHeight="1">
      <c r="A131" s="37"/>
      <c r="B131" s="38"/>
      <c r="C131" s="39"/>
      <c r="D131" s="39"/>
      <c r="E131" s="75" t="str">
        <f>E9</f>
        <v>02 - SO 02 Sociální zařízení</v>
      </c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20</v>
      </c>
      <c r="D133" s="39"/>
      <c r="E133" s="39"/>
      <c r="F133" s="26" t="str">
        <f>F12</f>
        <v>Nový Bor</v>
      </c>
      <c r="G133" s="39"/>
      <c r="H133" s="39"/>
      <c r="I133" s="31" t="s">
        <v>22</v>
      </c>
      <c r="J133" s="78" t="str">
        <f>IF(J12="","",J12)</f>
        <v>21. 3. 2023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24</v>
      </c>
      <c r="D135" s="39"/>
      <c r="E135" s="39"/>
      <c r="F135" s="26" t="str">
        <f>E15</f>
        <v>Město Nový Bor</v>
      </c>
      <c r="G135" s="39"/>
      <c r="H135" s="39"/>
      <c r="I135" s="31" t="s">
        <v>30</v>
      </c>
      <c r="J135" s="35" t="str">
        <f>E21</f>
        <v>R. Voce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28</v>
      </c>
      <c r="D136" s="39"/>
      <c r="E136" s="39"/>
      <c r="F136" s="26" t="str">
        <f>IF(E18="","",E18)</f>
        <v>Vyplň údaj</v>
      </c>
      <c r="G136" s="39"/>
      <c r="H136" s="39"/>
      <c r="I136" s="31" t="s">
        <v>33</v>
      </c>
      <c r="J136" s="35" t="str">
        <f>E24</f>
        <v>J. Nenšěra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0.3" customHeight="1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11" customFormat="1" ht="29.25" customHeight="1">
      <c r="A138" s="198"/>
      <c r="B138" s="199"/>
      <c r="C138" s="200" t="s">
        <v>128</v>
      </c>
      <c r="D138" s="201" t="s">
        <v>61</v>
      </c>
      <c r="E138" s="201" t="s">
        <v>57</v>
      </c>
      <c r="F138" s="201" t="s">
        <v>58</v>
      </c>
      <c r="G138" s="201" t="s">
        <v>129</v>
      </c>
      <c r="H138" s="201" t="s">
        <v>130</v>
      </c>
      <c r="I138" s="201" t="s">
        <v>131</v>
      </c>
      <c r="J138" s="201" t="s">
        <v>116</v>
      </c>
      <c r="K138" s="202" t="s">
        <v>132</v>
      </c>
      <c r="L138" s="203"/>
      <c r="M138" s="99" t="s">
        <v>1</v>
      </c>
      <c r="N138" s="100" t="s">
        <v>40</v>
      </c>
      <c r="O138" s="100" t="s">
        <v>133</v>
      </c>
      <c r="P138" s="100" t="s">
        <v>134</v>
      </c>
      <c r="Q138" s="100" t="s">
        <v>135</v>
      </c>
      <c r="R138" s="100" t="s">
        <v>136</v>
      </c>
      <c r="S138" s="100" t="s">
        <v>137</v>
      </c>
      <c r="T138" s="101" t="s">
        <v>138</v>
      </c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</row>
    <row r="139" spans="1:63" s="2" customFormat="1" ht="22.8" customHeight="1">
      <c r="A139" s="37"/>
      <c r="B139" s="38"/>
      <c r="C139" s="106" t="s">
        <v>139</v>
      </c>
      <c r="D139" s="39"/>
      <c r="E139" s="39"/>
      <c r="F139" s="39"/>
      <c r="G139" s="39"/>
      <c r="H139" s="39"/>
      <c r="I139" s="39"/>
      <c r="J139" s="204">
        <f>BK139</f>
        <v>0</v>
      </c>
      <c r="K139" s="39"/>
      <c r="L139" s="43"/>
      <c r="M139" s="102"/>
      <c r="N139" s="205"/>
      <c r="O139" s="103"/>
      <c r="P139" s="206">
        <f>P140+P372</f>
        <v>0</v>
      </c>
      <c r="Q139" s="103"/>
      <c r="R139" s="206">
        <f>R140+R372</f>
        <v>443.88615109</v>
      </c>
      <c r="S139" s="103"/>
      <c r="T139" s="207">
        <f>T140+T372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75</v>
      </c>
      <c r="AU139" s="16" t="s">
        <v>118</v>
      </c>
      <c r="BK139" s="208">
        <f>BK140+BK372</f>
        <v>0</v>
      </c>
    </row>
    <row r="140" spans="1:63" s="12" customFormat="1" ht="25.9" customHeight="1">
      <c r="A140" s="12"/>
      <c r="B140" s="209"/>
      <c r="C140" s="210"/>
      <c r="D140" s="211" t="s">
        <v>75</v>
      </c>
      <c r="E140" s="212" t="s">
        <v>140</v>
      </c>
      <c r="F140" s="212" t="s">
        <v>141</v>
      </c>
      <c r="G140" s="210"/>
      <c r="H140" s="210"/>
      <c r="I140" s="213"/>
      <c r="J140" s="214">
        <f>BK140</f>
        <v>0</v>
      </c>
      <c r="K140" s="210"/>
      <c r="L140" s="215"/>
      <c r="M140" s="216"/>
      <c r="N140" s="217"/>
      <c r="O140" s="217"/>
      <c r="P140" s="218">
        <f>P141+P159+P185+P221+P247+P255+P337+P369</f>
        <v>0</v>
      </c>
      <c r="Q140" s="217"/>
      <c r="R140" s="218">
        <f>R141+R159+R185+R221+R247+R255+R337+R369</f>
        <v>436.19163124</v>
      </c>
      <c r="S140" s="217"/>
      <c r="T140" s="219">
        <f>T141+T159+T185+T221+T247+T255+T337+T369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83</v>
      </c>
      <c r="AT140" s="221" t="s">
        <v>75</v>
      </c>
      <c r="AU140" s="221" t="s">
        <v>76</v>
      </c>
      <c r="AY140" s="220" t="s">
        <v>142</v>
      </c>
      <c r="BK140" s="222">
        <f>BK141+BK159+BK185+BK221+BK247+BK255+BK337+BK369</f>
        <v>0</v>
      </c>
    </row>
    <row r="141" spans="1:63" s="12" customFormat="1" ht="22.8" customHeight="1">
      <c r="A141" s="12"/>
      <c r="B141" s="209"/>
      <c r="C141" s="210"/>
      <c r="D141" s="211" t="s">
        <v>75</v>
      </c>
      <c r="E141" s="223" t="s">
        <v>83</v>
      </c>
      <c r="F141" s="223" t="s">
        <v>143</v>
      </c>
      <c r="G141" s="210"/>
      <c r="H141" s="210"/>
      <c r="I141" s="213"/>
      <c r="J141" s="224">
        <f>BK141</f>
        <v>0</v>
      </c>
      <c r="K141" s="210"/>
      <c r="L141" s="215"/>
      <c r="M141" s="216"/>
      <c r="N141" s="217"/>
      <c r="O141" s="217"/>
      <c r="P141" s="218">
        <f>SUM(P142:P158)</f>
        <v>0</v>
      </c>
      <c r="Q141" s="217"/>
      <c r="R141" s="218">
        <f>SUM(R142:R158)</f>
        <v>219.55</v>
      </c>
      <c r="S141" s="217"/>
      <c r="T141" s="219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0" t="s">
        <v>83</v>
      </c>
      <c r="AT141" s="221" t="s">
        <v>75</v>
      </c>
      <c r="AU141" s="221" t="s">
        <v>83</v>
      </c>
      <c r="AY141" s="220" t="s">
        <v>142</v>
      </c>
      <c r="BK141" s="222">
        <f>SUM(BK142:BK158)</f>
        <v>0</v>
      </c>
    </row>
    <row r="142" spans="1:65" s="2" customFormat="1" ht="24.15" customHeight="1">
      <c r="A142" s="37"/>
      <c r="B142" s="38"/>
      <c r="C142" s="225" t="s">
        <v>83</v>
      </c>
      <c r="D142" s="225" t="s">
        <v>144</v>
      </c>
      <c r="E142" s="226" t="s">
        <v>372</v>
      </c>
      <c r="F142" s="227" t="s">
        <v>373</v>
      </c>
      <c r="G142" s="228" t="s">
        <v>167</v>
      </c>
      <c r="H142" s="229">
        <v>28.35</v>
      </c>
      <c r="I142" s="230"/>
      <c r="J142" s="231">
        <f>ROUND(I142*H142,2)</f>
        <v>0</v>
      </c>
      <c r="K142" s="227" t="s">
        <v>148</v>
      </c>
      <c r="L142" s="43"/>
      <c r="M142" s="232" t="s">
        <v>1</v>
      </c>
      <c r="N142" s="233" t="s">
        <v>41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149</v>
      </c>
      <c r="AT142" s="236" t="s">
        <v>144</v>
      </c>
      <c r="AU142" s="236" t="s">
        <v>85</v>
      </c>
      <c r="AY142" s="16" t="s">
        <v>142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83</v>
      </c>
      <c r="BK142" s="237">
        <f>ROUND(I142*H142,2)</f>
        <v>0</v>
      </c>
      <c r="BL142" s="16" t="s">
        <v>149</v>
      </c>
      <c r="BM142" s="236" t="s">
        <v>374</v>
      </c>
    </row>
    <row r="143" spans="1:47" s="2" customFormat="1" ht="12">
      <c r="A143" s="37"/>
      <c r="B143" s="38"/>
      <c r="C143" s="39"/>
      <c r="D143" s="238" t="s">
        <v>151</v>
      </c>
      <c r="E143" s="39"/>
      <c r="F143" s="239" t="s">
        <v>375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151</v>
      </c>
      <c r="AU143" s="16" t="s">
        <v>85</v>
      </c>
    </row>
    <row r="144" spans="1:51" s="13" customFormat="1" ht="12">
      <c r="A144" s="13"/>
      <c r="B144" s="243"/>
      <c r="C144" s="244"/>
      <c r="D144" s="238" t="s">
        <v>153</v>
      </c>
      <c r="E144" s="245" t="s">
        <v>1</v>
      </c>
      <c r="F144" s="246" t="s">
        <v>376</v>
      </c>
      <c r="G144" s="244"/>
      <c r="H144" s="247">
        <v>28.35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153</v>
      </c>
      <c r="AU144" s="253" t="s">
        <v>85</v>
      </c>
      <c r="AV144" s="13" t="s">
        <v>85</v>
      </c>
      <c r="AW144" s="13" t="s">
        <v>32</v>
      </c>
      <c r="AX144" s="13" t="s">
        <v>83</v>
      </c>
      <c r="AY144" s="253" t="s">
        <v>142</v>
      </c>
    </row>
    <row r="145" spans="1:65" s="2" customFormat="1" ht="37.8" customHeight="1">
      <c r="A145" s="37"/>
      <c r="B145" s="38"/>
      <c r="C145" s="225" t="s">
        <v>85</v>
      </c>
      <c r="D145" s="225" t="s">
        <v>144</v>
      </c>
      <c r="E145" s="226" t="s">
        <v>178</v>
      </c>
      <c r="F145" s="227" t="s">
        <v>179</v>
      </c>
      <c r="G145" s="228" t="s">
        <v>167</v>
      </c>
      <c r="H145" s="229">
        <v>28.35</v>
      </c>
      <c r="I145" s="230"/>
      <c r="J145" s="231">
        <f>ROUND(I145*H145,2)</f>
        <v>0</v>
      </c>
      <c r="K145" s="227" t="s">
        <v>148</v>
      </c>
      <c r="L145" s="43"/>
      <c r="M145" s="232" t="s">
        <v>1</v>
      </c>
      <c r="N145" s="233" t="s">
        <v>41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149</v>
      </c>
      <c r="AT145" s="236" t="s">
        <v>144</v>
      </c>
      <c r="AU145" s="236" t="s">
        <v>85</v>
      </c>
      <c r="AY145" s="16" t="s">
        <v>142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83</v>
      </c>
      <c r="BK145" s="237">
        <f>ROUND(I145*H145,2)</f>
        <v>0</v>
      </c>
      <c r="BL145" s="16" t="s">
        <v>149</v>
      </c>
      <c r="BM145" s="236" t="s">
        <v>377</v>
      </c>
    </row>
    <row r="146" spans="1:47" s="2" customFormat="1" ht="12">
      <c r="A146" s="37"/>
      <c r="B146" s="38"/>
      <c r="C146" s="39"/>
      <c r="D146" s="238" t="s">
        <v>151</v>
      </c>
      <c r="E146" s="39"/>
      <c r="F146" s="239" t="s">
        <v>181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151</v>
      </c>
      <c r="AU146" s="16" t="s">
        <v>85</v>
      </c>
    </row>
    <row r="147" spans="1:51" s="13" customFormat="1" ht="12">
      <c r="A147" s="13"/>
      <c r="B147" s="243"/>
      <c r="C147" s="244"/>
      <c r="D147" s="238" t="s">
        <v>153</v>
      </c>
      <c r="E147" s="245" t="s">
        <v>1</v>
      </c>
      <c r="F147" s="246" t="s">
        <v>378</v>
      </c>
      <c r="G147" s="244"/>
      <c r="H147" s="247">
        <v>28.35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153</v>
      </c>
      <c r="AU147" s="253" t="s">
        <v>85</v>
      </c>
      <c r="AV147" s="13" t="s">
        <v>85</v>
      </c>
      <c r="AW147" s="13" t="s">
        <v>32</v>
      </c>
      <c r="AX147" s="13" t="s">
        <v>83</v>
      </c>
      <c r="AY147" s="253" t="s">
        <v>142</v>
      </c>
    </row>
    <row r="148" spans="1:65" s="2" customFormat="1" ht="33" customHeight="1">
      <c r="A148" s="37"/>
      <c r="B148" s="38"/>
      <c r="C148" s="225" t="s">
        <v>159</v>
      </c>
      <c r="D148" s="225" t="s">
        <v>144</v>
      </c>
      <c r="E148" s="226" t="s">
        <v>184</v>
      </c>
      <c r="F148" s="227" t="s">
        <v>185</v>
      </c>
      <c r="G148" s="228" t="s">
        <v>186</v>
      </c>
      <c r="H148" s="229">
        <v>56.7</v>
      </c>
      <c r="I148" s="230"/>
      <c r="J148" s="231">
        <f>ROUND(I148*H148,2)</f>
        <v>0</v>
      </c>
      <c r="K148" s="227" t="s">
        <v>148</v>
      </c>
      <c r="L148" s="43"/>
      <c r="M148" s="232" t="s">
        <v>1</v>
      </c>
      <c r="N148" s="233" t="s">
        <v>41</v>
      </c>
      <c r="O148" s="90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149</v>
      </c>
      <c r="AT148" s="236" t="s">
        <v>144</v>
      </c>
      <c r="AU148" s="236" t="s">
        <v>85</v>
      </c>
      <c r="AY148" s="16" t="s">
        <v>142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83</v>
      </c>
      <c r="BK148" s="237">
        <f>ROUND(I148*H148,2)</f>
        <v>0</v>
      </c>
      <c r="BL148" s="16" t="s">
        <v>149</v>
      </c>
      <c r="BM148" s="236" t="s">
        <v>379</v>
      </c>
    </row>
    <row r="149" spans="1:47" s="2" customFormat="1" ht="12">
      <c r="A149" s="37"/>
      <c r="B149" s="38"/>
      <c r="C149" s="39"/>
      <c r="D149" s="238" t="s">
        <v>151</v>
      </c>
      <c r="E149" s="39"/>
      <c r="F149" s="239" t="s">
        <v>188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151</v>
      </c>
      <c r="AU149" s="16" t="s">
        <v>85</v>
      </c>
    </row>
    <row r="150" spans="1:51" s="13" customFormat="1" ht="12">
      <c r="A150" s="13"/>
      <c r="B150" s="243"/>
      <c r="C150" s="244"/>
      <c r="D150" s="238" t="s">
        <v>153</v>
      </c>
      <c r="E150" s="244"/>
      <c r="F150" s="246" t="s">
        <v>380</v>
      </c>
      <c r="G150" s="244"/>
      <c r="H150" s="247">
        <v>56.7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153</v>
      </c>
      <c r="AU150" s="253" t="s">
        <v>85</v>
      </c>
      <c r="AV150" s="13" t="s">
        <v>85</v>
      </c>
      <c r="AW150" s="13" t="s">
        <v>4</v>
      </c>
      <c r="AX150" s="13" t="s">
        <v>83</v>
      </c>
      <c r="AY150" s="253" t="s">
        <v>142</v>
      </c>
    </row>
    <row r="151" spans="1:65" s="2" customFormat="1" ht="24.15" customHeight="1">
      <c r="A151" s="37"/>
      <c r="B151" s="38"/>
      <c r="C151" s="225" t="s">
        <v>149</v>
      </c>
      <c r="D151" s="225" t="s">
        <v>144</v>
      </c>
      <c r="E151" s="226" t="s">
        <v>310</v>
      </c>
      <c r="F151" s="227" t="s">
        <v>311</v>
      </c>
      <c r="G151" s="228" t="s">
        <v>167</v>
      </c>
      <c r="H151" s="229">
        <v>109.775</v>
      </c>
      <c r="I151" s="230"/>
      <c r="J151" s="231">
        <f>ROUND(I151*H151,2)</f>
        <v>0</v>
      </c>
      <c r="K151" s="227" t="s">
        <v>148</v>
      </c>
      <c r="L151" s="43"/>
      <c r="M151" s="232" t="s">
        <v>1</v>
      </c>
      <c r="N151" s="233" t="s">
        <v>41</v>
      </c>
      <c r="O151" s="90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149</v>
      </c>
      <c r="AT151" s="236" t="s">
        <v>144</v>
      </c>
      <c r="AU151" s="236" t="s">
        <v>85</v>
      </c>
      <c r="AY151" s="16" t="s">
        <v>142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83</v>
      </c>
      <c r="BK151" s="237">
        <f>ROUND(I151*H151,2)</f>
        <v>0</v>
      </c>
      <c r="BL151" s="16" t="s">
        <v>149</v>
      </c>
      <c r="BM151" s="236" t="s">
        <v>381</v>
      </c>
    </row>
    <row r="152" spans="1:47" s="2" customFormat="1" ht="12">
      <c r="A152" s="37"/>
      <c r="B152" s="38"/>
      <c r="C152" s="39"/>
      <c r="D152" s="238" t="s">
        <v>151</v>
      </c>
      <c r="E152" s="39"/>
      <c r="F152" s="239" t="s">
        <v>313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151</v>
      </c>
      <c r="AU152" s="16" t="s">
        <v>85</v>
      </c>
    </row>
    <row r="153" spans="1:51" s="13" customFormat="1" ht="12">
      <c r="A153" s="13"/>
      <c r="B153" s="243"/>
      <c r="C153" s="244"/>
      <c r="D153" s="238" t="s">
        <v>153</v>
      </c>
      <c r="E153" s="245" t="s">
        <v>1</v>
      </c>
      <c r="F153" s="246" t="s">
        <v>382</v>
      </c>
      <c r="G153" s="244"/>
      <c r="H153" s="247">
        <v>134.384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153</v>
      </c>
      <c r="AU153" s="253" t="s">
        <v>85</v>
      </c>
      <c r="AV153" s="13" t="s">
        <v>85</v>
      </c>
      <c r="AW153" s="13" t="s">
        <v>32</v>
      </c>
      <c r="AX153" s="13" t="s">
        <v>76</v>
      </c>
      <c r="AY153" s="253" t="s">
        <v>142</v>
      </c>
    </row>
    <row r="154" spans="1:51" s="13" customFormat="1" ht="12">
      <c r="A154" s="13"/>
      <c r="B154" s="243"/>
      <c r="C154" s="244"/>
      <c r="D154" s="238" t="s">
        <v>153</v>
      </c>
      <c r="E154" s="245" t="s">
        <v>1</v>
      </c>
      <c r="F154" s="246" t="s">
        <v>383</v>
      </c>
      <c r="G154" s="244"/>
      <c r="H154" s="247">
        <v>-24.609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153</v>
      </c>
      <c r="AU154" s="253" t="s">
        <v>85</v>
      </c>
      <c r="AV154" s="13" t="s">
        <v>85</v>
      </c>
      <c r="AW154" s="13" t="s">
        <v>32</v>
      </c>
      <c r="AX154" s="13" t="s">
        <v>76</v>
      </c>
      <c r="AY154" s="253" t="s">
        <v>142</v>
      </c>
    </row>
    <row r="155" spans="1:51" s="14" customFormat="1" ht="12">
      <c r="A155" s="14"/>
      <c r="B155" s="264"/>
      <c r="C155" s="265"/>
      <c r="D155" s="238" t="s">
        <v>153</v>
      </c>
      <c r="E155" s="266" t="s">
        <v>1</v>
      </c>
      <c r="F155" s="267" t="s">
        <v>233</v>
      </c>
      <c r="G155" s="265"/>
      <c r="H155" s="268">
        <v>109.77499999999998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4" t="s">
        <v>153</v>
      </c>
      <c r="AU155" s="274" t="s">
        <v>85</v>
      </c>
      <c r="AV155" s="14" t="s">
        <v>149</v>
      </c>
      <c r="AW155" s="14" t="s">
        <v>32</v>
      </c>
      <c r="AX155" s="14" t="s">
        <v>83</v>
      </c>
      <c r="AY155" s="274" t="s">
        <v>142</v>
      </c>
    </row>
    <row r="156" spans="1:65" s="2" customFormat="1" ht="16.5" customHeight="1">
      <c r="A156" s="37"/>
      <c r="B156" s="38"/>
      <c r="C156" s="254" t="s">
        <v>171</v>
      </c>
      <c r="D156" s="254" t="s">
        <v>202</v>
      </c>
      <c r="E156" s="255" t="s">
        <v>315</v>
      </c>
      <c r="F156" s="256" t="s">
        <v>316</v>
      </c>
      <c r="G156" s="257" t="s">
        <v>186</v>
      </c>
      <c r="H156" s="258">
        <v>219.55</v>
      </c>
      <c r="I156" s="259"/>
      <c r="J156" s="260">
        <f>ROUND(I156*H156,2)</f>
        <v>0</v>
      </c>
      <c r="K156" s="256" t="s">
        <v>148</v>
      </c>
      <c r="L156" s="261"/>
      <c r="M156" s="262" t="s">
        <v>1</v>
      </c>
      <c r="N156" s="263" t="s">
        <v>41</v>
      </c>
      <c r="O156" s="90"/>
      <c r="P156" s="234">
        <f>O156*H156</f>
        <v>0</v>
      </c>
      <c r="Q156" s="234">
        <v>1</v>
      </c>
      <c r="R156" s="234">
        <f>Q156*H156</f>
        <v>219.55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190</v>
      </c>
      <c r="AT156" s="236" t="s">
        <v>202</v>
      </c>
      <c r="AU156" s="236" t="s">
        <v>85</v>
      </c>
      <c r="AY156" s="16" t="s">
        <v>142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83</v>
      </c>
      <c r="BK156" s="237">
        <f>ROUND(I156*H156,2)</f>
        <v>0</v>
      </c>
      <c r="BL156" s="16" t="s">
        <v>149</v>
      </c>
      <c r="BM156" s="236" t="s">
        <v>384</v>
      </c>
    </row>
    <row r="157" spans="1:47" s="2" customFormat="1" ht="12">
      <c r="A157" s="37"/>
      <c r="B157" s="38"/>
      <c r="C157" s="39"/>
      <c r="D157" s="238" t="s">
        <v>151</v>
      </c>
      <c r="E157" s="39"/>
      <c r="F157" s="239" t="s">
        <v>316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151</v>
      </c>
      <c r="AU157" s="16" t="s">
        <v>85</v>
      </c>
    </row>
    <row r="158" spans="1:51" s="13" customFormat="1" ht="12">
      <c r="A158" s="13"/>
      <c r="B158" s="243"/>
      <c r="C158" s="244"/>
      <c r="D158" s="238" t="s">
        <v>153</v>
      </c>
      <c r="E158" s="244"/>
      <c r="F158" s="246" t="s">
        <v>385</v>
      </c>
      <c r="G158" s="244"/>
      <c r="H158" s="247">
        <v>219.55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153</v>
      </c>
      <c r="AU158" s="253" t="s">
        <v>85</v>
      </c>
      <c r="AV158" s="13" t="s">
        <v>85</v>
      </c>
      <c r="AW158" s="13" t="s">
        <v>4</v>
      </c>
      <c r="AX158" s="13" t="s">
        <v>83</v>
      </c>
      <c r="AY158" s="253" t="s">
        <v>142</v>
      </c>
    </row>
    <row r="159" spans="1:63" s="12" customFormat="1" ht="22.8" customHeight="1">
      <c r="A159" s="12"/>
      <c r="B159" s="209"/>
      <c r="C159" s="210"/>
      <c r="D159" s="211" t="s">
        <v>75</v>
      </c>
      <c r="E159" s="223" t="s">
        <v>85</v>
      </c>
      <c r="F159" s="223" t="s">
        <v>386</v>
      </c>
      <c r="G159" s="210"/>
      <c r="H159" s="210"/>
      <c r="I159" s="213"/>
      <c r="J159" s="224">
        <f>BK159</f>
        <v>0</v>
      </c>
      <c r="K159" s="210"/>
      <c r="L159" s="215"/>
      <c r="M159" s="216"/>
      <c r="N159" s="217"/>
      <c r="O159" s="217"/>
      <c r="P159" s="218">
        <f>SUM(P160:P184)</f>
        <v>0</v>
      </c>
      <c r="Q159" s="217"/>
      <c r="R159" s="218">
        <f>SUM(R160:R184)</f>
        <v>86.06035560999999</v>
      </c>
      <c r="S159" s="217"/>
      <c r="T159" s="219">
        <f>SUM(T160:T184)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0" t="s">
        <v>83</v>
      </c>
      <c r="AT159" s="221" t="s">
        <v>75</v>
      </c>
      <c r="AU159" s="221" t="s">
        <v>83</v>
      </c>
      <c r="AY159" s="220" t="s">
        <v>142</v>
      </c>
      <c r="BK159" s="222">
        <f>SUM(BK160:BK184)</f>
        <v>0</v>
      </c>
    </row>
    <row r="160" spans="1:65" s="2" customFormat="1" ht="24.15" customHeight="1">
      <c r="A160" s="37"/>
      <c r="B160" s="38"/>
      <c r="C160" s="225" t="s">
        <v>177</v>
      </c>
      <c r="D160" s="225" t="s">
        <v>144</v>
      </c>
      <c r="E160" s="226" t="s">
        <v>387</v>
      </c>
      <c r="F160" s="227" t="s">
        <v>388</v>
      </c>
      <c r="G160" s="228" t="s">
        <v>167</v>
      </c>
      <c r="H160" s="229">
        <v>10.374</v>
      </c>
      <c r="I160" s="230"/>
      <c r="J160" s="231">
        <f>ROUND(I160*H160,2)</f>
        <v>0</v>
      </c>
      <c r="K160" s="227" t="s">
        <v>148</v>
      </c>
      <c r="L160" s="43"/>
      <c r="M160" s="232" t="s">
        <v>1</v>
      </c>
      <c r="N160" s="233" t="s">
        <v>41</v>
      </c>
      <c r="O160" s="90"/>
      <c r="P160" s="234">
        <f>O160*H160</f>
        <v>0</v>
      </c>
      <c r="Q160" s="234">
        <v>2.30102</v>
      </c>
      <c r="R160" s="234">
        <f>Q160*H160</f>
        <v>23.870781479999998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149</v>
      </c>
      <c r="AT160" s="236" t="s">
        <v>144</v>
      </c>
      <c r="AU160" s="236" t="s">
        <v>85</v>
      </c>
      <c r="AY160" s="16" t="s">
        <v>142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83</v>
      </c>
      <c r="BK160" s="237">
        <f>ROUND(I160*H160,2)</f>
        <v>0</v>
      </c>
      <c r="BL160" s="16" t="s">
        <v>149</v>
      </c>
      <c r="BM160" s="236" t="s">
        <v>389</v>
      </c>
    </row>
    <row r="161" spans="1:47" s="2" customFormat="1" ht="12">
      <c r="A161" s="37"/>
      <c r="B161" s="38"/>
      <c r="C161" s="39"/>
      <c r="D161" s="238" t="s">
        <v>151</v>
      </c>
      <c r="E161" s="39"/>
      <c r="F161" s="239" t="s">
        <v>390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151</v>
      </c>
      <c r="AU161" s="16" t="s">
        <v>85</v>
      </c>
    </row>
    <row r="162" spans="1:51" s="13" customFormat="1" ht="12">
      <c r="A162" s="13"/>
      <c r="B162" s="243"/>
      <c r="C162" s="244"/>
      <c r="D162" s="238" t="s">
        <v>153</v>
      </c>
      <c r="E162" s="245" t="s">
        <v>1</v>
      </c>
      <c r="F162" s="246" t="s">
        <v>391</v>
      </c>
      <c r="G162" s="244"/>
      <c r="H162" s="247">
        <v>10.374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153</v>
      </c>
      <c r="AU162" s="253" t="s">
        <v>85</v>
      </c>
      <c r="AV162" s="13" t="s">
        <v>85</v>
      </c>
      <c r="AW162" s="13" t="s">
        <v>32</v>
      </c>
      <c r="AX162" s="13" t="s">
        <v>83</v>
      </c>
      <c r="AY162" s="253" t="s">
        <v>142</v>
      </c>
    </row>
    <row r="163" spans="1:65" s="2" customFormat="1" ht="16.5" customHeight="1">
      <c r="A163" s="37"/>
      <c r="B163" s="38"/>
      <c r="C163" s="225" t="s">
        <v>183</v>
      </c>
      <c r="D163" s="225" t="s">
        <v>144</v>
      </c>
      <c r="E163" s="226" t="s">
        <v>392</v>
      </c>
      <c r="F163" s="227" t="s">
        <v>393</v>
      </c>
      <c r="G163" s="228" t="s">
        <v>147</v>
      </c>
      <c r="H163" s="229">
        <v>5.01</v>
      </c>
      <c r="I163" s="230"/>
      <c r="J163" s="231">
        <f>ROUND(I163*H163,2)</f>
        <v>0</v>
      </c>
      <c r="K163" s="227" t="s">
        <v>148</v>
      </c>
      <c r="L163" s="43"/>
      <c r="M163" s="232" t="s">
        <v>1</v>
      </c>
      <c r="N163" s="233" t="s">
        <v>41</v>
      </c>
      <c r="O163" s="90"/>
      <c r="P163" s="234">
        <f>O163*H163</f>
        <v>0</v>
      </c>
      <c r="Q163" s="234">
        <v>0.00247</v>
      </c>
      <c r="R163" s="234">
        <f>Q163*H163</f>
        <v>0.012374699999999999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149</v>
      </c>
      <c r="AT163" s="236" t="s">
        <v>144</v>
      </c>
      <c r="AU163" s="236" t="s">
        <v>85</v>
      </c>
      <c r="AY163" s="16" t="s">
        <v>142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83</v>
      </c>
      <c r="BK163" s="237">
        <f>ROUND(I163*H163,2)</f>
        <v>0</v>
      </c>
      <c r="BL163" s="16" t="s">
        <v>149</v>
      </c>
      <c r="BM163" s="236" t="s">
        <v>394</v>
      </c>
    </row>
    <row r="164" spans="1:47" s="2" customFormat="1" ht="12">
      <c r="A164" s="37"/>
      <c r="B164" s="38"/>
      <c r="C164" s="39"/>
      <c r="D164" s="238" t="s">
        <v>151</v>
      </c>
      <c r="E164" s="39"/>
      <c r="F164" s="239" t="s">
        <v>395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151</v>
      </c>
      <c r="AU164" s="16" t="s">
        <v>85</v>
      </c>
    </row>
    <row r="165" spans="1:51" s="13" customFormat="1" ht="12">
      <c r="A165" s="13"/>
      <c r="B165" s="243"/>
      <c r="C165" s="244"/>
      <c r="D165" s="238" t="s">
        <v>153</v>
      </c>
      <c r="E165" s="245" t="s">
        <v>1</v>
      </c>
      <c r="F165" s="246" t="s">
        <v>396</v>
      </c>
      <c r="G165" s="244"/>
      <c r="H165" s="247">
        <v>5.01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153</v>
      </c>
      <c r="AU165" s="253" t="s">
        <v>85</v>
      </c>
      <c r="AV165" s="13" t="s">
        <v>85</v>
      </c>
      <c r="AW165" s="13" t="s">
        <v>32</v>
      </c>
      <c r="AX165" s="13" t="s">
        <v>83</v>
      </c>
      <c r="AY165" s="253" t="s">
        <v>142</v>
      </c>
    </row>
    <row r="166" spans="1:65" s="2" customFormat="1" ht="16.5" customHeight="1">
      <c r="A166" s="37"/>
      <c r="B166" s="38"/>
      <c r="C166" s="225" t="s">
        <v>190</v>
      </c>
      <c r="D166" s="225" t="s">
        <v>144</v>
      </c>
      <c r="E166" s="226" t="s">
        <v>397</v>
      </c>
      <c r="F166" s="227" t="s">
        <v>398</v>
      </c>
      <c r="G166" s="228" t="s">
        <v>147</v>
      </c>
      <c r="H166" s="229">
        <v>5.01</v>
      </c>
      <c r="I166" s="230"/>
      <c r="J166" s="231">
        <f>ROUND(I166*H166,2)</f>
        <v>0</v>
      </c>
      <c r="K166" s="227" t="s">
        <v>148</v>
      </c>
      <c r="L166" s="43"/>
      <c r="M166" s="232" t="s">
        <v>1</v>
      </c>
      <c r="N166" s="233" t="s">
        <v>41</v>
      </c>
      <c r="O166" s="90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149</v>
      </c>
      <c r="AT166" s="236" t="s">
        <v>144</v>
      </c>
      <c r="AU166" s="236" t="s">
        <v>85</v>
      </c>
      <c r="AY166" s="16" t="s">
        <v>142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83</v>
      </c>
      <c r="BK166" s="237">
        <f>ROUND(I166*H166,2)</f>
        <v>0</v>
      </c>
      <c r="BL166" s="16" t="s">
        <v>149</v>
      </c>
      <c r="BM166" s="236" t="s">
        <v>399</v>
      </c>
    </row>
    <row r="167" spans="1:47" s="2" customFormat="1" ht="12">
      <c r="A167" s="37"/>
      <c r="B167" s="38"/>
      <c r="C167" s="39"/>
      <c r="D167" s="238" t="s">
        <v>151</v>
      </c>
      <c r="E167" s="39"/>
      <c r="F167" s="239" t="s">
        <v>400</v>
      </c>
      <c r="G167" s="39"/>
      <c r="H167" s="39"/>
      <c r="I167" s="240"/>
      <c r="J167" s="39"/>
      <c r="K167" s="39"/>
      <c r="L167" s="43"/>
      <c r="M167" s="241"/>
      <c r="N167" s="242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151</v>
      </c>
      <c r="AU167" s="16" t="s">
        <v>85</v>
      </c>
    </row>
    <row r="168" spans="1:65" s="2" customFormat="1" ht="16.5" customHeight="1">
      <c r="A168" s="37"/>
      <c r="B168" s="38"/>
      <c r="C168" s="225" t="s">
        <v>195</v>
      </c>
      <c r="D168" s="225" t="s">
        <v>144</v>
      </c>
      <c r="E168" s="226" t="s">
        <v>401</v>
      </c>
      <c r="F168" s="227" t="s">
        <v>402</v>
      </c>
      <c r="G168" s="228" t="s">
        <v>186</v>
      </c>
      <c r="H168" s="229">
        <v>0.572</v>
      </c>
      <c r="I168" s="230"/>
      <c r="J168" s="231">
        <f>ROUND(I168*H168,2)</f>
        <v>0</v>
      </c>
      <c r="K168" s="227" t="s">
        <v>148</v>
      </c>
      <c r="L168" s="43"/>
      <c r="M168" s="232" t="s">
        <v>1</v>
      </c>
      <c r="N168" s="233" t="s">
        <v>41</v>
      </c>
      <c r="O168" s="90"/>
      <c r="P168" s="234">
        <f>O168*H168</f>
        <v>0</v>
      </c>
      <c r="Q168" s="234">
        <v>1.06277</v>
      </c>
      <c r="R168" s="234">
        <f>Q168*H168</f>
        <v>0.60790444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149</v>
      </c>
      <c r="AT168" s="236" t="s">
        <v>144</v>
      </c>
      <c r="AU168" s="236" t="s">
        <v>85</v>
      </c>
      <c r="AY168" s="16" t="s">
        <v>142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83</v>
      </c>
      <c r="BK168" s="237">
        <f>ROUND(I168*H168,2)</f>
        <v>0</v>
      </c>
      <c r="BL168" s="16" t="s">
        <v>149</v>
      </c>
      <c r="BM168" s="236" t="s">
        <v>403</v>
      </c>
    </row>
    <row r="169" spans="1:47" s="2" customFormat="1" ht="12">
      <c r="A169" s="37"/>
      <c r="B169" s="38"/>
      <c r="C169" s="39"/>
      <c r="D169" s="238" t="s">
        <v>151</v>
      </c>
      <c r="E169" s="39"/>
      <c r="F169" s="239" t="s">
        <v>404</v>
      </c>
      <c r="G169" s="39"/>
      <c r="H169" s="39"/>
      <c r="I169" s="240"/>
      <c r="J169" s="39"/>
      <c r="K169" s="39"/>
      <c r="L169" s="43"/>
      <c r="M169" s="241"/>
      <c r="N169" s="242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151</v>
      </c>
      <c r="AU169" s="16" t="s">
        <v>85</v>
      </c>
    </row>
    <row r="170" spans="1:51" s="13" customFormat="1" ht="12">
      <c r="A170" s="13"/>
      <c r="B170" s="243"/>
      <c r="C170" s="244"/>
      <c r="D170" s="238" t="s">
        <v>153</v>
      </c>
      <c r="E170" s="245" t="s">
        <v>1</v>
      </c>
      <c r="F170" s="246" t="s">
        <v>405</v>
      </c>
      <c r="G170" s="244"/>
      <c r="H170" s="247">
        <v>0.572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153</v>
      </c>
      <c r="AU170" s="253" t="s">
        <v>85</v>
      </c>
      <c r="AV170" s="13" t="s">
        <v>85</v>
      </c>
      <c r="AW170" s="13" t="s">
        <v>32</v>
      </c>
      <c r="AX170" s="13" t="s">
        <v>83</v>
      </c>
      <c r="AY170" s="253" t="s">
        <v>142</v>
      </c>
    </row>
    <row r="171" spans="1:65" s="2" customFormat="1" ht="16.5" customHeight="1">
      <c r="A171" s="37"/>
      <c r="B171" s="38"/>
      <c r="C171" s="225" t="s">
        <v>201</v>
      </c>
      <c r="D171" s="225" t="s">
        <v>144</v>
      </c>
      <c r="E171" s="226" t="s">
        <v>406</v>
      </c>
      <c r="F171" s="227" t="s">
        <v>407</v>
      </c>
      <c r="G171" s="228" t="s">
        <v>167</v>
      </c>
      <c r="H171" s="229">
        <v>10.299</v>
      </c>
      <c r="I171" s="230"/>
      <c r="J171" s="231">
        <f>ROUND(I171*H171,2)</f>
        <v>0</v>
      </c>
      <c r="K171" s="227" t="s">
        <v>148</v>
      </c>
      <c r="L171" s="43"/>
      <c r="M171" s="232" t="s">
        <v>1</v>
      </c>
      <c r="N171" s="233" t="s">
        <v>41</v>
      </c>
      <c r="O171" s="90"/>
      <c r="P171" s="234">
        <f>O171*H171</f>
        <v>0</v>
      </c>
      <c r="Q171" s="234">
        <v>2.50187</v>
      </c>
      <c r="R171" s="234">
        <f>Q171*H171</f>
        <v>25.766759129999997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149</v>
      </c>
      <c r="AT171" s="236" t="s">
        <v>144</v>
      </c>
      <c r="AU171" s="236" t="s">
        <v>85</v>
      </c>
      <c r="AY171" s="16" t="s">
        <v>142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83</v>
      </c>
      <c r="BK171" s="237">
        <f>ROUND(I171*H171,2)</f>
        <v>0</v>
      </c>
      <c r="BL171" s="16" t="s">
        <v>149</v>
      </c>
      <c r="BM171" s="236" t="s">
        <v>408</v>
      </c>
    </row>
    <row r="172" spans="1:47" s="2" customFormat="1" ht="12">
      <c r="A172" s="37"/>
      <c r="B172" s="38"/>
      <c r="C172" s="39"/>
      <c r="D172" s="238" t="s">
        <v>151</v>
      </c>
      <c r="E172" s="39"/>
      <c r="F172" s="239" t="s">
        <v>409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151</v>
      </c>
      <c r="AU172" s="16" t="s">
        <v>85</v>
      </c>
    </row>
    <row r="173" spans="1:51" s="13" customFormat="1" ht="12">
      <c r="A173" s="13"/>
      <c r="B173" s="243"/>
      <c r="C173" s="244"/>
      <c r="D173" s="238" t="s">
        <v>153</v>
      </c>
      <c r="E173" s="245" t="s">
        <v>1</v>
      </c>
      <c r="F173" s="246" t="s">
        <v>410</v>
      </c>
      <c r="G173" s="244"/>
      <c r="H173" s="247">
        <v>10.299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153</v>
      </c>
      <c r="AU173" s="253" t="s">
        <v>85</v>
      </c>
      <c r="AV173" s="13" t="s">
        <v>85</v>
      </c>
      <c r="AW173" s="13" t="s">
        <v>32</v>
      </c>
      <c r="AX173" s="13" t="s">
        <v>83</v>
      </c>
      <c r="AY173" s="253" t="s">
        <v>142</v>
      </c>
    </row>
    <row r="174" spans="1:65" s="2" customFormat="1" ht="16.5" customHeight="1">
      <c r="A174" s="37"/>
      <c r="B174" s="38"/>
      <c r="C174" s="225" t="s">
        <v>208</v>
      </c>
      <c r="D174" s="225" t="s">
        <v>144</v>
      </c>
      <c r="E174" s="226" t="s">
        <v>411</v>
      </c>
      <c r="F174" s="227" t="s">
        <v>412</v>
      </c>
      <c r="G174" s="228" t="s">
        <v>147</v>
      </c>
      <c r="H174" s="229">
        <v>41.194</v>
      </c>
      <c r="I174" s="230"/>
      <c r="J174" s="231">
        <f>ROUND(I174*H174,2)</f>
        <v>0</v>
      </c>
      <c r="K174" s="227" t="s">
        <v>148</v>
      </c>
      <c r="L174" s="43"/>
      <c r="M174" s="232" t="s">
        <v>1</v>
      </c>
      <c r="N174" s="233" t="s">
        <v>41</v>
      </c>
      <c r="O174" s="90"/>
      <c r="P174" s="234">
        <f>O174*H174</f>
        <v>0</v>
      </c>
      <c r="Q174" s="234">
        <v>0.00269</v>
      </c>
      <c r="R174" s="234">
        <f>Q174*H174</f>
        <v>0.11081186000000001</v>
      </c>
      <c r="S174" s="234">
        <v>0</v>
      </c>
      <c r="T174" s="23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6" t="s">
        <v>149</v>
      </c>
      <c r="AT174" s="236" t="s">
        <v>144</v>
      </c>
      <c r="AU174" s="236" t="s">
        <v>85</v>
      </c>
      <c r="AY174" s="16" t="s">
        <v>142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6" t="s">
        <v>83</v>
      </c>
      <c r="BK174" s="237">
        <f>ROUND(I174*H174,2)</f>
        <v>0</v>
      </c>
      <c r="BL174" s="16" t="s">
        <v>149</v>
      </c>
      <c r="BM174" s="236" t="s">
        <v>413</v>
      </c>
    </row>
    <row r="175" spans="1:47" s="2" customFormat="1" ht="12">
      <c r="A175" s="37"/>
      <c r="B175" s="38"/>
      <c r="C175" s="39"/>
      <c r="D175" s="238" t="s">
        <v>151</v>
      </c>
      <c r="E175" s="39"/>
      <c r="F175" s="239" t="s">
        <v>414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151</v>
      </c>
      <c r="AU175" s="16" t="s">
        <v>85</v>
      </c>
    </row>
    <row r="176" spans="1:51" s="13" customFormat="1" ht="12">
      <c r="A176" s="13"/>
      <c r="B176" s="243"/>
      <c r="C176" s="244"/>
      <c r="D176" s="238" t="s">
        <v>153</v>
      </c>
      <c r="E176" s="245" t="s">
        <v>1</v>
      </c>
      <c r="F176" s="246" t="s">
        <v>415</v>
      </c>
      <c r="G176" s="244"/>
      <c r="H176" s="247">
        <v>41.194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153</v>
      </c>
      <c r="AU176" s="253" t="s">
        <v>85</v>
      </c>
      <c r="AV176" s="13" t="s">
        <v>85</v>
      </c>
      <c r="AW176" s="13" t="s">
        <v>32</v>
      </c>
      <c r="AX176" s="13" t="s">
        <v>83</v>
      </c>
      <c r="AY176" s="253" t="s">
        <v>142</v>
      </c>
    </row>
    <row r="177" spans="1:65" s="2" customFormat="1" ht="16.5" customHeight="1">
      <c r="A177" s="37"/>
      <c r="B177" s="38"/>
      <c r="C177" s="225" t="s">
        <v>215</v>
      </c>
      <c r="D177" s="225" t="s">
        <v>144</v>
      </c>
      <c r="E177" s="226" t="s">
        <v>416</v>
      </c>
      <c r="F177" s="227" t="s">
        <v>417</v>
      </c>
      <c r="G177" s="228" t="s">
        <v>147</v>
      </c>
      <c r="H177" s="229">
        <v>41.194</v>
      </c>
      <c r="I177" s="230"/>
      <c r="J177" s="231">
        <f>ROUND(I177*H177,2)</f>
        <v>0</v>
      </c>
      <c r="K177" s="227" t="s">
        <v>148</v>
      </c>
      <c r="L177" s="43"/>
      <c r="M177" s="232" t="s">
        <v>1</v>
      </c>
      <c r="N177" s="233" t="s">
        <v>41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149</v>
      </c>
      <c r="AT177" s="236" t="s">
        <v>144</v>
      </c>
      <c r="AU177" s="236" t="s">
        <v>85</v>
      </c>
      <c r="AY177" s="16" t="s">
        <v>142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83</v>
      </c>
      <c r="BK177" s="237">
        <f>ROUND(I177*H177,2)</f>
        <v>0</v>
      </c>
      <c r="BL177" s="16" t="s">
        <v>149</v>
      </c>
      <c r="BM177" s="236" t="s">
        <v>418</v>
      </c>
    </row>
    <row r="178" spans="1:47" s="2" customFormat="1" ht="12">
      <c r="A178" s="37"/>
      <c r="B178" s="38"/>
      <c r="C178" s="39"/>
      <c r="D178" s="238" t="s">
        <v>151</v>
      </c>
      <c r="E178" s="39"/>
      <c r="F178" s="239" t="s">
        <v>419</v>
      </c>
      <c r="G178" s="39"/>
      <c r="H178" s="39"/>
      <c r="I178" s="240"/>
      <c r="J178" s="39"/>
      <c r="K178" s="39"/>
      <c r="L178" s="43"/>
      <c r="M178" s="241"/>
      <c r="N178" s="242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151</v>
      </c>
      <c r="AU178" s="16" t="s">
        <v>85</v>
      </c>
    </row>
    <row r="179" spans="1:65" s="2" customFormat="1" ht="33" customHeight="1">
      <c r="A179" s="37"/>
      <c r="B179" s="38"/>
      <c r="C179" s="225" t="s">
        <v>221</v>
      </c>
      <c r="D179" s="225" t="s">
        <v>144</v>
      </c>
      <c r="E179" s="226" t="s">
        <v>420</v>
      </c>
      <c r="F179" s="227" t="s">
        <v>421</v>
      </c>
      <c r="G179" s="228" t="s">
        <v>147</v>
      </c>
      <c r="H179" s="229">
        <v>47.7</v>
      </c>
      <c r="I179" s="230"/>
      <c r="J179" s="231">
        <f>ROUND(I179*H179,2)</f>
        <v>0</v>
      </c>
      <c r="K179" s="227" t="s">
        <v>148</v>
      </c>
      <c r="L179" s="43"/>
      <c r="M179" s="232" t="s">
        <v>1</v>
      </c>
      <c r="N179" s="233" t="s">
        <v>41</v>
      </c>
      <c r="O179" s="90"/>
      <c r="P179" s="234">
        <f>O179*H179</f>
        <v>0</v>
      </c>
      <c r="Q179" s="234">
        <v>0.73404</v>
      </c>
      <c r="R179" s="234">
        <f>Q179*H179</f>
        <v>35.013708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149</v>
      </c>
      <c r="AT179" s="236" t="s">
        <v>144</v>
      </c>
      <c r="AU179" s="236" t="s">
        <v>85</v>
      </c>
      <c r="AY179" s="16" t="s">
        <v>142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83</v>
      </c>
      <c r="BK179" s="237">
        <f>ROUND(I179*H179,2)</f>
        <v>0</v>
      </c>
      <c r="BL179" s="16" t="s">
        <v>149</v>
      </c>
      <c r="BM179" s="236" t="s">
        <v>422</v>
      </c>
    </row>
    <row r="180" spans="1:47" s="2" customFormat="1" ht="12">
      <c r="A180" s="37"/>
      <c r="B180" s="38"/>
      <c r="C180" s="39"/>
      <c r="D180" s="238" t="s">
        <v>151</v>
      </c>
      <c r="E180" s="39"/>
      <c r="F180" s="239" t="s">
        <v>423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151</v>
      </c>
      <c r="AU180" s="16" t="s">
        <v>85</v>
      </c>
    </row>
    <row r="181" spans="1:51" s="13" customFormat="1" ht="12">
      <c r="A181" s="13"/>
      <c r="B181" s="243"/>
      <c r="C181" s="244"/>
      <c r="D181" s="238" t="s">
        <v>153</v>
      </c>
      <c r="E181" s="245" t="s">
        <v>1</v>
      </c>
      <c r="F181" s="246" t="s">
        <v>424</v>
      </c>
      <c r="G181" s="244"/>
      <c r="H181" s="247">
        <v>47.7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153</v>
      </c>
      <c r="AU181" s="253" t="s">
        <v>85</v>
      </c>
      <c r="AV181" s="13" t="s">
        <v>85</v>
      </c>
      <c r="AW181" s="13" t="s">
        <v>32</v>
      </c>
      <c r="AX181" s="13" t="s">
        <v>83</v>
      </c>
      <c r="AY181" s="253" t="s">
        <v>142</v>
      </c>
    </row>
    <row r="182" spans="1:65" s="2" customFormat="1" ht="24.15" customHeight="1">
      <c r="A182" s="37"/>
      <c r="B182" s="38"/>
      <c r="C182" s="225" t="s">
        <v>227</v>
      </c>
      <c r="D182" s="225" t="s">
        <v>144</v>
      </c>
      <c r="E182" s="226" t="s">
        <v>425</v>
      </c>
      <c r="F182" s="227" t="s">
        <v>426</v>
      </c>
      <c r="G182" s="228" t="s">
        <v>186</v>
      </c>
      <c r="H182" s="229">
        <v>0.64</v>
      </c>
      <c r="I182" s="230"/>
      <c r="J182" s="231">
        <f>ROUND(I182*H182,2)</f>
        <v>0</v>
      </c>
      <c r="K182" s="227" t="s">
        <v>148</v>
      </c>
      <c r="L182" s="43"/>
      <c r="M182" s="232" t="s">
        <v>1</v>
      </c>
      <c r="N182" s="233" t="s">
        <v>41</v>
      </c>
      <c r="O182" s="90"/>
      <c r="P182" s="234">
        <f>O182*H182</f>
        <v>0</v>
      </c>
      <c r="Q182" s="234">
        <v>1.0594</v>
      </c>
      <c r="R182" s="234">
        <f>Q182*H182</f>
        <v>0.678016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149</v>
      </c>
      <c r="AT182" s="236" t="s">
        <v>144</v>
      </c>
      <c r="AU182" s="236" t="s">
        <v>85</v>
      </c>
      <c r="AY182" s="16" t="s">
        <v>142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83</v>
      </c>
      <c r="BK182" s="237">
        <f>ROUND(I182*H182,2)</f>
        <v>0</v>
      </c>
      <c r="BL182" s="16" t="s">
        <v>149</v>
      </c>
      <c r="BM182" s="236" t="s">
        <v>427</v>
      </c>
    </row>
    <row r="183" spans="1:47" s="2" customFormat="1" ht="12">
      <c r="A183" s="37"/>
      <c r="B183" s="38"/>
      <c r="C183" s="39"/>
      <c r="D183" s="238" t="s">
        <v>151</v>
      </c>
      <c r="E183" s="39"/>
      <c r="F183" s="239" t="s">
        <v>428</v>
      </c>
      <c r="G183" s="39"/>
      <c r="H183" s="39"/>
      <c r="I183" s="240"/>
      <c r="J183" s="39"/>
      <c r="K183" s="39"/>
      <c r="L183" s="43"/>
      <c r="M183" s="241"/>
      <c r="N183" s="242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151</v>
      </c>
      <c r="AU183" s="16" t="s">
        <v>85</v>
      </c>
    </row>
    <row r="184" spans="1:51" s="13" customFormat="1" ht="12">
      <c r="A184" s="13"/>
      <c r="B184" s="243"/>
      <c r="C184" s="244"/>
      <c r="D184" s="238" t="s">
        <v>153</v>
      </c>
      <c r="E184" s="245" t="s">
        <v>1</v>
      </c>
      <c r="F184" s="246" t="s">
        <v>429</v>
      </c>
      <c r="G184" s="244"/>
      <c r="H184" s="247">
        <v>0.64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153</v>
      </c>
      <c r="AU184" s="253" t="s">
        <v>85</v>
      </c>
      <c r="AV184" s="13" t="s">
        <v>85</v>
      </c>
      <c r="AW184" s="13" t="s">
        <v>32</v>
      </c>
      <c r="AX184" s="13" t="s">
        <v>83</v>
      </c>
      <c r="AY184" s="253" t="s">
        <v>142</v>
      </c>
    </row>
    <row r="185" spans="1:63" s="12" customFormat="1" ht="22.8" customHeight="1">
      <c r="A185" s="12"/>
      <c r="B185" s="209"/>
      <c r="C185" s="210"/>
      <c r="D185" s="211" t="s">
        <v>75</v>
      </c>
      <c r="E185" s="223" t="s">
        <v>159</v>
      </c>
      <c r="F185" s="223" t="s">
        <v>430</v>
      </c>
      <c r="G185" s="210"/>
      <c r="H185" s="210"/>
      <c r="I185" s="213"/>
      <c r="J185" s="224">
        <f>BK185</f>
        <v>0</v>
      </c>
      <c r="K185" s="210"/>
      <c r="L185" s="215"/>
      <c r="M185" s="216"/>
      <c r="N185" s="217"/>
      <c r="O185" s="217"/>
      <c r="P185" s="218">
        <f>SUM(P186:P220)</f>
        <v>0</v>
      </c>
      <c r="Q185" s="217"/>
      <c r="R185" s="218">
        <f>SUM(R186:R220)</f>
        <v>29.7314647</v>
      </c>
      <c r="S185" s="217"/>
      <c r="T185" s="219">
        <f>SUM(T186:T220)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0" t="s">
        <v>83</v>
      </c>
      <c r="AT185" s="221" t="s">
        <v>75</v>
      </c>
      <c r="AU185" s="221" t="s">
        <v>83</v>
      </c>
      <c r="AY185" s="220" t="s">
        <v>142</v>
      </c>
      <c r="BK185" s="222">
        <f>SUM(BK186:BK220)</f>
        <v>0</v>
      </c>
    </row>
    <row r="186" spans="1:65" s="2" customFormat="1" ht="33" customHeight="1">
      <c r="A186" s="37"/>
      <c r="B186" s="38"/>
      <c r="C186" s="225" t="s">
        <v>8</v>
      </c>
      <c r="D186" s="225" t="s">
        <v>144</v>
      </c>
      <c r="E186" s="226" t="s">
        <v>431</v>
      </c>
      <c r="F186" s="227" t="s">
        <v>432</v>
      </c>
      <c r="G186" s="228" t="s">
        <v>147</v>
      </c>
      <c r="H186" s="229">
        <v>38.9</v>
      </c>
      <c r="I186" s="230"/>
      <c r="J186" s="231">
        <f>ROUND(I186*H186,2)</f>
        <v>0</v>
      </c>
      <c r="K186" s="227" t="s">
        <v>148</v>
      </c>
      <c r="L186" s="43"/>
      <c r="M186" s="232" t="s">
        <v>1</v>
      </c>
      <c r="N186" s="233" t="s">
        <v>41</v>
      </c>
      <c r="O186" s="90"/>
      <c r="P186" s="234">
        <f>O186*H186</f>
        <v>0</v>
      </c>
      <c r="Q186" s="234">
        <v>0.1762</v>
      </c>
      <c r="R186" s="234">
        <f>Q186*H186</f>
        <v>6.8541799999999995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149</v>
      </c>
      <c r="AT186" s="236" t="s">
        <v>144</v>
      </c>
      <c r="AU186" s="236" t="s">
        <v>85</v>
      </c>
      <c r="AY186" s="16" t="s">
        <v>142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83</v>
      </c>
      <c r="BK186" s="237">
        <f>ROUND(I186*H186,2)</f>
        <v>0</v>
      </c>
      <c r="BL186" s="16" t="s">
        <v>149</v>
      </c>
      <c r="BM186" s="236" t="s">
        <v>433</v>
      </c>
    </row>
    <row r="187" spans="1:47" s="2" customFormat="1" ht="12">
      <c r="A187" s="37"/>
      <c r="B187" s="38"/>
      <c r="C187" s="39"/>
      <c r="D187" s="238" t="s">
        <v>151</v>
      </c>
      <c r="E187" s="39"/>
      <c r="F187" s="239" t="s">
        <v>434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151</v>
      </c>
      <c r="AU187" s="16" t="s">
        <v>85</v>
      </c>
    </row>
    <row r="188" spans="1:51" s="13" customFormat="1" ht="12">
      <c r="A188" s="13"/>
      <c r="B188" s="243"/>
      <c r="C188" s="244"/>
      <c r="D188" s="238" t="s">
        <v>153</v>
      </c>
      <c r="E188" s="245" t="s">
        <v>1</v>
      </c>
      <c r="F188" s="246" t="s">
        <v>435</v>
      </c>
      <c r="G188" s="244"/>
      <c r="H188" s="247">
        <v>13.1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153</v>
      </c>
      <c r="AU188" s="253" t="s">
        <v>85</v>
      </c>
      <c r="AV188" s="13" t="s">
        <v>85</v>
      </c>
      <c r="AW188" s="13" t="s">
        <v>32</v>
      </c>
      <c r="AX188" s="13" t="s">
        <v>76</v>
      </c>
      <c r="AY188" s="253" t="s">
        <v>142</v>
      </c>
    </row>
    <row r="189" spans="1:51" s="13" customFormat="1" ht="12">
      <c r="A189" s="13"/>
      <c r="B189" s="243"/>
      <c r="C189" s="244"/>
      <c r="D189" s="238" t="s">
        <v>153</v>
      </c>
      <c r="E189" s="245" t="s">
        <v>1</v>
      </c>
      <c r="F189" s="246" t="s">
        <v>436</v>
      </c>
      <c r="G189" s="244"/>
      <c r="H189" s="247">
        <v>25.8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153</v>
      </c>
      <c r="AU189" s="253" t="s">
        <v>85</v>
      </c>
      <c r="AV189" s="13" t="s">
        <v>85</v>
      </c>
      <c r="AW189" s="13" t="s">
        <v>32</v>
      </c>
      <c r="AX189" s="13" t="s">
        <v>76</v>
      </c>
      <c r="AY189" s="253" t="s">
        <v>142</v>
      </c>
    </row>
    <row r="190" spans="1:51" s="14" customFormat="1" ht="12">
      <c r="A190" s="14"/>
      <c r="B190" s="264"/>
      <c r="C190" s="265"/>
      <c r="D190" s="238" t="s">
        <v>153</v>
      </c>
      <c r="E190" s="266" t="s">
        <v>1</v>
      </c>
      <c r="F190" s="267" t="s">
        <v>233</v>
      </c>
      <c r="G190" s="265"/>
      <c r="H190" s="268">
        <v>38.9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153</v>
      </c>
      <c r="AU190" s="274" t="s">
        <v>85</v>
      </c>
      <c r="AV190" s="14" t="s">
        <v>149</v>
      </c>
      <c r="AW190" s="14" t="s">
        <v>32</v>
      </c>
      <c r="AX190" s="14" t="s">
        <v>83</v>
      </c>
      <c r="AY190" s="274" t="s">
        <v>142</v>
      </c>
    </row>
    <row r="191" spans="1:65" s="2" customFormat="1" ht="33" customHeight="1">
      <c r="A191" s="37"/>
      <c r="B191" s="38"/>
      <c r="C191" s="225" t="s">
        <v>240</v>
      </c>
      <c r="D191" s="225" t="s">
        <v>144</v>
      </c>
      <c r="E191" s="226" t="s">
        <v>437</v>
      </c>
      <c r="F191" s="227" t="s">
        <v>438</v>
      </c>
      <c r="G191" s="228" t="s">
        <v>147</v>
      </c>
      <c r="H191" s="229">
        <v>85.455</v>
      </c>
      <c r="I191" s="230"/>
      <c r="J191" s="231">
        <f>ROUND(I191*H191,2)</f>
        <v>0</v>
      </c>
      <c r="K191" s="227" t="s">
        <v>148</v>
      </c>
      <c r="L191" s="43"/>
      <c r="M191" s="232" t="s">
        <v>1</v>
      </c>
      <c r="N191" s="233" t="s">
        <v>41</v>
      </c>
      <c r="O191" s="90"/>
      <c r="P191" s="234">
        <f>O191*H191</f>
        <v>0</v>
      </c>
      <c r="Q191" s="234">
        <v>0.22044</v>
      </c>
      <c r="R191" s="234">
        <f>Q191*H191</f>
        <v>18.8377002</v>
      </c>
      <c r="S191" s="234">
        <v>0</v>
      </c>
      <c r="T191" s="23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6" t="s">
        <v>149</v>
      </c>
      <c r="AT191" s="236" t="s">
        <v>144</v>
      </c>
      <c r="AU191" s="236" t="s">
        <v>85</v>
      </c>
      <c r="AY191" s="16" t="s">
        <v>142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6" t="s">
        <v>83</v>
      </c>
      <c r="BK191" s="237">
        <f>ROUND(I191*H191,2)</f>
        <v>0</v>
      </c>
      <c r="BL191" s="16" t="s">
        <v>149</v>
      </c>
      <c r="BM191" s="236" t="s">
        <v>439</v>
      </c>
    </row>
    <row r="192" spans="1:47" s="2" customFormat="1" ht="12">
      <c r="A192" s="37"/>
      <c r="B192" s="38"/>
      <c r="C192" s="39"/>
      <c r="D192" s="238" t="s">
        <v>151</v>
      </c>
      <c r="E192" s="39"/>
      <c r="F192" s="239" t="s">
        <v>440</v>
      </c>
      <c r="G192" s="39"/>
      <c r="H192" s="39"/>
      <c r="I192" s="240"/>
      <c r="J192" s="39"/>
      <c r="K192" s="39"/>
      <c r="L192" s="43"/>
      <c r="M192" s="241"/>
      <c r="N192" s="242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151</v>
      </c>
      <c r="AU192" s="16" t="s">
        <v>85</v>
      </c>
    </row>
    <row r="193" spans="1:51" s="13" customFormat="1" ht="12">
      <c r="A193" s="13"/>
      <c r="B193" s="243"/>
      <c r="C193" s="244"/>
      <c r="D193" s="238" t="s">
        <v>153</v>
      </c>
      <c r="E193" s="245" t="s">
        <v>1</v>
      </c>
      <c r="F193" s="246" t="s">
        <v>441</v>
      </c>
      <c r="G193" s="244"/>
      <c r="H193" s="247">
        <v>99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153</v>
      </c>
      <c r="AU193" s="253" t="s">
        <v>85</v>
      </c>
      <c r="AV193" s="13" t="s">
        <v>85</v>
      </c>
      <c r="AW193" s="13" t="s">
        <v>32</v>
      </c>
      <c r="AX193" s="13" t="s">
        <v>76</v>
      </c>
      <c r="AY193" s="253" t="s">
        <v>142</v>
      </c>
    </row>
    <row r="194" spans="1:51" s="13" customFormat="1" ht="12">
      <c r="A194" s="13"/>
      <c r="B194" s="243"/>
      <c r="C194" s="244"/>
      <c r="D194" s="238" t="s">
        <v>153</v>
      </c>
      <c r="E194" s="245" t="s">
        <v>1</v>
      </c>
      <c r="F194" s="246" t="s">
        <v>442</v>
      </c>
      <c r="G194" s="244"/>
      <c r="H194" s="247">
        <v>-13.545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153</v>
      </c>
      <c r="AU194" s="253" t="s">
        <v>85</v>
      </c>
      <c r="AV194" s="13" t="s">
        <v>85</v>
      </c>
      <c r="AW194" s="13" t="s">
        <v>32</v>
      </c>
      <c r="AX194" s="13" t="s">
        <v>76</v>
      </c>
      <c r="AY194" s="253" t="s">
        <v>142</v>
      </c>
    </row>
    <row r="195" spans="1:51" s="14" customFormat="1" ht="12">
      <c r="A195" s="14"/>
      <c r="B195" s="264"/>
      <c r="C195" s="265"/>
      <c r="D195" s="238" t="s">
        <v>153</v>
      </c>
      <c r="E195" s="266" t="s">
        <v>1</v>
      </c>
      <c r="F195" s="267" t="s">
        <v>233</v>
      </c>
      <c r="G195" s="265"/>
      <c r="H195" s="268">
        <v>85.455</v>
      </c>
      <c r="I195" s="269"/>
      <c r="J195" s="265"/>
      <c r="K195" s="265"/>
      <c r="L195" s="270"/>
      <c r="M195" s="271"/>
      <c r="N195" s="272"/>
      <c r="O195" s="272"/>
      <c r="P195" s="272"/>
      <c r="Q195" s="272"/>
      <c r="R195" s="272"/>
      <c r="S195" s="272"/>
      <c r="T195" s="27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4" t="s">
        <v>153</v>
      </c>
      <c r="AU195" s="274" t="s">
        <v>85</v>
      </c>
      <c r="AV195" s="14" t="s">
        <v>149</v>
      </c>
      <c r="AW195" s="14" t="s">
        <v>32</v>
      </c>
      <c r="AX195" s="14" t="s">
        <v>83</v>
      </c>
      <c r="AY195" s="274" t="s">
        <v>142</v>
      </c>
    </row>
    <row r="196" spans="1:65" s="2" customFormat="1" ht="33" customHeight="1">
      <c r="A196" s="37"/>
      <c r="B196" s="38"/>
      <c r="C196" s="225" t="s">
        <v>245</v>
      </c>
      <c r="D196" s="225" t="s">
        <v>144</v>
      </c>
      <c r="E196" s="226" t="s">
        <v>443</v>
      </c>
      <c r="F196" s="227" t="s">
        <v>444</v>
      </c>
      <c r="G196" s="228" t="s">
        <v>307</v>
      </c>
      <c r="H196" s="229">
        <v>4</v>
      </c>
      <c r="I196" s="230"/>
      <c r="J196" s="231">
        <f>ROUND(I196*H196,2)</f>
        <v>0</v>
      </c>
      <c r="K196" s="227" t="s">
        <v>148</v>
      </c>
      <c r="L196" s="43"/>
      <c r="M196" s="232" t="s">
        <v>1</v>
      </c>
      <c r="N196" s="233" t="s">
        <v>41</v>
      </c>
      <c r="O196" s="90"/>
      <c r="P196" s="234">
        <f>O196*H196</f>
        <v>0</v>
      </c>
      <c r="Q196" s="234">
        <v>0.02628</v>
      </c>
      <c r="R196" s="234">
        <f>Q196*H196</f>
        <v>0.10512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149</v>
      </c>
      <c r="AT196" s="236" t="s">
        <v>144</v>
      </c>
      <c r="AU196" s="236" t="s">
        <v>85</v>
      </c>
      <c r="AY196" s="16" t="s">
        <v>142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83</v>
      </c>
      <c r="BK196" s="237">
        <f>ROUND(I196*H196,2)</f>
        <v>0</v>
      </c>
      <c r="BL196" s="16" t="s">
        <v>149</v>
      </c>
      <c r="BM196" s="236" t="s">
        <v>445</v>
      </c>
    </row>
    <row r="197" spans="1:47" s="2" customFormat="1" ht="12">
      <c r="A197" s="37"/>
      <c r="B197" s="38"/>
      <c r="C197" s="39"/>
      <c r="D197" s="238" t="s">
        <v>151</v>
      </c>
      <c r="E197" s="39"/>
      <c r="F197" s="239" t="s">
        <v>446</v>
      </c>
      <c r="G197" s="39"/>
      <c r="H197" s="39"/>
      <c r="I197" s="240"/>
      <c r="J197" s="39"/>
      <c r="K197" s="39"/>
      <c r="L197" s="43"/>
      <c r="M197" s="241"/>
      <c r="N197" s="242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151</v>
      </c>
      <c r="AU197" s="16" t="s">
        <v>85</v>
      </c>
    </row>
    <row r="198" spans="1:65" s="2" customFormat="1" ht="33" customHeight="1">
      <c r="A198" s="37"/>
      <c r="B198" s="38"/>
      <c r="C198" s="225" t="s">
        <v>250</v>
      </c>
      <c r="D198" s="225" t="s">
        <v>144</v>
      </c>
      <c r="E198" s="226" t="s">
        <v>447</v>
      </c>
      <c r="F198" s="227" t="s">
        <v>448</v>
      </c>
      <c r="G198" s="228" t="s">
        <v>307</v>
      </c>
      <c r="H198" s="229">
        <v>2</v>
      </c>
      <c r="I198" s="230"/>
      <c r="J198" s="231">
        <f>ROUND(I198*H198,2)</f>
        <v>0</v>
      </c>
      <c r="K198" s="227" t="s">
        <v>148</v>
      </c>
      <c r="L198" s="43"/>
      <c r="M198" s="232" t="s">
        <v>1</v>
      </c>
      <c r="N198" s="233" t="s">
        <v>41</v>
      </c>
      <c r="O198" s="90"/>
      <c r="P198" s="234">
        <f>O198*H198</f>
        <v>0</v>
      </c>
      <c r="Q198" s="234">
        <v>0.03963</v>
      </c>
      <c r="R198" s="234">
        <f>Q198*H198</f>
        <v>0.07926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149</v>
      </c>
      <c r="AT198" s="236" t="s">
        <v>144</v>
      </c>
      <c r="AU198" s="236" t="s">
        <v>85</v>
      </c>
      <c r="AY198" s="16" t="s">
        <v>142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83</v>
      </c>
      <c r="BK198" s="237">
        <f>ROUND(I198*H198,2)</f>
        <v>0</v>
      </c>
      <c r="BL198" s="16" t="s">
        <v>149</v>
      </c>
      <c r="BM198" s="236" t="s">
        <v>449</v>
      </c>
    </row>
    <row r="199" spans="1:47" s="2" customFormat="1" ht="12">
      <c r="A199" s="37"/>
      <c r="B199" s="38"/>
      <c r="C199" s="39"/>
      <c r="D199" s="238" t="s">
        <v>151</v>
      </c>
      <c r="E199" s="39"/>
      <c r="F199" s="239" t="s">
        <v>450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151</v>
      </c>
      <c r="AU199" s="16" t="s">
        <v>85</v>
      </c>
    </row>
    <row r="200" spans="1:65" s="2" customFormat="1" ht="24.15" customHeight="1">
      <c r="A200" s="37"/>
      <c r="B200" s="38"/>
      <c r="C200" s="225" t="s">
        <v>256</v>
      </c>
      <c r="D200" s="225" t="s">
        <v>144</v>
      </c>
      <c r="E200" s="226" t="s">
        <v>451</v>
      </c>
      <c r="F200" s="227" t="s">
        <v>452</v>
      </c>
      <c r="G200" s="228" t="s">
        <v>307</v>
      </c>
      <c r="H200" s="229">
        <v>3</v>
      </c>
      <c r="I200" s="230"/>
      <c r="J200" s="231">
        <f>ROUND(I200*H200,2)</f>
        <v>0</v>
      </c>
      <c r="K200" s="227" t="s">
        <v>148</v>
      </c>
      <c r="L200" s="43"/>
      <c r="M200" s="232" t="s">
        <v>1</v>
      </c>
      <c r="N200" s="233" t="s">
        <v>41</v>
      </c>
      <c r="O200" s="90"/>
      <c r="P200" s="234">
        <f>O200*H200</f>
        <v>0</v>
      </c>
      <c r="Q200" s="234">
        <v>0.08131</v>
      </c>
      <c r="R200" s="234">
        <f>Q200*H200</f>
        <v>0.24392999999999998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149</v>
      </c>
      <c r="AT200" s="236" t="s">
        <v>144</v>
      </c>
      <c r="AU200" s="236" t="s">
        <v>85</v>
      </c>
      <c r="AY200" s="16" t="s">
        <v>142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83</v>
      </c>
      <c r="BK200" s="237">
        <f>ROUND(I200*H200,2)</f>
        <v>0</v>
      </c>
      <c r="BL200" s="16" t="s">
        <v>149</v>
      </c>
      <c r="BM200" s="236" t="s">
        <v>453</v>
      </c>
    </row>
    <row r="201" spans="1:47" s="2" customFormat="1" ht="12">
      <c r="A201" s="37"/>
      <c r="B201" s="38"/>
      <c r="C201" s="39"/>
      <c r="D201" s="238" t="s">
        <v>151</v>
      </c>
      <c r="E201" s="39"/>
      <c r="F201" s="239" t="s">
        <v>454</v>
      </c>
      <c r="G201" s="39"/>
      <c r="H201" s="39"/>
      <c r="I201" s="240"/>
      <c r="J201" s="39"/>
      <c r="K201" s="39"/>
      <c r="L201" s="43"/>
      <c r="M201" s="241"/>
      <c r="N201" s="242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151</v>
      </c>
      <c r="AU201" s="16" t="s">
        <v>85</v>
      </c>
    </row>
    <row r="202" spans="1:65" s="2" customFormat="1" ht="24.15" customHeight="1">
      <c r="A202" s="37"/>
      <c r="B202" s="38"/>
      <c r="C202" s="225" t="s">
        <v>262</v>
      </c>
      <c r="D202" s="225" t="s">
        <v>144</v>
      </c>
      <c r="E202" s="226" t="s">
        <v>455</v>
      </c>
      <c r="F202" s="227" t="s">
        <v>456</v>
      </c>
      <c r="G202" s="228" t="s">
        <v>307</v>
      </c>
      <c r="H202" s="229">
        <v>2</v>
      </c>
      <c r="I202" s="230"/>
      <c r="J202" s="231">
        <f>ROUND(I202*H202,2)</f>
        <v>0</v>
      </c>
      <c r="K202" s="227" t="s">
        <v>148</v>
      </c>
      <c r="L202" s="43"/>
      <c r="M202" s="232" t="s">
        <v>1</v>
      </c>
      <c r="N202" s="233" t="s">
        <v>41</v>
      </c>
      <c r="O202" s="90"/>
      <c r="P202" s="234">
        <f>O202*H202</f>
        <v>0</v>
      </c>
      <c r="Q202" s="234">
        <v>0.09431</v>
      </c>
      <c r="R202" s="234">
        <f>Q202*H202</f>
        <v>0.18862</v>
      </c>
      <c r="S202" s="234">
        <v>0</v>
      </c>
      <c r="T202" s="23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6" t="s">
        <v>149</v>
      </c>
      <c r="AT202" s="236" t="s">
        <v>144</v>
      </c>
      <c r="AU202" s="236" t="s">
        <v>85</v>
      </c>
      <c r="AY202" s="16" t="s">
        <v>142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6" t="s">
        <v>83</v>
      </c>
      <c r="BK202" s="237">
        <f>ROUND(I202*H202,2)</f>
        <v>0</v>
      </c>
      <c r="BL202" s="16" t="s">
        <v>149</v>
      </c>
      <c r="BM202" s="236" t="s">
        <v>457</v>
      </c>
    </row>
    <row r="203" spans="1:47" s="2" customFormat="1" ht="12">
      <c r="A203" s="37"/>
      <c r="B203" s="38"/>
      <c r="C203" s="39"/>
      <c r="D203" s="238" t="s">
        <v>151</v>
      </c>
      <c r="E203" s="39"/>
      <c r="F203" s="239" t="s">
        <v>458</v>
      </c>
      <c r="G203" s="39"/>
      <c r="H203" s="39"/>
      <c r="I203" s="240"/>
      <c r="J203" s="39"/>
      <c r="K203" s="39"/>
      <c r="L203" s="43"/>
      <c r="M203" s="241"/>
      <c r="N203" s="242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151</v>
      </c>
      <c r="AU203" s="16" t="s">
        <v>85</v>
      </c>
    </row>
    <row r="204" spans="1:65" s="2" customFormat="1" ht="24.15" customHeight="1">
      <c r="A204" s="37"/>
      <c r="B204" s="38"/>
      <c r="C204" s="225" t="s">
        <v>7</v>
      </c>
      <c r="D204" s="225" t="s">
        <v>144</v>
      </c>
      <c r="E204" s="226" t="s">
        <v>459</v>
      </c>
      <c r="F204" s="227" t="s">
        <v>460</v>
      </c>
      <c r="G204" s="228" t="s">
        <v>218</v>
      </c>
      <c r="H204" s="229">
        <v>3</v>
      </c>
      <c r="I204" s="230"/>
      <c r="J204" s="231">
        <f>ROUND(I204*H204,2)</f>
        <v>0</v>
      </c>
      <c r="K204" s="227" t="s">
        <v>148</v>
      </c>
      <c r="L204" s="43"/>
      <c r="M204" s="232" t="s">
        <v>1</v>
      </c>
      <c r="N204" s="233" t="s">
        <v>41</v>
      </c>
      <c r="O204" s="90"/>
      <c r="P204" s="234">
        <f>O204*H204</f>
        <v>0</v>
      </c>
      <c r="Q204" s="234">
        <v>0.02796</v>
      </c>
      <c r="R204" s="234">
        <f>Q204*H204</f>
        <v>0.08388</v>
      </c>
      <c r="S204" s="234">
        <v>0</v>
      </c>
      <c r="T204" s="23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6" t="s">
        <v>149</v>
      </c>
      <c r="AT204" s="236" t="s">
        <v>144</v>
      </c>
      <c r="AU204" s="236" t="s">
        <v>85</v>
      </c>
      <c r="AY204" s="16" t="s">
        <v>142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6" t="s">
        <v>83</v>
      </c>
      <c r="BK204" s="237">
        <f>ROUND(I204*H204,2)</f>
        <v>0</v>
      </c>
      <c r="BL204" s="16" t="s">
        <v>149</v>
      </c>
      <c r="BM204" s="236" t="s">
        <v>461</v>
      </c>
    </row>
    <row r="205" spans="1:47" s="2" customFormat="1" ht="12">
      <c r="A205" s="37"/>
      <c r="B205" s="38"/>
      <c r="C205" s="39"/>
      <c r="D205" s="238" t="s">
        <v>151</v>
      </c>
      <c r="E205" s="39"/>
      <c r="F205" s="239" t="s">
        <v>462</v>
      </c>
      <c r="G205" s="39"/>
      <c r="H205" s="39"/>
      <c r="I205" s="240"/>
      <c r="J205" s="39"/>
      <c r="K205" s="39"/>
      <c r="L205" s="43"/>
      <c r="M205" s="241"/>
      <c r="N205" s="242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151</v>
      </c>
      <c r="AU205" s="16" t="s">
        <v>85</v>
      </c>
    </row>
    <row r="206" spans="1:51" s="13" customFormat="1" ht="12">
      <c r="A206" s="13"/>
      <c r="B206" s="243"/>
      <c r="C206" s="244"/>
      <c r="D206" s="238" t="s">
        <v>153</v>
      </c>
      <c r="E206" s="245" t="s">
        <v>1</v>
      </c>
      <c r="F206" s="246" t="s">
        <v>159</v>
      </c>
      <c r="G206" s="244"/>
      <c r="H206" s="247">
        <v>3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153</v>
      </c>
      <c r="AU206" s="253" t="s">
        <v>85</v>
      </c>
      <c r="AV206" s="13" t="s">
        <v>85</v>
      </c>
      <c r="AW206" s="13" t="s">
        <v>32</v>
      </c>
      <c r="AX206" s="13" t="s">
        <v>83</v>
      </c>
      <c r="AY206" s="253" t="s">
        <v>142</v>
      </c>
    </row>
    <row r="207" spans="1:65" s="2" customFormat="1" ht="21.75" customHeight="1">
      <c r="A207" s="37"/>
      <c r="B207" s="38"/>
      <c r="C207" s="225" t="s">
        <v>271</v>
      </c>
      <c r="D207" s="225" t="s">
        <v>144</v>
      </c>
      <c r="E207" s="226" t="s">
        <v>463</v>
      </c>
      <c r="F207" s="227" t="s">
        <v>464</v>
      </c>
      <c r="G207" s="228" t="s">
        <v>186</v>
      </c>
      <c r="H207" s="229">
        <v>0.02</v>
      </c>
      <c r="I207" s="230"/>
      <c r="J207" s="231">
        <f>ROUND(I207*H207,2)</f>
        <v>0</v>
      </c>
      <c r="K207" s="227" t="s">
        <v>148</v>
      </c>
      <c r="L207" s="43"/>
      <c r="M207" s="232" t="s">
        <v>1</v>
      </c>
      <c r="N207" s="233" t="s">
        <v>41</v>
      </c>
      <c r="O207" s="90"/>
      <c r="P207" s="234">
        <f>O207*H207</f>
        <v>0</v>
      </c>
      <c r="Q207" s="234">
        <v>1.04575</v>
      </c>
      <c r="R207" s="234">
        <f>Q207*H207</f>
        <v>0.020915</v>
      </c>
      <c r="S207" s="234">
        <v>0</v>
      </c>
      <c r="T207" s="23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6" t="s">
        <v>149</v>
      </c>
      <c r="AT207" s="236" t="s">
        <v>144</v>
      </c>
      <c r="AU207" s="236" t="s">
        <v>85</v>
      </c>
      <c r="AY207" s="16" t="s">
        <v>142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6" t="s">
        <v>83</v>
      </c>
      <c r="BK207" s="237">
        <f>ROUND(I207*H207,2)</f>
        <v>0</v>
      </c>
      <c r="BL207" s="16" t="s">
        <v>149</v>
      </c>
      <c r="BM207" s="236" t="s">
        <v>465</v>
      </c>
    </row>
    <row r="208" spans="1:47" s="2" customFormat="1" ht="12">
      <c r="A208" s="37"/>
      <c r="B208" s="38"/>
      <c r="C208" s="39"/>
      <c r="D208" s="238" t="s">
        <v>151</v>
      </c>
      <c r="E208" s="39"/>
      <c r="F208" s="239" t="s">
        <v>466</v>
      </c>
      <c r="G208" s="39"/>
      <c r="H208" s="39"/>
      <c r="I208" s="240"/>
      <c r="J208" s="39"/>
      <c r="K208" s="39"/>
      <c r="L208" s="43"/>
      <c r="M208" s="241"/>
      <c r="N208" s="242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151</v>
      </c>
      <c r="AU208" s="16" t="s">
        <v>85</v>
      </c>
    </row>
    <row r="209" spans="1:65" s="2" customFormat="1" ht="24.15" customHeight="1">
      <c r="A209" s="37"/>
      <c r="B209" s="38"/>
      <c r="C209" s="225" t="s">
        <v>276</v>
      </c>
      <c r="D209" s="225" t="s">
        <v>144</v>
      </c>
      <c r="E209" s="226" t="s">
        <v>467</v>
      </c>
      <c r="F209" s="227" t="s">
        <v>468</v>
      </c>
      <c r="G209" s="228" t="s">
        <v>147</v>
      </c>
      <c r="H209" s="229">
        <v>3.6</v>
      </c>
      <c r="I209" s="230"/>
      <c r="J209" s="231">
        <f>ROUND(I209*H209,2)</f>
        <v>0</v>
      </c>
      <c r="K209" s="227" t="s">
        <v>148</v>
      </c>
      <c r="L209" s="43"/>
      <c r="M209" s="232" t="s">
        <v>1</v>
      </c>
      <c r="N209" s="233" t="s">
        <v>41</v>
      </c>
      <c r="O209" s="90"/>
      <c r="P209" s="234">
        <f>O209*H209</f>
        <v>0</v>
      </c>
      <c r="Q209" s="234">
        <v>0.04434</v>
      </c>
      <c r="R209" s="234">
        <f>Q209*H209</f>
        <v>0.159624</v>
      </c>
      <c r="S209" s="234">
        <v>0</v>
      </c>
      <c r="T209" s="23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6" t="s">
        <v>149</v>
      </c>
      <c r="AT209" s="236" t="s">
        <v>144</v>
      </c>
      <c r="AU209" s="236" t="s">
        <v>85</v>
      </c>
      <c r="AY209" s="16" t="s">
        <v>142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6" t="s">
        <v>83</v>
      </c>
      <c r="BK209" s="237">
        <f>ROUND(I209*H209,2)</f>
        <v>0</v>
      </c>
      <c r="BL209" s="16" t="s">
        <v>149</v>
      </c>
      <c r="BM209" s="236" t="s">
        <v>469</v>
      </c>
    </row>
    <row r="210" spans="1:47" s="2" customFormat="1" ht="12">
      <c r="A210" s="37"/>
      <c r="B210" s="38"/>
      <c r="C210" s="39"/>
      <c r="D210" s="238" t="s">
        <v>151</v>
      </c>
      <c r="E210" s="39"/>
      <c r="F210" s="239" t="s">
        <v>470</v>
      </c>
      <c r="G210" s="39"/>
      <c r="H210" s="39"/>
      <c r="I210" s="240"/>
      <c r="J210" s="39"/>
      <c r="K210" s="39"/>
      <c r="L210" s="43"/>
      <c r="M210" s="241"/>
      <c r="N210" s="242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151</v>
      </c>
      <c r="AU210" s="16" t="s">
        <v>85</v>
      </c>
    </row>
    <row r="211" spans="1:51" s="13" customFormat="1" ht="12">
      <c r="A211" s="13"/>
      <c r="B211" s="243"/>
      <c r="C211" s="244"/>
      <c r="D211" s="238" t="s">
        <v>153</v>
      </c>
      <c r="E211" s="245" t="s">
        <v>1</v>
      </c>
      <c r="F211" s="246" t="s">
        <v>471</v>
      </c>
      <c r="G211" s="244"/>
      <c r="H211" s="247">
        <v>3.6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153</v>
      </c>
      <c r="AU211" s="253" t="s">
        <v>85</v>
      </c>
      <c r="AV211" s="13" t="s">
        <v>85</v>
      </c>
      <c r="AW211" s="13" t="s">
        <v>32</v>
      </c>
      <c r="AX211" s="13" t="s">
        <v>83</v>
      </c>
      <c r="AY211" s="253" t="s">
        <v>142</v>
      </c>
    </row>
    <row r="212" spans="1:65" s="2" customFormat="1" ht="24.15" customHeight="1">
      <c r="A212" s="37"/>
      <c r="B212" s="38"/>
      <c r="C212" s="225" t="s">
        <v>281</v>
      </c>
      <c r="D212" s="225" t="s">
        <v>144</v>
      </c>
      <c r="E212" s="226" t="s">
        <v>472</v>
      </c>
      <c r="F212" s="227" t="s">
        <v>473</v>
      </c>
      <c r="G212" s="228" t="s">
        <v>147</v>
      </c>
      <c r="H212" s="229">
        <v>15.3</v>
      </c>
      <c r="I212" s="230"/>
      <c r="J212" s="231">
        <f>ROUND(I212*H212,2)</f>
        <v>0</v>
      </c>
      <c r="K212" s="227" t="s">
        <v>148</v>
      </c>
      <c r="L212" s="43"/>
      <c r="M212" s="232" t="s">
        <v>1</v>
      </c>
      <c r="N212" s="233" t="s">
        <v>41</v>
      </c>
      <c r="O212" s="90"/>
      <c r="P212" s="234">
        <f>O212*H212</f>
        <v>0</v>
      </c>
      <c r="Q212" s="234">
        <v>0.06172</v>
      </c>
      <c r="R212" s="234">
        <f>Q212*H212</f>
        <v>0.944316</v>
      </c>
      <c r="S212" s="234">
        <v>0</v>
      </c>
      <c r="T212" s="23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6" t="s">
        <v>149</v>
      </c>
      <c r="AT212" s="236" t="s">
        <v>144</v>
      </c>
      <c r="AU212" s="236" t="s">
        <v>85</v>
      </c>
      <c r="AY212" s="16" t="s">
        <v>142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6" t="s">
        <v>83</v>
      </c>
      <c r="BK212" s="237">
        <f>ROUND(I212*H212,2)</f>
        <v>0</v>
      </c>
      <c r="BL212" s="16" t="s">
        <v>149</v>
      </c>
      <c r="BM212" s="236" t="s">
        <v>474</v>
      </c>
    </row>
    <row r="213" spans="1:47" s="2" customFormat="1" ht="12">
      <c r="A213" s="37"/>
      <c r="B213" s="38"/>
      <c r="C213" s="39"/>
      <c r="D213" s="238" t="s">
        <v>151</v>
      </c>
      <c r="E213" s="39"/>
      <c r="F213" s="239" t="s">
        <v>475</v>
      </c>
      <c r="G213" s="39"/>
      <c r="H213" s="39"/>
      <c r="I213" s="240"/>
      <c r="J213" s="39"/>
      <c r="K213" s="39"/>
      <c r="L213" s="43"/>
      <c r="M213" s="241"/>
      <c r="N213" s="242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151</v>
      </c>
      <c r="AU213" s="16" t="s">
        <v>85</v>
      </c>
    </row>
    <row r="214" spans="1:51" s="13" customFormat="1" ht="12">
      <c r="A214" s="13"/>
      <c r="B214" s="243"/>
      <c r="C214" s="244"/>
      <c r="D214" s="238" t="s">
        <v>153</v>
      </c>
      <c r="E214" s="245" t="s">
        <v>1</v>
      </c>
      <c r="F214" s="246" t="s">
        <v>476</v>
      </c>
      <c r="G214" s="244"/>
      <c r="H214" s="247">
        <v>15.3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153</v>
      </c>
      <c r="AU214" s="253" t="s">
        <v>85</v>
      </c>
      <c r="AV214" s="13" t="s">
        <v>85</v>
      </c>
      <c r="AW214" s="13" t="s">
        <v>32</v>
      </c>
      <c r="AX214" s="13" t="s">
        <v>83</v>
      </c>
      <c r="AY214" s="253" t="s">
        <v>142</v>
      </c>
    </row>
    <row r="215" spans="1:65" s="2" customFormat="1" ht="24.15" customHeight="1">
      <c r="A215" s="37"/>
      <c r="B215" s="38"/>
      <c r="C215" s="225" t="s">
        <v>286</v>
      </c>
      <c r="D215" s="225" t="s">
        <v>144</v>
      </c>
      <c r="E215" s="226" t="s">
        <v>477</v>
      </c>
      <c r="F215" s="227" t="s">
        <v>478</v>
      </c>
      <c r="G215" s="228" t="s">
        <v>147</v>
      </c>
      <c r="H215" s="229">
        <v>27.95</v>
      </c>
      <c r="I215" s="230"/>
      <c r="J215" s="231">
        <f>ROUND(I215*H215,2)</f>
        <v>0</v>
      </c>
      <c r="K215" s="227" t="s">
        <v>148</v>
      </c>
      <c r="L215" s="43"/>
      <c r="M215" s="232" t="s">
        <v>1</v>
      </c>
      <c r="N215" s="233" t="s">
        <v>41</v>
      </c>
      <c r="O215" s="90"/>
      <c r="P215" s="234">
        <f>O215*H215</f>
        <v>0</v>
      </c>
      <c r="Q215" s="234">
        <v>0.07921</v>
      </c>
      <c r="R215" s="234">
        <f>Q215*H215</f>
        <v>2.2139195</v>
      </c>
      <c r="S215" s="234">
        <v>0</v>
      </c>
      <c r="T215" s="23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6" t="s">
        <v>149</v>
      </c>
      <c r="AT215" s="236" t="s">
        <v>144</v>
      </c>
      <c r="AU215" s="236" t="s">
        <v>85</v>
      </c>
      <c r="AY215" s="16" t="s">
        <v>142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6" t="s">
        <v>83</v>
      </c>
      <c r="BK215" s="237">
        <f>ROUND(I215*H215,2)</f>
        <v>0</v>
      </c>
      <c r="BL215" s="16" t="s">
        <v>149</v>
      </c>
      <c r="BM215" s="236" t="s">
        <v>479</v>
      </c>
    </row>
    <row r="216" spans="1:47" s="2" customFormat="1" ht="12">
      <c r="A216" s="37"/>
      <c r="B216" s="38"/>
      <c r="C216" s="39"/>
      <c r="D216" s="238" t="s">
        <v>151</v>
      </c>
      <c r="E216" s="39"/>
      <c r="F216" s="239" t="s">
        <v>480</v>
      </c>
      <c r="G216" s="39"/>
      <c r="H216" s="39"/>
      <c r="I216" s="240"/>
      <c r="J216" s="39"/>
      <c r="K216" s="39"/>
      <c r="L216" s="43"/>
      <c r="M216" s="241"/>
      <c r="N216" s="242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151</v>
      </c>
      <c r="AU216" s="16" t="s">
        <v>85</v>
      </c>
    </row>
    <row r="217" spans="1:51" s="13" customFormat="1" ht="12">
      <c r="A217" s="13"/>
      <c r="B217" s="243"/>
      <c r="C217" s="244"/>
      <c r="D217" s="238" t="s">
        <v>153</v>
      </c>
      <c r="E217" s="245" t="s">
        <v>1</v>
      </c>
      <c r="F217" s="246" t="s">
        <v>481</v>
      </c>
      <c r="G217" s="244"/>
      <c r="H217" s="247">
        <v>22.8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153</v>
      </c>
      <c r="AU217" s="253" t="s">
        <v>85</v>
      </c>
      <c r="AV217" s="13" t="s">
        <v>85</v>
      </c>
      <c r="AW217" s="13" t="s">
        <v>32</v>
      </c>
      <c r="AX217" s="13" t="s">
        <v>76</v>
      </c>
      <c r="AY217" s="253" t="s">
        <v>142</v>
      </c>
    </row>
    <row r="218" spans="1:51" s="13" customFormat="1" ht="12">
      <c r="A218" s="13"/>
      <c r="B218" s="243"/>
      <c r="C218" s="244"/>
      <c r="D218" s="238" t="s">
        <v>153</v>
      </c>
      <c r="E218" s="245" t="s">
        <v>1</v>
      </c>
      <c r="F218" s="246" t="s">
        <v>482</v>
      </c>
      <c r="G218" s="244"/>
      <c r="H218" s="247">
        <v>-1.6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153</v>
      </c>
      <c r="AU218" s="253" t="s">
        <v>85</v>
      </c>
      <c r="AV218" s="13" t="s">
        <v>85</v>
      </c>
      <c r="AW218" s="13" t="s">
        <v>32</v>
      </c>
      <c r="AX218" s="13" t="s">
        <v>76</v>
      </c>
      <c r="AY218" s="253" t="s">
        <v>142</v>
      </c>
    </row>
    <row r="219" spans="1:51" s="13" customFormat="1" ht="12">
      <c r="A219" s="13"/>
      <c r="B219" s="243"/>
      <c r="C219" s="244"/>
      <c r="D219" s="238" t="s">
        <v>153</v>
      </c>
      <c r="E219" s="245" t="s">
        <v>1</v>
      </c>
      <c r="F219" s="246" t="s">
        <v>483</v>
      </c>
      <c r="G219" s="244"/>
      <c r="H219" s="247">
        <v>6.75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153</v>
      </c>
      <c r="AU219" s="253" t="s">
        <v>85</v>
      </c>
      <c r="AV219" s="13" t="s">
        <v>85</v>
      </c>
      <c r="AW219" s="13" t="s">
        <v>32</v>
      </c>
      <c r="AX219" s="13" t="s">
        <v>76</v>
      </c>
      <c r="AY219" s="253" t="s">
        <v>142</v>
      </c>
    </row>
    <row r="220" spans="1:51" s="14" customFormat="1" ht="12">
      <c r="A220" s="14"/>
      <c r="B220" s="264"/>
      <c r="C220" s="265"/>
      <c r="D220" s="238" t="s">
        <v>153</v>
      </c>
      <c r="E220" s="266" t="s">
        <v>1</v>
      </c>
      <c r="F220" s="267" t="s">
        <v>233</v>
      </c>
      <c r="G220" s="265"/>
      <c r="H220" s="268">
        <v>27.95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4" t="s">
        <v>153</v>
      </c>
      <c r="AU220" s="274" t="s">
        <v>85</v>
      </c>
      <c r="AV220" s="14" t="s">
        <v>149</v>
      </c>
      <c r="AW220" s="14" t="s">
        <v>32</v>
      </c>
      <c r="AX220" s="14" t="s">
        <v>83</v>
      </c>
      <c r="AY220" s="274" t="s">
        <v>142</v>
      </c>
    </row>
    <row r="221" spans="1:63" s="12" customFormat="1" ht="22.8" customHeight="1">
      <c r="A221" s="12"/>
      <c r="B221" s="209"/>
      <c r="C221" s="210"/>
      <c r="D221" s="211" t="s">
        <v>75</v>
      </c>
      <c r="E221" s="223" t="s">
        <v>149</v>
      </c>
      <c r="F221" s="223" t="s">
        <v>207</v>
      </c>
      <c r="G221" s="210"/>
      <c r="H221" s="210"/>
      <c r="I221" s="213"/>
      <c r="J221" s="224">
        <f>BK221</f>
        <v>0</v>
      </c>
      <c r="K221" s="210"/>
      <c r="L221" s="215"/>
      <c r="M221" s="216"/>
      <c r="N221" s="217"/>
      <c r="O221" s="217"/>
      <c r="P221" s="218">
        <f>SUM(P222:P246)</f>
        <v>0</v>
      </c>
      <c r="Q221" s="217"/>
      <c r="R221" s="218">
        <f>SUM(R222:R246)</f>
        <v>39.769407019999996</v>
      </c>
      <c r="S221" s="217"/>
      <c r="T221" s="219">
        <f>SUM(T222:T246)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0" t="s">
        <v>83</v>
      </c>
      <c r="AT221" s="221" t="s">
        <v>75</v>
      </c>
      <c r="AU221" s="221" t="s">
        <v>83</v>
      </c>
      <c r="AY221" s="220" t="s">
        <v>142</v>
      </c>
      <c r="BK221" s="222">
        <f>SUM(BK222:BK246)</f>
        <v>0</v>
      </c>
    </row>
    <row r="222" spans="1:65" s="2" customFormat="1" ht="37.8" customHeight="1">
      <c r="A222" s="37"/>
      <c r="B222" s="38"/>
      <c r="C222" s="225" t="s">
        <v>291</v>
      </c>
      <c r="D222" s="225" t="s">
        <v>144</v>
      </c>
      <c r="E222" s="226" t="s">
        <v>484</v>
      </c>
      <c r="F222" s="227" t="s">
        <v>485</v>
      </c>
      <c r="G222" s="228" t="s">
        <v>147</v>
      </c>
      <c r="H222" s="229">
        <v>71.688</v>
      </c>
      <c r="I222" s="230"/>
      <c r="J222" s="231">
        <f>ROUND(I222*H222,2)</f>
        <v>0</v>
      </c>
      <c r="K222" s="227" t="s">
        <v>148</v>
      </c>
      <c r="L222" s="43"/>
      <c r="M222" s="232" t="s">
        <v>1</v>
      </c>
      <c r="N222" s="233" t="s">
        <v>41</v>
      </c>
      <c r="O222" s="90"/>
      <c r="P222" s="234">
        <f>O222*H222</f>
        <v>0</v>
      </c>
      <c r="Q222" s="234">
        <v>0.26453</v>
      </c>
      <c r="R222" s="234">
        <f>Q222*H222</f>
        <v>18.96362664</v>
      </c>
      <c r="S222" s="234">
        <v>0</v>
      </c>
      <c r="T222" s="23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6" t="s">
        <v>149</v>
      </c>
      <c r="AT222" s="236" t="s">
        <v>144</v>
      </c>
      <c r="AU222" s="236" t="s">
        <v>85</v>
      </c>
      <c r="AY222" s="16" t="s">
        <v>142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6" t="s">
        <v>83</v>
      </c>
      <c r="BK222" s="237">
        <f>ROUND(I222*H222,2)</f>
        <v>0</v>
      </c>
      <c r="BL222" s="16" t="s">
        <v>149</v>
      </c>
      <c r="BM222" s="236" t="s">
        <v>486</v>
      </c>
    </row>
    <row r="223" spans="1:47" s="2" customFormat="1" ht="12">
      <c r="A223" s="37"/>
      <c r="B223" s="38"/>
      <c r="C223" s="39"/>
      <c r="D223" s="238" t="s">
        <v>151</v>
      </c>
      <c r="E223" s="39"/>
      <c r="F223" s="239" t="s">
        <v>487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151</v>
      </c>
      <c r="AU223" s="16" t="s">
        <v>85</v>
      </c>
    </row>
    <row r="224" spans="1:51" s="13" customFormat="1" ht="12">
      <c r="A224" s="13"/>
      <c r="B224" s="243"/>
      <c r="C224" s="244"/>
      <c r="D224" s="238" t="s">
        <v>153</v>
      </c>
      <c r="E224" s="245" t="s">
        <v>1</v>
      </c>
      <c r="F224" s="246" t="s">
        <v>488</v>
      </c>
      <c r="G224" s="244"/>
      <c r="H224" s="247">
        <v>71.688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3" t="s">
        <v>153</v>
      </c>
      <c r="AU224" s="253" t="s">
        <v>85</v>
      </c>
      <c r="AV224" s="13" t="s">
        <v>85</v>
      </c>
      <c r="AW224" s="13" t="s">
        <v>32</v>
      </c>
      <c r="AX224" s="13" t="s">
        <v>83</v>
      </c>
      <c r="AY224" s="253" t="s">
        <v>142</v>
      </c>
    </row>
    <row r="225" spans="1:65" s="2" customFormat="1" ht="16.5" customHeight="1">
      <c r="A225" s="37"/>
      <c r="B225" s="38"/>
      <c r="C225" s="225" t="s">
        <v>299</v>
      </c>
      <c r="D225" s="225" t="s">
        <v>144</v>
      </c>
      <c r="E225" s="226" t="s">
        <v>489</v>
      </c>
      <c r="F225" s="227" t="s">
        <v>490</v>
      </c>
      <c r="G225" s="228" t="s">
        <v>167</v>
      </c>
      <c r="H225" s="229">
        <v>5.12</v>
      </c>
      <c r="I225" s="230"/>
      <c r="J225" s="231">
        <f>ROUND(I225*H225,2)</f>
        <v>0</v>
      </c>
      <c r="K225" s="227" t="s">
        <v>148</v>
      </c>
      <c r="L225" s="43"/>
      <c r="M225" s="232" t="s">
        <v>1</v>
      </c>
      <c r="N225" s="233" t="s">
        <v>41</v>
      </c>
      <c r="O225" s="90"/>
      <c r="P225" s="234">
        <f>O225*H225</f>
        <v>0</v>
      </c>
      <c r="Q225" s="234">
        <v>2.50201</v>
      </c>
      <c r="R225" s="234">
        <f>Q225*H225</f>
        <v>12.8102912</v>
      </c>
      <c r="S225" s="234">
        <v>0</v>
      </c>
      <c r="T225" s="23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6" t="s">
        <v>149</v>
      </c>
      <c r="AT225" s="236" t="s">
        <v>144</v>
      </c>
      <c r="AU225" s="236" t="s">
        <v>85</v>
      </c>
      <c r="AY225" s="16" t="s">
        <v>142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6" t="s">
        <v>83</v>
      </c>
      <c r="BK225" s="237">
        <f>ROUND(I225*H225,2)</f>
        <v>0</v>
      </c>
      <c r="BL225" s="16" t="s">
        <v>149</v>
      </c>
      <c r="BM225" s="236" t="s">
        <v>491</v>
      </c>
    </row>
    <row r="226" spans="1:47" s="2" customFormat="1" ht="12">
      <c r="A226" s="37"/>
      <c r="B226" s="38"/>
      <c r="C226" s="39"/>
      <c r="D226" s="238" t="s">
        <v>151</v>
      </c>
      <c r="E226" s="39"/>
      <c r="F226" s="239" t="s">
        <v>492</v>
      </c>
      <c r="G226" s="39"/>
      <c r="H226" s="39"/>
      <c r="I226" s="240"/>
      <c r="J226" s="39"/>
      <c r="K226" s="39"/>
      <c r="L226" s="43"/>
      <c r="M226" s="241"/>
      <c r="N226" s="242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151</v>
      </c>
      <c r="AU226" s="16" t="s">
        <v>85</v>
      </c>
    </row>
    <row r="227" spans="1:65" s="2" customFormat="1" ht="16.5" customHeight="1">
      <c r="A227" s="37"/>
      <c r="B227" s="38"/>
      <c r="C227" s="225" t="s">
        <v>304</v>
      </c>
      <c r="D227" s="225" t="s">
        <v>144</v>
      </c>
      <c r="E227" s="226" t="s">
        <v>493</v>
      </c>
      <c r="F227" s="227" t="s">
        <v>494</v>
      </c>
      <c r="G227" s="228" t="s">
        <v>186</v>
      </c>
      <c r="H227" s="229">
        <v>0.266</v>
      </c>
      <c r="I227" s="230"/>
      <c r="J227" s="231">
        <f>ROUND(I227*H227,2)</f>
        <v>0</v>
      </c>
      <c r="K227" s="227" t="s">
        <v>148</v>
      </c>
      <c r="L227" s="43"/>
      <c r="M227" s="232" t="s">
        <v>1</v>
      </c>
      <c r="N227" s="233" t="s">
        <v>41</v>
      </c>
      <c r="O227" s="90"/>
      <c r="P227" s="234">
        <f>O227*H227</f>
        <v>0</v>
      </c>
      <c r="Q227" s="234">
        <v>1.06277</v>
      </c>
      <c r="R227" s="234">
        <f>Q227*H227</f>
        <v>0.28269682</v>
      </c>
      <c r="S227" s="234">
        <v>0</v>
      </c>
      <c r="T227" s="23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6" t="s">
        <v>149</v>
      </c>
      <c r="AT227" s="236" t="s">
        <v>144</v>
      </c>
      <c r="AU227" s="236" t="s">
        <v>85</v>
      </c>
      <c r="AY227" s="16" t="s">
        <v>142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6" t="s">
        <v>83</v>
      </c>
      <c r="BK227" s="237">
        <f>ROUND(I227*H227,2)</f>
        <v>0</v>
      </c>
      <c r="BL227" s="16" t="s">
        <v>149</v>
      </c>
      <c r="BM227" s="236" t="s">
        <v>495</v>
      </c>
    </row>
    <row r="228" spans="1:47" s="2" customFormat="1" ht="12">
      <c r="A228" s="37"/>
      <c r="B228" s="38"/>
      <c r="C228" s="39"/>
      <c r="D228" s="238" t="s">
        <v>151</v>
      </c>
      <c r="E228" s="39"/>
      <c r="F228" s="239" t="s">
        <v>496</v>
      </c>
      <c r="G228" s="39"/>
      <c r="H228" s="39"/>
      <c r="I228" s="240"/>
      <c r="J228" s="39"/>
      <c r="K228" s="39"/>
      <c r="L228" s="43"/>
      <c r="M228" s="241"/>
      <c r="N228" s="242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151</v>
      </c>
      <c r="AU228" s="16" t="s">
        <v>85</v>
      </c>
    </row>
    <row r="229" spans="1:65" s="2" customFormat="1" ht="24.15" customHeight="1">
      <c r="A229" s="37"/>
      <c r="B229" s="38"/>
      <c r="C229" s="225" t="s">
        <v>497</v>
      </c>
      <c r="D229" s="225" t="s">
        <v>144</v>
      </c>
      <c r="E229" s="226" t="s">
        <v>498</v>
      </c>
      <c r="F229" s="227" t="s">
        <v>499</v>
      </c>
      <c r="G229" s="228" t="s">
        <v>218</v>
      </c>
      <c r="H229" s="229">
        <v>25.5</v>
      </c>
      <c r="I229" s="230"/>
      <c r="J229" s="231">
        <f>ROUND(I229*H229,2)</f>
        <v>0</v>
      </c>
      <c r="K229" s="227" t="s">
        <v>148</v>
      </c>
      <c r="L229" s="43"/>
      <c r="M229" s="232" t="s">
        <v>1</v>
      </c>
      <c r="N229" s="233" t="s">
        <v>41</v>
      </c>
      <c r="O229" s="90"/>
      <c r="P229" s="234">
        <f>O229*H229</f>
        <v>0</v>
      </c>
      <c r="Q229" s="234">
        <v>0.01098</v>
      </c>
      <c r="R229" s="234">
        <f>Q229*H229</f>
        <v>0.27999</v>
      </c>
      <c r="S229" s="234">
        <v>0</v>
      </c>
      <c r="T229" s="23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6" t="s">
        <v>149</v>
      </c>
      <c r="AT229" s="236" t="s">
        <v>144</v>
      </c>
      <c r="AU229" s="236" t="s">
        <v>85</v>
      </c>
      <c r="AY229" s="16" t="s">
        <v>142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6" t="s">
        <v>83</v>
      </c>
      <c r="BK229" s="237">
        <f>ROUND(I229*H229,2)</f>
        <v>0</v>
      </c>
      <c r="BL229" s="16" t="s">
        <v>149</v>
      </c>
      <c r="BM229" s="236" t="s">
        <v>500</v>
      </c>
    </row>
    <row r="230" spans="1:47" s="2" customFormat="1" ht="12">
      <c r="A230" s="37"/>
      <c r="B230" s="38"/>
      <c r="C230" s="39"/>
      <c r="D230" s="238" t="s">
        <v>151</v>
      </c>
      <c r="E230" s="39"/>
      <c r="F230" s="239" t="s">
        <v>501</v>
      </c>
      <c r="G230" s="39"/>
      <c r="H230" s="39"/>
      <c r="I230" s="240"/>
      <c r="J230" s="39"/>
      <c r="K230" s="39"/>
      <c r="L230" s="43"/>
      <c r="M230" s="241"/>
      <c r="N230" s="242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151</v>
      </c>
      <c r="AU230" s="16" t="s">
        <v>85</v>
      </c>
    </row>
    <row r="231" spans="1:65" s="2" customFormat="1" ht="16.5" customHeight="1">
      <c r="A231" s="37"/>
      <c r="B231" s="38"/>
      <c r="C231" s="225" t="s">
        <v>502</v>
      </c>
      <c r="D231" s="225" t="s">
        <v>144</v>
      </c>
      <c r="E231" s="226" t="s">
        <v>503</v>
      </c>
      <c r="F231" s="227" t="s">
        <v>504</v>
      </c>
      <c r="G231" s="228" t="s">
        <v>167</v>
      </c>
      <c r="H231" s="229">
        <v>2.804</v>
      </c>
      <c r="I231" s="230"/>
      <c r="J231" s="231">
        <f>ROUND(I231*H231,2)</f>
        <v>0</v>
      </c>
      <c r="K231" s="227" t="s">
        <v>148</v>
      </c>
      <c r="L231" s="43"/>
      <c r="M231" s="232" t="s">
        <v>1</v>
      </c>
      <c r="N231" s="233" t="s">
        <v>41</v>
      </c>
      <c r="O231" s="90"/>
      <c r="P231" s="234">
        <f>O231*H231</f>
        <v>0</v>
      </c>
      <c r="Q231" s="234">
        <v>2.50198</v>
      </c>
      <c r="R231" s="234">
        <f>Q231*H231</f>
        <v>7.01555192</v>
      </c>
      <c r="S231" s="234">
        <v>0</v>
      </c>
      <c r="T231" s="23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6" t="s">
        <v>149</v>
      </c>
      <c r="AT231" s="236" t="s">
        <v>144</v>
      </c>
      <c r="AU231" s="236" t="s">
        <v>85</v>
      </c>
      <c r="AY231" s="16" t="s">
        <v>142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6" t="s">
        <v>83</v>
      </c>
      <c r="BK231" s="237">
        <f>ROUND(I231*H231,2)</f>
        <v>0</v>
      </c>
      <c r="BL231" s="16" t="s">
        <v>149</v>
      </c>
      <c r="BM231" s="236" t="s">
        <v>505</v>
      </c>
    </row>
    <row r="232" spans="1:47" s="2" customFormat="1" ht="12">
      <c r="A232" s="37"/>
      <c r="B232" s="38"/>
      <c r="C232" s="39"/>
      <c r="D232" s="238" t="s">
        <v>151</v>
      </c>
      <c r="E232" s="39"/>
      <c r="F232" s="239" t="s">
        <v>506</v>
      </c>
      <c r="G232" s="39"/>
      <c r="H232" s="39"/>
      <c r="I232" s="240"/>
      <c r="J232" s="39"/>
      <c r="K232" s="39"/>
      <c r="L232" s="43"/>
      <c r="M232" s="241"/>
      <c r="N232" s="242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151</v>
      </c>
      <c r="AU232" s="16" t="s">
        <v>85</v>
      </c>
    </row>
    <row r="233" spans="1:51" s="13" customFormat="1" ht="12">
      <c r="A233" s="13"/>
      <c r="B233" s="243"/>
      <c r="C233" s="244"/>
      <c r="D233" s="238" t="s">
        <v>153</v>
      </c>
      <c r="E233" s="245" t="s">
        <v>1</v>
      </c>
      <c r="F233" s="246" t="s">
        <v>507</v>
      </c>
      <c r="G233" s="244"/>
      <c r="H233" s="247">
        <v>1.594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153</v>
      </c>
      <c r="AU233" s="253" t="s">
        <v>85</v>
      </c>
      <c r="AV233" s="13" t="s">
        <v>85</v>
      </c>
      <c r="AW233" s="13" t="s">
        <v>32</v>
      </c>
      <c r="AX233" s="13" t="s">
        <v>76</v>
      </c>
      <c r="AY233" s="253" t="s">
        <v>142</v>
      </c>
    </row>
    <row r="234" spans="1:51" s="13" customFormat="1" ht="12">
      <c r="A234" s="13"/>
      <c r="B234" s="243"/>
      <c r="C234" s="244"/>
      <c r="D234" s="238" t="s">
        <v>153</v>
      </c>
      <c r="E234" s="245" t="s">
        <v>1</v>
      </c>
      <c r="F234" s="246" t="s">
        <v>508</v>
      </c>
      <c r="G234" s="244"/>
      <c r="H234" s="247">
        <v>0.569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153</v>
      </c>
      <c r="AU234" s="253" t="s">
        <v>85</v>
      </c>
      <c r="AV234" s="13" t="s">
        <v>85</v>
      </c>
      <c r="AW234" s="13" t="s">
        <v>32</v>
      </c>
      <c r="AX234" s="13" t="s">
        <v>76</v>
      </c>
      <c r="AY234" s="253" t="s">
        <v>142</v>
      </c>
    </row>
    <row r="235" spans="1:51" s="13" customFormat="1" ht="12">
      <c r="A235" s="13"/>
      <c r="B235" s="243"/>
      <c r="C235" s="244"/>
      <c r="D235" s="238" t="s">
        <v>153</v>
      </c>
      <c r="E235" s="245" t="s">
        <v>1</v>
      </c>
      <c r="F235" s="246" t="s">
        <v>509</v>
      </c>
      <c r="G235" s="244"/>
      <c r="H235" s="247">
        <v>0.641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153</v>
      </c>
      <c r="AU235" s="253" t="s">
        <v>85</v>
      </c>
      <c r="AV235" s="13" t="s">
        <v>85</v>
      </c>
      <c r="AW235" s="13" t="s">
        <v>32</v>
      </c>
      <c r="AX235" s="13" t="s">
        <v>76</v>
      </c>
      <c r="AY235" s="253" t="s">
        <v>142</v>
      </c>
    </row>
    <row r="236" spans="1:51" s="14" customFormat="1" ht="12">
      <c r="A236" s="14"/>
      <c r="B236" s="264"/>
      <c r="C236" s="265"/>
      <c r="D236" s="238" t="s">
        <v>153</v>
      </c>
      <c r="E236" s="266" t="s">
        <v>1</v>
      </c>
      <c r="F236" s="267" t="s">
        <v>233</v>
      </c>
      <c r="G236" s="265"/>
      <c r="H236" s="268">
        <v>2.8040000000000003</v>
      </c>
      <c r="I236" s="269"/>
      <c r="J236" s="265"/>
      <c r="K236" s="265"/>
      <c r="L236" s="270"/>
      <c r="M236" s="271"/>
      <c r="N236" s="272"/>
      <c r="O236" s="272"/>
      <c r="P236" s="272"/>
      <c r="Q236" s="272"/>
      <c r="R236" s="272"/>
      <c r="S236" s="272"/>
      <c r="T236" s="27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4" t="s">
        <v>153</v>
      </c>
      <c r="AU236" s="274" t="s">
        <v>85</v>
      </c>
      <c r="AV236" s="14" t="s">
        <v>149</v>
      </c>
      <c r="AW236" s="14" t="s">
        <v>32</v>
      </c>
      <c r="AX236" s="14" t="s">
        <v>83</v>
      </c>
      <c r="AY236" s="274" t="s">
        <v>142</v>
      </c>
    </row>
    <row r="237" spans="1:65" s="2" customFormat="1" ht="16.5" customHeight="1">
      <c r="A237" s="37"/>
      <c r="B237" s="38"/>
      <c r="C237" s="225" t="s">
        <v>510</v>
      </c>
      <c r="D237" s="225" t="s">
        <v>144</v>
      </c>
      <c r="E237" s="226" t="s">
        <v>511</v>
      </c>
      <c r="F237" s="227" t="s">
        <v>512</v>
      </c>
      <c r="G237" s="228" t="s">
        <v>147</v>
      </c>
      <c r="H237" s="229">
        <v>20.525</v>
      </c>
      <c r="I237" s="230"/>
      <c r="J237" s="231">
        <f>ROUND(I237*H237,2)</f>
        <v>0</v>
      </c>
      <c r="K237" s="227" t="s">
        <v>148</v>
      </c>
      <c r="L237" s="43"/>
      <c r="M237" s="232" t="s">
        <v>1</v>
      </c>
      <c r="N237" s="233" t="s">
        <v>41</v>
      </c>
      <c r="O237" s="90"/>
      <c r="P237" s="234">
        <f>O237*H237</f>
        <v>0</v>
      </c>
      <c r="Q237" s="234">
        <v>0.00576</v>
      </c>
      <c r="R237" s="234">
        <f>Q237*H237</f>
        <v>0.118224</v>
      </c>
      <c r="S237" s="234">
        <v>0</v>
      </c>
      <c r="T237" s="23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6" t="s">
        <v>149</v>
      </c>
      <c r="AT237" s="236" t="s">
        <v>144</v>
      </c>
      <c r="AU237" s="236" t="s">
        <v>85</v>
      </c>
      <c r="AY237" s="16" t="s">
        <v>142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6" t="s">
        <v>83</v>
      </c>
      <c r="BK237" s="237">
        <f>ROUND(I237*H237,2)</f>
        <v>0</v>
      </c>
      <c r="BL237" s="16" t="s">
        <v>149</v>
      </c>
      <c r="BM237" s="236" t="s">
        <v>513</v>
      </c>
    </row>
    <row r="238" spans="1:47" s="2" customFormat="1" ht="12">
      <c r="A238" s="37"/>
      <c r="B238" s="38"/>
      <c r="C238" s="39"/>
      <c r="D238" s="238" t="s">
        <v>151</v>
      </c>
      <c r="E238" s="39"/>
      <c r="F238" s="239" t="s">
        <v>514</v>
      </c>
      <c r="G238" s="39"/>
      <c r="H238" s="39"/>
      <c r="I238" s="240"/>
      <c r="J238" s="39"/>
      <c r="K238" s="39"/>
      <c r="L238" s="43"/>
      <c r="M238" s="241"/>
      <c r="N238" s="242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151</v>
      </c>
      <c r="AU238" s="16" t="s">
        <v>85</v>
      </c>
    </row>
    <row r="239" spans="1:51" s="13" customFormat="1" ht="12">
      <c r="A239" s="13"/>
      <c r="B239" s="243"/>
      <c r="C239" s="244"/>
      <c r="D239" s="238" t="s">
        <v>153</v>
      </c>
      <c r="E239" s="245" t="s">
        <v>1</v>
      </c>
      <c r="F239" s="246" t="s">
        <v>515</v>
      </c>
      <c r="G239" s="244"/>
      <c r="H239" s="247">
        <v>12.75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153</v>
      </c>
      <c r="AU239" s="253" t="s">
        <v>85</v>
      </c>
      <c r="AV239" s="13" t="s">
        <v>85</v>
      </c>
      <c r="AW239" s="13" t="s">
        <v>32</v>
      </c>
      <c r="AX239" s="13" t="s">
        <v>76</v>
      </c>
      <c r="AY239" s="253" t="s">
        <v>142</v>
      </c>
    </row>
    <row r="240" spans="1:51" s="13" customFormat="1" ht="12">
      <c r="A240" s="13"/>
      <c r="B240" s="243"/>
      <c r="C240" s="244"/>
      <c r="D240" s="238" t="s">
        <v>153</v>
      </c>
      <c r="E240" s="245" t="s">
        <v>1</v>
      </c>
      <c r="F240" s="246" t="s">
        <v>516</v>
      </c>
      <c r="G240" s="244"/>
      <c r="H240" s="247">
        <v>3.5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153</v>
      </c>
      <c r="AU240" s="253" t="s">
        <v>85</v>
      </c>
      <c r="AV240" s="13" t="s">
        <v>85</v>
      </c>
      <c r="AW240" s="13" t="s">
        <v>32</v>
      </c>
      <c r="AX240" s="13" t="s">
        <v>76</v>
      </c>
      <c r="AY240" s="253" t="s">
        <v>142</v>
      </c>
    </row>
    <row r="241" spans="1:51" s="13" customFormat="1" ht="12">
      <c r="A241" s="13"/>
      <c r="B241" s="243"/>
      <c r="C241" s="244"/>
      <c r="D241" s="238" t="s">
        <v>153</v>
      </c>
      <c r="E241" s="245" t="s">
        <v>1</v>
      </c>
      <c r="F241" s="246" t="s">
        <v>517</v>
      </c>
      <c r="G241" s="244"/>
      <c r="H241" s="247">
        <v>4.275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153</v>
      </c>
      <c r="AU241" s="253" t="s">
        <v>85</v>
      </c>
      <c r="AV241" s="13" t="s">
        <v>85</v>
      </c>
      <c r="AW241" s="13" t="s">
        <v>32</v>
      </c>
      <c r="AX241" s="13" t="s">
        <v>76</v>
      </c>
      <c r="AY241" s="253" t="s">
        <v>142</v>
      </c>
    </row>
    <row r="242" spans="1:51" s="14" customFormat="1" ht="12">
      <c r="A242" s="14"/>
      <c r="B242" s="264"/>
      <c r="C242" s="265"/>
      <c r="D242" s="238" t="s">
        <v>153</v>
      </c>
      <c r="E242" s="266" t="s">
        <v>1</v>
      </c>
      <c r="F242" s="267" t="s">
        <v>233</v>
      </c>
      <c r="G242" s="265"/>
      <c r="H242" s="268">
        <v>20.525</v>
      </c>
      <c r="I242" s="269"/>
      <c r="J242" s="265"/>
      <c r="K242" s="265"/>
      <c r="L242" s="270"/>
      <c r="M242" s="271"/>
      <c r="N242" s="272"/>
      <c r="O242" s="272"/>
      <c r="P242" s="272"/>
      <c r="Q242" s="272"/>
      <c r="R242" s="272"/>
      <c r="S242" s="272"/>
      <c r="T242" s="27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4" t="s">
        <v>153</v>
      </c>
      <c r="AU242" s="274" t="s">
        <v>85</v>
      </c>
      <c r="AV242" s="14" t="s">
        <v>149</v>
      </c>
      <c r="AW242" s="14" t="s">
        <v>32</v>
      </c>
      <c r="AX242" s="14" t="s">
        <v>83</v>
      </c>
      <c r="AY242" s="274" t="s">
        <v>142</v>
      </c>
    </row>
    <row r="243" spans="1:65" s="2" customFormat="1" ht="16.5" customHeight="1">
      <c r="A243" s="37"/>
      <c r="B243" s="38"/>
      <c r="C243" s="225" t="s">
        <v>518</v>
      </c>
      <c r="D243" s="225" t="s">
        <v>144</v>
      </c>
      <c r="E243" s="226" t="s">
        <v>519</v>
      </c>
      <c r="F243" s="227" t="s">
        <v>520</v>
      </c>
      <c r="G243" s="228" t="s">
        <v>147</v>
      </c>
      <c r="H243" s="229">
        <v>20.525</v>
      </c>
      <c r="I243" s="230"/>
      <c r="J243" s="231">
        <f>ROUND(I243*H243,2)</f>
        <v>0</v>
      </c>
      <c r="K243" s="227" t="s">
        <v>148</v>
      </c>
      <c r="L243" s="43"/>
      <c r="M243" s="232" t="s">
        <v>1</v>
      </c>
      <c r="N243" s="233" t="s">
        <v>41</v>
      </c>
      <c r="O243" s="90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6" t="s">
        <v>149</v>
      </c>
      <c r="AT243" s="236" t="s">
        <v>144</v>
      </c>
      <c r="AU243" s="236" t="s">
        <v>85</v>
      </c>
      <c r="AY243" s="16" t="s">
        <v>142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6" t="s">
        <v>83</v>
      </c>
      <c r="BK243" s="237">
        <f>ROUND(I243*H243,2)</f>
        <v>0</v>
      </c>
      <c r="BL243" s="16" t="s">
        <v>149</v>
      </c>
      <c r="BM243" s="236" t="s">
        <v>521</v>
      </c>
    </row>
    <row r="244" spans="1:47" s="2" customFormat="1" ht="12">
      <c r="A244" s="37"/>
      <c r="B244" s="38"/>
      <c r="C244" s="39"/>
      <c r="D244" s="238" t="s">
        <v>151</v>
      </c>
      <c r="E244" s="39"/>
      <c r="F244" s="239" t="s">
        <v>522</v>
      </c>
      <c r="G244" s="39"/>
      <c r="H244" s="39"/>
      <c r="I244" s="240"/>
      <c r="J244" s="39"/>
      <c r="K244" s="39"/>
      <c r="L244" s="43"/>
      <c r="M244" s="241"/>
      <c r="N244" s="242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151</v>
      </c>
      <c r="AU244" s="16" t="s">
        <v>85</v>
      </c>
    </row>
    <row r="245" spans="1:65" s="2" customFormat="1" ht="24.15" customHeight="1">
      <c r="A245" s="37"/>
      <c r="B245" s="38"/>
      <c r="C245" s="225" t="s">
        <v>523</v>
      </c>
      <c r="D245" s="225" t="s">
        <v>144</v>
      </c>
      <c r="E245" s="226" t="s">
        <v>524</v>
      </c>
      <c r="F245" s="227" t="s">
        <v>525</v>
      </c>
      <c r="G245" s="228" t="s">
        <v>186</v>
      </c>
      <c r="H245" s="229">
        <v>0.284</v>
      </c>
      <c r="I245" s="230"/>
      <c r="J245" s="231">
        <f>ROUND(I245*H245,2)</f>
        <v>0</v>
      </c>
      <c r="K245" s="227" t="s">
        <v>148</v>
      </c>
      <c r="L245" s="43"/>
      <c r="M245" s="232" t="s">
        <v>1</v>
      </c>
      <c r="N245" s="233" t="s">
        <v>41</v>
      </c>
      <c r="O245" s="90"/>
      <c r="P245" s="234">
        <f>O245*H245</f>
        <v>0</v>
      </c>
      <c r="Q245" s="234">
        <v>1.05291</v>
      </c>
      <c r="R245" s="234">
        <f>Q245*H245</f>
        <v>0.29902644</v>
      </c>
      <c r="S245" s="234">
        <v>0</v>
      </c>
      <c r="T245" s="23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6" t="s">
        <v>149</v>
      </c>
      <c r="AT245" s="236" t="s">
        <v>144</v>
      </c>
      <c r="AU245" s="236" t="s">
        <v>85</v>
      </c>
      <c r="AY245" s="16" t="s">
        <v>142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6" t="s">
        <v>83</v>
      </c>
      <c r="BK245" s="237">
        <f>ROUND(I245*H245,2)</f>
        <v>0</v>
      </c>
      <c r="BL245" s="16" t="s">
        <v>149</v>
      </c>
      <c r="BM245" s="236" t="s">
        <v>526</v>
      </c>
    </row>
    <row r="246" spans="1:47" s="2" customFormat="1" ht="12">
      <c r="A246" s="37"/>
      <c r="B246" s="38"/>
      <c r="C246" s="39"/>
      <c r="D246" s="238" t="s">
        <v>151</v>
      </c>
      <c r="E246" s="39"/>
      <c r="F246" s="239" t="s">
        <v>527</v>
      </c>
      <c r="G246" s="39"/>
      <c r="H246" s="39"/>
      <c r="I246" s="240"/>
      <c r="J246" s="39"/>
      <c r="K246" s="39"/>
      <c r="L246" s="43"/>
      <c r="M246" s="241"/>
      <c r="N246" s="242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151</v>
      </c>
      <c r="AU246" s="16" t="s">
        <v>85</v>
      </c>
    </row>
    <row r="247" spans="1:63" s="12" customFormat="1" ht="22.8" customHeight="1">
      <c r="A247" s="12"/>
      <c r="B247" s="209"/>
      <c r="C247" s="210"/>
      <c r="D247" s="211" t="s">
        <v>75</v>
      </c>
      <c r="E247" s="223" t="s">
        <v>171</v>
      </c>
      <c r="F247" s="223" t="s">
        <v>528</v>
      </c>
      <c r="G247" s="210"/>
      <c r="H247" s="210"/>
      <c r="I247" s="213"/>
      <c r="J247" s="224">
        <f>BK247</f>
        <v>0</v>
      </c>
      <c r="K247" s="210"/>
      <c r="L247" s="215"/>
      <c r="M247" s="216"/>
      <c r="N247" s="217"/>
      <c r="O247" s="217"/>
      <c r="P247" s="218">
        <f>SUM(P248:P254)</f>
        <v>0</v>
      </c>
      <c r="Q247" s="217"/>
      <c r="R247" s="218">
        <f>SUM(R248:R254)</f>
        <v>28.628</v>
      </c>
      <c r="S247" s="217"/>
      <c r="T247" s="219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0" t="s">
        <v>83</v>
      </c>
      <c r="AT247" s="221" t="s">
        <v>75</v>
      </c>
      <c r="AU247" s="221" t="s">
        <v>83</v>
      </c>
      <c r="AY247" s="220" t="s">
        <v>142</v>
      </c>
      <c r="BK247" s="222">
        <f>SUM(BK248:BK254)</f>
        <v>0</v>
      </c>
    </row>
    <row r="248" spans="1:65" s="2" customFormat="1" ht="24.15" customHeight="1">
      <c r="A248" s="37"/>
      <c r="B248" s="38"/>
      <c r="C248" s="225" t="s">
        <v>529</v>
      </c>
      <c r="D248" s="225" t="s">
        <v>144</v>
      </c>
      <c r="E248" s="226" t="s">
        <v>530</v>
      </c>
      <c r="F248" s="227" t="s">
        <v>531</v>
      </c>
      <c r="G248" s="228" t="s">
        <v>147</v>
      </c>
      <c r="H248" s="229">
        <v>160</v>
      </c>
      <c r="I248" s="230"/>
      <c r="J248" s="231">
        <f>ROUND(I248*H248,2)</f>
        <v>0</v>
      </c>
      <c r="K248" s="227" t="s">
        <v>148</v>
      </c>
      <c r="L248" s="43"/>
      <c r="M248" s="232" t="s">
        <v>1</v>
      </c>
      <c r="N248" s="233" t="s">
        <v>41</v>
      </c>
      <c r="O248" s="90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6" t="s">
        <v>149</v>
      </c>
      <c r="AT248" s="236" t="s">
        <v>144</v>
      </c>
      <c r="AU248" s="236" t="s">
        <v>85</v>
      </c>
      <c r="AY248" s="16" t="s">
        <v>142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6" t="s">
        <v>83</v>
      </c>
      <c r="BK248" s="237">
        <f>ROUND(I248*H248,2)</f>
        <v>0</v>
      </c>
      <c r="BL248" s="16" t="s">
        <v>149</v>
      </c>
      <c r="BM248" s="236" t="s">
        <v>532</v>
      </c>
    </row>
    <row r="249" spans="1:47" s="2" customFormat="1" ht="12">
      <c r="A249" s="37"/>
      <c r="B249" s="38"/>
      <c r="C249" s="39"/>
      <c r="D249" s="238" t="s">
        <v>151</v>
      </c>
      <c r="E249" s="39"/>
      <c r="F249" s="239" t="s">
        <v>533</v>
      </c>
      <c r="G249" s="39"/>
      <c r="H249" s="39"/>
      <c r="I249" s="240"/>
      <c r="J249" s="39"/>
      <c r="K249" s="39"/>
      <c r="L249" s="43"/>
      <c r="M249" s="241"/>
      <c r="N249" s="242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151</v>
      </c>
      <c r="AU249" s="16" t="s">
        <v>85</v>
      </c>
    </row>
    <row r="250" spans="1:65" s="2" customFormat="1" ht="24.15" customHeight="1">
      <c r="A250" s="37"/>
      <c r="B250" s="38"/>
      <c r="C250" s="225" t="s">
        <v>534</v>
      </c>
      <c r="D250" s="225" t="s">
        <v>144</v>
      </c>
      <c r="E250" s="226" t="s">
        <v>535</v>
      </c>
      <c r="F250" s="227" t="s">
        <v>536</v>
      </c>
      <c r="G250" s="228" t="s">
        <v>147</v>
      </c>
      <c r="H250" s="229">
        <v>160</v>
      </c>
      <c r="I250" s="230"/>
      <c r="J250" s="231">
        <f>ROUND(I250*H250,2)</f>
        <v>0</v>
      </c>
      <c r="K250" s="227" t="s">
        <v>148</v>
      </c>
      <c r="L250" s="43"/>
      <c r="M250" s="232" t="s">
        <v>1</v>
      </c>
      <c r="N250" s="233" t="s">
        <v>41</v>
      </c>
      <c r="O250" s="90"/>
      <c r="P250" s="234">
        <f>O250*H250</f>
        <v>0</v>
      </c>
      <c r="Q250" s="234">
        <v>0.0888</v>
      </c>
      <c r="R250" s="234">
        <f>Q250*H250</f>
        <v>14.208</v>
      </c>
      <c r="S250" s="234">
        <v>0</v>
      </c>
      <c r="T250" s="23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6" t="s">
        <v>149</v>
      </c>
      <c r="AT250" s="236" t="s">
        <v>144</v>
      </c>
      <c r="AU250" s="236" t="s">
        <v>85</v>
      </c>
      <c r="AY250" s="16" t="s">
        <v>142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6" t="s">
        <v>83</v>
      </c>
      <c r="BK250" s="237">
        <f>ROUND(I250*H250,2)</f>
        <v>0</v>
      </c>
      <c r="BL250" s="16" t="s">
        <v>149</v>
      </c>
      <c r="BM250" s="236" t="s">
        <v>537</v>
      </c>
    </row>
    <row r="251" spans="1:47" s="2" customFormat="1" ht="12">
      <c r="A251" s="37"/>
      <c r="B251" s="38"/>
      <c r="C251" s="39"/>
      <c r="D251" s="238" t="s">
        <v>151</v>
      </c>
      <c r="E251" s="39"/>
      <c r="F251" s="239" t="s">
        <v>538</v>
      </c>
      <c r="G251" s="39"/>
      <c r="H251" s="39"/>
      <c r="I251" s="240"/>
      <c r="J251" s="39"/>
      <c r="K251" s="39"/>
      <c r="L251" s="43"/>
      <c r="M251" s="241"/>
      <c r="N251" s="242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151</v>
      </c>
      <c r="AU251" s="16" t="s">
        <v>85</v>
      </c>
    </row>
    <row r="252" spans="1:65" s="2" customFormat="1" ht="24.15" customHeight="1">
      <c r="A252" s="37"/>
      <c r="B252" s="38"/>
      <c r="C252" s="254" t="s">
        <v>539</v>
      </c>
      <c r="D252" s="254" t="s">
        <v>202</v>
      </c>
      <c r="E252" s="255" t="s">
        <v>540</v>
      </c>
      <c r="F252" s="256" t="s">
        <v>541</v>
      </c>
      <c r="G252" s="257" t="s">
        <v>147</v>
      </c>
      <c r="H252" s="258">
        <v>164.8</v>
      </c>
      <c r="I252" s="259"/>
      <c r="J252" s="260">
        <f>ROUND(I252*H252,2)</f>
        <v>0</v>
      </c>
      <c r="K252" s="256" t="s">
        <v>148</v>
      </c>
      <c r="L252" s="261"/>
      <c r="M252" s="262" t="s">
        <v>1</v>
      </c>
      <c r="N252" s="263" t="s">
        <v>41</v>
      </c>
      <c r="O252" s="90"/>
      <c r="P252" s="234">
        <f>O252*H252</f>
        <v>0</v>
      </c>
      <c r="Q252" s="234">
        <v>0.0875</v>
      </c>
      <c r="R252" s="234">
        <f>Q252*H252</f>
        <v>14.42</v>
      </c>
      <c r="S252" s="234">
        <v>0</v>
      </c>
      <c r="T252" s="23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6" t="s">
        <v>190</v>
      </c>
      <c r="AT252" s="236" t="s">
        <v>202</v>
      </c>
      <c r="AU252" s="236" t="s">
        <v>85</v>
      </c>
      <c r="AY252" s="16" t="s">
        <v>142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6" t="s">
        <v>83</v>
      </c>
      <c r="BK252" s="237">
        <f>ROUND(I252*H252,2)</f>
        <v>0</v>
      </c>
      <c r="BL252" s="16" t="s">
        <v>149</v>
      </c>
      <c r="BM252" s="236" t="s">
        <v>542</v>
      </c>
    </row>
    <row r="253" spans="1:47" s="2" customFormat="1" ht="12">
      <c r="A253" s="37"/>
      <c r="B253" s="38"/>
      <c r="C253" s="39"/>
      <c r="D253" s="238" t="s">
        <v>151</v>
      </c>
      <c r="E253" s="39"/>
      <c r="F253" s="239" t="s">
        <v>541</v>
      </c>
      <c r="G253" s="39"/>
      <c r="H253" s="39"/>
      <c r="I253" s="240"/>
      <c r="J253" s="39"/>
      <c r="K253" s="39"/>
      <c r="L253" s="43"/>
      <c r="M253" s="241"/>
      <c r="N253" s="242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151</v>
      </c>
      <c r="AU253" s="16" t="s">
        <v>85</v>
      </c>
    </row>
    <row r="254" spans="1:51" s="13" customFormat="1" ht="12">
      <c r="A254" s="13"/>
      <c r="B254" s="243"/>
      <c r="C254" s="244"/>
      <c r="D254" s="238" t="s">
        <v>153</v>
      </c>
      <c r="E254" s="244"/>
      <c r="F254" s="246" t="s">
        <v>543</v>
      </c>
      <c r="G254" s="244"/>
      <c r="H254" s="247">
        <v>164.8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153</v>
      </c>
      <c r="AU254" s="253" t="s">
        <v>85</v>
      </c>
      <c r="AV254" s="13" t="s">
        <v>85</v>
      </c>
      <c r="AW254" s="13" t="s">
        <v>4</v>
      </c>
      <c r="AX254" s="13" t="s">
        <v>83</v>
      </c>
      <c r="AY254" s="253" t="s">
        <v>142</v>
      </c>
    </row>
    <row r="255" spans="1:63" s="12" customFormat="1" ht="22.8" customHeight="1">
      <c r="A255" s="12"/>
      <c r="B255" s="209"/>
      <c r="C255" s="210"/>
      <c r="D255" s="211" t="s">
        <v>75</v>
      </c>
      <c r="E255" s="223" t="s">
        <v>177</v>
      </c>
      <c r="F255" s="223" t="s">
        <v>544</v>
      </c>
      <c r="G255" s="210"/>
      <c r="H255" s="210"/>
      <c r="I255" s="213"/>
      <c r="J255" s="224">
        <f>BK255</f>
        <v>0</v>
      </c>
      <c r="K255" s="210"/>
      <c r="L255" s="215"/>
      <c r="M255" s="216"/>
      <c r="N255" s="217"/>
      <c r="O255" s="217"/>
      <c r="P255" s="218">
        <f>SUM(P256:P336)</f>
        <v>0</v>
      </c>
      <c r="Q255" s="217"/>
      <c r="R255" s="218">
        <f>SUM(R256:R336)</f>
        <v>32.43052591</v>
      </c>
      <c r="S255" s="217"/>
      <c r="T255" s="219">
        <f>SUM(T256:T336)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0" t="s">
        <v>83</v>
      </c>
      <c r="AT255" s="221" t="s">
        <v>75</v>
      </c>
      <c r="AU255" s="221" t="s">
        <v>83</v>
      </c>
      <c r="AY255" s="220" t="s">
        <v>142</v>
      </c>
      <c r="BK255" s="222">
        <f>SUM(BK256:BK336)</f>
        <v>0</v>
      </c>
    </row>
    <row r="256" spans="1:65" s="2" customFormat="1" ht="24.15" customHeight="1">
      <c r="A256" s="37"/>
      <c r="B256" s="38"/>
      <c r="C256" s="225" t="s">
        <v>545</v>
      </c>
      <c r="D256" s="225" t="s">
        <v>144</v>
      </c>
      <c r="E256" s="226" t="s">
        <v>546</v>
      </c>
      <c r="F256" s="227" t="s">
        <v>547</v>
      </c>
      <c r="G256" s="228" t="s">
        <v>147</v>
      </c>
      <c r="H256" s="229">
        <v>45.15</v>
      </c>
      <c r="I256" s="230"/>
      <c r="J256" s="231">
        <f>ROUND(I256*H256,2)</f>
        <v>0</v>
      </c>
      <c r="K256" s="227" t="s">
        <v>148</v>
      </c>
      <c r="L256" s="43"/>
      <c r="M256" s="232" t="s">
        <v>1</v>
      </c>
      <c r="N256" s="233" t="s">
        <v>41</v>
      </c>
      <c r="O256" s="90"/>
      <c r="P256" s="234">
        <f>O256*H256</f>
        <v>0</v>
      </c>
      <c r="Q256" s="234">
        <v>0.00438</v>
      </c>
      <c r="R256" s="234">
        <f>Q256*H256</f>
        <v>0.19775700000000002</v>
      </c>
      <c r="S256" s="234">
        <v>0</v>
      </c>
      <c r="T256" s="23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6" t="s">
        <v>149</v>
      </c>
      <c r="AT256" s="236" t="s">
        <v>144</v>
      </c>
      <c r="AU256" s="236" t="s">
        <v>85</v>
      </c>
      <c r="AY256" s="16" t="s">
        <v>142</v>
      </c>
      <c r="BE256" s="237">
        <f>IF(N256="základní",J256,0)</f>
        <v>0</v>
      </c>
      <c r="BF256" s="237">
        <f>IF(N256="snížená",J256,0)</f>
        <v>0</v>
      </c>
      <c r="BG256" s="237">
        <f>IF(N256="zákl. přenesená",J256,0)</f>
        <v>0</v>
      </c>
      <c r="BH256" s="237">
        <f>IF(N256="sníž. přenesená",J256,0)</f>
        <v>0</v>
      </c>
      <c r="BI256" s="237">
        <f>IF(N256="nulová",J256,0)</f>
        <v>0</v>
      </c>
      <c r="BJ256" s="16" t="s">
        <v>83</v>
      </c>
      <c r="BK256" s="237">
        <f>ROUND(I256*H256,2)</f>
        <v>0</v>
      </c>
      <c r="BL256" s="16" t="s">
        <v>149</v>
      </c>
      <c r="BM256" s="236" t="s">
        <v>548</v>
      </c>
    </row>
    <row r="257" spans="1:47" s="2" customFormat="1" ht="12">
      <c r="A257" s="37"/>
      <c r="B257" s="38"/>
      <c r="C257" s="39"/>
      <c r="D257" s="238" t="s">
        <v>151</v>
      </c>
      <c r="E257" s="39"/>
      <c r="F257" s="239" t="s">
        <v>549</v>
      </c>
      <c r="G257" s="39"/>
      <c r="H257" s="39"/>
      <c r="I257" s="240"/>
      <c r="J257" s="39"/>
      <c r="K257" s="39"/>
      <c r="L257" s="43"/>
      <c r="M257" s="241"/>
      <c r="N257" s="242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151</v>
      </c>
      <c r="AU257" s="16" t="s">
        <v>85</v>
      </c>
    </row>
    <row r="258" spans="1:51" s="13" customFormat="1" ht="12">
      <c r="A258" s="13"/>
      <c r="B258" s="243"/>
      <c r="C258" s="244"/>
      <c r="D258" s="238" t="s">
        <v>153</v>
      </c>
      <c r="E258" s="245" t="s">
        <v>1</v>
      </c>
      <c r="F258" s="246" t="s">
        <v>550</v>
      </c>
      <c r="G258" s="244"/>
      <c r="H258" s="247">
        <v>45.15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153</v>
      </c>
      <c r="AU258" s="253" t="s">
        <v>85</v>
      </c>
      <c r="AV258" s="13" t="s">
        <v>85</v>
      </c>
      <c r="AW258" s="13" t="s">
        <v>32</v>
      </c>
      <c r="AX258" s="13" t="s">
        <v>83</v>
      </c>
      <c r="AY258" s="253" t="s">
        <v>142</v>
      </c>
    </row>
    <row r="259" spans="1:65" s="2" customFormat="1" ht="33" customHeight="1">
      <c r="A259" s="37"/>
      <c r="B259" s="38"/>
      <c r="C259" s="225" t="s">
        <v>551</v>
      </c>
      <c r="D259" s="225" t="s">
        <v>144</v>
      </c>
      <c r="E259" s="226" t="s">
        <v>552</v>
      </c>
      <c r="F259" s="227" t="s">
        <v>553</v>
      </c>
      <c r="G259" s="228" t="s">
        <v>147</v>
      </c>
      <c r="H259" s="229">
        <v>35.65</v>
      </c>
      <c r="I259" s="230"/>
      <c r="J259" s="231">
        <f>ROUND(I259*H259,2)</f>
        <v>0</v>
      </c>
      <c r="K259" s="227" t="s">
        <v>148</v>
      </c>
      <c r="L259" s="43"/>
      <c r="M259" s="232" t="s">
        <v>1</v>
      </c>
      <c r="N259" s="233" t="s">
        <v>41</v>
      </c>
      <c r="O259" s="90"/>
      <c r="P259" s="234">
        <f>O259*H259</f>
        <v>0</v>
      </c>
      <c r="Q259" s="234">
        <v>0.00656</v>
      </c>
      <c r="R259" s="234">
        <f>Q259*H259</f>
        <v>0.233864</v>
      </c>
      <c r="S259" s="234">
        <v>0</v>
      </c>
      <c r="T259" s="23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6" t="s">
        <v>149</v>
      </c>
      <c r="AT259" s="236" t="s">
        <v>144</v>
      </c>
      <c r="AU259" s="236" t="s">
        <v>85</v>
      </c>
      <c r="AY259" s="16" t="s">
        <v>142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6" t="s">
        <v>83</v>
      </c>
      <c r="BK259" s="237">
        <f>ROUND(I259*H259,2)</f>
        <v>0</v>
      </c>
      <c r="BL259" s="16" t="s">
        <v>149</v>
      </c>
      <c r="BM259" s="236" t="s">
        <v>554</v>
      </c>
    </row>
    <row r="260" spans="1:47" s="2" customFormat="1" ht="12">
      <c r="A260" s="37"/>
      <c r="B260" s="38"/>
      <c r="C260" s="39"/>
      <c r="D260" s="238" t="s">
        <v>151</v>
      </c>
      <c r="E260" s="39"/>
      <c r="F260" s="239" t="s">
        <v>555</v>
      </c>
      <c r="G260" s="39"/>
      <c r="H260" s="39"/>
      <c r="I260" s="240"/>
      <c r="J260" s="39"/>
      <c r="K260" s="39"/>
      <c r="L260" s="43"/>
      <c r="M260" s="241"/>
      <c r="N260" s="242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151</v>
      </c>
      <c r="AU260" s="16" t="s">
        <v>85</v>
      </c>
    </row>
    <row r="261" spans="1:51" s="13" customFormat="1" ht="12">
      <c r="A261" s="13"/>
      <c r="B261" s="243"/>
      <c r="C261" s="244"/>
      <c r="D261" s="238" t="s">
        <v>153</v>
      </c>
      <c r="E261" s="245" t="s">
        <v>1</v>
      </c>
      <c r="F261" s="246" t="s">
        <v>556</v>
      </c>
      <c r="G261" s="244"/>
      <c r="H261" s="247">
        <v>35.65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153</v>
      </c>
      <c r="AU261" s="253" t="s">
        <v>85</v>
      </c>
      <c r="AV261" s="13" t="s">
        <v>85</v>
      </c>
      <c r="AW261" s="13" t="s">
        <v>32</v>
      </c>
      <c r="AX261" s="13" t="s">
        <v>83</v>
      </c>
      <c r="AY261" s="253" t="s">
        <v>142</v>
      </c>
    </row>
    <row r="262" spans="1:65" s="2" customFormat="1" ht="24.15" customHeight="1">
      <c r="A262" s="37"/>
      <c r="B262" s="38"/>
      <c r="C262" s="225" t="s">
        <v>557</v>
      </c>
      <c r="D262" s="225" t="s">
        <v>144</v>
      </c>
      <c r="E262" s="226" t="s">
        <v>558</v>
      </c>
      <c r="F262" s="227" t="s">
        <v>559</v>
      </c>
      <c r="G262" s="228" t="s">
        <v>147</v>
      </c>
      <c r="H262" s="229">
        <v>147.58</v>
      </c>
      <c r="I262" s="230"/>
      <c r="J262" s="231">
        <f>ROUND(I262*H262,2)</f>
        <v>0</v>
      </c>
      <c r="K262" s="227" t="s">
        <v>148</v>
      </c>
      <c r="L262" s="43"/>
      <c r="M262" s="232" t="s">
        <v>1</v>
      </c>
      <c r="N262" s="233" t="s">
        <v>41</v>
      </c>
      <c r="O262" s="90"/>
      <c r="P262" s="234">
        <f>O262*H262</f>
        <v>0</v>
      </c>
      <c r="Q262" s="234">
        <v>0.00438</v>
      </c>
      <c r="R262" s="234">
        <f>Q262*H262</f>
        <v>0.6464004000000001</v>
      </c>
      <c r="S262" s="234">
        <v>0</v>
      </c>
      <c r="T262" s="23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6" t="s">
        <v>149</v>
      </c>
      <c r="AT262" s="236" t="s">
        <v>144</v>
      </c>
      <c r="AU262" s="236" t="s">
        <v>85</v>
      </c>
      <c r="AY262" s="16" t="s">
        <v>142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6" t="s">
        <v>83</v>
      </c>
      <c r="BK262" s="237">
        <f>ROUND(I262*H262,2)</f>
        <v>0</v>
      </c>
      <c r="BL262" s="16" t="s">
        <v>149</v>
      </c>
      <c r="BM262" s="236" t="s">
        <v>560</v>
      </c>
    </row>
    <row r="263" spans="1:47" s="2" customFormat="1" ht="12">
      <c r="A263" s="37"/>
      <c r="B263" s="38"/>
      <c r="C263" s="39"/>
      <c r="D263" s="238" t="s">
        <v>151</v>
      </c>
      <c r="E263" s="39"/>
      <c r="F263" s="239" t="s">
        <v>561</v>
      </c>
      <c r="G263" s="39"/>
      <c r="H263" s="39"/>
      <c r="I263" s="240"/>
      <c r="J263" s="39"/>
      <c r="K263" s="39"/>
      <c r="L263" s="43"/>
      <c r="M263" s="241"/>
      <c r="N263" s="242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151</v>
      </c>
      <c r="AU263" s="16" t="s">
        <v>85</v>
      </c>
    </row>
    <row r="264" spans="1:51" s="13" customFormat="1" ht="12">
      <c r="A264" s="13"/>
      <c r="B264" s="243"/>
      <c r="C264" s="244"/>
      <c r="D264" s="238" t="s">
        <v>153</v>
      </c>
      <c r="E264" s="245" t="s">
        <v>1</v>
      </c>
      <c r="F264" s="246" t="s">
        <v>562</v>
      </c>
      <c r="G264" s="244"/>
      <c r="H264" s="247">
        <v>9.17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153</v>
      </c>
      <c r="AU264" s="253" t="s">
        <v>85</v>
      </c>
      <c r="AV264" s="13" t="s">
        <v>85</v>
      </c>
      <c r="AW264" s="13" t="s">
        <v>32</v>
      </c>
      <c r="AX264" s="13" t="s">
        <v>76</v>
      </c>
      <c r="AY264" s="253" t="s">
        <v>142</v>
      </c>
    </row>
    <row r="265" spans="1:51" s="13" customFormat="1" ht="12">
      <c r="A265" s="13"/>
      <c r="B265" s="243"/>
      <c r="C265" s="244"/>
      <c r="D265" s="238" t="s">
        <v>153</v>
      </c>
      <c r="E265" s="245" t="s">
        <v>1</v>
      </c>
      <c r="F265" s="246" t="s">
        <v>563</v>
      </c>
      <c r="G265" s="244"/>
      <c r="H265" s="247">
        <v>51.6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153</v>
      </c>
      <c r="AU265" s="253" t="s">
        <v>85</v>
      </c>
      <c r="AV265" s="13" t="s">
        <v>85</v>
      </c>
      <c r="AW265" s="13" t="s">
        <v>32</v>
      </c>
      <c r="AX265" s="13" t="s">
        <v>76</v>
      </c>
      <c r="AY265" s="253" t="s">
        <v>142</v>
      </c>
    </row>
    <row r="266" spans="1:51" s="13" customFormat="1" ht="12">
      <c r="A266" s="13"/>
      <c r="B266" s="243"/>
      <c r="C266" s="244"/>
      <c r="D266" s="238" t="s">
        <v>153</v>
      </c>
      <c r="E266" s="245" t="s">
        <v>1</v>
      </c>
      <c r="F266" s="246" t="s">
        <v>564</v>
      </c>
      <c r="G266" s="244"/>
      <c r="H266" s="247">
        <v>72.345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153</v>
      </c>
      <c r="AU266" s="253" t="s">
        <v>85</v>
      </c>
      <c r="AV266" s="13" t="s">
        <v>85</v>
      </c>
      <c r="AW266" s="13" t="s">
        <v>32</v>
      </c>
      <c r="AX266" s="13" t="s">
        <v>76</v>
      </c>
      <c r="AY266" s="253" t="s">
        <v>142</v>
      </c>
    </row>
    <row r="267" spans="1:51" s="13" customFormat="1" ht="12">
      <c r="A267" s="13"/>
      <c r="B267" s="243"/>
      <c r="C267" s="244"/>
      <c r="D267" s="238" t="s">
        <v>153</v>
      </c>
      <c r="E267" s="245" t="s">
        <v>1</v>
      </c>
      <c r="F267" s="246" t="s">
        <v>565</v>
      </c>
      <c r="G267" s="244"/>
      <c r="H267" s="247">
        <v>3.6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153</v>
      </c>
      <c r="AU267" s="253" t="s">
        <v>85</v>
      </c>
      <c r="AV267" s="13" t="s">
        <v>85</v>
      </c>
      <c r="AW267" s="13" t="s">
        <v>32</v>
      </c>
      <c r="AX267" s="13" t="s">
        <v>76</v>
      </c>
      <c r="AY267" s="253" t="s">
        <v>142</v>
      </c>
    </row>
    <row r="268" spans="1:51" s="13" customFormat="1" ht="12">
      <c r="A268" s="13"/>
      <c r="B268" s="243"/>
      <c r="C268" s="244"/>
      <c r="D268" s="238" t="s">
        <v>153</v>
      </c>
      <c r="E268" s="245" t="s">
        <v>1</v>
      </c>
      <c r="F268" s="246" t="s">
        <v>566</v>
      </c>
      <c r="G268" s="244"/>
      <c r="H268" s="247">
        <v>30.6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153</v>
      </c>
      <c r="AU268" s="253" t="s">
        <v>85</v>
      </c>
      <c r="AV268" s="13" t="s">
        <v>85</v>
      </c>
      <c r="AW268" s="13" t="s">
        <v>32</v>
      </c>
      <c r="AX268" s="13" t="s">
        <v>76</v>
      </c>
      <c r="AY268" s="253" t="s">
        <v>142</v>
      </c>
    </row>
    <row r="269" spans="1:51" s="13" customFormat="1" ht="12">
      <c r="A269" s="13"/>
      <c r="B269" s="243"/>
      <c r="C269" s="244"/>
      <c r="D269" s="238" t="s">
        <v>153</v>
      </c>
      <c r="E269" s="245" t="s">
        <v>1</v>
      </c>
      <c r="F269" s="246" t="s">
        <v>567</v>
      </c>
      <c r="G269" s="244"/>
      <c r="H269" s="247">
        <v>55.9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153</v>
      </c>
      <c r="AU269" s="253" t="s">
        <v>85</v>
      </c>
      <c r="AV269" s="13" t="s">
        <v>85</v>
      </c>
      <c r="AW269" s="13" t="s">
        <v>32</v>
      </c>
      <c r="AX269" s="13" t="s">
        <v>76</v>
      </c>
      <c r="AY269" s="253" t="s">
        <v>142</v>
      </c>
    </row>
    <row r="270" spans="1:51" s="13" customFormat="1" ht="12">
      <c r="A270" s="13"/>
      <c r="B270" s="243"/>
      <c r="C270" s="244"/>
      <c r="D270" s="238" t="s">
        <v>153</v>
      </c>
      <c r="E270" s="245" t="s">
        <v>1</v>
      </c>
      <c r="F270" s="246" t="s">
        <v>568</v>
      </c>
      <c r="G270" s="244"/>
      <c r="H270" s="247">
        <v>9.6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153</v>
      </c>
      <c r="AU270" s="253" t="s">
        <v>85</v>
      </c>
      <c r="AV270" s="13" t="s">
        <v>85</v>
      </c>
      <c r="AW270" s="13" t="s">
        <v>32</v>
      </c>
      <c r="AX270" s="13" t="s">
        <v>76</v>
      </c>
      <c r="AY270" s="253" t="s">
        <v>142</v>
      </c>
    </row>
    <row r="271" spans="1:51" s="13" customFormat="1" ht="12">
      <c r="A271" s="13"/>
      <c r="B271" s="243"/>
      <c r="C271" s="244"/>
      <c r="D271" s="238" t="s">
        <v>153</v>
      </c>
      <c r="E271" s="245" t="s">
        <v>1</v>
      </c>
      <c r="F271" s="246" t="s">
        <v>569</v>
      </c>
      <c r="G271" s="244"/>
      <c r="H271" s="247">
        <v>-85.235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153</v>
      </c>
      <c r="AU271" s="253" t="s">
        <v>85</v>
      </c>
      <c r="AV271" s="13" t="s">
        <v>85</v>
      </c>
      <c r="AW271" s="13" t="s">
        <v>32</v>
      </c>
      <c r="AX271" s="13" t="s">
        <v>76</v>
      </c>
      <c r="AY271" s="253" t="s">
        <v>142</v>
      </c>
    </row>
    <row r="272" spans="1:51" s="14" customFormat="1" ht="12">
      <c r="A272" s="14"/>
      <c r="B272" s="264"/>
      <c r="C272" s="265"/>
      <c r="D272" s="238" t="s">
        <v>153</v>
      </c>
      <c r="E272" s="266" t="s">
        <v>1</v>
      </c>
      <c r="F272" s="267" t="s">
        <v>233</v>
      </c>
      <c r="G272" s="265"/>
      <c r="H272" s="268">
        <v>147.57999999999998</v>
      </c>
      <c r="I272" s="269"/>
      <c r="J272" s="265"/>
      <c r="K272" s="265"/>
      <c r="L272" s="270"/>
      <c r="M272" s="271"/>
      <c r="N272" s="272"/>
      <c r="O272" s="272"/>
      <c r="P272" s="272"/>
      <c r="Q272" s="272"/>
      <c r="R272" s="272"/>
      <c r="S272" s="272"/>
      <c r="T272" s="27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4" t="s">
        <v>153</v>
      </c>
      <c r="AU272" s="274" t="s">
        <v>85</v>
      </c>
      <c r="AV272" s="14" t="s">
        <v>149</v>
      </c>
      <c r="AW272" s="14" t="s">
        <v>32</v>
      </c>
      <c r="AX272" s="14" t="s">
        <v>83</v>
      </c>
      <c r="AY272" s="274" t="s">
        <v>142</v>
      </c>
    </row>
    <row r="273" spans="1:65" s="2" customFormat="1" ht="24.15" customHeight="1">
      <c r="A273" s="37"/>
      <c r="B273" s="38"/>
      <c r="C273" s="225" t="s">
        <v>570</v>
      </c>
      <c r="D273" s="225" t="s">
        <v>144</v>
      </c>
      <c r="E273" s="226" t="s">
        <v>571</v>
      </c>
      <c r="F273" s="227" t="s">
        <v>572</v>
      </c>
      <c r="G273" s="228" t="s">
        <v>147</v>
      </c>
      <c r="H273" s="229">
        <v>147.58</v>
      </c>
      <c r="I273" s="230"/>
      <c r="J273" s="231">
        <f>ROUND(I273*H273,2)</f>
        <v>0</v>
      </c>
      <c r="K273" s="227" t="s">
        <v>148</v>
      </c>
      <c r="L273" s="43"/>
      <c r="M273" s="232" t="s">
        <v>1</v>
      </c>
      <c r="N273" s="233" t="s">
        <v>41</v>
      </c>
      <c r="O273" s="90"/>
      <c r="P273" s="234">
        <f>O273*H273</f>
        <v>0</v>
      </c>
      <c r="Q273" s="234">
        <v>0.00656</v>
      </c>
      <c r="R273" s="234">
        <f>Q273*H273</f>
        <v>0.9681248</v>
      </c>
      <c r="S273" s="234">
        <v>0</v>
      </c>
      <c r="T273" s="23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6" t="s">
        <v>149</v>
      </c>
      <c r="AT273" s="236" t="s">
        <v>144</v>
      </c>
      <c r="AU273" s="236" t="s">
        <v>85</v>
      </c>
      <c r="AY273" s="16" t="s">
        <v>142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6" t="s">
        <v>83</v>
      </c>
      <c r="BK273" s="237">
        <f>ROUND(I273*H273,2)</f>
        <v>0</v>
      </c>
      <c r="BL273" s="16" t="s">
        <v>149</v>
      </c>
      <c r="BM273" s="236" t="s">
        <v>573</v>
      </c>
    </row>
    <row r="274" spans="1:47" s="2" customFormat="1" ht="12">
      <c r="A274" s="37"/>
      <c r="B274" s="38"/>
      <c r="C274" s="39"/>
      <c r="D274" s="238" t="s">
        <v>151</v>
      </c>
      <c r="E274" s="39"/>
      <c r="F274" s="239" t="s">
        <v>574</v>
      </c>
      <c r="G274" s="39"/>
      <c r="H274" s="39"/>
      <c r="I274" s="240"/>
      <c r="J274" s="39"/>
      <c r="K274" s="39"/>
      <c r="L274" s="43"/>
      <c r="M274" s="241"/>
      <c r="N274" s="242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151</v>
      </c>
      <c r="AU274" s="16" t="s">
        <v>85</v>
      </c>
    </row>
    <row r="275" spans="1:51" s="13" customFormat="1" ht="12">
      <c r="A275" s="13"/>
      <c r="B275" s="243"/>
      <c r="C275" s="244"/>
      <c r="D275" s="238" t="s">
        <v>153</v>
      </c>
      <c r="E275" s="245" t="s">
        <v>1</v>
      </c>
      <c r="F275" s="246" t="s">
        <v>562</v>
      </c>
      <c r="G275" s="244"/>
      <c r="H275" s="247">
        <v>9.17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153</v>
      </c>
      <c r="AU275" s="253" t="s">
        <v>85</v>
      </c>
      <c r="AV275" s="13" t="s">
        <v>85</v>
      </c>
      <c r="AW275" s="13" t="s">
        <v>32</v>
      </c>
      <c r="AX275" s="13" t="s">
        <v>76</v>
      </c>
      <c r="AY275" s="253" t="s">
        <v>142</v>
      </c>
    </row>
    <row r="276" spans="1:51" s="13" customFormat="1" ht="12">
      <c r="A276" s="13"/>
      <c r="B276" s="243"/>
      <c r="C276" s="244"/>
      <c r="D276" s="238" t="s">
        <v>153</v>
      </c>
      <c r="E276" s="245" t="s">
        <v>1</v>
      </c>
      <c r="F276" s="246" t="s">
        <v>563</v>
      </c>
      <c r="G276" s="244"/>
      <c r="H276" s="247">
        <v>51.6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153</v>
      </c>
      <c r="AU276" s="253" t="s">
        <v>85</v>
      </c>
      <c r="AV276" s="13" t="s">
        <v>85</v>
      </c>
      <c r="AW276" s="13" t="s">
        <v>32</v>
      </c>
      <c r="AX276" s="13" t="s">
        <v>76</v>
      </c>
      <c r="AY276" s="253" t="s">
        <v>142</v>
      </c>
    </row>
    <row r="277" spans="1:51" s="13" customFormat="1" ht="12">
      <c r="A277" s="13"/>
      <c r="B277" s="243"/>
      <c r="C277" s="244"/>
      <c r="D277" s="238" t="s">
        <v>153</v>
      </c>
      <c r="E277" s="245" t="s">
        <v>1</v>
      </c>
      <c r="F277" s="246" t="s">
        <v>564</v>
      </c>
      <c r="G277" s="244"/>
      <c r="H277" s="247">
        <v>72.345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153</v>
      </c>
      <c r="AU277" s="253" t="s">
        <v>85</v>
      </c>
      <c r="AV277" s="13" t="s">
        <v>85</v>
      </c>
      <c r="AW277" s="13" t="s">
        <v>32</v>
      </c>
      <c r="AX277" s="13" t="s">
        <v>76</v>
      </c>
      <c r="AY277" s="253" t="s">
        <v>142</v>
      </c>
    </row>
    <row r="278" spans="1:51" s="13" customFormat="1" ht="12">
      <c r="A278" s="13"/>
      <c r="B278" s="243"/>
      <c r="C278" s="244"/>
      <c r="D278" s="238" t="s">
        <v>153</v>
      </c>
      <c r="E278" s="245" t="s">
        <v>1</v>
      </c>
      <c r="F278" s="246" t="s">
        <v>565</v>
      </c>
      <c r="G278" s="244"/>
      <c r="H278" s="247">
        <v>3.6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153</v>
      </c>
      <c r="AU278" s="253" t="s">
        <v>85</v>
      </c>
      <c r="AV278" s="13" t="s">
        <v>85</v>
      </c>
      <c r="AW278" s="13" t="s">
        <v>32</v>
      </c>
      <c r="AX278" s="13" t="s">
        <v>76</v>
      </c>
      <c r="AY278" s="253" t="s">
        <v>142</v>
      </c>
    </row>
    <row r="279" spans="1:51" s="13" customFormat="1" ht="12">
      <c r="A279" s="13"/>
      <c r="B279" s="243"/>
      <c r="C279" s="244"/>
      <c r="D279" s="238" t="s">
        <v>153</v>
      </c>
      <c r="E279" s="245" t="s">
        <v>1</v>
      </c>
      <c r="F279" s="246" t="s">
        <v>566</v>
      </c>
      <c r="G279" s="244"/>
      <c r="H279" s="247">
        <v>30.6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153</v>
      </c>
      <c r="AU279" s="253" t="s">
        <v>85</v>
      </c>
      <c r="AV279" s="13" t="s">
        <v>85</v>
      </c>
      <c r="AW279" s="13" t="s">
        <v>32</v>
      </c>
      <c r="AX279" s="13" t="s">
        <v>76</v>
      </c>
      <c r="AY279" s="253" t="s">
        <v>142</v>
      </c>
    </row>
    <row r="280" spans="1:51" s="13" customFormat="1" ht="12">
      <c r="A280" s="13"/>
      <c r="B280" s="243"/>
      <c r="C280" s="244"/>
      <c r="D280" s="238" t="s">
        <v>153</v>
      </c>
      <c r="E280" s="245" t="s">
        <v>1</v>
      </c>
      <c r="F280" s="246" t="s">
        <v>567</v>
      </c>
      <c r="G280" s="244"/>
      <c r="H280" s="247">
        <v>55.9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153</v>
      </c>
      <c r="AU280" s="253" t="s">
        <v>85</v>
      </c>
      <c r="AV280" s="13" t="s">
        <v>85</v>
      </c>
      <c r="AW280" s="13" t="s">
        <v>32</v>
      </c>
      <c r="AX280" s="13" t="s">
        <v>76</v>
      </c>
      <c r="AY280" s="253" t="s">
        <v>142</v>
      </c>
    </row>
    <row r="281" spans="1:51" s="13" customFormat="1" ht="12">
      <c r="A281" s="13"/>
      <c r="B281" s="243"/>
      <c r="C281" s="244"/>
      <c r="D281" s="238" t="s">
        <v>153</v>
      </c>
      <c r="E281" s="245" t="s">
        <v>1</v>
      </c>
      <c r="F281" s="246" t="s">
        <v>568</v>
      </c>
      <c r="G281" s="244"/>
      <c r="H281" s="247">
        <v>9.6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153</v>
      </c>
      <c r="AU281" s="253" t="s">
        <v>85</v>
      </c>
      <c r="AV281" s="13" t="s">
        <v>85</v>
      </c>
      <c r="AW281" s="13" t="s">
        <v>32</v>
      </c>
      <c r="AX281" s="13" t="s">
        <v>76</v>
      </c>
      <c r="AY281" s="253" t="s">
        <v>142</v>
      </c>
    </row>
    <row r="282" spans="1:51" s="13" customFormat="1" ht="12">
      <c r="A282" s="13"/>
      <c r="B282" s="243"/>
      <c r="C282" s="244"/>
      <c r="D282" s="238" t="s">
        <v>153</v>
      </c>
      <c r="E282" s="245" t="s">
        <v>1</v>
      </c>
      <c r="F282" s="246" t="s">
        <v>569</v>
      </c>
      <c r="G282" s="244"/>
      <c r="H282" s="247">
        <v>-85.235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3" t="s">
        <v>153</v>
      </c>
      <c r="AU282" s="253" t="s">
        <v>85</v>
      </c>
      <c r="AV282" s="13" t="s">
        <v>85</v>
      </c>
      <c r="AW282" s="13" t="s">
        <v>32</v>
      </c>
      <c r="AX282" s="13" t="s">
        <v>76</v>
      </c>
      <c r="AY282" s="253" t="s">
        <v>142</v>
      </c>
    </row>
    <row r="283" spans="1:51" s="14" customFormat="1" ht="12">
      <c r="A283" s="14"/>
      <c r="B283" s="264"/>
      <c r="C283" s="265"/>
      <c r="D283" s="238" t="s">
        <v>153</v>
      </c>
      <c r="E283" s="266" t="s">
        <v>1</v>
      </c>
      <c r="F283" s="267" t="s">
        <v>233</v>
      </c>
      <c r="G283" s="265"/>
      <c r="H283" s="268">
        <v>147.57999999999998</v>
      </c>
      <c r="I283" s="269"/>
      <c r="J283" s="265"/>
      <c r="K283" s="265"/>
      <c r="L283" s="270"/>
      <c r="M283" s="271"/>
      <c r="N283" s="272"/>
      <c r="O283" s="272"/>
      <c r="P283" s="272"/>
      <c r="Q283" s="272"/>
      <c r="R283" s="272"/>
      <c r="S283" s="272"/>
      <c r="T283" s="27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4" t="s">
        <v>153</v>
      </c>
      <c r="AU283" s="274" t="s">
        <v>85</v>
      </c>
      <c r="AV283" s="14" t="s">
        <v>149</v>
      </c>
      <c r="AW283" s="14" t="s">
        <v>32</v>
      </c>
      <c r="AX283" s="14" t="s">
        <v>83</v>
      </c>
      <c r="AY283" s="274" t="s">
        <v>142</v>
      </c>
    </row>
    <row r="284" spans="1:65" s="2" customFormat="1" ht="24.15" customHeight="1">
      <c r="A284" s="37"/>
      <c r="B284" s="38"/>
      <c r="C284" s="225" t="s">
        <v>575</v>
      </c>
      <c r="D284" s="225" t="s">
        <v>144</v>
      </c>
      <c r="E284" s="226" t="s">
        <v>576</v>
      </c>
      <c r="F284" s="227" t="s">
        <v>577</v>
      </c>
      <c r="G284" s="228" t="s">
        <v>147</v>
      </c>
      <c r="H284" s="229">
        <v>9.5</v>
      </c>
      <c r="I284" s="230"/>
      <c r="J284" s="231">
        <f>ROUND(I284*H284,2)</f>
        <v>0</v>
      </c>
      <c r="K284" s="227" t="s">
        <v>148</v>
      </c>
      <c r="L284" s="43"/>
      <c r="M284" s="232" t="s">
        <v>1</v>
      </c>
      <c r="N284" s="233" t="s">
        <v>41</v>
      </c>
      <c r="O284" s="90"/>
      <c r="P284" s="234">
        <f>O284*H284</f>
        <v>0</v>
      </c>
      <c r="Q284" s="234">
        <v>0.0018</v>
      </c>
      <c r="R284" s="234">
        <f>Q284*H284</f>
        <v>0.0171</v>
      </c>
      <c r="S284" s="234">
        <v>0</v>
      </c>
      <c r="T284" s="23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6" t="s">
        <v>149</v>
      </c>
      <c r="AT284" s="236" t="s">
        <v>144</v>
      </c>
      <c r="AU284" s="236" t="s">
        <v>85</v>
      </c>
      <c r="AY284" s="16" t="s">
        <v>142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6" t="s">
        <v>83</v>
      </c>
      <c r="BK284" s="237">
        <f>ROUND(I284*H284,2)</f>
        <v>0</v>
      </c>
      <c r="BL284" s="16" t="s">
        <v>149</v>
      </c>
      <c r="BM284" s="236" t="s">
        <v>578</v>
      </c>
    </row>
    <row r="285" spans="1:47" s="2" customFormat="1" ht="12">
      <c r="A285" s="37"/>
      <c r="B285" s="38"/>
      <c r="C285" s="39"/>
      <c r="D285" s="238" t="s">
        <v>151</v>
      </c>
      <c r="E285" s="39"/>
      <c r="F285" s="239" t="s">
        <v>579</v>
      </c>
      <c r="G285" s="39"/>
      <c r="H285" s="39"/>
      <c r="I285" s="240"/>
      <c r="J285" s="39"/>
      <c r="K285" s="39"/>
      <c r="L285" s="43"/>
      <c r="M285" s="241"/>
      <c r="N285" s="242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151</v>
      </c>
      <c r="AU285" s="16" t="s">
        <v>85</v>
      </c>
    </row>
    <row r="286" spans="1:65" s="2" customFormat="1" ht="24.15" customHeight="1">
      <c r="A286" s="37"/>
      <c r="B286" s="38"/>
      <c r="C286" s="225" t="s">
        <v>580</v>
      </c>
      <c r="D286" s="225" t="s">
        <v>144</v>
      </c>
      <c r="E286" s="226" t="s">
        <v>581</v>
      </c>
      <c r="F286" s="227" t="s">
        <v>582</v>
      </c>
      <c r="G286" s="228" t="s">
        <v>147</v>
      </c>
      <c r="H286" s="229">
        <v>119.3</v>
      </c>
      <c r="I286" s="230"/>
      <c r="J286" s="231">
        <f>ROUND(I286*H286,2)</f>
        <v>0</v>
      </c>
      <c r="K286" s="227" t="s">
        <v>148</v>
      </c>
      <c r="L286" s="43"/>
      <c r="M286" s="232" t="s">
        <v>1</v>
      </c>
      <c r="N286" s="233" t="s">
        <v>41</v>
      </c>
      <c r="O286" s="90"/>
      <c r="P286" s="234">
        <f>O286*H286</f>
        <v>0</v>
      </c>
      <c r="Q286" s="234">
        <v>0.00438</v>
      </c>
      <c r="R286" s="234">
        <f>Q286*H286</f>
        <v>0.522534</v>
      </c>
      <c r="S286" s="234">
        <v>0</v>
      </c>
      <c r="T286" s="235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6" t="s">
        <v>149</v>
      </c>
      <c r="AT286" s="236" t="s">
        <v>144</v>
      </c>
      <c r="AU286" s="236" t="s">
        <v>85</v>
      </c>
      <c r="AY286" s="16" t="s">
        <v>142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6" t="s">
        <v>83</v>
      </c>
      <c r="BK286" s="237">
        <f>ROUND(I286*H286,2)</f>
        <v>0</v>
      </c>
      <c r="BL286" s="16" t="s">
        <v>149</v>
      </c>
      <c r="BM286" s="236" t="s">
        <v>583</v>
      </c>
    </row>
    <row r="287" spans="1:47" s="2" customFormat="1" ht="12">
      <c r="A287" s="37"/>
      <c r="B287" s="38"/>
      <c r="C287" s="39"/>
      <c r="D287" s="238" t="s">
        <v>151</v>
      </c>
      <c r="E287" s="39"/>
      <c r="F287" s="239" t="s">
        <v>584</v>
      </c>
      <c r="G287" s="39"/>
      <c r="H287" s="39"/>
      <c r="I287" s="240"/>
      <c r="J287" s="39"/>
      <c r="K287" s="39"/>
      <c r="L287" s="43"/>
      <c r="M287" s="241"/>
      <c r="N287" s="242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151</v>
      </c>
      <c r="AU287" s="16" t="s">
        <v>85</v>
      </c>
    </row>
    <row r="288" spans="1:51" s="13" customFormat="1" ht="12">
      <c r="A288" s="13"/>
      <c r="B288" s="243"/>
      <c r="C288" s="244"/>
      <c r="D288" s="238" t="s">
        <v>153</v>
      </c>
      <c r="E288" s="245" t="s">
        <v>1</v>
      </c>
      <c r="F288" s="246" t="s">
        <v>585</v>
      </c>
      <c r="G288" s="244"/>
      <c r="H288" s="247">
        <v>122.4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153</v>
      </c>
      <c r="AU288" s="253" t="s">
        <v>85</v>
      </c>
      <c r="AV288" s="13" t="s">
        <v>85</v>
      </c>
      <c r="AW288" s="13" t="s">
        <v>32</v>
      </c>
      <c r="AX288" s="13" t="s">
        <v>76</v>
      </c>
      <c r="AY288" s="253" t="s">
        <v>142</v>
      </c>
    </row>
    <row r="289" spans="1:51" s="13" customFormat="1" ht="12">
      <c r="A289" s="13"/>
      <c r="B289" s="243"/>
      <c r="C289" s="244"/>
      <c r="D289" s="238" t="s">
        <v>153</v>
      </c>
      <c r="E289" s="245" t="s">
        <v>1</v>
      </c>
      <c r="F289" s="246" t="s">
        <v>586</v>
      </c>
      <c r="G289" s="244"/>
      <c r="H289" s="247">
        <v>8.55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153</v>
      </c>
      <c r="AU289" s="253" t="s">
        <v>85</v>
      </c>
      <c r="AV289" s="13" t="s">
        <v>85</v>
      </c>
      <c r="AW289" s="13" t="s">
        <v>32</v>
      </c>
      <c r="AX289" s="13" t="s">
        <v>76</v>
      </c>
      <c r="AY289" s="253" t="s">
        <v>142</v>
      </c>
    </row>
    <row r="290" spans="1:51" s="13" customFormat="1" ht="12">
      <c r="A290" s="13"/>
      <c r="B290" s="243"/>
      <c r="C290" s="244"/>
      <c r="D290" s="238" t="s">
        <v>153</v>
      </c>
      <c r="E290" s="245" t="s">
        <v>1</v>
      </c>
      <c r="F290" s="246" t="s">
        <v>587</v>
      </c>
      <c r="G290" s="244"/>
      <c r="H290" s="247">
        <v>-3.92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3" t="s">
        <v>153</v>
      </c>
      <c r="AU290" s="253" t="s">
        <v>85</v>
      </c>
      <c r="AV290" s="13" t="s">
        <v>85</v>
      </c>
      <c r="AW290" s="13" t="s">
        <v>32</v>
      </c>
      <c r="AX290" s="13" t="s">
        <v>76</v>
      </c>
      <c r="AY290" s="253" t="s">
        <v>142</v>
      </c>
    </row>
    <row r="291" spans="1:51" s="13" customFormat="1" ht="12">
      <c r="A291" s="13"/>
      <c r="B291" s="243"/>
      <c r="C291" s="244"/>
      <c r="D291" s="238" t="s">
        <v>153</v>
      </c>
      <c r="E291" s="245" t="s">
        <v>1</v>
      </c>
      <c r="F291" s="246" t="s">
        <v>588</v>
      </c>
      <c r="G291" s="244"/>
      <c r="H291" s="247">
        <v>-7.73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153</v>
      </c>
      <c r="AU291" s="253" t="s">
        <v>85</v>
      </c>
      <c r="AV291" s="13" t="s">
        <v>85</v>
      </c>
      <c r="AW291" s="13" t="s">
        <v>32</v>
      </c>
      <c r="AX291" s="13" t="s">
        <v>76</v>
      </c>
      <c r="AY291" s="253" t="s">
        <v>142</v>
      </c>
    </row>
    <row r="292" spans="1:51" s="14" customFormat="1" ht="12">
      <c r="A292" s="14"/>
      <c r="B292" s="264"/>
      <c r="C292" s="265"/>
      <c r="D292" s="238" t="s">
        <v>153</v>
      </c>
      <c r="E292" s="266" t="s">
        <v>1</v>
      </c>
      <c r="F292" s="267" t="s">
        <v>233</v>
      </c>
      <c r="G292" s="265"/>
      <c r="H292" s="268">
        <v>119.30000000000001</v>
      </c>
      <c r="I292" s="269"/>
      <c r="J292" s="265"/>
      <c r="K292" s="265"/>
      <c r="L292" s="270"/>
      <c r="M292" s="271"/>
      <c r="N292" s="272"/>
      <c r="O292" s="272"/>
      <c r="P292" s="272"/>
      <c r="Q292" s="272"/>
      <c r="R292" s="272"/>
      <c r="S292" s="272"/>
      <c r="T292" s="27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4" t="s">
        <v>153</v>
      </c>
      <c r="AU292" s="274" t="s">
        <v>85</v>
      </c>
      <c r="AV292" s="14" t="s">
        <v>149</v>
      </c>
      <c r="AW292" s="14" t="s">
        <v>32</v>
      </c>
      <c r="AX292" s="14" t="s">
        <v>83</v>
      </c>
      <c r="AY292" s="274" t="s">
        <v>142</v>
      </c>
    </row>
    <row r="293" spans="1:65" s="2" customFormat="1" ht="24.15" customHeight="1">
      <c r="A293" s="37"/>
      <c r="B293" s="38"/>
      <c r="C293" s="225" t="s">
        <v>589</v>
      </c>
      <c r="D293" s="225" t="s">
        <v>144</v>
      </c>
      <c r="E293" s="226" t="s">
        <v>590</v>
      </c>
      <c r="F293" s="227" t="s">
        <v>591</v>
      </c>
      <c r="G293" s="228" t="s">
        <v>147</v>
      </c>
      <c r="H293" s="229">
        <v>119.3</v>
      </c>
      <c r="I293" s="230"/>
      <c r="J293" s="231">
        <f>ROUND(I293*H293,2)</f>
        <v>0</v>
      </c>
      <c r="K293" s="227" t="s">
        <v>148</v>
      </c>
      <c r="L293" s="43"/>
      <c r="M293" s="232" t="s">
        <v>1</v>
      </c>
      <c r="N293" s="233" t="s">
        <v>41</v>
      </c>
      <c r="O293" s="90"/>
      <c r="P293" s="234">
        <f>O293*H293</f>
        <v>0</v>
      </c>
      <c r="Q293" s="234">
        <v>0.00014</v>
      </c>
      <c r="R293" s="234">
        <f>Q293*H293</f>
        <v>0.016701999999999998</v>
      </c>
      <c r="S293" s="234">
        <v>0</v>
      </c>
      <c r="T293" s="23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6" t="s">
        <v>149</v>
      </c>
      <c r="AT293" s="236" t="s">
        <v>144</v>
      </c>
      <c r="AU293" s="236" t="s">
        <v>85</v>
      </c>
      <c r="AY293" s="16" t="s">
        <v>142</v>
      </c>
      <c r="BE293" s="237">
        <f>IF(N293="základní",J293,0)</f>
        <v>0</v>
      </c>
      <c r="BF293" s="237">
        <f>IF(N293="snížená",J293,0)</f>
        <v>0</v>
      </c>
      <c r="BG293" s="237">
        <f>IF(N293="zákl. přenesená",J293,0)</f>
        <v>0</v>
      </c>
      <c r="BH293" s="237">
        <f>IF(N293="sníž. přenesená",J293,0)</f>
        <v>0</v>
      </c>
      <c r="BI293" s="237">
        <f>IF(N293="nulová",J293,0)</f>
        <v>0</v>
      </c>
      <c r="BJ293" s="16" t="s">
        <v>83</v>
      </c>
      <c r="BK293" s="237">
        <f>ROUND(I293*H293,2)</f>
        <v>0</v>
      </c>
      <c r="BL293" s="16" t="s">
        <v>149</v>
      </c>
      <c r="BM293" s="236" t="s">
        <v>592</v>
      </c>
    </row>
    <row r="294" spans="1:47" s="2" customFormat="1" ht="12">
      <c r="A294" s="37"/>
      <c r="B294" s="38"/>
      <c r="C294" s="39"/>
      <c r="D294" s="238" t="s">
        <v>151</v>
      </c>
      <c r="E294" s="39"/>
      <c r="F294" s="239" t="s">
        <v>593</v>
      </c>
      <c r="G294" s="39"/>
      <c r="H294" s="39"/>
      <c r="I294" s="240"/>
      <c r="J294" s="39"/>
      <c r="K294" s="39"/>
      <c r="L294" s="43"/>
      <c r="M294" s="241"/>
      <c r="N294" s="242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151</v>
      </c>
      <c r="AU294" s="16" t="s">
        <v>85</v>
      </c>
    </row>
    <row r="295" spans="1:51" s="13" customFormat="1" ht="12">
      <c r="A295" s="13"/>
      <c r="B295" s="243"/>
      <c r="C295" s="244"/>
      <c r="D295" s="238" t="s">
        <v>153</v>
      </c>
      <c r="E295" s="245" t="s">
        <v>1</v>
      </c>
      <c r="F295" s="246" t="s">
        <v>594</v>
      </c>
      <c r="G295" s="244"/>
      <c r="H295" s="247">
        <v>119.3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3" t="s">
        <v>153</v>
      </c>
      <c r="AU295" s="253" t="s">
        <v>85</v>
      </c>
      <c r="AV295" s="13" t="s">
        <v>85</v>
      </c>
      <c r="AW295" s="13" t="s">
        <v>32</v>
      </c>
      <c r="AX295" s="13" t="s">
        <v>83</v>
      </c>
      <c r="AY295" s="253" t="s">
        <v>142</v>
      </c>
    </row>
    <row r="296" spans="1:65" s="2" customFormat="1" ht="24.15" customHeight="1">
      <c r="A296" s="37"/>
      <c r="B296" s="38"/>
      <c r="C296" s="225" t="s">
        <v>595</v>
      </c>
      <c r="D296" s="225" t="s">
        <v>144</v>
      </c>
      <c r="E296" s="226" t="s">
        <v>596</v>
      </c>
      <c r="F296" s="227" t="s">
        <v>597</v>
      </c>
      <c r="G296" s="228" t="s">
        <v>147</v>
      </c>
      <c r="H296" s="229">
        <v>119.3</v>
      </c>
      <c r="I296" s="230"/>
      <c r="J296" s="231">
        <f>ROUND(I296*H296,2)</f>
        <v>0</v>
      </c>
      <c r="K296" s="227" t="s">
        <v>148</v>
      </c>
      <c r="L296" s="43"/>
      <c r="M296" s="232" t="s">
        <v>1</v>
      </c>
      <c r="N296" s="233" t="s">
        <v>41</v>
      </c>
      <c r="O296" s="90"/>
      <c r="P296" s="234">
        <f>O296*H296</f>
        <v>0</v>
      </c>
      <c r="Q296" s="234">
        <v>0.0018</v>
      </c>
      <c r="R296" s="234">
        <f>Q296*H296</f>
        <v>0.21474</v>
      </c>
      <c r="S296" s="234">
        <v>0</v>
      </c>
      <c r="T296" s="235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6" t="s">
        <v>149</v>
      </c>
      <c r="AT296" s="236" t="s">
        <v>144</v>
      </c>
      <c r="AU296" s="236" t="s">
        <v>85</v>
      </c>
      <c r="AY296" s="16" t="s">
        <v>142</v>
      </c>
      <c r="BE296" s="237">
        <f>IF(N296="základní",J296,0)</f>
        <v>0</v>
      </c>
      <c r="BF296" s="237">
        <f>IF(N296="snížená",J296,0)</f>
        <v>0</v>
      </c>
      <c r="BG296" s="237">
        <f>IF(N296="zákl. přenesená",J296,0)</f>
        <v>0</v>
      </c>
      <c r="BH296" s="237">
        <f>IF(N296="sníž. přenesená",J296,0)</f>
        <v>0</v>
      </c>
      <c r="BI296" s="237">
        <f>IF(N296="nulová",J296,0)</f>
        <v>0</v>
      </c>
      <c r="BJ296" s="16" t="s">
        <v>83</v>
      </c>
      <c r="BK296" s="237">
        <f>ROUND(I296*H296,2)</f>
        <v>0</v>
      </c>
      <c r="BL296" s="16" t="s">
        <v>149</v>
      </c>
      <c r="BM296" s="236" t="s">
        <v>598</v>
      </c>
    </row>
    <row r="297" spans="1:47" s="2" customFormat="1" ht="12">
      <c r="A297" s="37"/>
      <c r="B297" s="38"/>
      <c r="C297" s="39"/>
      <c r="D297" s="238" t="s">
        <v>151</v>
      </c>
      <c r="E297" s="39"/>
      <c r="F297" s="239" t="s">
        <v>599</v>
      </c>
      <c r="G297" s="39"/>
      <c r="H297" s="39"/>
      <c r="I297" s="240"/>
      <c r="J297" s="39"/>
      <c r="K297" s="39"/>
      <c r="L297" s="43"/>
      <c r="M297" s="241"/>
      <c r="N297" s="242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151</v>
      </c>
      <c r="AU297" s="16" t="s">
        <v>85</v>
      </c>
    </row>
    <row r="298" spans="1:65" s="2" customFormat="1" ht="33" customHeight="1">
      <c r="A298" s="37"/>
      <c r="B298" s="38"/>
      <c r="C298" s="225" t="s">
        <v>600</v>
      </c>
      <c r="D298" s="225" t="s">
        <v>144</v>
      </c>
      <c r="E298" s="226" t="s">
        <v>601</v>
      </c>
      <c r="F298" s="227" t="s">
        <v>602</v>
      </c>
      <c r="G298" s="228" t="s">
        <v>167</v>
      </c>
      <c r="H298" s="229">
        <v>7.164</v>
      </c>
      <c r="I298" s="230"/>
      <c r="J298" s="231">
        <f>ROUND(I298*H298,2)</f>
        <v>0</v>
      </c>
      <c r="K298" s="227" t="s">
        <v>148</v>
      </c>
      <c r="L298" s="43"/>
      <c r="M298" s="232" t="s">
        <v>1</v>
      </c>
      <c r="N298" s="233" t="s">
        <v>41</v>
      </c>
      <c r="O298" s="90"/>
      <c r="P298" s="234">
        <f>O298*H298</f>
        <v>0</v>
      </c>
      <c r="Q298" s="234">
        <v>2.50187</v>
      </c>
      <c r="R298" s="234">
        <f>Q298*H298</f>
        <v>17.923396679999996</v>
      </c>
      <c r="S298" s="234">
        <v>0</v>
      </c>
      <c r="T298" s="235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6" t="s">
        <v>149</v>
      </c>
      <c r="AT298" s="236" t="s">
        <v>144</v>
      </c>
      <c r="AU298" s="236" t="s">
        <v>85</v>
      </c>
      <c r="AY298" s="16" t="s">
        <v>142</v>
      </c>
      <c r="BE298" s="237">
        <f>IF(N298="základní",J298,0)</f>
        <v>0</v>
      </c>
      <c r="BF298" s="237">
        <f>IF(N298="snížená",J298,0)</f>
        <v>0</v>
      </c>
      <c r="BG298" s="237">
        <f>IF(N298="zákl. přenesená",J298,0)</f>
        <v>0</v>
      </c>
      <c r="BH298" s="237">
        <f>IF(N298="sníž. přenesená",J298,0)</f>
        <v>0</v>
      </c>
      <c r="BI298" s="237">
        <f>IF(N298="nulová",J298,0)</f>
        <v>0</v>
      </c>
      <c r="BJ298" s="16" t="s">
        <v>83</v>
      </c>
      <c r="BK298" s="237">
        <f>ROUND(I298*H298,2)</f>
        <v>0</v>
      </c>
      <c r="BL298" s="16" t="s">
        <v>149</v>
      </c>
      <c r="BM298" s="236" t="s">
        <v>603</v>
      </c>
    </row>
    <row r="299" spans="1:47" s="2" customFormat="1" ht="12">
      <c r="A299" s="37"/>
      <c r="B299" s="38"/>
      <c r="C299" s="39"/>
      <c r="D299" s="238" t="s">
        <v>151</v>
      </c>
      <c r="E299" s="39"/>
      <c r="F299" s="239" t="s">
        <v>604</v>
      </c>
      <c r="G299" s="39"/>
      <c r="H299" s="39"/>
      <c r="I299" s="240"/>
      <c r="J299" s="39"/>
      <c r="K299" s="39"/>
      <c r="L299" s="43"/>
      <c r="M299" s="241"/>
      <c r="N299" s="242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151</v>
      </c>
      <c r="AU299" s="16" t="s">
        <v>85</v>
      </c>
    </row>
    <row r="300" spans="1:51" s="13" customFormat="1" ht="12">
      <c r="A300" s="13"/>
      <c r="B300" s="243"/>
      <c r="C300" s="244"/>
      <c r="D300" s="238" t="s">
        <v>153</v>
      </c>
      <c r="E300" s="245" t="s">
        <v>1</v>
      </c>
      <c r="F300" s="246" t="s">
        <v>605</v>
      </c>
      <c r="G300" s="244"/>
      <c r="H300" s="247">
        <v>1.254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3" t="s">
        <v>153</v>
      </c>
      <c r="AU300" s="253" t="s">
        <v>85</v>
      </c>
      <c r="AV300" s="13" t="s">
        <v>85</v>
      </c>
      <c r="AW300" s="13" t="s">
        <v>32</v>
      </c>
      <c r="AX300" s="13" t="s">
        <v>76</v>
      </c>
      <c r="AY300" s="253" t="s">
        <v>142</v>
      </c>
    </row>
    <row r="301" spans="1:51" s="13" customFormat="1" ht="12">
      <c r="A301" s="13"/>
      <c r="B301" s="243"/>
      <c r="C301" s="244"/>
      <c r="D301" s="238" t="s">
        <v>153</v>
      </c>
      <c r="E301" s="245" t="s">
        <v>1</v>
      </c>
      <c r="F301" s="246" t="s">
        <v>606</v>
      </c>
      <c r="G301" s="244"/>
      <c r="H301" s="247">
        <v>0.66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153</v>
      </c>
      <c r="AU301" s="253" t="s">
        <v>85</v>
      </c>
      <c r="AV301" s="13" t="s">
        <v>85</v>
      </c>
      <c r="AW301" s="13" t="s">
        <v>32</v>
      </c>
      <c r="AX301" s="13" t="s">
        <v>76</v>
      </c>
      <c r="AY301" s="253" t="s">
        <v>142</v>
      </c>
    </row>
    <row r="302" spans="1:51" s="13" customFormat="1" ht="12">
      <c r="A302" s="13"/>
      <c r="B302" s="243"/>
      <c r="C302" s="244"/>
      <c r="D302" s="238" t="s">
        <v>153</v>
      </c>
      <c r="E302" s="245" t="s">
        <v>1</v>
      </c>
      <c r="F302" s="246" t="s">
        <v>607</v>
      </c>
      <c r="G302" s="244"/>
      <c r="H302" s="247">
        <v>5.25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3" t="s">
        <v>153</v>
      </c>
      <c r="AU302" s="253" t="s">
        <v>85</v>
      </c>
      <c r="AV302" s="13" t="s">
        <v>85</v>
      </c>
      <c r="AW302" s="13" t="s">
        <v>32</v>
      </c>
      <c r="AX302" s="13" t="s">
        <v>76</v>
      </c>
      <c r="AY302" s="253" t="s">
        <v>142</v>
      </c>
    </row>
    <row r="303" spans="1:51" s="14" customFormat="1" ht="12">
      <c r="A303" s="14"/>
      <c r="B303" s="264"/>
      <c r="C303" s="265"/>
      <c r="D303" s="238" t="s">
        <v>153</v>
      </c>
      <c r="E303" s="266" t="s">
        <v>1</v>
      </c>
      <c r="F303" s="267" t="s">
        <v>233</v>
      </c>
      <c r="G303" s="265"/>
      <c r="H303" s="268">
        <v>7.164</v>
      </c>
      <c r="I303" s="269"/>
      <c r="J303" s="265"/>
      <c r="K303" s="265"/>
      <c r="L303" s="270"/>
      <c r="M303" s="271"/>
      <c r="N303" s="272"/>
      <c r="O303" s="272"/>
      <c r="P303" s="272"/>
      <c r="Q303" s="272"/>
      <c r="R303" s="272"/>
      <c r="S303" s="272"/>
      <c r="T303" s="27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4" t="s">
        <v>153</v>
      </c>
      <c r="AU303" s="274" t="s">
        <v>85</v>
      </c>
      <c r="AV303" s="14" t="s">
        <v>149</v>
      </c>
      <c r="AW303" s="14" t="s">
        <v>32</v>
      </c>
      <c r="AX303" s="14" t="s">
        <v>83</v>
      </c>
      <c r="AY303" s="274" t="s">
        <v>142</v>
      </c>
    </row>
    <row r="304" spans="1:65" s="2" customFormat="1" ht="24.15" customHeight="1">
      <c r="A304" s="37"/>
      <c r="B304" s="38"/>
      <c r="C304" s="225" t="s">
        <v>608</v>
      </c>
      <c r="D304" s="225" t="s">
        <v>144</v>
      </c>
      <c r="E304" s="226" t="s">
        <v>609</v>
      </c>
      <c r="F304" s="227" t="s">
        <v>610</v>
      </c>
      <c r="G304" s="228" t="s">
        <v>167</v>
      </c>
      <c r="H304" s="229">
        <v>1.914</v>
      </c>
      <c r="I304" s="230"/>
      <c r="J304" s="231">
        <f>ROUND(I304*H304,2)</f>
        <v>0</v>
      </c>
      <c r="K304" s="227" t="s">
        <v>148</v>
      </c>
      <c r="L304" s="43"/>
      <c r="M304" s="232" t="s">
        <v>1</v>
      </c>
      <c r="N304" s="233" t="s">
        <v>41</v>
      </c>
      <c r="O304" s="90"/>
      <c r="P304" s="234">
        <f>O304*H304</f>
        <v>0</v>
      </c>
      <c r="Q304" s="234">
        <v>0</v>
      </c>
      <c r="R304" s="234">
        <f>Q304*H304</f>
        <v>0</v>
      </c>
      <c r="S304" s="234">
        <v>0</v>
      </c>
      <c r="T304" s="235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6" t="s">
        <v>149</v>
      </c>
      <c r="AT304" s="236" t="s">
        <v>144</v>
      </c>
      <c r="AU304" s="236" t="s">
        <v>85</v>
      </c>
      <c r="AY304" s="16" t="s">
        <v>142</v>
      </c>
      <c r="BE304" s="237">
        <f>IF(N304="základní",J304,0)</f>
        <v>0</v>
      </c>
      <c r="BF304" s="237">
        <f>IF(N304="snížená",J304,0)</f>
        <v>0</v>
      </c>
      <c r="BG304" s="237">
        <f>IF(N304="zákl. přenesená",J304,0)</f>
        <v>0</v>
      </c>
      <c r="BH304" s="237">
        <f>IF(N304="sníž. přenesená",J304,0)</f>
        <v>0</v>
      </c>
      <c r="BI304" s="237">
        <f>IF(N304="nulová",J304,0)</f>
        <v>0</v>
      </c>
      <c r="BJ304" s="16" t="s">
        <v>83</v>
      </c>
      <c r="BK304" s="237">
        <f>ROUND(I304*H304,2)</f>
        <v>0</v>
      </c>
      <c r="BL304" s="16" t="s">
        <v>149</v>
      </c>
      <c r="BM304" s="236" t="s">
        <v>611</v>
      </c>
    </row>
    <row r="305" spans="1:47" s="2" customFormat="1" ht="12">
      <c r="A305" s="37"/>
      <c r="B305" s="38"/>
      <c r="C305" s="39"/>
      <c r="D305" s="238" t="s">
        <v>151</v>
      </c>
      <c r="E305" s="39"/>
      <c r="F305" s="239" t="s">
        <v>612</v>
      </c>
      <c r="G305" s="39"/>
      <c r="H305" s="39"/>
      <c r="I305" s="240"/>
      <c r="J305" s="39"/>
      <c r="K305" s="39"/>
      <c r="L305" s="43"/>
      <c r="M305" s="241"/>
      <c r="N305" s="242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151</v>
      </c>
      <c r="AU305" s="16" t="s">
        <v>85</v>
      </c>
    </row>
    <row r="306" spans="1:65" s="2" customFormat="1" ht="16.5" customHeight="1">
      <c r="A306" s="37"/>
      <c r="B306" s="38"/>
      <c r="C306" s="225" t="s">
        <v>613</v>
      </c>
      <c r="D306" s="225" t="s">
        <v>144</v>
      </c>
      <c r="E306" s="226" t="s">
        <v>614</v>
      </c>
      <c r="F306" s="227" t="s">
        <v>615</v>
      </c>
      <c r="G306" s="228" t="s">
        <v>186</v>
      </c>
      <c r="H306" s="229">
        <v>0.239</v>
      </c>
      <c r="I306" s="230"/>
      <c r="J306" s="231">
        <f>ROUND(I306*H306,2)</f>
        <v>0</v>
      </c>
      <c r="K306" s="227" t="s">
        <v>148</v>
      </c>
      <c r="L306" s="43"/>
      <c r="M306" s="232" t="s">
        <v>1</v>
      </c>
      <c r="N306" s="233" t="s">
        <v>41</v>
      </c>
      <c r="O306" s="90"/>
      <c r="P306" s="234">
        <f>O306*H306</f>
        <v>0</v>
      </c>
      <c r="Q306" s="234">
        <v>1.06277</v>
      </c>
      <c r="R306" s="234">
        <f>Q306*H306</f>
        <v>0.25400203</v>
      </c>
      <c r="S306" s="234">
        <v>0</v>
      </c>
      <c r="T306" s="235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6" t="s">
        <v>149</v>
      </c>
      <c r="AT306" s="236" t="s">
        <v>144</v>
      </c>
      <c r="AU306" s="236" t="s">
        <v>85</v>
      </c>
      <c r="AY306" s="16" t="s">
        <v>142</v>
      </c>
      <c r="BE306" s="237">
        <f>IF(N306="základní",J306,0)</f>
        <v>0</v>
      </c>
      <c r="BF306" s="237">
        <f>IF(N306="snížená",J306,0)</f>
        <v>0</v>
      </c>
      <c r="BG306" s="237">
        <f>IF(N306="zákl. přenesená",J306,0)</f>
        <v>0</v>
      </c>
      <c r="BH306" s="237">
        <f>IF(N306="sníž. přenesená",J306,0)</f>
        <v>0</v>
      </c>
      <c r="BI306" s="237">
        <f>IF(N306="nulová",J306,0)</f>
        <v>0</v>
      </c>
      <c r="BJ306" s="16" t="s">
        <v>83</v>
      </c>
      <c r="BK306" s="237">
        <f>ROUND(I306*H306,2)</f>
        <v>0</v>
      </c>
      <c r="BL306" s="16" t="s">
        <v>149</v>
      </c>
      <c r="BM306" s="236" t="s">
        <v>616</v>
      </c>
    </row>
    <row r="307" spans="1:47" s="2" customFormat="1" ht="12">
      <c r="A307" s="37"/>
      <c r="B307" s="38"/>
      <c r="C307" s="39"/>
      <c r="D307" s="238" t="s">
        <v>151</v>
      </c>
      <c r="E307" s="39"/>
      <c r="F307" s="239" t="s">
        <v>617</v>
      </c>
      <c r="G307" s="39"/>
      <c r="H307" s="39"/>
      <c r="I307" s="240"/>
      <c r="J307" s="39"/>
      <c r="K307" s="39"/>
      <c r="L307" s="43"/>
      <c r="M307" s="241"/>
      <c r="N307" s="242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151</v>
      </c>
      <c r="AU307" s="16" t="s">
        <v>85</v>
      </c>
    </row>
    <row r="308" spans="1:51" s="13" customFormat="1" ht="12">
      <c r="A308" s="13"/>
      <c r="B308" s="243"/>
      <c r="C308" s="244"/>
      <c r="D308" s="238" t="s">
        <v>153</v>
      </c>
      <c r="E308" s="245" t="s">
        <v>1</v>
      </c>
      <c r="F308" s="246" t="s">
        <v>618</v>
      </c>
      <c r="G308" s="244"/>
      <c r="H308" s="247">
        <v>0.029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153</v>
      </c>
      <c r="AU308" s="253" t="s">
        <v>85</v>
      </c>
      <c r="AV308" s="13" t="s">
        <v>85</v>
      </c>
      <c r="AW308" s="13" t="s">
        <v>32</v>
      </c>
      <c r="AX308" s="13" t="s">
        <v>76</v>
      </c>
      <c r="AY308" s="253" t="s">
        <v>142</v>
      </c>
    </row>
    <row r="309" spans="1:51" s="13" customFormat="1" ht="12">
      <c r="A309" s="13"/>
      <c r="B309" s="243"/>
      <c r="C309" s="244"/>
      <c r="D309" s="238" t="s">
        <v>153</v>
      </c>
      <c r="E309" s="245" t="s">
        <v>1</v>
      </c>
      <c r="F309" s="246" t="s">
        <v>619</v>
      </c>
      <c r="G309" s="244"/>
      <c r="H309" s="247">
        <v>0.21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3" t="s">
        <v>153</v>
      </c>
      <c r="AU309" s="253" t="s">
        <v>85</v>
      </c>
      <c r="AV309" s="13" t="s">
        <v>85</v>
      </c>
      <c r="AW309" s="13" t="s">
        <v>32</v>
      </c>
      <c r="AX309" s="13" t="s">
        <v>76</v>
      </c>
      <c r="AY309" s="253" t="s">
        <v>142</v>
      </c>
    </row>
    <row r="310" spans="1:51" s="14" customFormat="1" ht="12">
      <c r="A310" s="14"/>
      <c r="B310" s="264"/>
      <c r="C310" s="265"/>
      <c r="D310" s="238" t="s">
        <v>153</v>
      </c>
      <c r="E310" s="266" t="s">
        <v>1</v>
      </c>
      <c r="F310" s="267" t="s">
        <v>233</v>
      </c>
      <c r="G310" s="265"/>
      <c r="H310" s="268">
        <v>0.239</v>
      </c>
      <c r="I310" s="269"/>
      <c r="J310" s="265"/>
      <c r="K310" s="265"/>
      <c r="L310" s="270"/>
      <c r="M310" s="271"/>
      <c r="N310" s="272"/>
      <c r="O310" s="272"/>
      <c r="P310" s="272"/>
      <c r="Q310" s="272"/>
      <c r="R310" s="272"/>
      <c r="S310" s="272"/>
      <c r="T310" s="27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4" t="s">
        <v>153</v>
      </c>
      <c r="AU310" s="274" t="s">
        <v>85</v>
      </c>
      <c r="AV310" s="14" t="s">
        <v>149</v>
      </c>
      <c r="AW310" s="14" t="s">
        <v>32</v>
      </c>
      <c r="AX310" s="14" t="s">
        <v>83</v>
      </c>
      <c r="AY310" s="274" t="s">
        <v>142</v>
      </c>
    </row>
    <row r="311" spans="1:65" s="2" customFormat="1" ht="24.15" customHeight="1">
      <c r="A311" s="37"/>
      <c r="B311" s="38"/>
      <c r="C311" s="225" t="s">
        <v>620</v>
      </c>
      <c r="D311" s="225" t="s">
        <v>144</v>
      </c>
      <c r="E311" s="226" t="s">
        <v>621</v>
      </c>
      <c r="F311" s="227" t="s">
        <v>622</v>
      </c>
      <c r="G311" s="228" t="s">
        <v>147</v>
      </c>
      <c r="H311" s="229">
        <v>44.7</v>
      </c>
      <c r="I311" s="230"/>
      <c r="J311" s="231">
        <f>ROUND(I311*H311,2)</f>
        <v>0</v>
      </c>
      <c r="K311" s="227" t="s">
        <v>148</v>
      </c>
      <c r="L311" s="43"/>
      <c r="M311" s="232" t="s">
        <v>1</v>
      </c>
      <c r="N311" s="233" t="s">
        <v>41</v>
      </c>
      <c r="O311" s="90"/>
      <c r="P311" s="234">
        <f>O311*H311</f>
        <v>0</v>
      </c>
      <c r="Q311" s="234">
        <v>0.11</v>
      </c>
      <c r="R311" s="234">
        <f>Q311*H311</f>
        <v>4.917000000000001</v>
      </c>
      <c r="S311" s="234">
        <v>0</v>
      </c>
      <c r="T311" s="235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6" t="s">
        <v>149</v>
      </c>
      <c r="AT311" s="236" t="s">
        <v>144</v>
      </c>
      <c r="AU311" s="236" t="s">
        <v>85</v>
      </c>
      <c r="AY311" s="16" t="s">
        <v>142</v>
      </c>
      <c r="BE311" s="237">
        <f>IF(N311="základní",J311,0)</f>
        <v>0</v>
      </c>
      <c r="BF311" s="237">
        <f>IF(N311="snížená",J311,0)</f>
        <v>0</v>
      </c>
      <c r="BG311" s="237">
        <f>IF(N311="zákl. přenesená",J311,0)</f>
        <v>0</v>
      </c>
      <c r="BH311" s="237">
        <f>IF(N311="sníž. přenesená",J311,0)</f>
        <v>0</v>
      </c>
      <c r="BI311" s="237">
        <f>IF(N311="nulová",J311,0)</f>
        <v>0</v>
      </c>
      <c r="BJ311" s="16" t="s">
        <v>83</v>
      </c>
      <c r="BK311" s="237">
        <f>ROUND(I311*H311,2)</f>
        <v>0</v>
      </c>
      <c r="BL311" s="16" t="s">
        <v>149</v>
      </c>
      <c r="BM311" s="236" t="s">
        <v>623</v>
      </c>
    </row>
    <row r="312" spans="1:47" s="2" customFormat="1" ht="12">
      <c r="A312" s="37"/>
      <c r="B312" s="38"/>
      <c r="C312" s="39"/>
      <c r="D312" s="238" t="s">
        <v>151</v>
      </c>
      <c r="E312" s="39"/>
      <c r="F312" s="239" t="s">
        <v>624</v>
      </c>
      <c r="G312" s="39"/>
      <c r="H312" s="39"/>
      <c r="I312" s="240"/>
      <c r="J312" s="39"/>
      <c r="K312" s="39"/>
      <c r="L312" s="43"/>
      <c r="M312" s="241"/>
      <c r="N312" s="242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151</v>
      </c>
      <c r="AU312" s="16" t="s">
        <v>85</v>
      </c>
    </row>
    <row r="313" spans="1:51" s="13" customFormat="1" ht="12">
      <c r="A313" s="13"/>
      <c r="B313" s="243"/>
      <c r="C313" s="244"/>
      <c r="D313" s="238" t="s">
        <v>153</v>
      </c>
      <c r="E313" s="245" t="s">
        <v>1</v>
      </c>
      <c r="F313" s="246" t="s">
        <v>625</v>
      </c>
      <c r="G313" s="244"/>
      <c r="H313" s="247">
        <v>44.7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3" t="s">
        <v>153</v>
      </c>
      <c r="AU313" s="253" t="s">
        <v>85</v>
      </c>
      <c r="AV313" s="13" t="s">
        <v>85</v>
      </c>
      <c r="AW313" s="13" t="s">
        <v>32</v>
      </c>
      <c r="AX313" s="13" t="s">
        <v>83</v>
      </c>
      <c r="AY313" s="253" t="s">
        <v>142</v>
      </c>
    </row>
    <row r="314" spans="1:65" s="2" customFormat="1" ht="24.15" customHeight="1">
      <c r="A314" s="37"/>
      <c r="B314" s="38"/>
      <c r="C314" s="225" t="s">
        <v>626</v>
      </c>
      <c r="D314" s="225" t="s">
        <v>144</v>
      </c>
      <c r="E314" s="226" t="s">
        <v>627</v>
      </c>
      <c r="F314" s="227" t="s">
        <v>628</v>
      </c>
      <c r="G314" s="228" t="s">
        <v>147</v>
      </c>
      <c r="H314" s="229">
        <v>44.7</v>
      </c>
      <c r="I314" s="230"/>
      <c r="J314" s="231">
        <f>ROUND(I314*H314,2)</f>
        <v>0</v>
      </c>
      <c r="K314" s="227" t="s">
        <v>148</v>
      </c>
      <c r="L314" s="43"/>
      <c r="M314" s="232" t="s">
        <v>1</v>
      </c>
      <c r="N314" s="233" t="s">
        <v>41</v>
      </c>
      <c r="O314" s="90"/>
      <c r="P314" s="234">
        <f>O314*H314</f>
        <v>0</v>
      </c>
      <c r="Q314" s="234">
        <v>0.011</v>
      </c>
      <c r="R314" s="234">
        <f>Q314*H314</f>
        <v>0.4917</v>
      </c>
      <c r="S314" s="234">
        <v>0</v>
      </c>
      <c r="T314" s="235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6" t="s">
        <v>149</v>
      </c>
      <c r="AT314" s="236" t="s">
        <v>144</v>
      </c>
      <c r="AU314" s="236" t="s">
        <v>85</v>
      </c>
      <c r="AY314" s="16" t="s">
        <v>142</v>
      </c>
      <c r="BE314" s="237">
        <f>IF(N314="základní",J314,0)</f>
        <v>0</v>
      </c>
      <c r="BF314" s="237">
        <f>IF(N314="snížená",J314,0)</f>
        <v>0</v>
      </c>
      <c r="BG314" s="237">
        <f>IF(N314="zákl. přenesená",J314,0)</f>
        <v>0</v>
      </c>
      <c r="BH314" s="237">
        <f>IF(N314="sníž. přenesená",J314,0)</f>
        <v>0</v>
      </c>
      <c r="BI314" s="237">
        <f>IF(N314="nulová",J314,0)</f>
        <v>0</v>
      </c>
      <c r="BJ314" s="16" t="s">
        <v>83</v>
      </c>
      <c r="BK314" s="237">
        <f>ROUND(I314*H314,2)</f>
        <v>0</v>
      </c>
      <c r="BL314" s="16" t="s">
        <v>149</v>
      </c>
      <c r="BM314" s="236" t="s">
        <v>629</v>
      </c>
    </row>
    <row r="315" spans="1:47" s="2" customFormat="1" ht="12">
      <c r="A315" s="37"/>
      <c r="B315" s="38"/>
      <c r="C315" s="39"/>
      <c r="D315" s="238" t="s">
        <v>151</v>
      </c>
      <c r="E315" s="39"/>
      <c r="F315" s="239" t="s">
        <v>630</v>
      </c>
      <c r="G315" s="39"/>
      <c r="H315" s="39"/>
      <c r="I315" s="240"/>
      <c r="J315" s="39"/>
      <c r="K315" s="39"/>
      <c r="L315" s="43"/>
      <c r="M315" s="241"/>
      <c r="N315" s="242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151</v>
      </c>
      <c r="AU315" s="16" t="s">
        <v>85</v>
      </c>
    </row>
    <row r="316" spans="1:65" s="2" customFormat="1" ht="21.75" customHeight="1">
      <c r="A316" s="37"/>
      <c r="B316" s="38"/>
      <c r="C316" s="225" t="s">
        <v>631</v>
      </c>
      <c r="D316" s="225" t="s">
        <v>144</v>
      </c>
      <c r="E316" s="226" t="s">
        <v>632</v>
      </c>
      <c r="F316" s="227" t="s">
        <v>633</v>
      </c>
      <c r="G316" s="228" t="s">
        <v>147</v>
      </c>
      <c r="H316" s="229">
        <v>44.7</v>
      </c>
      <c r="I316" s="230"/>
      <c r="J316" s="231">
        <f>ROUND(I316*H316,2)</f>
        <v>0</v>
      </c>
      <c r="K316" s="227" t="s">
        <v>148</v>
      </c>
      <c r="L316" s="43"/>
      <c r="M316" s="232" t="s">
        <v>1</v>
      </c>
      <c r="N316" s="233" t="s">
        <v>41</v>
      </c>
      <c r="O316" s="90"/>
      <c r="P316" s="234">
        <f>O316*H316</f>
        <v>0</v>
      </c>
      <c r="Q316" s="234">
        <v>0.00057</v>
      </c>
      <c r="R316" s="234">
        <f>Q316*H316</f>
        <v>0.025479</v>
      </c>
      <c r="S316" s="234">
        <v>0</v>
      </c>
      <c r="T316" s="235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6" t="s">
        <v>149</v>
      </c>
      <c r="AT316" s="236" t="s">
        <v>144</v>
      </c>
      <c r="AU316" s="236" t="s">
        <v>85</v>
      </c>
      <c r="AY316" s="16" t="s">
        <v>142</v>
      </c>
      <c r="BE316" s="237">
        <f>IF(N316="základní",J316,0)</f>
        <v>0</v>
      </c>
      <c r="BF316" s="237">
        <f>IF(N316="snížená",J316,0)</f>
        <v>0</v>
      </c>
      <c r="BG316" s="237">
        <f>IF(N316="zákl. přenesená",J316,0)</f>
        <v>0</v>
      </c>
      <c r="BH316" s="237">
        <f>IF(N316="sníž. přenesená",J316,0)</f>
        <v>0</v>
      </c>
      <c r="BI316" s="237">
        <f>IF(N316="nulová",J316,0)</f>
        <v>0</v>
      </c>
      <c r="BJ316" s="16" t="s">
        <v>83</v>
      </c>
      <c r="BK316" s="237">
        <f>ROUND(I316*H316,2)</f>
        <v>0</v>
      </c>
      <c r="BL316" s="16" t="s">
        <v>149</v>
      </c>
      <c r="BM316" s="236" t="s">
        <v>634</v>
      </c>
    </row>
    <row r="317" spans="1:47" s="2" customFormat="1" ht="12">
      <c r="A317" s="37"/>
      <c r="B317" s="38"/>
      <c r="C317" s="39"/>
      <c r="D317" s="238" t="s">
        <v>151</v>
      </c>
      <c r="E317" s="39"/>
      <c r="F317" s="239" t="s">
        <v>635</v>
      </c>
      <c r="G317" s="39"/>
      <c r="H317" s="39"/>
      <c r="I317" s="240"/>
      <c r="J317" s="39"/>
      <c r="K317" s="39"/>
      <c r="L317" s="43"/>
      <c r="M317" s="241"/>
      <c r="N317" s="242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151</v>
      </c>
      <c r="AU317" s="16" t="s">
        <v>85</v>
      </c>
    </row>
    <row r="318" spans="1:65" s="2" customFormat="1" ht="16.5" customHeight="1">
      <c r="A318" s="37"/>
      <c r="B318" s="38"/>
      <c r="C318" s="225" t="s">
        <v>636</v>
      </c>
      <c r="D318" s="225" t="s">
        <v>144</v>
      </c>
      <c r="E318" s="226" t="s">
        <v>637</v>
      </c>
      <c r="F318" s="227" t="s">
        <v>638</v>
      </c>
      <c r="G318" s="228" t="s">
        <v>147</v>
      </c>
      <c r="H318" s="229">
        <v>44.7</v>
      </c>
      <c r="I318" s="230"/>
      <c r="J318" s="231">
        <f>ROUND(I318*H318,2)</f>
        <v>0</v>
      </c>
      <c r="K318" s="227" t="s">
        <v>148</v>
      </c>
      <c r="L318" s="43"/>
      <c r="M318" s="232" t="s">
        <v>1</v>
      </c>
      <c r="N318" s="233" t="s">
        <v>41</v>
      </c>
      <c r="O318" s="90"/>
      <c r="P318" s="234">
        <f>O318*H318</f>
        <v>0</v>
      </c>
      <c r="Q318" s="234">
        <v>0.00013</v>
      </c>
      <c r="R318" s="234">
        <f>Q318*H318</f>
        <v>0.005811</v>
      </c>
      <c r="S318" s="234">
        <v>0</v>
      </c>
      <c r="T318" s="23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6" t="s">
        <v>149</v>
      </c>
      <c r="AT318" s="236" t="s">
        <v>144</v>
      </c>
      <c r="AU318" s="236" t="s">
        <v>85</v>
      </c>
      <c r="AY318" s="16" t="s">
        <v>142</v>
      </c>
      <c r="BE318" s="237">
        <f>IF(N318="základní",J318,0)</f>
        <v>0</v>
      </c>
      <c r="BF318" s="237">
        <f>IF(N318="snížená",J318,0)</f>
        <v>0</v>
      </c>
      <c r="BG318" s="237">
        <f>IF(N318="zákl. přenesená",J318,0)</f>
        <v>0</v>
      </c>
      <c r="BH318" s="237">
        <f>IF(N318="sníž. přenesená",J318,0)</f>
        <v>0</v>
      </c>
      <c r="BI318" s="237">
        <f>IF(N318="nulová",J318,0)</f>
        <v>0</v>
      </c>
      <c r="BJ318" s="16" t="s">
        <v>83</v>
      </c>
      <c r="BK318" s="237">
        <f>ROUND(I318*H318,2)</f>
        <v>0</v>
      </c>
      <c r="BL318" s="16" t="s">
        <v>149</v>
      </c>
      <c r="BM318" s="236" t="s">
        <v>639</v>
      </c>
    </row>
    <row r="319" spans="1:47" s="2" customFormat="1" ht="12">
      <c r="A319" s="37"/>
      <c r="B319" s="38"/>
      <c r="C319" s="39"/>
      <c r="D319" s="238" t="s">
        <v>151</v>
      </c>
      <c r="E319" s="39"/>
      <c r="F319" s="239" t="s">
        <v>640</v>
      </c>
      <c r="G319" s="39"/>
      <c r="H319" s="39"/>
      <c r="I319" s="240"/>
      <c r="J319" s="39"/>
      <c r="K319" s="39"/>
      <c r="L319" s="43"/>
      <c r="M319" s="241"/>
      <c r="N319" s="242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151</v>
      </c>
      <c r="AU319" s="16" t="s">
        <v>85</v>
      </c>
    </row>
    <row r="320" spans="1:65" s="2" customFormat="1" ht="24.15" customHeight="1">
      <c r="A320" s="37"/>
      <c r="B320" s="38"/>
      <c r="C320" s="225" t="s">
        <v>641</v>
      </c>
      <c r="D320" s="225" t="s">
        <v>144</v>
      </c>
      <c r="E320" s="226" t="s">
        <v>642</v>
      </c>
      <c r="F320" s="227" t="s">
        <v>643</v>
      </c>
      <c r="G320" s="228" t="s">
        <v>147</v>
      </c>
      <c r="H320" s="229">
        <v>2.2</v>
      </c>
      <c r="I320" s="230"/>
      <c r="J320" s="231">
        <f>ROUND(I320*H320,2)</f>
        <v>0</v>
      </c>
      <c r="K320" s="227" t="s">
        <v>148</v>
      </c>
      <c r="L320" s="43"/>
      <c r="M320" s="232" t="s">
        <v>1</v>
      </c>
      <c r="N320" s="233" t="s">
        <v>41</v>
      </c>
      <c r="O320" s="90"/>
      <c r="P320" s="234">
        <f>O320*H320</f>
        <v>0</v>
      </c>
      <c r="Q320" s="234">
        <v>0</v>
      </c>
      <c r="R320" s="234">
        <f>Q320*H320</f>
        <v>0</v>
      </c>
      <c r="S320" s="234">
        <v>0</v>
      </c>
      <c r="T320" s="235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6" t="s">
        <v>149</v>
      </c>
      <c r="AT320" s="236" t="s">
        <v>144</v>
      </c>
      <c r="AU320" s="236" t="s">
        <v>85</v>
      </c>
      <c r="AY320" s="16" t="s">
        <v>142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6" t="s">
        <v>83</v>
      </c>
      <c r="BK320" s="237">
        <f>ROUND(I320*H320,2)</f>
        <v>0</v>
      </c>
      <c r="BL320" s="16" t="s">
        <v>149</v>
      </c>
      <c r="BM320" s="236" t="s">
        <v>644</v>
      </c>
    </row>
    <row r="321" spans="1:47" s="2" customFormat="1" ht="12">
      <c r="A321" s="37"/>
      <c r="B321" s="38"/>
      <c r="C321" s="39"/>
      <c r="D321" s="238" t="s">
        <v>151</v>
      </c>
      <c r="E321" s="39"/>
      <c r="F321" s="239" t="s">
        <v>645</v>
      </c>
      <c r="G321" s="39"/>
      <c r="H321" s="39"/>
      <c r="I321" s="240"/>
      <c r="J321" s="39"/>
      <c r="K321" s="39"/>
      <c r="L321" s="43"/>
      <c r="M321" s="241"/>
      <c r="N321" s="242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151</v>
      </c>
      <c r="AU321" s="16" t="s">
        <v>85</v>
      </c>
    </row>
    <row r="322" spans="1:51" s="13" customFormat="1" ht="12">
      <c r="A322" s="13"/>
      <c r="B322" s="243"/>
      <c r="C322" s="244"/>
      <c r="D322" s="238" t="s">
        <v>153</v>
      </c>
      <c r="E322" s="245" t="s">
        <v>1</v>
      </c>
      <c r="F322" s="246" t="s">
        <v>646</v>
      </c>
      <c r="G322" s="244"/>
      <c r="H322" s="247">
        <v>2.2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3" t="s">
        <v>153</v>
      </c>
      <c r="AU322" s="253" t="s">
        <v>85</v>
      </c>
      <c r="AV322" s="13" t="s">
        <v>85</v>
      </c>
      <c r="AW322" s="13" t="s">
        <v>32</v>
      </c>
      <c r="AX322" s="13" t="s">
        <v>83</v>
      </c>
      <c r="AY322" s="253" t="s">
        <v>142</v>
      </c>
    </row>
    <row r="323" spans="1:65" s="2" customFormat="1" ht="21.75" customHeight="1">
      <c r="A323" s="37"/>
      <c r="B323" s="38"/>
      <c r="C323" s="225" t="s">
        <v>647</v>
      </c>
      <c r="D323" s="225" t="s">
        <v>144</v>
      </c>
      <c r="E323" s="226" t="s">
        <v>648</v>
      </c>
      <c r="F323" s="227" t="s">
        <v>649</v>
      </c>
      <c r="G323" s="228" t="s">
        <v>147</v>
      </c>
      <c r="H323" s="229">
        <v>12.5</v>
      </c>
      <c r="I323" s="230"/>
      <c r="J323" s="231">
        <f>ROUND(I323*H323,2)</f>
        <v>0</v>
      </c>
      <c r="K323" s="227" t="s">
        <v>148</v>
      </c>
      <c r="L323" s="43"/>
      <c r="M323" s="232" t="s">
        <v>1</v>
      </c>
      <c r="N323" s="233" t="s">
        <v>41</v>
      </c>
      <c r="O323" s="90"/>
      <c r="P323" s="234">
        <f>O323*H323</f>
        <v>0</v>
      </c>
      <c r="Q323" s="234">
        <v>0.1837</v>
      </c>
      <c r="R323" s="234">
        <f>Q323*H323</f>
        <v>2.29625</v>
      </c>
      <c r="S323" s="234">
        <v>0</v>
      </c>
      <c r="T323" s="235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6" t="s">
        <v>149</v>
      </c>
      <c r="AT323" s="236" t="s">
        <v>144</v>
      </c>
      <c r="AU323" s="236" t="s">
        <v>85</v>
      </c>
      <c r="AY323" s="16" t="s">
        <v>142</v>
      </c>
      <c r="BE323" s="237">
        <f>IF(N323="základní",J323,0)</f>
        <v>0</v>
      </c>
      <c r="BF323" s="237">
        <f>IF(N323="snížená",J323,0)</f>
        <v>0</v>
      </c>
      <c r="BG323" s="237">
        <f>IF(N323="zákl. přenesená",J323,0)</f>
        <v>0</v>
      </c>
      <c r="BH323" s="237">
        <f>IF(N323="sníž. přenesená",J323,0)</f>
        <v>0</v>
      </c>
      <c r="BI323" s="237">
        <f>IF(N323="nulová",J323,0)</f>
        <v>0</v>
      </c>
      <c r="BJ323" s="16" t="s">
        <v>83</v>
      </c>
      <c r="BK323" s="237">
        <f>ROUND(I323*H323,2)</f>
        <v>0</v>
      </c>
      <c r="BL323" s="16" t="s">
        <v>149</v>
      </c>
      <c r="BM323" s="236" t="s">
        <v>650</v>
      </c>
    </row>
    <row r="324" spans="1:47" s="2" customFormat="1" ht="12">
      <c r="A324" s="37"/>
      <c r="B324" s="38"/>
      <c r="C324" s="39"/>
      <c r="D324" s="238" t="s">
        <v>151</v>
      </c>
      <c r="E324" s="39"/>
      <c r="F324" s="239" t="s">
        <v>651</v>
      </c>
      <c r="G324" s="39"/>
      <c r="H324" s="39"/>
      <c r="I324" s="240"/>
      <c r="J324" s="39"/>
      <c r="K324" s="39"/>
      <c r="L324" s="43"/>
      <c r="M324" s="241"/>
      <c r="N324" s="242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151</v>
      </c>
      <c r="AU324" s="16" t="s">
        <v>85</v>
      </c>
    </row>
    <row r="325" spans="1:47" s="2" customFormat="1" ht="12">
      <c r="A325" s="37"/>
      <c r="B325" s="38"/>
      <c r="C325" s="39"/>
      <c r="D325" s="238" t="s">
        <v>652</v>
      </c>
      <c r="E325" s="39"/>
      <c r="F325" s="279" t="s">
        <v>653</v>
      </c>
      <c r="G325" s="39"/>
      <c r="H325" s="39"/>
      <c r="I325" s="240"/>
      <c r="J325" s="39"/>
      <c r="K325" s="39"/>
      <c r="L325" s="43"/>
      <c r="M325" s="241"/>
      <c r="N325" s="242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652</v>
      </c>
      <c r="AU325" s="16" t="s">
        <v>85</v>
      </c>
    </row>
    <row r="326" spans="1:65" s="2" customFormat="1" ht="24.15" customHeight="1">
      <c r="A326" s="37"/>
      <c r="B326" s="38"/>
      <c r="C326" s="225" t="s">
        <v>654</v>
      </c>
      <c r="D326" s="225" t="s">
        <v>144</v>
      </c>
      <c r="E326" s="226" t="s">
        <v>655</v>
      </c>
      <c r="F326" s="227" t="s">
        <v>656</v>
      </c>
      <c r="G326" s="228" t="s">
        <v>218</v>
      </c>
      <c r="H326" s="229">
        <v>27.5</v>
      </c>
      <c r="I326" s="230"/>
      <c r="J326" s="231">
        <f>ROUND(I326*H326,2)</f>
        <v>0</v>
      </c>
      <c r="K326" s="227" t="s">
        <v>148</v>
      </c>
      <c r="L326" s="43"/>
      <c r="M326" s="232" t="s">
        <v>1</v>
      </c>
      <c r="N326" s="233" t="s">
        <v>41</v>
      </c>
      <c r="O326" s="90"/>
      <c r="P326" s="234">
        <f>O326*H326</f>
        <v>0</v>
      </c>
      <c r="Q326" s="234">
        <v>0.12895</v>
      </c>
      <c r="R326" s="234">
        <f>Q326*H326</f>
        <v>3.5461250000000004</v>
      </c>
      <c r="S326" s="234">
        <v>0</v>
      </c>
      <c r="T326" s="235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6" t="s">
        <v>149</v>
      </c>
      <c r="AT326" s="236" t="s">
        <v>144</v>
      </c>
      <c r="AU326" s="236" t="s">
        <v>85</v>
      </c>
      <c r="AY326" s="16" t="s">
        <v>142</v>
      </c>
      <c r="BE326" s="237">
        <f>IF(N326="základní",J326,0)</f>
        <v>0</v>
      </c>
      <c r="BF326" s="237">
        <f>IF(N326="snížená",J326,0)</f>
        <v>0</v>
      </c>
      <c r="BG326" s="237">
        <f>IF(N326="zákl. přenesená",J326,0)</f>
        <v>0</v>
      </c>
      <c r="BH326" s="237">
        <f>IF(N326="sníž. přenesená",J326,0)</f>
        <v>0</v>
      </c>
      <c r="BI326" s="237">
        <f>IF(N326="nulová",J326,0)</f>
        <v>0</v>
      </c>
      <c r="BJ326" s="16" t="s">
        <v>83</v>
      </c>
      <c r="BK326" s="237">
        <f>ROUND(I326*H326,2)</f>
        <v>0</v>
      </c>
      <c r="BL326" s="16" t="s">
        <v>149</v>
      </c>
      <c r="BM326" s="236" t="s">
        <v>657</v>
      </c>
    </row>
    <row r="327" spans="1:47" s="2" customFormat="1" ht="12">
      <c r="A327" s="37"/>
      <c r="B327" s="38"/>
      <c r="C327" s="39"/>
      <c r="D327" s="238" t="s">
        <v>151</v>
      </c>
      <c r="E327" s="39"/>
      <c r="F327" s="239" t="s">
        <v>658</v>
      </c>
      <c r="G327" s="39"/>
      <c r="H327" s="39"/>
      <c r="I327" s="240"/>
      <c r="J327" s="39"/>
      <c r="K327" s="39"/>
      <c r="L327" s="43"/>
      <c r="M327" s="241"/>
      <c r="N327" s="242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151</v>
      </c>
      <c r="AU327" s="16" t="s">
        <v>85</v>
      </c>
    </row>
    <row r="328" spans="1:65" s="2" customFormat="1" ht="24.15" customHeight="1">
      <c r="A328" s="37"/>
      <c r="B328" s="38"/>
      <c r="C328" s="225" t="s">
        <v>659</v>
      </c>
      <c r="D328" s="225" t="s">
        <v>144</v>
      </c>
      <c r="E328" s="226" t="s">
        <v>660</v>
      </c>
      <c r="F328" s="227" t="s">
        <v>661</v>
      </c>
      <c r="G328" s="228" t="s">
        <v>307</v>
      </c>
      <c r="H328" s="229">
        <v>5</v>
      </c>
      <c r="I328" s="230"/>
      <c r="J328" s="231">
        <f>ROUND(I328*H328,2)</f>
        <v>0</v>
      </c>
      <c r="K328" s="227" t="s">
        <v>148</v>
      </c>
      <c r="L328" s="43"/>
      <c r="M328" s="232" t="s">
        <v>1</v>
      </c>
      <c r="N328" s="233" t="s">
        <v>41</v>
      </c>
      <c r="O328" s="90"/>
      <c r="P328" s="234">
        <f>O328*H328</f>
        <v>0</v>
      </c>
      <c r="Q328" s="234">
        <v>0.01777</v>
      </c>
      <c r="R328" s="234">
        <f>Q328*H328</f>
        <v>0.08885000000000001</v>
      </c>
      <c r="S328" s="234">
        <v>0</v>
      </c>
      <c r="T328" s="235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6" t="s">
        <v>149</v>
      </c>
      <c r="AT328" s="236" t="s">
        <v>144</v>
      </c>
      <c r="AU328" s="236" t="s">
        <v>85</v>
      </c>
      <c r="AY328" s="16" t="s">
        <v>142</v>
      </c>
      <c r="BE328" s="237">
        <f>IF(N328="základní",J328,0)</f>
        <v>0</v>
      </c>
      <c r="BF328" s="237">
        <f>IF(N328="snížená",J328,0)</f>
        <v>0</v>
      </c>
      <c r="BG328" s="237">
        <f>IF(N328="zákl. přenesená",J328,0)</f>
        <v>0</v>
      </c>
      <c r="BH328" s="237">
        <f>IF(N328="sníž. přenesená",J328,0)</f>
        <v>0</v>
      </c>
      <c r="BI328" s="237">
        <f>IF(N328="nulová",J328,0)</f>
        <v>0</v>
      </c>
      <c r="BJ328" s="16" t="s">
        <v>83</v>
      </c>
      <c r="BK328" s="237">
        <f>ROUND(I328*H328,2)</f>
        <v>0</v>
      </c>
      <c r="BL328" s="16" t="s">
        <v>149</v>
      </c>
      <c r="BM328" s="236" t="s">
        <v>662</v>
      </c>
    </row>
    <row r="329" spans="1:47" s="2" customFormat="1" ht="12">
      <c r="A329" s="37"/>
      <c r="B329" s="38"/>
      <c r="C329" s="39"/>
      <c r="D329" s="238" t="s">
        <v>151</v>
      </c>
      <c r="E329" s="39"/>
      <c r="F329" s="239" t="s">
        <v>663</v>
      </c>
      <c r="G329" s="39"/>
      <c r="H329" s="39"/>
      <c r="I329" s="240"/>
      <c r="J329" s="39"/>
      <c r="K329" s="39"/>
      <c r="L329" s="43"/>
      <c r="M329" s="241"/>
      <c r="N329" s="242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151</v>
      </c>
      <c r="AU329" s="16" t="s">
        <v>85</v>
      </c>
    </row>
    <row r="330" spans="1:51" s="13" customFormat="1" ht="12">
      <c r="A330" s="13"/>
      <c r="B330" s="243"/>
      <c r="C330" s="244"/>
      <c r="D330" s="238" t="s">
        <v>153</v>
      </c>
      <c r="E330" s="245" t="s">
        <v>1</v>
      </c>
      <c r="F330" s="246" t="s">
        <v>171</v>
      </c>
      <c r="G330" s="244"/>
      <c r="H330" s="247">
        <v>5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3" t="s">
        <v>153</v>
      </c>
      <c r="AU330" s="253" t="s">
        <v>85</v>
      </c>
      <c r="AV330" s="13" t="s">
        <v>85</v>
      </c>
      <c r="AW330" s="13" t="s">
        <v>32</v>
      </c>
      <c r="AX330" s="13" t="s">
        <v>83</v>
      </c>
      <c r="AY330" s="253" t="s">
        <v>142</v>
      </c>
    </row>
    <row r="331" spans="1:65" s="2" customFormat="1" ht="24.15" customHeight="1">
      <c r="A331" s="37"/>
      <c r="B331" s="38"/>
      <c r="C331" s="254" t="s">
        <v>664</v>
      </c>
      <c r="D331" s="254" t="s">
        <v>202</v>
      </c>
      <c r="E331" s="255" t="s">
        <v>665</v>
      </c>
      <c r="F331" s="256" t="s">
        <v>666</v>
      </c>
      <c r="G331" s="257" t="s">
        <v>307</v>
      </c>
      <c r="H331" s="258">
        <v>2</v>
      </c>
      <c r="I331" s="259"/>
      <c r="J331" s="260">
        <f>ROUND(I331*H331,2)</f>
        <v>0</v>
      </c>
      <c r="K331" s="256" t="s">
        <v>148</v>
      </c>
      <c r="L331" s="261"/>
      <c r="M331" s="262" t="s">
        <v>1</v>
      </c>
      <c r="N331" s="263" t="s">
        <v>41</v>
      </c>
      <c r="O331" s="90"/>
      <c r="P331" s="234">
        <f>O331*H331</f>
        <v>0</v>
      </c>
      <c r="Q331" s="234">
        <v>0.01225</v>
      </c>
      <c r="R331" s="234">
        <f>Q331*H331</f>
        <v>0.0245</v>
      </c>
      <c r="S331" s="234">
        <v>0</v>
      </c>
      <c r="T331" s="235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6" t="s">
        <v>190</v>
      </c>
      <c r="AT331" s="236" t="s">
        <v>202</v>
      </c>
      <c r="AU331" s="236" t="s">
        <v>85</v>
      </c>
      <c r="AY331" s="16" t="s">
        <v>142</v>
      </c>
      <c r="BE331" s="237">
        <f>IF(N331="základní",J331,0)</f>
        <v>0</v>
      </c>
      <c r="BF331" s="237">
        <f>IF(N331="snížená",J331,0)</f>
        <v>0</v>
      </c>
      <c r="BG331" s="237">
        <f>IF(N331="zákl. přenesená",J331,0)</f>
        <v>0</v>
      </c>
      <c r="BH331" s="237">
        <f>IF(N331="sníž. přenesená",J331,0)</f>
        <v>0</v>
      </c>
      <c r="BI331" s="237">
        <f>IF(N331="nulová",J331,0)</f>
        <v>0</v>
      </c>
      <c r="BJ331" s="16" t="s">
        <v>83</v>
      </c>
      <c r="BK331" s="237">
        <f>ROUND(I331*H331,2)</f>
        <v>0</v>
      </c>
      <c r="BL331" s="16" t="s">
        <v>149</v>
      </c>
      <c r="BM331" s="236" t="s">
        <v>667</v>
      </c>
    </row>
    <row r="332" spans="1:47" s="2" customFormat="1" ht="12">
      <c r="A332" s="37"/>
      <c r="B332" s="38"/>
      <c r="C332" s="39"/>
      <c r="D332" s="238" t="s">
        <v>151</v>
      </c>
      <c r="E332" s="39"/>
      <c r="F332" s="239" t="s">
        <v>666</v>
      </c>
      <c r="G332" s="39"/>
      <c r="H332" s="39"/>
      <c r="I332" s="240"/>
      <c r="J332" s="39"/>
      <c r="K332" s="39"/>
      <c r="L332" s="43"/>
      <c r="M332" s="241"/>
      <c r="N332" s="242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151</v>
      </c>
      <c r="AU332" s="16" t="s">
        <v>85</v>
      </c>
    </row>
    <row r="333" spans="1:65" s="2" customFormat="1" ht="24.15" customHeight="1">
      <c r="A333" s="37"/>
      <c r="B333" s="38"/>
      <c r="C333" s="254" t="s">
        <v>668</v>
      </c>
      <c r="D333" s="254" t="s">
        <v>202</v>
      </c>
      <c r="E333" s="255" t="s">
        <v>669</v>
      </c>
      <c r="F333" s="256" t="s">
        <v>670</v>
      </c>
      <c r="G333" s="257" t="s">
        <v>307</v>
      </c>
      <c r="H333" s="258">
        <v>2</v>
      </c>
      <c r="I333" s="259"/>
      <c r="J333" s="260">
        <f>ROUND(I333*H333,2)</f>
        <v>0</v>
      </c>
      <c r="K333" s="256" t="s">
        <v>148</v>
      </c>
      <c r="L333" s="261"/>
      <c r="M333" s="262" t="s">
        <v>1</v>
      </c>
      <c r="N333" s="263" t="s">
        <v>41</v>
      </c>
      <c r="O333" s="90"/>
      <c r="P333" s="234">
        <f>O333*H333</f>
        <v>0</v>
      </c>
      <c r="Q333" s="234">
        <v>0.01249</v>
      </c>
      <c r="R333" s="234">
        <f>Q333*H333</f>
        <v>0.02498</v>
      </c>
      <c r="S333" s="234">
        <v>0</v>
      </c>
      <c r="T333" s="235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6" t="s">
        <v>190</v>
      </c>
      <c r="AT333" s="236" t="s">
        <v>202</v>
      </c>
      <c r="AU333" s="236" t="s">
        <v>85</v>
      </c>
      <c r="AY333" s="16" t="s">
        <v>142</v>
      </c>
      <c r="BE333" s="237">
        <f>IF(N333="základní",J333,0)</f>
        <v>0</v>
      </c>
      <c r="BF333" s="237">
        <f>IF(N333="snížená",J333,0)</f>
        <v>0</v>
      </c>
      <c r="BG333" s="237">
        <f>IF(N333="zákl. přenesená",J333,0)</f>
        <v>0</v>
      </c>
      <c r="BH333" s="237">
        <f>IF(N333="sníž. přenesená",J333,0)</f>
        <v>0</v>
      </c>
      <c r="BI333" s="237">
        <f>IF(N333="nulová",J333,0)</f>
        <v>0</v>
      </c>
      <c r="BJ333" s="16" t="s">
        <v>83</v>
      </c>
      <c r="BK333" s="237">
        <f>ROUND(I333*H333,2)</f>
        <v>0</v>
      </c>
      <c r="BL333" s="16" t="s">
        <v>149</v>
      </c>
      <c r="BM333" s="236" t="s">
        <v>671</v>
      </c>
    </row>
    <row r="334" spans="1:47" s="2" customFormat="1" ht="12">
      <c r="A334" s="37"/>
      <c r="B334" s="38"/>
      <c r="C334" s="39"/>
      <c r="D334" s="238" t="s">
        <v>151</v>
      </c>
      <c r="E334" s="39"/>
      <c r="F334" s="239" t="s">
        <v>670</v>
      </c>
      <c r="G334" s="39"/>
      <c r="H334" s="39"/>
      <c r="I334" s="240"/>
      <c r="J334" s="39"/>
      <c r="K334" s="39"/>
      <c r="L334" s="43"/>
      <c r="M334" s="241"/>
      <c r="N334" s="242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151</v>
      </c>
      <c r="AU334" s="16" t="s">
        <v>85</v>
      </c>
    </row>
    <row r="335" spans="1:65" s="2" customFormat="1" ht="24.15" customHeight="1">
      <c r="A335" s="37"/>
      <c r="B335" s="38"/>
      <c r="C335" s="254" t="s">
        <v>672</v>
      </c>
      <c r="D335" s="254" t="s">
        <v>202</v>
      </c>
      <c r="E335" s="255" t="s">
        <v>673</v>
      </c>
      <c r="F335" s="256" t="s">
        <v>674</v>
      </c>
      <c r="G335" s="257" t="s">
        <v>307</v>
      </c>
      <c r="H335" s="258">
        <v>1</v>
      </c>
      <c r="I335" s="259"/>
      <c r="J335" s="260">
        <f>ROUND(I335*H335,2)</f>
        <v>0</v>
      </c>
      <c r="K335" s="256" t="s">
        <v>148</v>
      </c>
      <c r="L335" s="261"/>
      <c r="M335" s="262" t="s">
        <v>1</v>
      </c>
      <c r="N335" s="263" t="s">
        <v>41</v>
      </c>
      <c r="O335" s="90"/>
      <c r="P335" s="234">
        <f>O335*H335</f>
        <v>0</v>
      </c>
      <c r="Q335" s="234">
        <v>0.01521</v>
      </c>
      <c r="R335" s="234">
        <f>Q335*H335</f>
        <v>0.01521</v>
      </c>
      <c r="S335" s="234">
        <v>0</v>
      </c>
      <c r="T335" s="235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6" t="s">
        <v>190</v>
      </c>
      <c r="AT335" s="236" t="s">
        <v>202</v>
      </c>
      <c r="AU335" s="236" t="s">
        <v>85</v>
      </c>
      <c r="AY335" s="16" t="s">
        <v>142</v>
      </c>
      <c r="BE335" s="237">
        <f>IF(N335="základní",J335,0)</f>
        <v>0</v>
      </c>
      <c r="BF335" s="237">
        <f>IF(N335="snížená",J335,0)</f>
        <v>0</v>
      </c>
      <c r="BG335" s="237">
        <f>IF(N335="zákl. přenesená",J335,0)</f>
        <v>0</v>
      </c>
      <c r="BH335" s="237">
        <f>IF(N335="sníž. přenesená",J335,0)</f>
        <v>0</v>
      </c>
      <c r="BI335" s="237">
        <f>IF(N335="nulová",J335,0)</f>
        <v>0</v>
      </c>
      <c r="BJ335" s="16" t="s">
        <v>83</v>
      </c>
      <c r="BK335" s="237">
        <f>ROUND(I335*H335,2)</f>
        <v>0</v>
      </c>
      <c r="BL335" s="16" t="s">
        <v>149</v>
      </c>
      <c r="BM335" s="236" t="s">
        <v>675</v>
      </c>
    </row>
    <row r="336" spans="1:47" s="2" customFormat="1" ht="12">
      <c r="A336" s="37"/>
      <c r="B336" s="38"/>
      <c r="C336" s="39"/>
      <c r="D336" s="238" t="s">
        <v>151</v>
      </c>
      <c r="E336" s="39"/>
      <c r="F336" s="239" t="s">
        <v>674</v>
      </c>
      <c r="G336" s="39"/>
      <c r="H336" s="39"/>
      <c r="I336" s="240"/>
      <c r="J336" s="39"/>
      <c r="K336" s="39"/>
      <c r="L336" s="43"/>
      <c r="M336" s="241"/>
      <c r="N336" s="242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151</v>
      </c>
      <c r="AU336" s="16" t="s">
        <v>85</v>
      </c>
    </row>
    <row r="337" spans="1:63" s="12" customFormat="1" ht="22.8" customHeight="1">
      <c r="A337" s="12"/>
      <c r="B337" s="209"/>
      <c r="C337" s="210"/>
      <c r="D337" s="211" t="s">
        <v>75</v>
      </c>
      <c r="E337" s="223" t="s">
        <v>195</v>
      </c>
      <c r="F337" s="223" t="s">
        <v>226</v>
      </c>
      <c r="G337" s="210"/>
      <c r="H337" s="210"/>
      <c r="I337" s="213"/>
      <c r="J337" s="224">
        <f>BK337</f>
        <v>0</v>
      </c>
      <c r="K337" s="210"/>
      <c r="L337" s="215"/>
      <c r="M337" s="216"/>
      <c r="N337" s="217"/>
      <c r="O337" s="217"/>
      <c r="P337" s="218">
        <f>SUM(P338:P368)</f>
        <v>0</v>
      </c>
      <c r="Q337" s="217"/>
      <c r="R337" s="218">
        <f>SUM(R338:R368)</f>
        <v>0.021877999999999998</v>
      </c>
      <c r="S337" s="217"/>
      <c r="T337" s="219">
        <f>SUM(T338:T368)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20" t="s">
        <v>83</v>
      </c>
      <c r="AT337" s="221" t="s">
        <v>75</v>
      </c>
      <c r="AU337" s="221" t="s">
        <v>83</v>
      </c>
      <c r="AY337" s="220" t="s">
        <v>142</v>
      </c>
      <c r="BK337" s="222">
        <f>SUM(BK338:BK368)</f>
        <v>0</v>
      </c>
    </row>
    <row r="338" spans="1:65" s="2" customFormat="1" ht="33" customHeight="1">
      <c r="A338" s="37"/>
      <c r="B338" s="38"/>
      <c r="C338" s="225" t="s">
        <v>676</v>
      </c>
      <c r="D338" s="225" t="s">
        <v>144</v>
      </c>
      <c r="E338" s="226" t="s">
        <v>677</v>
      </c>
      <c r="F338" s="227" t="s">
        <v>678</v>
      </c>
      <c r="G338" s="228" t="s">
        <v>147</v>
      </c>
      <c r="H338" s="229">
        <v>120</v>
      </c>
      <c r="I338" s="230"/>
      <c r="J338" s="231">
        <f>ROUND(I338*H338,2)</f>
        <v>0</v>
      </c>
      <c r="K338" s="227" t="s">
        <v>148</v>
      </c>
      <c r="L338" s="43"/>
      <c r="M338" s="232" t="s">
        <v>1</v>
      </c>
      <c r="N338" s="233" t="s">
        <v>41</v>
      </c>
      <c r="O338" s="90"/>
      <c r="P338" s="234">
        <f>O338*H338</f>
        <v>0</v>
      </c>
      <c r="Q338" s="234">
        <v>0</v>
      </c>
      <c r="R338" s="234">
        <f>Q338*H338</f>
        <v>0</v>
      </c>
      <c r="S338" s="234">
        <v>0</v>
      </c>
      <c r="T338" s="235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6" t="s">
        <v>149</v>
      </c>
      <c r="AT338" s="236" t="s">
        <v>144</v>
      </c>
      <c r="AU338" s="236" t="s">
        <v>85</v>
      </c>
      <c r="AY338" s="16" t="s">
        <v>142</v>
      </c>
      <c r="BE338" s="237">
        <f>IF(N338="základní",J338,0)</f>
        <v>0</v>
      </c>
      <c r="BF338" s="237">
        <f>IF(N338="snížená",J338,0)</f>
        <v>0</v>
      </c>
      <c r="BG338" s="237">
        <f>IF(N338="zákl. přenesená",J338,0)</f>
        <v>0</v>
      </c>
      <c r="BH338" s="237">
        <f>IF(N338="sníž. přenesená",J338,0)</f>
        <v>0</v>
      </c>
      <c r="BI338" s="237">
        <f>IF(N338="nulová",J338,0)</f>
        <v>0</v>
      </c>
      <c r="BJ338" s="16" t="s">
        <v>83</v>
      </c>
      <c r="BK338" s="237">
        <f>ROUND(I338*H338,2)</f>
        <v>0</v>
      </c>
      <c r="BL338" s="16" t="s">
        <v>149</v>
      </c>
      <c r="BM338" s="236" t="s">
        <v>679</v>
      </c>
    </row>
    <row r="339" spans="1:47" s="2" customFormat="1" ht="12">
      <c r="A339" s="37"/>
      <c r="B339" s="38"/>
      <c r="C339" s="39"/>
      <c r="D339" s="238" t="s">
        <v>151</v>
      </c>
      <c r="E339" s="39"/>
      <c r="F339" s="239" t="s">
        <v>680</v>
      </c>
      <c r="G339" s="39"/>
      <c r="H339" s="39"/>
      <c r="I339" s="240"/>
      <c r="J339" s="39"/>
      <c r="K339" s="39"/>
      <c r="L339" s="43"/>
      <c r="M339" s="241"/>
      <c r="N339" s="242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151</v>
      </c>
      <c r="AU339" s="16" t="s">
        <v>85</v>
      </c>
    </row>
    <row r="340" spans="1:51" s="13" customFormat="1" ht="12">
      <c r="A340" s="13"/>
      <c r="B340" s="243"/>
      <c r="C340" s="244"/>
      <c r="D340" s="238" t="s">
        <v>153</v>
      </c>
      <c r="E340" s="245" t="s">
        <v>1</v>
      </c>
      <c r="F340" s="246" t="s">
        <v>681</v>
      </c>
      <c r="G340" s="244"/>
      <c r="H340" s="247">
        <v>120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3" t="s">
        <v>153</v>
      </c>
      <c r="AU340" s="253" t="s">
        <v>85</v>
      </c>
      <c r="AV340" s="13" t="s">
        <v>85</v>
      </c>
      <c r="AW340" s="13" t="s">
        <v>32</v>
      </c>
      <c r="AX340" s="13" t="s">
        <v>83</v>
      </c>
      <c r="AY340" s="253" t="s">
        <v>142</v>
      </c>
    </row>
    <row r="341" spans="1:65" s="2" customFormat="1" ht="33" customHeight="1">
      <c r="A341" s="37"/>
      <c r="B341" s="38"/>
      <c r="C341" s="225" t="s">
        <v>331</v>
      </c>
      <c r="D341" s="225" t="s">
        <v>144</v>
      </c>
      <c r="E341" s="226" t="s">
        <v>682</v>
      </c>
      <c r="F341" s="227" t="s">
        <v>683</v>
      </c>
      <c r="G341" s="228" t="s">
        <v>147</v>
      </c>
      <c r="H341" s="229">
        <v>7200</v>
      </c>
      <c r="I341" s="230"/>
      <c r="J341" s="231">
        <f>ROUND(I341*H341,2)</f>
        <v>0</v>
      </c>
      <c r="K341" s="227" t="s">
        <v>148</v>
      </c>
      <c r="L341" s="43"/>
      <c r="M341" s="232" t="s">
        <v>1</v>
      </c>
      <c r="N341" s="233" t="s">
        <v>41</v>
      </c>
      <c r="O341" s="90"/>
      <c r="P341" s="234">
        <f>O341*H341</f>
        <v>0</v>
      </c>
      <c r="Q341" s="234">
        <v>0</v>
      </c>
      <c r="R341" s="234">
        <f>Q341*H341</f>
        <v>0</v>
      </c>
      <c r="S341" s="234">
        <v>0</v>
      </c>
      <c r="T341" s="235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6" t="s">
        <v>149</v>
      </c>
      <c r="AT341" s="236" t="s">
        <v>144</v>
      </c>
      <c r="AU341" s="236" t="s">
        <v>85</v>
      </c>
      <c r="AY341" s="16" t="s">
        <v>142</v>
      </c>
      <c r="BE341" s="237">
        <f>IF(N341="základní",J341,0)</f>
        <v>0</v>
      </c>
      <c r="BF341" s="237">
        <f>IF(N341="snížená",J341,0)</f>
        <v>0</v>
      </c>
      <c r="BG341" s="237">
        <f>IF(N341="zákl. přenesená",J341,0)</f>
        <v>0</v>
      </c>
      <c r="BH341" s="237">
        <f>IF(N341="sníž. přenesená",J341,0)</f>
        <v>0</v>
      </c>
      <c r="BI341" s="237">
        <f>IF(N341="nulová",J341,0)</f>
        <v>0</v>
      </c>
      <c r="BJ341" s="16" t="s">
        <v>83</v>
      </c>
      <c r="BK341" s="237">
        <f>ROUND(I341*H341,2)</f>
        <v>0</v>
      </c>
      <c r="BL341" s="16" t="s">
        <v>149</v>
      </c>
      <c r="BM341" s="236" t="s">
        <v>684</v>
      </c>
    </row>
    <row r="342" spans="1:47" s="2" customFormat="1" ht="12">
      <c r="A342" s="37"/>
      <c r="B342" s="38"/>
      <c r="C342" s="39"/>
      <c r="D342" s="238" t="s">
        <v>151</v>
      </c>
      <c r="E342" s="39"/>
      <c r="F342" s="239" t="s">
        <v>685</v>
      </c>
      <c r="G342" s="39"/>
      <c r="H342" s="39"/>
      <c r="I342" s="240"/>
      <c r="J342" s="39"/>
      <c r="K342" s="39"/>
      <c r="L342" s="43"/>
      <c r="M342" s="241"/>
      <c r="N342" s="242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151</v>
      </c>
      <c r="AU342" s="16" t="s">
        <v>85</v>
      </c>
    </row>
    <row r="343" spans="1:51" s="13" customFormat="1" ht="12">
      <c r="A343" s="13"/>
      <c r="B343" s="243"/>
      <c r="C343" s="244"/>
      <c r="D343" s="238" t="s">
        <v>153</v>
      </c>
      <c r="E343" s="244"/>
      <c r="F343" s="246" t="s">
        <v>686</v>
      </c>
      <c r="G343" s="244"/>
      <c r="H343" s="247">
        <v>7200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153</v>
      </c>
      <c r="AU343" s="253" t="s">
        <v>85</v>
      </c>
      <c r="AV343" s="13" t="s">
        <v>85</v>
      </c>
      <c r="AW343" s="13" t="s">
        <v>4</v>
      </c>
      <c r="AX343" s="13" t="s">
        <v>83</v>
      </c>
      <c r="AY343" s="253" t="s">
        <v>142</v>
      </c>
    </row>
    <row r="344" spans="1:65" s="2" customFormat="1" ht="33" customHeight="1">
      <c r="A344" s="37"/>
      <c r="B344" s="38"/>
      <c r="C344" s="225" t="s">
        <v>687</v>
      </c>
      <c r="D344" s="225" t="s">
        <v>144</v>
      </c>
      <c r="E344" s="226" t="s">
        <v>688</v>
      </c>
      <c r="F344" s="227" t="s">
        <v>689</v>
      </c>
      <c r="G344" s="228" t="s">
        <v>147</v>
      </c>
      <c r="H344" s="229">
        <v>120</v>
      </c>
      <c r="I344" s="230"/>
      <c r="J344" s="231">
        <f>ROUND(I344*H344,2)</f>
        <v>0</v>
      </c>
      <c r="K344" s="227" t="s">
        <v>148</v>
      </c>
      <c r="L344" s="43"/>
      <c r="M344" s="232" t="s">
        <v>1</v>
      </c>
      <c r="N344" s="233" t="s">
        <v>41</v>
      </c>
      <c r="O344" s="90"/>
      <c r="P344" s="234">
        <f>O344*H344</f>
        <v>0</v>
      </c>
      <c r="Q344" s="234">
        <v>0</v>
      </c>
      <c r="R344" s="234">
        <f>Q344*H344</f>
        <v>0</v>
      </c>
      <c r="S344" s="234">
        <v>0</v>
      </c>
      <c r="T344" s="235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6" t="s">
        <v>149</v>
      </c>
      <c r="AT344" s="236" t="s">
        <v>144</v>
      </c>
      <c r="AU344" s="236" t="s">
        <v>85</v>
      </c>
      <c r="AY344" s="16" t="s">
        <v>142</v>
      </c>
      <c r="BE344" s="237">
        <f>IF(N344="základní",J344,0)</f>
        <v>0</v>
      </c>
      <c r="BF344" s="237">
        <f>IF(N344="snížená",J344,0)</f>
        <v>0</v>
      </c>
      <c r="BG344" s="237">
        <f>IF(N344="zákl. přenesená",J344,0)</f>
        <v>0</v>
      </c>
      <c r="BH344" s="237">
        <f>IF(N344="sníž. přenesená",J344,0)</f>
        <v>0</v>
      </c>
      <c r="BI344" s="237">
        <f>IF(N344="nulová",J344,0)</f>
        <v>0</v>
      </c>
      <c r="BJ344" s="16" t="s">
        <v>83</v>
      </c>
      <c r="BK344" s="237">
        <f>ROUND(I344*H344,2)</f>
        <v>0</v>
      </c>
      <c r="BL344" s="16" t="s">
        <v>149</v>
      </c>
      <c r="BM344" s="236" t="s">
        <v>690</v>
      </c>
    </row>
    <row r="345" spans="1:47" s="2" customFormat="1" ht="12">
      <c r="A345" s="37"/>
      <c r="B345" s="38"/>
      <c r="C345" s="39"/>
      <c r="D345" s="238" t="s">
        <v>151</v>
      </c>
      <c r="E345" s="39"/>
      <c r="F345" s="239" t="s">
        <v>691</v>
      </c>
      <c r="G345" s="39"/>
      <c r="H345" s="39"/>
      <c r="I345" s="240"/>
      <c r="J345" s="39"/>
      <c r="K345" s="39"/>
      <c r="L345" s="43"/>
      <c r="M345" s="241"/>
      <c r="N345" s="242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151</v>
      </c>
      <c r="AU345" s="16" t="s">
        <v>85</v>
      </c>
    </row>
    <row r="346" spans="1:65" s="2" customFormat="1" ht="33" customHeight="1">
      <c r="A346" s="37"/>
      <c r="B346" s="38"/>
      <c r="C346" s="225" t="s">
        <v>692</v>
      </c>
      <c r="D346" s="225" t="s">
        <v>144</v>
      </c>
      <c r="E346" s="226" t="s">
        <v>693</v>
      </c>
      <c r="F346" s="227" t="s">
        <v>694</v>
      </c>
      <c r="G346" s="228" t="s">
        <v>147</v>
      </c>
      <c r="H346" s="229">
        <v>54</v>
      </c>
      <c r="I346" s="230"/>
      <c r="J346" s="231">
        <f>ROUND(I346*H346,2)</f>
        <v>0</v>
      </c>
      <c r="K346" s="227" t="s">
        <v>148</v>
      </c>
      <c r="L346" s="43"/>
      <c r="M346" s="232" t="s">
        <v>1</v>
      </c>
      <c r="N346" s="233" t="s">
        <v>41</v>
      </c>
      <c r="O346" s="90"/>
      <c r="P346" s="234">
        <f>O346*H346</f>
        <v>0</v>
      </c>
      <c r="Q346" s="234">
        <v>0.00013</v>
      </c>
      <c r="R346" s="234">
        <f>Q346*H346</f>
        <v>0.007019999999999999</v>
      </c>
      <c r="S346" s="234">
        <v>0</v>
      </c>
      <c r="T346" s="235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6" t="s">
        <v>149</v>
      </c>
      <c r="AT346" s="236" t="s">
        <v>144</v>
      </c>
      <c r="AU346" s="236" t="s">
        <v>85</v>
      </c>
      <c r="AY346" s="16" t="s">
        <v>142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6" t="s">
        <v>83</v>
      </c>
      <c r="BK346" s="237">
        <f>ROUND(I346*H346,2)</f>
        <v>0</v>
      </c>
      <c r="BL346" s="16" t="s">
        <v>149</v>
      </c>
      <c r="BM346" s="236" t="s">
        <v>695</v>
      </c>
    </row>
    <row r="347" spans="1:47" s="2" customFormat="1" ht="12">
      <c r="A347" s="37"/>
      <c r="B347" s="38"/>
      <c r="C347" s="39"/>
      <c r="D347" s="238" t="s">
        <v>151</v>
      </c>
      <c r="E347" s="39"/>
      <c r="F347" s="239" t="s">
        <v>696</v>
      </c>
      <c r="G347" s="39"/>
      <c r="H347" s="39"/>
      <c r="I347" s="240"/>
      <c r="J347" s="39"/>
      <c r="K347" s="39"/>
      <c r="L347" s="43"/>
      <c r="M347" s="241"/>
      <c r="N347" s="242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151</v>
      </c>
      <c r="AU347" s="16" t="s">
        <v>85</v>
      </c>
    </row>
    <row r="348" spans="1:51" s="13" customFormat="1" ht="12">
      <c r="A348" s="13"/>
      <c r="B348" s="243"/>
      <c r="C348" s="244"/>
      <c r="D348" s="238" t="s">
        <v>153</v>
      </c>
      <c r="E348" s="245" t="s">
        <v>1</v>
      </c>
      <c r="F348" s="246" t="s">
        <v>654</v>
      </c>
      <c r="G348" s="244"/>
      <c r="H348" s="247">
        <v>54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3" t="s">
        <v>153</v>
      </c>
      <c r="AU348" s="253" t="s">
        <v>85</v>
      </c>
      <c r="AV348" s="13" t="s">
        <v>85</v>
      </c>
      <c r="AW348" s="13" t="s">
        <v>32</v>
      </c>
      <c r="AX348" s="13" t="s">
        <v>83</v>
      </c>
      <c r="AY348" s="253" t="s">
        <v>142</v>
      </c>
    </row>
    <row r="349" spans="1:65" s="2" customFormat="1" ht="24.15" customHeight="1">
      <c r="A349" s="37"/>
      <c r="B349" s="38"/>
      <c r="C349" s="225" t="s">
        <v>697</v>
      </c>
      <c r="D349" s="225" t="s">
        <v>144</v>
      </c>
      <c r="E349" s="226" t="s">
        <v>698</v>
      </c>
      <c r="F349" s="227" t="s">
        <v>699</v>
      </c>
      <c r="G349" s="228" t="s">
        <v>147</v>
      </c>
      <c r="H349" s="229">
        <v>54.2</v>
      </c>
      <c r="I349" s="230"/>
      <c r="J349" s="231">
        <f>ROUND(I349*H349,2)</f>
        <v>0</v>
      </c>
      <c r="K349" s="227" t="s">
        <v>148</v>
      </c>
      <c r="L349" s="43"/>
      <c r="M349" s="232" t="s">
        <v>1</v>
      </c>
      <c r="N349" s="233" t="s">
        <v>41</v>
      </c>
      <c r="O349" s="90"/>
      <c r="P349" s="234">
        <f>O349*H349</f>
        <v>0</v>
      </c>
      <c r="Q349" s="234">
        <v>4E-05</v>
      </c>
      <c r="R349" s="234">
        <f>Q349*H349</f>
        <v>0.0021680000000000002</v>
      </c>
      <c r="S349" s="234">
        <v>0</v>
      </c>
      <c r="T349" s="235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6" t="s">
        <v>149</v>
      </c>
      <c r="AT349" s="236" t="s">
        <v>144</v>
      </c>
      <c r="AU349" s="236" t="s">
        <v>85</v>
      </c>
      <c r="AY349" s="16" t="s">
        <v>142</v>
      </c>
      <c r="BE349" s="237">
        <f>IF(N349="základní",J349,0)</f>
        <v>0</v>
      </c>
      <c r="BF349" s="237">
        <f>IF(N349="snížená",J349,0)</f>
        <v>0</v>
      </c>
      <c r="BG349" s="237">
        <f>IF(N349="zákl. přenesená",J349,0)</f>
        <v>0</v>
      </c>
      <c r="BH349" s="237">
        <f>IF(N349="sníž. přenesená",J349,0)</f>
        <v>0</v>
      </c>
      <c r="BI349" s="237">
        <f>IF(N349="nulová",J349,0)</f>
        <v>0</v>
      </c>
      <c r="BJ349" s="16" t="s">
        <v>83</v>
      </c>
      <c r="BK349" s="237">
        <f>ROUND(I349*H349,2)</f>
        <v>0</v>
      </c>
      <c r="BL349" s="16" t="s">
        <v>149</v>
      </c>
      <c r="BM349" s="236" t="s">
        <v>700</v>
      </c>
    </row>
    <row r="350" spans="1:47" s="2" customFormat="1" ht="12">
      <c r="A350" s="37"/>
      <c r="B350" s="38"/>
      <c r="C350" s="39"/>
      <c r="D350" s="238" t="s">
        <v>151</v>
      </c>
      <c r="E350" s="39"/>
      <c r="F350" s="239" t="s">
        <v>701</v>
      </c>
      <c r="G350" s="39"/>
      <c r="H350" s="39"/>
      <c r="I350" s="240"/>
      <c r="J350" s="39"/>
      <c r="K350" s="39"/>
      <c r="L350" s="43"/>
      <c r="M350" s="241"/>
      <c r="N350" s="242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151</v>
      </c>
      <c r="AU350" s="16" t="s">
        <v>85</v>
      </c>
    </row>
    <row r="351" spans="1:51" s="13" customFormat="1" ht="12">
      <c r="A351" s="13"/>
      <c r="B351" s="243"/>
      <c r="C351" s="244"/>
      <c r="D351" s="238" t="s">
        <v>153</v>
      </c>
      <c r="E351" s="245" t="s">
        <v>1</v>
      </c>
      <c r="F351" s="246" t="s">
        <v>702</v>
      </c>
      <c r="G351" s="244"/>
      <c r="H351" s="247">
        <v>54.2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3" t="s">
        <v>153</v>
      </c>
      <c r="AU351" s="253" t="s">
        <v>85</v>
      </c>
      <c r="AV351" s="13" t="s">
        <v>85</v>
      </c>
      <c r="AW351" s="13" t="s">
        <v>32</v>
      </c>
      <c r="AX351" s="13" t="s">
        <v>83</v>
      </c>
      <c r="AY351" s="253" t="s">
        <v>142</v>
      </c>
    </row>
    <row r="352" spans="1:65" s="2" customFormat="1" ht="16.5" customHeight="1">
      <c r="A352" s="37"/>
      <c r="B352" s="38"/>
      <c r="C352" s="225" t="s">
        <v>703</v>
      </c>
      <c r="D352" s="225" t="s">
        <v>144</v>
      </c>
      <c r="E352" s="226" t="s">
        <v>704</v>
      </c>
      <c r="F352" s="227" t="s">
        <v>705</v>
      </c>
      <c r="G352" s="228" t="s">
        <v>307</v>
      </c>
      <c r="H352" s="229">
        <v>1</v>
      </c>
      <c r="I352" s="230"/>
      <c r="J352" s="231">
        <f>ROUND(I352*H352,2)</f>
        <v>0</v>
      </c>
      <c r="K352" s="227" t="s">
        <v>148</v>
      </c>
      <c r="L352" s="43"/>
      <c r="M352" s="232" t="s">
        <v>1</v>
      </c>
      <c r="N352" s="233" t="s">
        <v>41</v>
      </c>
      <c r="O352" s="90"/>
      <c r="P352" s="234">
        <f>O352*H352</f>
        <v>0</v>
      </c>
      <c r="Q352" s="234">
        <v>0.00018</v>
      </c>
      <c r="R352" s="234">
        <f>Q352*H352</f>
        <v>0.00018</v>
      </c>
      <c r="S352" s="234">
        <v>0</v>
      </c>
      <c r="T352" s="23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6" t="s">
        <v>149</v>
      </c>
      <c r="AT352" s="236" t="s">
        <v>144</v>
      </c>
      <c r="AU352" s="236" t="s">
        <v>85</v>
      </c>
      <c r="AY352" s="16" t="s">
        <v>142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6" t="s">
        <v>83</v>
      </c>
      <c r="BK352" s="237">
        <f>ROUND(I352*H352,2)</f>
        <v>0</v>
      </c>
      <c r="BL352" s="16" t="s">
        <v>149</v>
      </c>
      <c r="BM352" s="236" t="s">
        <v>706</v>
      </c>
    </row>
    <row r="353" spans="1:47" s="2" customFormat="1" ht="12">
      <c r="A353" s="37"/>
      <c r="B353" s="38"/>
      <c r="C353" s="39"/>
      <c r="D353" s="238" t="s">
        <v>151</v>
      </c>
      <c r="E353" s="39"/>
      <c r="F353" s="239" t="s">
        <v>707</v>
      </c>
      <c r="G353" s="39"/>
      <c r="H353" s="39"/>
      <c r="I353" s="240"/>
      <c r="J353" s="39"/>
      <c r="K353" s="39"/>
      <c r="L353" s="43"/>
      <c r="M353" s="241"/>
      <c r="N353" s="242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151</v>
      </c>
      <c r="AU353" s="16" t="s">
        <v>85</v>
      </c>
    </row>
    <row r="354" spans="1:65" s="2" customFormat="1" ht="16.5" customHeight="1">
      <c r="A354" s="37"/>
      <c r="B354" s="38"/>
      <c r="C354" s="254" t="s">
        <v>708</v>
      </c>
      <c r="D354" s="254" t="s">
        <v>202</v>
      </c>
      <c r="E354" s="255" t="s">
        <v>709</v>
      </c>
      <c r="F354" s="256" t="s">
        <v>710</v>
      </c>
      <c r="G354" s="257" t="s">
        <v>307</v>
      </c>
      <c r="H354" s="258">
        <v>1</v>
      </c>
      <c r="I354" s="259"/>
      <c r="J354" s="260">
        <f>ROUND(I354*H354,2)</f>
        <v>0</v>
      </c>
      <c r="K354" s="256" t="s">
        <v>148</v>
      </c>
      <c r="L354" s="261"/>
      <c r="M354" s="262" t="s">
        <v>1</v>
      </c>
      <c r="N354" s="263" t="s">
        <v>41</v>
      </c>
      <c r="O354" s="90"/>
      <c r="P354" s="234">
        <f>O354*H354</f>
        <v>0</v>
      </c>
      <c r="Q354" s="234">
        <v>0.012</v>
      </c>
      <c r="R354" s="234">
        <f>Q354*H354</f>
        <v>0.012</v>
      </c>
      <c r="S354" s="234">
        <v>0</v>
      </c>
      <c r="T354" s="235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6" t="s">
        <v>190</v>
      </c>
      <c r="AT354" s="236" t="s">
        <v>202</v>
      </c>
      <c r="AU354" s="236" t="s">
        <v>85</v>
      </c>
      <c r="AY354" s="16" t="s">
        <v>142</v>
      </c>
      <c r="BE354" s="237">
        <f>IF(N354="základní",J354,0)</f>
        <v>0</v>
      </c>
      <c r="BF354" s="237">
        <f>IF(N354="snížená",J354,0)</f>
        <v>0</v>
      </c>
      <c r="BG354" s="237">
        <f>IF(N354="zákl. přenesená",J354,0)</f>
        <v>0</v>
      </c>
      <c r="BH354" s="237">
        <f>IF(N354="sníž. přenesená",J354,0)</f>
        <v>0</v>
      </c>
      <c r="BI354" s="237">
        <f>IF(N354="nulová",J354,0)</f>
        <v>0</v>
      </c>
      <c r="BJ354" s="16" t="s">
        <v>83</v>
      </c>
      <c r="BK354" s="237">
        <f>ROUND(I354*H354,2)</f>
        <v>0</v>
      </c>
      <c r="BL354" s="16" t="s">
        <v>149</v>
      </c>
      <c r="BM354" s="236" t="s">
        <v>711</v>
      </c>
    </row>
    <row r="355" spans="1:47" s="2" customFormat="1" ht="12">
      <c r="A355" s="37"/>
      <c r="B355" s="38"/>
      <c r="C355" s="39"/>
      <c r="D355" s="238" t="s">
        <v>151</v>
      </c>
      <c r="E355" s="39"/>
      <c r="F355" s="239" t="s">
        <v>710</v>
      </c>
      <c r="G355" s="39"/>
      <c r="H355" s="39"/>
      <c r="I355" s="240"/>
      <c r="J355" s="39"/>
      <c r="K355" s="39"/>
      <c r="L355" s="43"/>
      <c r="M355" s="241"/>
      <c r="N355" s="242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151</v>
      </c>
      <c r="AU355" s="16" t="s">
        <v>85</v>
      </c>
    </row>
    <row r="356" spans="1:65" s="2" customFormat="1" ht="24.15" customHeight="1">
      <c r="A356" s="37"/>
      <c r="B356" s="38"/>
      <c r="C356" s="225" t="s">
        <v>712</v>
      </c>
      <c r="D356" s="225" t="s">
        <v>144</v>
      </c>
      <c r="E356" s="226" t="s">
        <v>713</v>
      </c>
      <c r="F356" s="227" t="s">
        <v>714</v>
      </c>
      <c r="G356" s="228" t="s">
        <v>307</v>
      </c>
      <c r="H356" s="229">
        <v>5</v>
      </c>
      <c r="I356" s="230"/>
      <c r="J356" s="231">
        <f>ROUND(I356*H356,2)</f>
        <v>0</v>
      </c>
      <c r="K356" s="227" t="s">
        <v>148</v>
      </c>
      <c r="L356" s="43"/>
      <c r="M356" s="232" t="s">
        <v>1</v>
      </c>
      <c r="N356" s="233" t="s">
        <v>41</v>
      </c>
      <c r="O356" s="90"/>
      <c r="P356" s="234">
        <f>O356*H356</f>
        <v>0</v>
      </c>
      <c r="Q356" s="234">
        <v>1E-05</v>
      </c>
      <c r="R356" s="234">
        <f>Q356*H356</f>
        <v>5E-05</v>
      </c>
      <c r="S356" s="234">
        <v>0</v>
      </c>
      <c r="T356" s="23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6" t="s">
        <v>149</v>
      </c>
      <c r="AT356" s="236" t="s">
        <v>144</v>
      </c>
      <c r="AU356" s="236" t="s">
        <v>85</v>
      </c>
      <c r="AY356" s="16" t="s">
        <v>142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6" t="s">
        <v>83</v>
      </c>
      <c r="BK356" s="237">
        <f>ROUND(I356*H356,2)</f>
        <v>0</v>
      </c>
      <c r="BL356" s="16" t="s">
        <v>149</v>
      </c>
      <c r="BM356" s="236" t="s">
        <v>715</v>
      </c>
    </row>
    <row r="357" spans="1:47" s="2" customFormat="1" ht="12">
      <c r="A357" s="37"/>
      <c r="B357" s="38"/>
      <c r="C357" s="39"/>
      <c r="D357" s="238" t="s">
        <v>151</v>
      </c>
      <c r="E357" s="39"/>
      <c r="F357" s="239" t="s">
        <v>716</v>
      </c>
      <c r="G357" s="39"/>
      <c r="H357" s="39"/>
      <c r="I357" s="240"/>
      <c r="J357" s="39"/>
      <c r="K357" s="39"/>
      <c r="L357" s="43"/>
      <c r="M357" s="241"/>
      <c r="N357" s="242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151</v>
      </c>
      <c r="AU357" s="16" t="s">
        <v>85</v>
      </c>
    </row>
    <row r="358" spans="1:51" s="13" customFormat="1" ht="12">
      <c r="A358" s="13"/>
      <c r="B358" s="243"/>
      <c r="C358" s="244"/>
      <c r="D358" s="238" t="s">
        <v>153</v>
      </c>
      <c r="E358" s="245" t="s">
        <v>1</v>
      </c>
      <c r="F358" s="246" t="s">
        <v>171</v>
      </c>
      <c r="G358" s="244"/>
      <c r="H358" s="247">
        <v>5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3" t="s">
        <v>153</v>
      </c>
      <c r="AU358" s="253" t="s">
        <v>85</v>
      </c>
      <c r="AV358" s="13" t="s">
        <v>85</v>
      </c>
      <c r="AW358" s="13" t="s">
        <v>32</v>
      </c>
      <c r="AX358" s="13" t="s">
        <v>83</v>
      </c>
      <c r="AY358" s="253" t="s">
        <v>142</v>
      </c>
    </row>
    <row r="359" spans="1:65" s="2" customFormat="1" ht="24.15" customHeight="1">
      <c r="A359" s="37"/>
      <c r="B359" s="38"/>
      <c r="C359" s="254" t="s">
        <v>717</v>
      </c>
      <c r="D359" s="254" t="s">
        <v>202</v>
      </c>
      <c r="E359" s="255" t="s">
        <v>718</v>
      </c>
      <c r="F359" s="256" t="s">
        <v>719</v>
      </c>
      <c r="G359" s="257" t="s">
        <v>307</v>
      </c>
      <c r="H359" s="258">
        <v>5</v>
      </c>
      <c r="I359" s="259"/>
      <c r="J359" s="260">
        <f>ROUND(I359*H359,2)</f>
        <v>0</v>
      </c>
      <c r="K359" s="256" t="s">
        <v>148</v>
      </c>
      <c r="L359" s="261"/>
      <c r="M359" s="262" t="s">
        <v>1</v>
      </c>
      <c r="N359" s="263" t="s">
        <v>41</v>
      </c>
      <c r="O359" s="90"/>
      <c r="P359" s="234">
        <f>O359*H359</f>
        <v>0</v>
      </c>
      <c r="Q359" s="234">
        <v>0</v>
      </c>
      <c r="R359" s="234">
        <f>Q359*H359</f>
        <v>0</v>
      </c>
      <c r="S359" s="234">
        <v>0</v>
      </c>
      <c r="T359" s="235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6" t="s">
        <v>190</v>
      </c>
      <c r="AT359" s="236" t="s">
        <v>202</v>
      </c>
      <c r="AU359" s="236" t="s">
        <v>85</v>
      </c>
      <c r="AY359" s="16" t="s">
        <v>142</v>
      </c>
      <c r="BE359" s="237">
        <f>IF(N359="základní",J359,0)</f>
        <v>0</v>
      </c>
      <c r="BF359" s="237">
        <f>IF(N359="snížená",J359,0)</f>
        <v>0</v>
      </c>
      <c r="BG359" s="237">
        <f>IF(N359="zákl. přenesená",J359,0)</f>
        <v>0</v>
      </c>
      <c r="BH359" s="237">
        <f>IF(N359="sníž. přenesená",J359,0)</f>
        <v>0</v>
      </c>
      <c r="BI359" s="237">
        <f>IF(N359="nulová",J359,0)</f>
        <v>0</v>
      </c>
      <c r="BJ359" s="16" t="s">
        <v>83</v>
      </c>
      <c r="BK359" s="237">
        <f>ROUND(I359*H359,2)</f>
        <v>0</v>
      </c>
      <c r="BL359" s="16" t="s">
        <v>149</v>
      </c>
      <c r="BM359" s="236" t="s">
        <v>720</v>
      </c>
    </row>
    <row r="360" spans="1:47" s="2" customFormat="1" ht="12">
      <c r="A360" s="37"/>
      <c r="B360" s="38"/>
      <c r="C360" s="39"/>
      <c r="D360" s="238" t="s">
        <v>151</v>
      </c>
      <c r="E360" s="39"/>
      <c r="F360" s="239" t="s">
        <v>719</v>
      </c>
      <c r="G360" s="39"/>
      <c r="H360" s="39"/>
      <c r="I360" s="240"/>
      <c r="J360" s="39"/>
      <c r="K360" s="39"/>
      <c r="L360" s="43"/>
      <c r="M360" s="241"/>
      <c r="N360" s="242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151</v>
      </c>
      <c r="AU360" s="16" t="s">
        <v>85</v>
      </c>
    </row>
    <row r="361" spans="1:47" s="2" customFormat="1" ht="12">
      <c r="A361" s="37"/>
      <c r="B361" s="38"/>
      <c r="C361" s="39"/>
      <c r="D361" s="238" t="s">
        <v>652</v>
      </c>
      <c r="E361" s="39"/>
      <c r="F361" s="279" t="s">
        <v>721</v>
      </c>
      <c r="G361" s="39"/>
      <c r="H361" s="39"/>
      <c r="I361" s="240"/>
      <c r="J361" s="39"/>
      <c r="K361" s="39"/>
      <c r="L361" s="43"/>
      <c r="M361" s="241"/>
      <c r="N361" s="242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652</v>
      </c>
      <c r="AU361" s="16" t="s">
        <v>85</v>
      </c>
    </row>
    <row r="362" spans="1:65" s="2" customFormat="1" ht="24.15" customHeight="1">
      <c r="A362" s="37"/>
      <c r="B362" s="38"/>
      <c r="C362" s="225" t="s">
        <v>722</v>
      </c>
      <c r="D362" s="225" t="s">
        <v>144</v>
      </c>
      <c r="E362" s="226" t="s">
        <v>723</v>
      </c>
      <c r="F362" s="227" t="s">
        <v>724</v>
      </c>
      <c r="G362" s="228" t="s">
        <v>307</v>
      </c>
      <c r="H362" s="229">
        <v>2</v>
      </c>
      <c r="I362" s="230"/>
      <c r="J362" s="231">
        <f>ROUND(I362*H362,2)</f>
        <v>0</v>
      </c>
      <c r="K362" s="227" t="s">
        <v>148</v>
      </c>
      <c r="L362" s="43"/>
      <c r="M362" s="232" t="s">
        <v>1</v>
      </c>
      <c r="N362" s="233" t="s">
        <v>41</v>
      </c>
      <c r="O362" s="90"/>
      <c r="P362" s="234">
        <f>O362*H362</f>
        <v>0</v>
      </c>
      <c r="Q362" s="234">
        <v>0.00023</v>
      </c>
      <c r="R362" s="234">
        <f>Q362*H362</f>
        <v>0.00046</v>
      </c>
      <c r="S362" s="234">
        <v>0</v>
      </c>
      <c r="T362" s="235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6" t="s">
        <v>149</v>
      </c>
      <c r="AT362" s="236" t="s">
        <v>144</v>
      </c>
      <c r="AU362" s="236" t="s">
        <v>85</v>
      </c>
      <c r="AY362" s="16" t="s">
        <v>142</v>
      </c>
      <c r="BE362" s="237">
        <f>IF(N362="základní",J362,0)</f>
        <v>0</v>
      </c>
      <c r="BF362" s="237">
        <f>IF(N362="snížená",J362,0)</f>
        <v>0</v>
      </c>
      <c r="BG362" s="237">
        <f>IF(N362="zákl. přenesená",J362,0)</f>
        <v>0</v>
      </c>
      <c r="BH362" s="237">
        <f>IF(N362="sníž. přenesená",J362,0)</f>
        <v>0</v>
      </c>
      <c r="BI362" s="237">
        <f>IF(N362="nulová",J362,0)</f>
        <v>0</v>
      </c>
      <c r="BJ362" s="16" t="s">
        <v>83</v>
      </c>
      <c r="BK362" s="237">
        <f>ROUND(I362*H362,2)</f>
        <v>0</v>
      </c>
      <c r="BL362" s="16" t="s">
        <v>149</v>
      </c>
      <c r="BM362" s="236" t="s">
        <v>725</v>
      </c>
    </row>
    <row r="363" spans="1:47" s="2" customFormat="1" ht="12">
      <c r="A363" s="37"/>
      <c r="B363" s="38"/>
      <c r="C363" s="39"/>
      <c r="D363" s="238" t="s">
        <v>151</v>
      </c>
      <c r="E363" s="39"/>
      <c r="F363" s="239" t="s">
        <v>726</v>
      </c>
      <c r="G363" s="39"/>
      <c r="H363" s="39"/>
      <c r="I363" s="240"/>
      <c r="J363" s="39"/>
      <c r="K363" s="39"/>
      <c r="L363" s="43"/>
      <c r="M363" s="241"/>
      <c r="N363" s="242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151</v>
      </c>
      <c r="AU363" s="16" t="s">
        <v>85</v>
      </c>
    </row>
    <row r="364" spans="1:65" s="2" customFormat="1" ht="16.5" customHeight="1">
      <c r="A364" s="37"/>
      <c r="B364" s="38"/>
      <c r="C364" s="254" t="s">
        <v>727</v>
      </c>
      <c r="D364" s="254" t="s">
        <v>202</v>
      </c>
      <c r="E364" s="255" t="s">
        <v>728</v>
      </c>
      <c r="F364" s="256" t="s">
        <v>729</v>
      </c>
      <c r="G364" s="257" t="s">
        <v>307</v>
      </c>
      <c r="H364" s="258">
        <v>1</v>
      </c>
      <c r="I364" s="259"/>
      <c r="J364" s="260">
        <f>ROUND(I364*H364,2)</f>
        <v>0</v>
      </c>
      <c r="K364" s="256" t="s">
        <v>1</v>
      </c>
      <c r="L364" s="261"/>
      <c r="M364" s="262" t="s">
        <v>1</v>
      </c>
      <c r="N364" s="263" t="s">
        <v>41</v>
      </c>
      <c r="O364" s="90"/>
      <c r="P364" s="234">
        <f>O364*H364</f>
        <v>0</v>
      </c>
      <c r="Q364" s="234">
        <v>0</v>
      </c>
      <c r="R364" s="234">
        <f>Q364*H364</f>
        <v>0</v>
      </c>
      <c r="S364" s="234">
        <v>0</v>
      </c>
      <c r="T364" s="235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6" t="s">
        <v>190</v>
      </c>
      <c r="AT364" s="236" t="s">
        <v>202</v>
      </c>
      <c r="AU364" s="236" t="s">
        <v>85</v>
      </c>
      <c r="AY364" s="16" t="s">
        <v>142</v>
      </c>
      <c r="BE364" s="237">
        <f>IF(N364="základní",J364,0)</f>
        <v>0</v>
      </c>
      <c r="BF364" s="237">
        <f>IF(N364="snížená",J364,0)</f>
        <v>0</v>
      </c>
      <c r="BG364" s="237">
        <f>IF(N364="zákl. přenesená",J364,0)</f>
        <v>0</v>
      </c>
      <c r="BH364" s="237">
        <f>IF(N364="sníž. přenesená",J364,0)</f>
        <v>0</v>
      </c>
      <c r="BI364" s="237">
        <f>IF(N364="nulová",J364,0)</f>
        <v>0</v>
      </c>
      <c r="BJ364" s="16" t="s">
        <v>83</v>
      </c>
      <c r="BK364" s="237">
        <f>ROUND(I364*H364,2)</f>
        <v>0</v>
      </c>
      <c r="BL364" s="16" t="s">
        <v>149</v>
      </c>
      <c r="BM364" s="236" t="s">
        <v>730</v>
      </c>
    </row>
    <row r="365" spans="1:47" s="2" customFormat="1" ht="12">
      <c r="A365" s="37"/>
      <c r="B365" s="38"/>
      <c r="C365" s="39"/>
      <c r="D365" s="238" t="s">
        <v>151</v>
      </c>
      <c r="E365" s="39"/>
      <c r="F365" s="239" t="s">
        <v>729</v>
      </c>
      <c r="G365" s="39"/>
      <c r="H365" s="39"/>
      <c r="I365" s="240"/>
      <c r="J365" s="39"/>
      <c r="K365" s="39"/>
      <c r="L365" s="43"/>
      <c r="M365" s="241"/>
      <c r="N365" s="242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151</v>
      </c>
      <c r="AU365" s="16" t="s">
        <v>85</v>
      </c>
    </row>
    <row r="366" spans="1:65" s="2" customFormat="1" ht="16.5" customHeight="1">
      <c r="A366" s="37"/>
      <c r="B366" s="38"/>
      <c r="C366" s="254" t="s">
        <v>731</v>
      </c>
      <c r="D366" s="254" t="s">
        <v>202</v>
      </c>
      <c r="E366" s="255" t="s">
        <v>732</v>
      </c>
      <c r="F366" s="256" t="s">
        <v>733</v>
      </c>
      <c r="G366" s="257" t="s">
        <v>307</v>
      </c>
      <c r="H366" s="258">
        <v>1</v>
      </c>
      <c r="I366" s="259"/>
      <c r="J366" s="260">
        <f>ROUND(I366*H366,2)</f>
        <v>0</v>
      </c>
      <c r="K366" s="256" t="s">
        <v>1</v>
      </c>
      <c r="L366" s="261"/>
      <c r="M366" s="262" t="s">
        <v>1</v>
      </c>
      <c r="N366" s="263" t="s">
        <v>41</v>
      </c>
      <c r="O366" s="90"/>
      <c r="P366" s="234">
        <f>O366*H366</f>
        <v>0</v>
      </c>
      <c r="Q366" s="234">
        <v>0</v>
      </c>
      <c r="R366" s="234">
        <f>Q366*H366</f>
        <v>0</v>
      </c>
      <c r="S366" s="234">
        <v>0</v>
      </c>
      <c r="T366" s="23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6" t="s">
        <v>190</v>
      </c>
      <c r="AT366" s="236" t="s">
        <v>202</v>
      </c>
      <c r="AU366" s="236" t="s">
        <v>85</v>
      </c>
      <c r="AY366" s="16" t="s">
        <v>142</v>
      </c>
      <c r="BE366" s="237">
        <f>IF(N366="základní",J366,0)</f>
        <v>0</v>
      </c>
      <c r="BF366" s="237">
        <f>IF(N366="snížená",J366,0)</f>
        <v>0</v>
      </c>
      <c r="BG366" s="237">
        <f>IF(N366="zákl. přenesená",J366,0)</f>
        <v>0</v>
      </c>
      <c r="BH366" s="237">
        <f>IF(N366="sníž. přenesená",J366,0)</f>
        <v>0</v>
      </c>
      <c r="BI366" s="237">
        <f>IF(N366="nulová",J366,0)</f>
        <v>0</v>
      </c>
      <c r="BJ366" s="16" t="s">
        <v>83</v>
      </c>
      <c r="BK366" s="237">
        <f>ROUND(I366*H366,2)</f>
        <v>0</v>
      </c>
      <c r="BL366" s="16" t="s">
        <v>149</v>
      </c>
      <c r="BM366" s="236" t="s">
        <v>734</v>
      </c>
    </row>
    <row r="367" spans="1:47" s="2" customFormat="1" ht="12">
      <c r="A367" s="37"/>
      <c r="B367" s="38"/>
      <c r="C367" s="39"/>
      <c r="D367" s="238" t="s">
        <v>151</v>
      </c>
      <c r="E367" s="39"/>
      <c r="F367" s="239" t="s">
        <v>733</v>
      </c>
      <c r="G367" s="39"/>
      <c r="H367" s="39"/>
      <c r="I367" s="240"/>
      <c r="J367" s="39"/>
      <c r="K367" s="39"/>
      <c r="L367" s="43"/>
      <c r="M367" s="241"/>
      <c r="N367" s="242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151</v>
      </c>
      <c r="AU367" s="16" t="s">
        <v>85</v>
      </c>
    </row>
    <row r="368" spans="1:47" s="2" customFormat="1" ht="12">
      <c r="A368" s="37"/>
      <c r="B368" s="38"/>
      <c r="C368" s="39"/>
      <c r="D368" s="238" t="s">
        <v>652</v>
      </c>
      <c r="E368" s="39"/>
      <c r="F368" s="279" t="s">
        <v>735</v>
      </c>
      <c r="G368" s="39"/>
      <c r="H368" s="39"/>
      <c r="I368" s="240"/>
      <c r="J368" s="39"/>
      <c r="K368" s="39"/>
      <c r="L368" s="43"/>
      <c r="M368" s="241"/>
      <c r="N368" s="242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652</v>
      </c>
      <c r="AU368" s="16" t="s">
        <v>85</v>
      </c>
    </row>
    <row r="369" spans="1:63" s="12" customFormat="1" ht="22.8" customHeight="1">
      <c r="A369" s="12"/>
      <c r="B369" s="209"/>
      <c r="C369" s="210"/>
      <c r="D369" s="211" t="s">
        <v>75</v>
      </c>
      <c r="E369" s="223" t="s">
        <v>736</v>
      </c>
      <c r="F369" s="223" t="s">
        <v>737</v>
      </c>
      <c r="G369" s="210"/>
      <c r="H369" s="210"/>
      <c r="I369" s="213"/>
      <c r="J369" s="224">
        <f>BK369</f>
        <v>0</v>
      </c>
      <c r="K369" s="210"/>
      <c r="L369" s="215"/>
      <c r="M369" s="216"/>
      <c r="N369" s="217"/>
      <c r="O369" s="217"/>
      <c r="P369" s="218">
        <f>SUM(P370:P371)</f>
        <v>0</v>
      </c>
      <c r="Q369" s="217"/>
      <c r="R369" s="218">
        <f>SUM(R370:R371)</f>
        <v>0</v>
      </c>
      <c r="S369" s="217"/>
      <c r="T369" s="219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0" t="s">
        <v>83</v>
      </c>
      <c r="AT369" s="221" t="s">
        <v>75</v>
      </c>
      <c r="AU369" s="221" t="s">
        <v>83</v>
      </c>
      <c r="AY369" s="220" t="s">
        <v>142</v>
      </c>
      <c r="BK369" s="222">
        <f>SUM(BK370:BK371)</f>
        <v>0</v>
      </c>
    </row>
    <row r="370" spans="1:65" s="2" customFormat="1" ht="16.5" customHeight="1">
      <c r="A370" s="37"/>
      <c r="B370" s="38"/>
      <c r="C370" s="225" t="s">
        <v>738</v>
      </c>
      <c r="D370" s="225" t="s">
        <v>144</v>
      </c>
      <c r="E370" s="226" t="s">
        <v>739</v>
      </c>
      <c r="F370" s="227" t="s">
        <v>740</v>
      </c>
      <c r="G370" s="228" t="s">
        <v>186</v>
      </c>
      <c r="H370" s="229">
        <v>436.192</v>
      </c>
      <c r="I370" s="230"/>
      <c r="J370" s="231">
        <f>ROUND(I370*H370,2)</f>
        <v>0</v>
      </c>
      <c r="K370" s="227" t="s">
        <v>148</v>
      </c>
      <c r="L370" s="43"/>
      <c r="M370" s="232" t="s">
        <v>1</v>
      </c>
      <c r="N370" s="233" t="s">
        <v>41</v>
      </c>
      <c r="O370" s="90"/>
      <c r="P370" s="234">
        <f>O370*H370</f>
        <v>0</v>
      </c>
      <c r="Q370" s="234">
        <v>0</v>
      </c>
      <c r="R370" s="234">
        <f>Q370*H370</f>
        <v>0</v>
      </c>
      <c r="S370" s="234">
        <v>0</v>
      </c>
      <c r="T370" s="23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6" t="s">
        <v>149</v>
      </c>
      <c r="AT370" s="236" t="s">
        <v>144</v>
      </c>
      <c r="AU370" s="236" t="s">
        <v>85</v>
      </c>
      <c r="AY370" s="16" t="s">
        <v>142</v>
      </c>
      <c r="BE370" s="237">
        <f>IF(N370="základní",J370,0)</f>
        <v>0</v>
      </c>
      <c r="BF370" s="237">
        <f>IF(N370="snížená",J370,0)</f>
        <v>0</v>
      </c>
      <c r="BG370" s="237">
        <f>IF(N370="zákl. přenesená",J370,0)</f>
        <v>0</v>
      </c>
      <c r="BH370" s="237">
        <f>IF(N370="sníž. přenesená",J370,0)</f>
        <v>0</v>
      </c>
      <c r="BI370" s="237">
        <f>IF(N370="nulová",J370,0)</f>
        <v>0</v>
      </c>
      <c r="BJ370" s="16" t="s">
        <v>83</v>
      </c>
      <c r="BK370" s="237">
        <f>ROUND(I370*H370,2)</f>
        <v>0</v>
      </c>
      <c r="BL370" s="16" t="s">
        <v>149</v>
      </c>
      <c r="BM370" s="236" t="s">
        <v>741</v>
      </c>
    </row>
    <row r="371" spans="1:47" s="2" customFormat="1" ht="12">
      <c r="A371" s="37"/>
      <c r="B371" s="38"/>
      <c r="C371" s="39"/>
      <c r="D371" s="238" t="s">
        <v>151</v>
      </c>
      <c r="E371" s="39"/>
      <c r="F371" s="239" t="s">
        <v>742</v>
      </c>
      <c r="G371" s="39"/>
      <c r="H371" s="39"/>
      <c r="I371" s="240"/>
      <c r="J371" s="39"/>
      <c r="K371" s="39"/>
      <c r="L371" s="43"/>
      <c r="M371" s="241"/>
      <c r="N371" s="242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151</v>
      </c>
      <c r="AU371" s="16" t="s">
        <v>85</v>
      </c>
    </row>
    <row r="372" spans="1:63" s="12" customFormat="1" ht="25.9" customHeight="1">
      <c r="A372" s="12"/>
      <c r="B372" s="209"/>
      <c r="C372" s="210"/>
      <c r="D372" s="211" t="s">
        <v>75</v>
      </c>
      <c r="E372" s="212" t="s">
        <v>295</v>
      </c>
      <c r="F372" s="212" t="s">
        <v>296</v>
      </c>
      <c r="G372" s="210"/>
      <c r="H372" s="210"/>
      <c r="I372" s="213"/>
      <c r="J372" s="214">
        <f>BK372</f>
        <v>0</v>
      </c>
      <c r="K372" s="210"/>
      <c r="L372" s="215"/>
      <c r="M372" s="216"/>
      <c r="N372" s="217"/>
      <c r="O372" s="217"/>
      <c r="P372" s="218">
        <f>P373+P399+P458+P495+P500+P520+P535+P542+P581+P611+P652+P690+P705</f>
        <v>0</v>
      </c>
      <c r="Q372" s="217"/>
      <c r="R372" s="218">
        <f>R373+R399+R458+R495+R500+R520+R535+R542+R581+R611+R652+R690+R705</f>
        <v>7.694519849999999</v>
      </c>
      <c r="S372" s="217"/>
      <c r="T372" s="219">
        <f>T373+T399+T458+T495+T500+T520+T535+T542+T581+T611+T652+T690+T705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20" t="s">
        <v>85</v>
      </c>
      <c r="AT372" s="221" t="s">
        <v>75</v>
      </c>
      <c r="AU372" s="221" t="s">
        <v>76</v>
      </c>
      <c r="AY372" s="220" t="s">
        <v>142</v>
      </c>
      <c r="BK372" s="222">
        <f>BK373+BK399+BK458+BK495+BK500+BK520+BK535+BK542+BK581+BK611+BK652+BK690+BK705</f>
        <v>0</v>
      </c>
    </row>
    <row r="373" spans="1:63" s="12" customFormat="1" ht="22.8" customHeight="1">
      <c r="A373" s="12"/>
      <c r="B373" s="209"/>
      <c r="C373" s="210"/>
      <c r="D373" s="211" t="s">
        <v>75</v>
      </c>
      <c r="E373" s="223" t="s">
        <v>743</v>
      </c>
      <c r="F373" s="223" t="s">
        <v>744</v>
      </c>
      <c r="G373" s="210"/>
      <c r="H373" s="210"/>
      <c r="I373" s="213"/>
      <c r="J373" s="224">
        <f>BK373</f>
        <v>0</v>
      </c>
      <c r="K373" s="210"/>
      <c r="L373" s="215"/>
      <c r="M373" s="216"/>
      <c r="N373" s="217"/>
      <c r="O373" s="217"/>
      <c r="P373" s="218">
        <f>SUM(P374:P398)</f>
        <v>0</v>
      </c>
      <c r="Q373" s="217"/>
      <c r="R373" s="218">
        <f>SUM(R374:R398)</f>
        <v>0.5913916</v>
      </c>
      <c r="S373" s="217"/>
      <c r="T373" s="219">
        <f>SUM(T374:T398)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0" t="s">
        <v>85</v>
      </c>
      <c r="AT373" s="221" t="s">
        <v>75</v>
      </c>
      <c r="AU373" s="221" t="s">
        <v>83</v>
      </c>
      <c r="AY373" s="220" t="s">
        <v>142</v>
      </c>
      <c r="BK373" s="222">
        <f>SUM(BK374:BK398)</f>
        <v>0</v>
      </c>
    </row>
    <row r="374" spans="1:65" s="2" customFormat="1" ht="24.15" customHeight="1">
      <c r="A374" s="37"/>
      <c r="B374" s="38"/>
      <c r="C374" s="225" t="s">
        <v>745</v>
      </c>
      <c r="D374" s="225" t="s">
        <v>144</v>
      </c>
      <c r="E374" s="226" t="s">
        <v>746</v>
      </c>
      <c r="F374" s="227" t="s">
        <v>747</v>
      </c>
      <c r="G374" s="228" t="s">
        <v>147</v>
      </c>
      <c r="H374" s="229">
        <v>69.16</v>
      </c>
      <c r="I374" s="230"/>
      <c r="J374" s="231">
        <f>ROUND(I374*H374,2)</f>
        <v>0</v>
      </c>
      <c r="K374" s="227" t="s">
        <v>148</v>
      </c>
      <c r="L374" s="43"/>
      <c r="M374" s="232" t="s">
        <v>1</v>
      </c>
      <c r="N374" s="233" t="s">
        <v>41</v>
      </c>
      <c r="O374" s="90"/>
      <c r="P374" s="234">
        <f>O374*H374</f>
        <v>0</v>
      </c>
      <c r="Q374" s="234">
        <v>0</v>
      </c>
      <c r="R374" s="234">
        <f>Q374*H374</f>
        <v>0</v>
      </c>
      <c r="S374" s="234">
        <v>0</v>
      </c>
      <c r="T374" s="235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6" t="s">
        <v>240</v>
      </c>
      <c r="AT374" s="236" t="s">
        <v>144</v>
      </c>
      <c r="AU374" s="236" t="s">
        <v>85</v>
      </c>
      <c r="AY374" s="16" t="s">
        <v>142</v>
      </c>
      <c r="BE374" s="237">
        <f>IF(N374="základní",J374,0)</f>
        <v>0</v>
      </c>
      <c r="BF374" s="237">
        <f>IF(N374="snížená",J374,0)</f>
        <v>0</v>
      </c>
      <c r="BG374" s="237">
        <f>IF(N374="zákl. přenesená",J374,0)</f>
        <v>0</v>
      </c>
      <c r="BH374" s="237">
        <f>IF(N374="sníž. přenesená",J374,0)</f>
        <v>0</v>
      </c>
      <c r="BI374" s="237">
        <f>IF(N374="nulová",J374,0)</f>
        <v>0</v>
      </c>
      <c r="BJ374" s="16" t="s">
        <v>83</v>
      </c>
      <c r="BK374" s="237">
        <f>ROUND(I374*H374,2)</f>
        <v>0</v>
      </c>
      <c r="BL374" s="16" t="s">
        <v>240</v>
      </c>
      <c r="BM374" s="236" t="s">
        <v>748</v>
      </c>
    </row>
    <row r="375" spans="1:47" s="2" customFormat="1" ht="12">
      <c r="A375" s="37"/>
      <c r="B375" s="38"/>
      <c r="C375" s="39"/>
      <c r="D375" s="238" t="s">
        <v>151</v>
      </c>
      <c r="E375" s="39"/>
      <c r="F375" s="239" t="s">
        <v>749</v>
      </c>
      <c r="G375" s="39"/>
      <c r="H375" s="39"/>
      <c r="I375" s="240"/>
      <c r="J375" s="39"/>
      <c r="K375" s="39"/>
      <c r="L375" s="43"/>
      <c r="M375" s="241"/>
      <c r="N375" s="242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151</v>
      </c>
      <c r="AU375" s="16" t="s">
        <v>85</v>
      </c>
    </row>
    <row r="376" spans="1:51" s="13" customFormat="1" ht="12">
      <c r="A376" s="13"/>
      <c r="B376" s="243"/>
      <c r="C376" s="244"/>
      <c r="D376" s="238" t="s">
        <v>153</v>
      </c>
      <c r="E376" s="245" t="s">
        <v>1</v>
      </c>
      <c r="F376" s="246" t="s">
        <v>750</v>
      </c>
      <c r="G376" s="244"/>
      <c r="H376" s="247">
        <v>69.16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3" t="s">
        <v>153</v>
      </c>
      <c r="AU376" s="253" t="s">
        <v>85</v>
      </c>
      <c r="AV376" s="13" t="s">
        <v>85</v>
      </c>
      <c r="AW376" s="13" t="s">
        <v>32</v>
      </c>
      <c r="AX376" s="13" t="s">
        <v>83</v>
      </c>
      <c r="AY376" s="253" t="s">
        <v>142</v>
      </c>
    </row>
    <row r="377" spans="1:65" s="2" customFormat="1" ht="16.5" customHeight="1">
      <c r="A377" s="37"/>
      <c r="B377" s="38"/>
      <c r="C377" s="254" t="s">
        <v>751</v>
      </c>
      <c r="D377" s="254" t="s">
        <v>202</v>
      </c>
      <c r="E377" s="255" t="s">
        <v>752</v>
      </c>
      <c r="F377" s="256" t="s">
        <v>753</v>
      </c>
      <c r="G377" s="257" t="s">
        <v>186</v>
      </c>
      <c r="H377" s="258">
        <v>0.021</v>
      </c>
      <c r="I377" s="259"/>
      <c r="J377" s="260">
        <f>ROUND(I377*H377,2)</f>
        <v>0</v>
      </c>
      <c r="K377" s="256" t="s">
        <v>148</v>
      </c>
      <c r="L377" s="261"/>
      <c r="M377" s="262" t="s">
        <v>1</v>
      </c>
      <c r="N377" s="263" t="s">
        <v>41</v>
      </c>
      <c r="O377" s="90"/>
      <c r="P377" s="234">
        <f>O377*H377</f>
        <v>0</v>
      </c>
      <c r="Q377" s="234">
        <v>1</v>
      </c>
      <c r="R377" s="234">
        <f>Q377*H377</f>
        <v>0.021</v>
      </c>
      <c r="S377" s="234">
        <v>0</v>
      </c>
      <c r="T377" s="235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6" t="s">
        <v>518</v>
      </c>
      <c r="AT377" s="236" t="s">
        <v>202</v>
      </c>
      <c r="AU377" s="236" t="s">
        <v>85</v>
      </c>
      <c r="AY377" s="16" t="s">
        <v>142</v>
      </c>
      <c r="BE377" s="237">
        <f>IF(N377="základní",J377,0)</f>
        <v>0</v>
      </c>
      <c r="BF377" s="237">
        <f>IF(N377="snížená",J377,0)</f>
        <v>0</v>
      </c>
      <c r="BG377" s="237">
        <f>IF(N377="zákl. přenesená",J377,0)</f>
        <v>0</v>
      </c>
      <c r="BH377" s="237">
        <f>IF(N377="sníž. přenesená",J377,0)</f>
        <v>0</v>
      </c>
      <c r="BI377" s="237">
        <f>IF(N377="nulová",J377,0)</f>
        <v>0</v>
      </c>
      <c r="BJ377" s="16" t="s">
        <v>83</v>
      </c>
      <c r="BK377" s="237">
        <f>ROUND(I377*H377,2)</f>
        <v>0</v>
      </c>
      <c r="BL377" s="16" t="s">
        <v>240</v>
      </c>
      <c r="BM377" s="236" t="s">
        <v>754</v>
      </c>
    </row>
    <row r="378" spans="1:47" s="2" customFormat="1" ht="12">
      <c r="A378" s="37"/>
      <c r="B378" s="38"/>
      <c r="C378" s="39"/>
      <c r="D378" s="238" t="s">
        <v>151</v>
      </c>
      <c r="E378" s="39"/>
      <c r="F378" s="239" t="s">
        <v>753</v>
      </c>
      <c r="G378" s="39"/>
      <c r="H378" s="39"/>
      <c r="I378" s="240"/>
      <c r="J378" s="39"/>
      <c r="K378" s="39"/>
      <c r="L378" s="43"/>
      <c r="M378" s="241"/>
      <c r="N378" s="242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151</v>
      </c>
      <c r="AU378" s="16" t="s">
        <v>85</v>
      </c>
    </row>
    <row r="379" spans="1:51" s="13" customFormat="1" ht="12">
      <c r="A379" s="13"/>
      <c r="B379" s="243"/>
      <c r="C379" s="244"/>
      <c r="D379" s="238" t="s">
        <v>153</v>
      </c>
      <c r="E379" s="244"/>
      <c r="F379" s="246" t="s">
        <v>755</v>
      </c>
      <c r="G379" s="244"/>
      <c r="H379" s="247">
        <v>0.021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153</v>
      </c>
      <c r="AU379" s="253" t="s">
        <v>85</v>
      </c>
      <c r="AV379" s="13" t="s">
        <v>85</v>
      </c>
      <c r="AW379" s="13" t="s">
        <v>4</v>
      </c>
      <c r="AX379" s="13" t="s">
        <v>83</v>
      </c>
      <c r="AY379" s="253" t="s">
        <v>142</v>
      </c>
    </row>
    <row r="380" spans="1:65" s="2" customFormat="1" ht="24.15" customHeight="1">
      <c r="A380" s="37"/>
      <c r="B380" s="38"/>
      <c r="C380" s="225" t="s">
        <v>756</v>
      </c>
      <c r="D380" s="225" t="s">
        <v>144</v>
      </c>
      <c r="E380" s="226" t="s">
        <v>757</v>
      </c>
      <c r="F380" s="227" t="s">
        <v>758</v>
      </c>
      <c r="G380" s="228" t="s">
        <v>147</v>
      </c>
      <c r="H380" s="229">
        <v>14.65</v>
      </c>
      <c r="I380" s="230"/>
      <c r="J380" s="231">
        <f>ROUND(I380*H380,2)</f>
        <v>0</v>
      </c>
      <c r="K380" s="227" t="s">
        <v>148</v>
      </c>
      <c r="L380" s="43"/>
      <c r="M380" s="232" t="s">
        <v>1</v>
      </c>
      <c r="N380" s="233" t="s">
        <v>41</v>
      </c>
      <c r="O380" s="90"/>
      <c r="P380" s="234">
        <f>O380*H380</f>
        <v>0</v>
      </c>
      <c r="Q380" s="234">
        <v>0</v>
      </c>
      <c r="R380" s="234">
        <f>Q380*H380</f>
        <v>0</v>
      </c>
      <c r="S380" s="234">
        <v>0</v>
      </c>
      <c r="T380" s="235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6" t="s">
        <v>240</v>
      </c>
      <c r="AT380" s="236" t="s">
        <v>144</v>
      </c>
      <c r="AU380" s="236" t="s">
        <v>85</v>
      </c>
      <c r="AY380" s="16" t="s">
        <v>142</v>
      </c>
      <c r="BE380" s="237">
        <f>IF(N380="základní",J380,0)</f>
        <v>0</v>
      </c>
      <c r="BF380" s="237">
        <f>IF(N380="snížená",J380,0)</f>
        <v>0</v>
      </c>
      <c r="BG380" s="237">
        <f>IF(N380="zákl. přenesená",J380,0)</f>
        <v>0</v>
      </c>
      <c r="BH380" s="237">
        <f>IF(N380="sníž. přenesená",J380,0)</f>
        <v>0</v>
      </c>
      <c r="BI380" s="237">
        <f>IF(N380="nulová",J380,0)</f>
        <v>0</v>
      </c>
      <c r="BJ380" s="16" t="s">
        <v>83</v>
      </c>
      <c r="BK380" s="237">
        <f>ROUND(I380*H380,2)</f>
        <v>0</v>
      </c>
      <c r="BL380" s="16" t="s">
        <v>240</v>
      </c>
      <c r="BM380" s="236" t="s">
        <v>759</v>
      </c>
    </row>
    <row r="381" spans="1:47" s="2" customFormat="1" ht="12">
      <c r="A381" s="37"/>
      <c r="B381" s="38"/>
      <c r="C381" s="39"/>
      <c r="D381" s="238" t="s">
        <v>151</v>
      </c>
      <c r="E381" s="39"/>
      <c r="F381" s="239" t="s">
        <v>760</v>
      </c>
      <c r="G381" s="39"/>
      <c r="H381" s="39"/>
      <c r="I381" s="240"/>
      <c r="J381" s="39"/>
      <c r="K381" s="39"/>
      <c r="L381" s="43"/>
      <c r="M381" s="241"/>
      <c r="N381" s="242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151</v>
      </c>
      <c r="AU381" s="16" t="s">
        <v>85</v>
      </c>
    </row>
    <row r="382" spans="1:51" s="13" customFormat="1" ht="12">
      <c r="A382" s="13"/>
      <c r="B382" s="243"/>
      <c r="C382" s="244"/>
      <c r="D382" s="238" t="s">
        <v>153</v>
      </c>
      <c r="E382" s="245" t="s">
        <v>1</v>
      </c>
      <c r="F382" s="246" t="s">
        <v>761</v>
      </c>
      <c r="G382" s="244"/>
      <c r="H382" s="247">
        <v>14.65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3" t="s">
        <v>153</v>
      </c>
      <c r="AU382" s="253" t="s">
        <v>85</v>
      </c>
      <c r="AV382" s="13" t="s">
        <v>85</v>
      </c>
      <c r="AW382" s="13" t="s">
        <v>32</v>
      </c>
      <c r="AX382" s="13" t="s">
        <v>83</v>
      </c>
      <c r="AY382" s="253" t="s">
        <v>142</v>
      </c>
    </row>
    <row r="383" spans="1:65" s="2" customFormat="1" ht="16.5" customHeight="1">
      <c r="A383" s="37"/>
      <c r="B383" s="38"/>
      <c r="C383" s="254" t="s">
        <v>762</v>
      </c>
      <c r="D383" s="254" t="s">
        <v>202</v>
      </c>
      <c r="E383" s="255" t="s">
        <v>752</v>
      </c>
      <c r="F383" s="256" t="s">
        <v>753</v>
      </c>
      <c r="G383" s="257" t="s">
        <v>186</v>
      </c>
      <c r="H383" s="258">
        <v>0.005</v>
      </c>
      <c r="I383" s="259"/>
      <c r="J383" s="260">
        <f>ROUND(I383*H383,2)</f>
        <v>0</v>
      </c>
      <c r="K383" s="256" t="s">
        <v>148</v>
      </c>
      <c r="L383" s="261"/>
      <c r="M383" s="262" t="s">
        <v>1</v>
      </c>
      <c r="N383" s="263" t="s">
        <v>41</v>
      </c>
      <c r="O383" s="90"/>
      <c r="P383" s="234">
        <f>O383*H383</f>
        <v>0</v>
      </c>
      <c r="Q383" s="234">
        <v>1</v>
      </c>
      <c r="R383" s="234">
        <f>Q383*H383</f>
        <v>0.005</v>
      </c>
      <c r="S383" s="234">
        <v>0</v>
      </c>
      <c r="T383" s="23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6" t="s">
        <v>518</v>
      </c>
      <c r="AT383" s="236" t="s">
        <v>202</v>
      </c>
      <c r="AU383" s="236" t="s">
        <v>85</v>
      </c>
      <c r="AY383" s="16" t="s">
        <v>142</v>
      </c>
      <c r="BE383" s="237">
        <f>IF(N383="základní",J383,0)</f>
        <v>0</v>
      </c>
      <c r="BF383" s="237">
        <f>IF(N383="snížená",J383,0)</f>
        <v>0</v>
      </c>
      <c r="BG383" s="237">
        <f>IF(N383="zákl. přenesená",J383,0)</f>
        <v>0</v>
      </c>
      <c r="BH383" s="237">
        <f>IF(N383="sníž. přenesená",J383,0)</f>
        <v>0</v>
      </c>
      <c r="BI383" s="237">
        <f>IF(N383="nulová",J383,0)</f>
        <v>0</v>
      </c>
      <c r="BJ383" s="16" t="s">
        <v>83</v>
      </c>
      <c r="BK383" s="237">
        <f>ROUND(I383*H383,2)</f>
        <v>0</v>
      </c>
      <c r="BL383" s="16" t="s">
        <v>240</v>
      </c>
      <c r="BM383" s="236" t="s">
        <v>763</v>
      </c>
    </row>
    <row r="384" spans="1:47" s="2" customFormat="1" ht="12">
      <c r="A384" s="37"/>
      <c r="B384" s="38"/>
      <c r="C384" s="39"/>
      <c r="D384" s="238" t="s">
        <v>151</v>
      </c>
      <c r="E384" s="39"/>
      <c r="F384" s="239" t="s">
        <v>753</v>
      </c>
      <c r="G384" s="39"/>
      <c r="H384" s="39"/>
      <c r="I384" s="240"/>
      <c r="J384" s="39"/>
      <c r="K384" s="39"/>
      <c r="L384" s="43"/>
      <c r="M384" s="241"/>
      <c r="N384" s="242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151</v>
      </c>
      <c r="AU384" s="16" t="s">
        <v>85</v>
      </c>
    </row>
    <row r="385" spans="1:51" s="13" customFormat="1" ht="12">
      <c r="A385" s="13"/>
      <c r="B385" s="243"/>
      <c r="C385" s="244"/>
      <c r="D385" s="238" t="s">
        <v>153</v>
      </c>
      <c r="E385" s="244"/>
      <c r="F385" s="246" t="s">
        <v>764</v>
      </c>
      <c r="G385" s="244"/>
      <c r="H385" s="247">
        <v>0.005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3" t="s">
        <v>153</v>
      </c>
      <c r="AU385" s="253" t="s">
        <v>85</v>
      </c>
      <c r="AV385" s="13" t="s">
        <v>85</v>
      </c>
      <c r="AW385" s="13" t="s">
        <v>4</v>
      </c>
      <c r="AX385" s="13" t="s">
        <v>83</v>
      </c>
      <c r="AY385" s="253" t="s">
        <v>142</v>
      </c>
    </row>
    <row r="386" spans="1:65" s="2" customFormat="1" ht="24.15" customHeight="1">
      <c r="A386" s="37"/>
      <c r="B386" s="38"/>
      <c r="C386" s="225" t="s">
        <v>765</v>
      </c>
      <c r="D386" s="225" t="s">
        <v>144</v>
      </c>
      <c r="E386" s="226" t="s">
        <v>766</v>
      </c>
      <c r="F386" s="227" t="s">
        <v>767</v>
      </c>
      <c r="G386" s="228" t="s">
        <v>147</v>
      </c>
      <c r="H386" s="229">
        <v>69.16</v>
      </c>
      <c r="I386" s="230"/>
      <c r="J386" s="231">
        <f>ROUND(I386*H386,2)</f>
        <v>0</v>
      </c>
      <c r="K386" s="227" t="s">
        <v>148</v>
      </c>
      <c r="L386" s="43"/>
      <c r="M386" s="232" t="s">
        <v>1</v>
      </c>
      <c r="N386" s="233" t="s">
        <v>41</v>
      </c>
      <c r="O386" s="90"/>
      <c r="P386" s="234">
        <f>O386*H386</f>
        <v>0</v>
      </c>
      <c r="Q386" s="234">
        <v>0.0004</v>
      </c>
      <c r="R386" s="234">
        <f>Q386*H386</f>
        <v>0.027664</v>
      </c>
      <c r="S386" s="234">
        <v>0</v>
      </c>
      <c r="T386" s="235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6" t="s">
        <v>240</v>
      </c>
      <c r="AT386" s="236" t="s">
        <v>144</v>
      </c>
      <c r="AU386" s="236" t="s">
        <v>85</v>
      </c>
      <c r="AY386" s="16" t="s">
        <v>142</v>
      </c>
      <c r="BE386" s="237">
        <f>IF(N386="základní",J386,0)</f>
        <v>0</v>
      </c>
      <c r="BF386" s="237">
        <f>IF(N386="snížená",J386,0)</f>
        <v>0</v>
      </c>
      <c r="BG386" s="237">
        <f>IF(N386="zákl. přenesená",J386,0)</f>
        <v>0</v>
      </c>
      <c r="BH386" s="237">
        <f>IF(N386="sníž. přenesená",J386,0)</f>
        <v>0</v>
      </c>
      <c r="BI386" s="237">
        <f>IF(N386="nulová",J386,0)</f>
        <v>0</v>
      </c>
      <c r="BJ386" s="16" t="s">
        <v>83</v>
      </c>
      <c r="BK386" s="237">
        <f>ROUND(I386*H386,2)</f>
        <v>0</v>
      </c>
      <c r="BL386" s="16" t="s">
        <v>240</v>
      </c>
      <c r="BM386" s="236" t="s">
        <v>768</v>
      </c>
    </row>
    <row r="387" spans="1:47" s="2" customFormat="1" ht="12">
      <c r="A387" s="37"/>
      <c r="B387" s="38"/>
      <c r="C387" s="39"/>
      <c r="D387" s="238" t="s">
        <v>151</v>
      </c>
      <c r="E387" s="39"/>
      <c r="F387" s="239" t="s">
        <v>769</v>
      </c>
      <c r="G387" s="39"/>
      <c r="H387" s="39"/>
      <c r="I387" s="240"/>
      <c r="J387" s="39"/>
      <c r="K387" s="39"/>
      <c r="L387" s="43"/>
      <c r="M387" s="241"/>
      <c r="N387" s="242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151</v>
      </c>
      <c r="AU387" s="16" t="s">
        <v>85</v>
      </c>
    </row>
    <row r="388" spans="1:65" s="2" customFormat="1" ht="44.25" customHeight="1">
      <c r="A388" s="37"/>
      <c r="B388" s="38"/>
      <c r="C388" s="254" t="s">
        <v>770</v>
      </c>
      <c r="D388" s="254" t="s">
        <v>202</v>
      </c>
      <c r="E388" s="255" t="s">
        <v>771</v>
      </c>
      <c r="F388" s="256" t="s">
        <v>772</v>
      </c>
      <c r="G388" s="257" t="s">
        <v>147</v>
      </c>
      <c r="H388" s="258">
        <v>80.606</v>
      </c>
      <c r="I388" s="259"/>
      <c r="J388" s="260">
        <f>ROUND(I388*H388,2)</f>
        <v>0</v>
      </c>
      <c r="K388" s="256" t="s">
        <v>148</v>
      </c>
      <c r="L388" s="261"/>
      <c r="M388" s="262" t="s">
        <v>1</v>
      </c>
      <c r="N388" s="263" t="s">
        <v>41</v>
      </c>
      <c r="O388" s="90"/>
      <c r="P388" s="234">
        <f>O388*H388</f>
        <v>0</v>
      </c>
      <c r="Q388" s="234">
        <v>0.0054</v>
      </c>
      <c r="R388" s="234">
        <f>Q388*H388</f>
        <v>0.4352724</v>
      </c>
      <c r="S388" s="234">
        <v>0</v>
      </c>
      <c r="T388" s="235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6" t="s">
        <v>518</v>
      </c>
      <c r="AT388" s="236" t="s">
        <v>202</v>
      </c>
      <c r="AU388" s="236" t="s">
        <v>85</v>
      </c>
      <c r="AY388" s="16" t="s">
        <v>142</v>
      </c>
      <c r="BE388" s="237">
        <f>IF(N388="základní",J388,0)</f>
        <v>0</v>
      </c>
      <c r="BF388" s="237">
        <f>IF(N388="snížená",J388,0)</f>
        <v>0</v>
      </c>
      <c r="BG388" s="237">
        <f>IF(N388="zákl. přenesená",J388,0)</f>
        <v>0</v>
      </c>
      <c r="BH388" s="237">
        <f>IF(N388="sníž. přenesená",J388,0)</f>
        <v>0</v>
      </c>
      <c r="BI388" s="237">
        <f>IF(N388="nulová",J388,0)</f>
        <v>0</v>
      </c>
      <c r="BJ388" s="16" t="s">
        <v>83</v>
      </c>
      <c r="BK388" s="237">
        <f>ROUND(I388*H388,2)</f>
        <v>0</v>
      </c>
      <c r="BL388" s="16" t="s">
        <v>240</v>
      </c>
      <c r="BM388" s="236" t="s">
        <v>773</v>
      </c>
    </row>
    <row r="389" spans="1:47" s="2" customFormat="1" ht="12">
      <c r="A389" s="37"/>
      <c r="B389" s="38"/>
      <c r="C389" s="39"/>
      <c r="D389" s="238" t="s">
        <v>151</v>
      </c>
      <c r="E389" s="39"/>
      <c r="F389" s="239" t="s">
        <v>772</v>
      </c>
      <c r="G389" s="39"/>
      <c r="H389" s="39"/>
      <c r="I389" s="240"/>
      <c r="J389" s="39"/>
      <c r="K389" s="39"/>
      <c r="L389" s="43"/>
      <c r="M389" s="241"/>
      <c r="N389" s="242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151</v>
      </c>
      <c r="AU389" s="16" t="s">
        <v>85</v>
      </c>
    </row>
    <row r="390" spans="1:51" s="13" customFormat="1" ht="12">
      <c r="A390" s="13"/>
      <c r="B390" s="243"/>
      <c r="C390" s="244"/>
      <c r="D390" s="238" t="s">
        <v>153</v>
      </c>
      <c r="E390" s="244"/>
      <c r="F390" s="246" t="s">
        <v>774</v>
      </c>
      <c r="G390" s="244"/>
      <c r="H390" s="247">
        <v>80.606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3" t="s">
        <v>153</v>
      </c>
      <c r="AU390" s="253" t="s">
        <v>85</v>
      </c>
      <c r="AV390" s="13" t="s">
        <v>85</v>
      </c>
      <c r="AW390" s="13" t="s">
        <v>4</v>
      </c>
      <c r="AX390" s="13" t="s">
        <v>83</v>
      </c>
      <c r="AY390" s="253" t="s">
        <v>142</v>
      </c>
    </row>
    <row r="391" spans="1:65" s="2" customFormat="1" ht="24.15" customHeight="1">
      <c r="A391" s="37"/>
      <c r="B391" s="38"/>
      <c r="C391" s="225" t="s">
        <v>775</v>
      </c>
      <c r="D391" s="225" t="s">
        <v>144</v>
      </c>
      <c r="E391" s="226" t="s">
        <v>776</v>
      </c>
      <c r="F391" s="227" t="s">
        <v>777</v>
      </c>
      <c r="G391" s="228" t="s">
        <v>147</v>
      </c>
      <c r="H391" s="229">
        <v>14.65</v>
      </c>
      <c r="I391" s="230"/>
      <c r="J391" s="231">
        <f>ROUND(I391*H391,2)</f>
        <v>0</v>
      </c>
      <c r="K391" s="227" t="s">
        <v>148</v>
      </c>
      <c r="L391" s="43"/>
      <c r="M391" s="232" t="s">
        <v>1</v>
      </c>
      <c r="N391" s="233" t="s">
        <v>41</v>
      </c>
      <c r="O391" s="90"/>
      <c r="P391" s="234">
        <f>O391*H391</f>
        <v>0</v>
      </c>
      <c r="Q391" s="234">
        <v>0.0004</v>
      </c>
      <c r="R391" s="234">
        <f>Q391*H391</f>
        <v>0.005860000000000001</v>
      </c>
      <c r="S391" s="234">
        <v>0</v>
      </c>
      <c r="T391" s="235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6" t="s">
        <v>240</v>
      </c>
      <c r="AT391" s="236" t="s">
        <v>144</v>
      </c>
      <c r="AU391" s="236" t="s">
        <v>85</v>
      </c>
      <c r="AY391" s="16" t="s">
        <v>142</v>
      </c>
      <c r="BE391" s="237">
        <f>IF(N391="základní",J391,0)</f>
        <v>0</v>
      </c>
      <c r="BF391" s="237">
        <f>IF(N391="snížená",J391,0)</f>
        <v>0</v>
      </c>
      <c r="BG391" s="237">
        <f>IF(N391="zákl. přenesená",J391,0)</f>
        <v>0</v>
      </c>
      <c r="BH391" s="237">
        <f>IF(N391="sníž. přenesená",J391,0)</f>
        <v>0</v>
      </c>
      <c r="BI391" s="237">
        <f>IF(N391="nulová",J391,0)</f>
        <v>0</v>
      </c>
      <c r="BJ391" s="16" t="s">
        <v>83</v>
      </c>
      <c r="BK391" s="237">
        <f>ROUND(I391*H391,2)</f>
        <v>0</v>
      </c>
      <c r="BL391" s="16" t="s">
        <v>240</v>
      </c>
      <c r="BM391" s="236" t="s">
        <v>778</v>
      </c>
    </row>
    <row r="392" spans="1:47" s="2" customFormat="1" ht="12">
      <c r="A392" s="37"/>
      <c r="B392" s="38"/>
      <c r="C392" s="39"/>
      <c r="D392" s="238" t="s">
        <v>151</v>
      </c>
      <c r="E392" s="39"/>
      <c r="F392" s="239" t="s">
        <v>779</v>
      </c>
      <c r="G392" s="39"/>
      <c r="H392" s="39"/>
      <c r="I392" s="240"/>
      <c r="J392" s="39"/>
      <c r="K392" s="39"/>
      <c r="L392" s="43"/>
      <c r="M392" s="241"/>
      <c r="N392" s="242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151</v>
      </c>
      <c r="AU392" s="16" t="s">
        <v>85</v>
      </c>
    </row>
    <row r="393" spans="1:65" s="2" customFormat="1" ht="44.25" customHeight="1">
      <c r="A393" s="37"/>
      <c r="B393" s="38"/>
      <c r="C393" s="254" t="s">
        <v>780</v>
      </c>
      <c r="D393" s="254" t="s">
        <v>202</v>
      </c>
      <c r="E393" s="255" t="s">
        <v>771</v>
      </c>
      <c r="F393" s="256" t="s">
        <v>772</v>
      </c>
      <c r="G393" s="257" t="s">
        <v>147</v>
      </c>
      <c r="H393" s="258">
        <v>17.888</v>
      </c>
      <c r="I393" s="259"/>
      <c r="J393" s="260">
        <f>ROUND(I393*H393,2)</f>
        <v>0</v>
      </c>
      <c r="K393" s="256" t="s">
        <v>148</v>
      </c>
      <c r="L393" s="261"/>
      <c r="M393" s="262" t="s">
        <v>1</v>
      </c>
      <c r="N393" s="263" t="s">
        <v>41</v>
      </c>
      <c r="O393" s="90"/>
      <c r="P393" s="234">
        <f>O393*H393</f>
        <v>0</v>
      </c>
      <c r="Q393" s="234">
        <v>0.0054</v>
      </c>
      <c r="R393" s="234">
        <f>Q393*H393</f>
        <v>0.09659520000000002</v>
      </c>
      <c r="S393" s="234">
        <v>0</v>
      </c>
      <c r="T393" s="235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6" t="s">
        <v>518</v>
      </c>
      <c r="AT393" s="236" t="s">
        <v>202</v>
      </c>
      <c r="AU393" s="236" t="s">
        <v>85</v>
      </c>
      <c r="AY393" s="16" t="s">
        <v>142</v>
      </c>
      <c r="BE393" s="237">
        <f>IF(N393="základní",J393,0)</f>
        <v>0</v>
      </c>
      <c r="BF393" s="237">
        <f>IF(N393="snížená",J393,0)</f>
        <v>0</v>
      </c>
      <c r="BG393" s="237">
        <f>IF(N393="zákl. přenesená",J393,0)</f>
        <v>0</v>
      </c>
      <c r="BH393" s="237">
        <f>IF(N393="sníž. přenesená",J393,0)</f>
        <v>0</v>
      </c>
      <c r="BI393" s="237">
        <f>IF(N393="nulová",J393,0)</f>
        <v>0</v>
      </c>
      <c r="BJ393" s="16" t="s">
        <v>83</v>
      </c>
      <c r="BK393" s="237">
        <f>ROUND(I393*H393,2)</f>
        <v>0</v>
      </c>
      <c r="BL393" s="16" t="s">
        <v>240</v>
      </c>
      <c r="BM393" s="236" t="s">
        <v>781</v>
      </c>
    </row>
    <row r="394" spans="1:47" s="2" customFormat="1" ht="12">
      <c r="A394" s="37"/>
      <c r="B394" s="38"/>
      <c r="C394" s="39"/>
      <c r="D394" s="238" t="s">
        <v>151</v>
      </c>
      <c r="E394" s="39"/>
      <c r="F394" s="239" t="s">
        <v>772</v>
      </c>
      <c r="G394" s="39"/>
      <c r="H394" s="39"/>
      <c r="I394" s="240"/>
      <c r="J394" s="39"/>
      <c r="K394" s="39"/>
      <c r="L394" s="43"/>
      <c r="M394" s="241"/>
      <c r="N394" s="242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151</v>
      </c>
      <c r="AU394" s="16" t="s">
        <v>85</v>
      </c>
    </row>
    <row r="395" spans="1:51" s="13" customFormat="1" ht="12">
      <c r="A395" s="13"/>
      <c r="B395" s="243"/>
      <c r="C395" s="244"/>
      <c r="D395" s="238" t="s">
        <v>153</v>
      </c>
      <c r="E395" s="245" t="s">
        <v>1</v>
      </c>
      <c r="F395" s="246" t="s">
        <v>782</v>
      </c>
      <c r="G395" s="244"/>
      <c r="H395" s="247">
        <v>14.65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3" t="s">
        <v>153</v>
      </c>
      <c r="AU395" s="253" t="s">
        <v>85</v>
      </c>
      <c r="AV395" s="13" t="s">
        <v>85</v>
      </c>
      <c r="AW395" s="13" t="s">
        <v>32</v>
      </c>
      <c r="AX395" s="13" t="s">
        <v>83</v>
      </c>
      <c r="AY395" s="253" t="s">
        <v>142</v>
      </c>
    </row>
    <row r="396" spans="1:51" s="13" customFormat="1" ht="12">
      <c r="A396" s="13"/>
      <c r="B396" s="243"/>
      <c r="C396" s="244"/>
      <c r="D396" s="238" t="s">
        <v>153</v>
      </c>
      <c r="E396" s="244"/>
      <c r="F396" s="246" t="s">
        <v>783</v>
      </c>
      <c r="G396" s="244"/>
      <c r="H396" s="247">
        <v>17.888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3" t="s">
        <v>153</v>
      </c>
      <c r="AU396" s="253" t="s">
        <v>85</v>
      </c>
      <c r="AV396" s="13" t="s">
        <v>85</v>
      </c>
      <c r="AW396" s="13" t="s">
        <v>4</v>
      </c>
      <c r="AX396" s="13" t="s">
        <v>83</v>
      </c>
      <c r="AY396" s="253" t="s">
        <v>142</v>
      </c>
    </row>
    <row r="397" spans="1:65" s="2" customFormat="1" ht="24.15" customHeight="1">
      <c r="A397" s="37"/>
      <c r="B397" s="38"/>
      <c r="C397" s="225" t="s">
        <v>784</v>
      </c>
      <c r="D397" s="225" t="s">
        <v>144</v>
      </c>
      <c r="E397" s="226" t="s">
        <v>785</v>
      </c>
      <c r="F397" s="227" t="s">
        <v>786</v>
      </c>
      <c r="G397" s="228" t="s">
        <v>186</v>
      </c>
      <c r="H397" s="229">
        <v>0.591</v>
      </c>
      <c r="I397" s="230"/>
      <c r="J397" s="231">
        <f>ROUND(I397*H397,2)</f>
        <v>0</v>
      </c>
      <c r="K397" s="227" t="s">
        <v>148</v>
      </c>
      <c r="L397" s="43"/>
      <c r="M397" s="232" t="s">
        <v>1</v>
      </c>
      <c r="N397" s="233" t="s">
        <v>41</v>
      </c>
      <c r="O397" s="90"/>
      <c r="P397" s="234">
        <f>O397*H397</f>
        <v>0</v>
      </c>
      <c r="Q397" s="234">
        <v>0</v>
      </c>
      <c r="R397" s="234">
        <f>Q397*H397</f>
        <v>0</v>
      </c>
      <c r="S397" s="234">
        <v>0</v>
      </c>
      <c r="T397" s="235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6" t="s">
        <v>240</v>
      </c>
      <c r="AT397" s="236" t="s">
        <v>144</v>
      </c>
      <c r="AU397" s="236" t="s">
        <v>85</v>
      </c>
      <c r="AY397" s="16" t="s">
        <v>142</v>
      </c>
      <c r="BE397" s="237">
        <f>IF(N397="základní",J397,0)</f>
        <v>0</v>
      </c>
      <c r="BF397" s="237">
        <f>IF(N397="snížená",J397,0)</f>
        <v>0</v>
      </c>
      <c r="BG397" s="237">
        <f>IF(N397="zákl. přenesená",J397,0)</f>
        <v>0</v>
      </c>
      <c r="BH397" s="237">
        <f>IF(N397="sníž. přenesená",J397,0)</f>
        <v>0</v>
      </c>
      <c r="BI397" s="237">
        <f>IF(N397="nulová",J397,0)</f>
        <v>0</v>
      </c>
      <c r="BJ397" s="16" t="s">
        <v>83</v>
      </c>
      <c r="BK397" s="237">
        <f>ROUND(I397*H397,2)</f>
        <v>0</v>
      </c>
      <c r="BL397" s="16" t="s">
        <v>240</v>
      </c>
      <c r="BM397" s="236" t="s">
        <v>787</v>
      </c>
    </row>
    <row r="398" spans="1:47" s="2" customFormat="1" ht="12">
      <c r="A398" s="37"/>
      <c r="B398" s="38"/>
      <c r="C398" s="39"/>
      <c r="D398" s="238" t="s">
        <v>151</v>
      </c>
      <c r="E398" s="39"/>
      <c r="F398" s="239" t="s">
        <v>788</v>
      </c>
      <c r="G398" s="39"/>
      <c r="H398" s="39"/>
      <c r="I398" s="240"/>
      <c r="J398" s="39"/>
      <c r="K398" s="39"/>
      <c r="L398" s="43"/>
      <c r="M398" s="241"/>
      <c r="N398" s="242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151</v>
      </c>
      <c r="AU398" s="16" t="s">
        <v>85</v>
      </c>
    </row>
    <row r="399" spans="1:63" s="12" customFormat="1" ht="22.8" customHeight="1">
      <c r="A399" s="12"/>
      <c r="B399" s="209"/>
      <c r="C399" s="210"/>
      <c r="D399" s="211" t="s">
        <v>75</v>
      </c>
      <c r="E399" s="223" t="s">
        <v>789</v>
      </c>
      <c r="F399" s="223" t="s">
        <v>790</v>
      </c>
      <c r="G399" s="210"/>
      <c r="H399" s="210"/>
      <c r="I399" s="213"/>
      <c r="J399" s="224">
        <f>BK399</f>
        <v>0</v>
      </c>
      <c r="K399" s="210"/>
      <c r="L399" s="215"/>
      <c r="M399" s="216"/>
      <c r="N399" s="217"/>
      <c r="O399" s="217"/>
      <c r="P399" s="218">
        <f>SUM(P400:P457)</f>
        <v>0</v>
      </c>
      <c r="Q399" s="217"/>
      <c r="R399" s="218">
        <f>SUM(R400:R457)</f>
        <v>0.8125555000000001</v>
      </c>
      <c r="S399" s="217"/>
      <c r="T399" s="219">
        <f>SUM(T400:T457)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0" t="s">
        <v>85</v>
      </c>
      <c r="AT399" s="221" t="s">
        <v>75</v>
      </c>
      <c r="AU399" s="221" t="s">
        <v>83</v>
      </c>
      <c r="AY399" s="220" t="s">
        <v>142</v>
      </c>
      <c r="BK399" s="222">
        <f>SUM(BK400:BK457)</f>
        <v>0</v>
      </c>
    </row>
    <row r="400" spans="1:65" s="2" customFormat="1" ht="24.15" customHeight="1">
      <c r="A400" s="37"/>
      <c r="B400" s="38"/>
      <c r="C400" s="225" t="s">
        <v>791</v>
      </c>
      <c r="D400" s="225" t="s">
        <v>144</v>
      </c>
      <c r="E400" s="226" t="s">
        <v>792</v>
      </c>
      <c r="F400" s="227" t="s">
        <v>793</v>
      </c>
      <c r="G400" s="228" t="s">
        <v>147</v>
      </c>
      <c r="H400" s="229">
        <v>67.25</v>
      </c>
      <c r="I400" s="230"/>
      <c r="J400" s="231">
        <f>ROUND(I400*H400,2)</f>
        <v>0</v>
      </c>
      <c r="K400" s="227" t="s">
        <v>148</v>
      </c>
      <c r="L400" s="43"/>
      <c r="M400" s="232" t="s">
        <v>1</v>
      </c>
      <c r="N400" s="233" t="s">
        <v>41</v>
      </c>
      <c r="O400" s="90"/>
      <c r="P400" s="234">
        <f>O400*H400</f>
        <v>0</v>
      </c>
      <c r="Q400" s="234">
        <v>0</v>
      </c>
      <c r="R400" s="234">
        <f>Q400*H400</f>
        <v>0</v>
      </c>
      <c r="S400" s="234">
        <v>0</v>
      </c>
      <c r="T400" s="235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36" t="s">
        <v>240</v>
      </c>
      <c r="AT400" s="236" t="s">
        <v>144</v>
      </c>
      <c r="AU400" s="236" t="s">
        <v>85</v>
      </c>
      <c r="AY400" s="16" t="s">
        <v>142</v>
      </c>
      <c r="BE400" s="237">
        <f>IF(N400="základní",J400,0)</f>
        <v>0</v>
      </c>
      <c r="BF400" s="237">
        <f>IF(N400="snížená",J400,0)</f>
        <v>0</v>
      </c>
      <c r="BG400" s="237">
        <f>IF(N400="zákl. přenesená",J400,0)</f>
        <v>0</v>
      </c>
      <c r="BH400" s="237">
        <f>IF(N400="sníž. přenesená",J400,0)</f>
        <v>0</v>
      </c>
      <c r="BI400" s="237">
        <f>IF(N400="nulová",J400,0)</f>
        <v>0</v>
      </c>
      <c r="BJ400" s="16" t="s">
        <v>83</v>
      </c>
      <c r="BK400" s="237">
        <f>ROUND(I400*H400,2)</f>
        <v>0</v>
      </c>
      <c r="BL400" s="16" t="s">
        <v>240</v>
      </c>
      <c r="BM400" s="236" t="s">
        <v>794</v>
      </c>
    </row>
    <row r="401" spans="1:47" s="2" customFormat="1" ht="12">
      <c r="A401" s="37"/>
      <c r="B401" s="38"/>
      <c r="C401" s="39"/>
      <c r="D401" s="238" t="s">
        <v>151</v>
      </c>
      <c r="E401" s="39"/>
      <c r="F401" s="239" t="s">
        <v>795</v>
      </c>
      <c r="G401" s="39"/>
      <c r="H401" s="39"/>
      <c r="I401" s="240"/>
      <c r="J401" s="39"/>
      <c r="K401" s="39"/>
      <c r="L401" s="43"/>
      <c r="M401" s="241"/>
      <c r="N401" s="242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151</v>
      </c>
      <c r="AU401" s="16" t="s">
        <v>85</v>
      </c>
    </row>
    <row r="402" spans="1:51" s="13" customFormat="1" ht="12">
      <c r="A402" s="13"/>
      <c r="B402" s="243"/>
      <c r="C402" s="244"/>
      <c r="D402" s="238" t="s">
        <v>153</v>
      </c>
      <c r="E402" s="245" t="s">
        <v>1</v>
      </c>
      <c r="F402" s="246" t="s">
        <v>796</v>
      </c>
      <c r="G402" s="244"/>
      <c r="H402" s="247">
        <v>59.5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3" t="s">
        <v>153</v>
      </c>
      <c r="AU402" s="253" t="s">
        <v>85</v>
      </c>
      <c r="AV402" s="13" t="s">
        <v>85</v>
      </c>
      <c r="AW402" s="13" t="s">
        <v>32</v>
      </c>
      <c r="AX402" s="13" t="s">
        <v>76</v>
      </c>
      <c r="AY402" s="253" t="s">
        <v>142</v>
      </c>
    </row>
    <row r="403" spans="1:51" s="13" customFormat="1" ht="12">
      <c r="A403" s="13"/>
      <c r="B403" s="243"/>
      <c r="C403" s="244"/>
      <c r="D403" s="238" t="s">
        <v>153</v>
      </c>
      <c r="E403" s="245" t="s">
        <v>1</v>
      </c>
      <c r="F403" s="246" t="s">
        <v>797</v>
      </c>
      <c r="G403" s="244"/>
      <c r="H403" s="247">
        <v>7.75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3" t="s">
        <v>153</v>
      </c>
      <c r="AU403" s="253" t="s">
        <v>85</v>
      </c>
      <c r="AV403" s="13" t="s">
        <v>85</v>
      </c>
      <c r="AW403" s="13" t="s">
        <v>32</v>
      </c>
      <c r="AX403" s="13" t="s">
        <v>76</v>
      </c>
      <c r="AY403" s="253" t="s">
        <v>142</v>
      </c>
    </row>
    <row r="404" spans="1:51" s="14" customFormat="1" ht="12">
      <c r="A404" s="14"/>
      <c r="B404" s="264"/>
      <c r="C404" s="265"/>
      <c r="D404" s="238" t="s">
        <v>153</v>
      </c>
      <c r="E404" s="266" t="s">
        <v>1</v>
      </c>
      <c r="F404" s="267" t="s">
        <v>233</v>
      </c>
      <c r="G404" s="265"/>
      <c r="H404" s="268">
        <v>67.25</v>
      </c>
      <c r="I404" s="269"/>
      <c r="J404" s="265"/>
      <c r="K404" s="265"/>
      <c r="L404" s="270"/>
      <c r="M404" s="271"/>
      <c r="N404" s="272"/>
      <c r="O404" s="272"/>
      <c r="P404" s="272"/>
      <c r="Q404" s="272"/>
      <c r="R404" s="272"/>
      <c r="S404" s="272"/>
      <c r="T404" s="27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4" t="s">
        <v>153</v>
      </c>
      <c r="AU404" s="274" t="s">
        <v>85</v>
      </c>
      <c r="AV404" s="14" t="s">
        <v>149</v>
      </c>
      <c r="AW404" s="14" t="s">
        <v>32</v>
      </c>
      <c r="AX404" s="14" t="s">
        <v>83</v>
      </c>
      <c r="AY404" s="274" t="s">
        <v>142</v>
      </c>
    </row>
    <row r="405" spans="1:65" s="2" customFormat="1" ht="16.5" customHeight="1">
      <c r="A405" s="37"/>
      <c r="B405" s="38"/>
      <c r="C405" s="254" t="s">
        <v>798</v>
      </c>
      <c r="D405" s="254" t="s">
        <v>202</v>
      </c>
      <c r="E405" s="255" t="s">
        <v>752</v>
      </c>
      <c r="F405" s="256" t="s">
        <v>753</v>
      </c>
      <c r="G405" s="257" t="s">
        <v>186</v>
      </c>
      <c r="H405" s="258">
        <v>0.022</v>
      </c>
      <c r="I405" s="259"/>
      <c r="J405" s="260">
        <f>ROUND(I405*H405,2)</f>
        <v>0</v>
      </c>
      <c r="K405" s="256" t="s">
        <v>148</v>
      </c>
      <c r="L405" s="261"/>
      <c r="M405" s="262" t="s">
        <v>1</v>
      </c>
      <c r="N405" s="263" t="s">
        <v>41</v>
      </c>
      <c r="O405" s="90"/>
      <c r="P405" s="234">
        <f>O405*H405</f>
        <v>0</v>
      </c>
      <c r="Q405" s="234">
        <v>1</v>
      </c>
      <c r="R405" s="234">
        <f>Q405*H405</f>
        <v>0.022</v>
      </c>
      <c r="S405" s="234">
        <v>0</v>
      </c>
      <c r="T405" s="235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6" t="s">
        <v>518</v>
      </c>
      <c r="AT405" s="236" t="s">
        <v>202</v>
      </c>
      <c r="AU405" s="236" t="s">
        <v>85</v>
      </c>
      <c r="AY405" s="16" t="s">
        <v>142</v>
      </c>
      <c r="BE405" s="237">
        <f>IF(N405="základní",J405,0)</f>
        <v>0</v>
      </c>
      <c r="BF405" s="237">
        <f>IF(N405="snížená",J405,0)</f>
        <v>0</v>
      </c>
      <c r="BG405" s="237">
        <f>IF(N405="zákl. přenesená",J405,0)</f>
        <v>0</v>
      </c>
      <c r="BH405" s="237">
        <f>IF(N405="sníž. přenesená",J405,0)</f>
        <v>0</v>
      </c>
      <c r="BI405" s="237">
        <f>IF(N405="nulová",J405,0)</f>
        <v>0</v>
      </c>
      <c r="BJ405" s="16" t="s">
        <v>83</v>
      </c>
      <c r="BK405" s="237">
        <f>ROUND(I405*H405,2)</f>
        <v>0</v>
      </c>
      <c r="BL405" s="16" t="s">
        <v>240</v>
      </c>
      <c r="BM405" s="236" t="s">
        <v>799</v>
      </c>
    </row>
    <row r="406" spans="1:47" s="2" customFormat="1" ht="12">
      <c r="A406" s="37"/>
      <c r="B406" s="38"/>
      <c r="C406" s="39"/>
      <c r="D406" s="238" t="s">
        <v>151</v>
      </c>
      <c r="E406" s="39"/>
      <c r="F406" s="239" t="s">
        <v>753</v>
      </c>
      <c r="G406" s="39"/>
      <c r="H406" s="39"/>
      <c r="I406" s="240"/>
      <c r="J406" s="39"/>
      <c r="K406" s="39"/>
      <c r="L406" s="43"/>
      <c r="M406" s="241"/>
      <c r="N406" s="242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151</v>
      </c>
      <c r="AU406" s="16" t="s">
        <v>85</v>
      </c>
    </row>
    <row r="407" spans="1:51" s="13" customFormat="1" ht="12">
      <c r="A407" s="13"/>
      <c r="B407" s="243"/>
      <c r="C407" s="244"/>
      <c r="D407" s="238" t="s">
        <v>153</v>
      </c>
      <c r="E407" s="244"/>
      <c r="F407" s="246" t="s">
        <v>800</v>
      </c>
      <c r="G407" s="244"/>
      <c r="H407" s="247">
        <v>0.022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3" t="s">
        <v>153</v>
      </c>
      <c r="AU407" s="253" t="s">
        <v>85</v>
      </c>
      <c r="AV407" s="13" t="s">
        <v>85</v>
      </c>
      <c r="AW407" s="13" t="s">
        <v>4</v>
      </c>
      <c r="AX407" s="13" t="s">
        <v>83</v>
      </c>
      <c r="AY407" s="253" t="s">
        <v>142</v>
      </c>
    </row>
    <row r="408" spans="1:65" s="2" customFormat="1" ht="24.15" customHeight="1">
      <c r="A408" s="37"/>
      <c r="B408" s="38"/>
      <c r="C408" s="225" t="s">
        <v>801</v>
      </c>
      <c r="D408" s="225" t="s">
        <v>144</v>
      </c>
      <c r="E408" s="226" t="s">
        <v>802</v>
      </c>
      <c r="F408" s="227" t="s">
        <v>803</v>
      </c>
      <c r="G408" s="228" t="s">
        <v>147</v>
      </c>
      <c r="H408" s="229">
        <v>67.25</v>
      </c>
      <c r="I408" s="230"/>
      <c r="J408" s="231">
        <f>ROUND(I408*H408,2)</f>
        <v>0</v>
      </c>
      <c r="K408" s="227" t="s">
        <v>148</v>
      </c>
      <c r="L408" s="43"/>
      <c r="M408" s="232" t="s">
        <v>1</v>
      </c>
      <c r="N408" s="233" t="s">
        <v>41</v>
      </c>
      <c r="O408" s="90"/>
      <c r="P408" s="234">
        <f>O408*H408</f>
        <v>0</v>
      </c>
      <c r="Q408" s="234">
        <v>0.00088</v>
      </c>
      <c r="R408" s="234">
        <f>Q408*H408</f>
        <v>0.05918</v>
      </c>
      <c r="S408" s="234">
        <v>0</v>
      </c>
      <c r="T408" s="235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6" t="s">
        <v>240</v>
      </c>
      <c r="AT408" s="236" t="s">
        <v>144</v>
      </c>
      <c r="AU408" s="236" t="s">
        <v>85</v>
      </c>
      <c r="AY408" s="16" t="s">
        <v>142</v>
      </c>
      <c r="BE408" s="237">
        <f>IF(N408="základní",J408,0)</f>
        <v>0</v>
      </c>
      <c r="BF408" s="237">
        <f>IF(N408="snížená",J408,0)</f>
        <v>0</v>
      </c>
      <c r="BG408" s="237">
        <f>IF(N408="zákl. přenesená",J408,0)</f>
        <v>0</v>
      </c>
      <c r="BH408" s="237">
        <f>IF(N408="sníž. přenesená",J408,0)</f>
        <v>0</v>
      </c>
      <c r="BI408" s="237">
        <f>IF(N408="nulová",J408,0)</f>
        <v>0</v>
      </c>
      <c r="BJ408" s="16" t="s">
        <v>83</v>
      </c>
      <c r="BK408" s="237">
        <f>ROUND(I408*H408,2)</f>
        <v>0</v>
      </c>
      <c r="BL408" s="16" t="s">
        <v>240</v>
      </c>
      <c r="BM408" s="236" t="s">
        <v>804</v>
      </c>
    </row>
    <row r="409" spans="1:47" s="2" customFormat="1" ht="12">
      <c r="A409" s="37"/>
      <c r="B409" s="38"/>
      <c r="C409" s="39"/>
      <c r="D409" s="238" t="s">
        <v>151</v>
      </c>
      <c r="E409" s="39"/>
      <c r="F409" s="239" t="s">
        <v>805</v>
      </c>
      <c r="G409" s="39"/>
      <c r="H409" s="39"/>
      <c r="I409" s="240"/>
      <c r="J409" s="39"/>
      <c r="K409" s="39"/>
      <c r="L409" s="43"/>
      <c r="M409" s="241"/>
      <c r="N409" s="242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151</v>
      </c>
      <c r="AU409" s="16" t="s">
        <v>85</v>
      </c>
    </row>
    <row r="410" spans="1:65" s="2" customFormat="1" ht="44.25" customHeight="1">
      <c r="A410" s="37"/>
      <c r="B410" s="38"/>
      <c r="C410" s="254" t="s">
        <v>806</v>
      </c>
      <c r="D410" s="254" t="s">
        <v>202</v>
      </c>
      <c r="E410" s="255" t="s">
        <v>771</v>
      </c>
      <c r="F410" s="256" t="s">
        <v>772</v>
      </c>
      <c r="G410" s="257" t="s">
        <v>147</v>
      </c>
      <c r="H410" s="258">
        <v>78.38</v>
      </c>
      <c r="I410" s="259"/>
      <c r="J410" s="260">
        <f>ROUND(I410*H410,2)</f>
        <v>0</v>
      </c>
      <c r="K410" s="256" t="s">
        <v>148</v>
      </c>
      <c r="L410" s="261"/>
      <c r="M410" s="262" t="s">
        <v>1</v>
      </c>
      <c r="N410" s="263" t="s">
        <v>41</v>
      </c>
      <c r="O410" s="90"/>
      <c r="P410" s="234">
        <f>O410*H410</f>
        <v>0</v>
      </c>
      <c r="Q410" s="234">
        <v>0.0054</v>
      </c>
      <c r="R410" s="234">
        <f>Q410*H410</f>
        <v>0.423252</v>
      </c>
      <c r="S410" s="234">
        <v>0</v>
      </c>
      <c r="T410" s="235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6" t="s">
        <v>518</v>
      </c>
      <c r="AT410" s="236" t="s">
        <v>202</v>
      </c>
      <c r="AU410" s="236" t="s">
        <v>85</v>
      </c>
      <c r="AY410" s="16" t="s">
        <v>142</v>
      </c>
      <c r="BE410" s="237">
        <f>IF(N410="základní",J410,0)</f>
        <v>0</v>
      </c>
      <c r="BF410" s="237">
        <f>IF(N410="snížená",J410,0)</f>
        <v>0</v>
      </c>
      <c r="BG410" s="237">
        <f>IF(N410="zákl. přenesená",J410,0)</f>
        <v>0</v>
      </c>
      <c r="BH410" s="237">
        <f>IF(N410="sníž. přenesená",J410,0)</f>
        <v>0</v>
      </c>
      <c r="BI410" s="237">
        <f>IF(N410="nulová",J410,0)</f>
        <v>0</v>
      </c>
      <c r="BJ410" s="16" t="s">
        <v>83</v>
      </c>
      <c r="BK410" s="237">
        <f>ROUND(I410*H410,2)</f>
        <v>0</v>
      </c>
      <c r="BL410" s="16" t="s">
        <v>240</v>
      </c>
      <c r="BM410" s="236" t="s">
        <v>807</v>
      </c>
    </row>
    <row r="411" spans="1:47" s="2" customFormat="1" ht="12">
      <c r="A411" s="37"/>
      <c r="B411" s="38"/>
      <c r="C411" s="39"/>
      <c r="D411" s="238" t="s">
        <v>151</v>
      </c>
      <c r="E411" s="39"/>
      <c r="F411" s="239" t="s">
        <v>772</v>
      </c>
      <c r="G411" s="39"/>
      <c r="H411" s="39"/>
      <c r="I411" s="240"/>
      <c r="J411" s="39"/>
      <c r="K411" s="39"/>
      <c r="L411" s="43"/>
      <c r="M411" s="241"/>
      <c r="N411" s="242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151</v>
      </c>
      <c r="AU411" s="16" t="s">
        <v>85</v>
      </c>
    </row>
    <row r="412" spans="1:51" s="13" customFormat="1" ht="12">
      <c r="A412" s="13"/>
      <c r="B412" s="243"/>
      <c r="C412" s="244"/>
      <c r="D412" s="238" t="s">
        <v>153</v>
      </c>
      <c r="E412" s="244"/>
      <c r="F412" s="246" t="s">
        <v>808</v>
      </c>
      <c r="G412" s="244"/>
      <c r="H412" s="247">
        <v>78.38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3" t="s">
        <v>153</v>
      </c>
      <c r="AU412" s="253" t="s">
        <v>85</v>
      </c>
      <c r="AV412" s="13" t="s">
        <v>85</v>
      </c>
      <c r="AW412" s="13" t="s">
        <v>4</v>
      </c>
      <c r="AX412" s="13" t="s">
        <v>83</v>
      </c>
      <c r="AY412" s="253" t="s">
        <v>142</v>
      </c>
    </row>
    <row r="413" spans="1:65" s="2" customFormat="1" ht="37.8" customHeight="1">
      <c r="A413" s="37"/>
      <c r="B413" s="38"/>
      <c r="C413" s="225" t="s">
        <v>809</v>
      </c>
      <c r="D413" s="225" t="s">
        <v>144</v>
      </c>
      <c r="E413" s="226" t="s">
        <v>810</v>
      </c>
      <c r="F413" s="227" t="s">
        <v>811</v>
      </c>
      <c r="G413" s="228" t="s">
        <v>218</v>
      </c>
      <c r="H413" s="229">
        <v>31</v>
      </c>
      <c r="I413" s="230"/>
      <c r="J413" s="231">
        <f>ROUND(I413*H413,2)</f>
        <v>0</v>
      </c>
      <c r="K413" s="227" t="s">
        <v>148</v>
      </c>
      <c r="L413" s="43"/>
      <c r="M413" s="232" t="s">
        <v>1</v>
      </c>
      <c r="N413" s="233" t="s">
        <v>41</v>
      </c>
      <c r="O413" s="90"/>
      <c r="P413" s="234">
        <f>O413*H413</f>
        <v>0</v>
      </c>
      <c r="Q413" s="234">
        <v>0.0006</v>
      </c>
      <c r="R413" s="234">
        <f>Q413*H413</f>
        <v>0.0186</v>
      </c>
      <c r="S413" s="234">
        <v>0</v>
      </c>
      <c r="T413" s="235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6" t="s">
        <v>240</v>
      </c>
      <c r="AT413" s="236" t="s">
        <v>144</v>
      </c>
      <c r="AU413" s="236" t="s">
        <v>85</v>
      </c>
      <c r="AY413" s="16" t="s">
        <v>142</v>
      </c>
      <c r="BE413" s="237">
        <f>IF(N413="základní",J413,0)</f>
        <v>0</v>
      </c>
      <c r="BF413" s="237">
        <f>IF(N413="snížená",J413,0)</f>
        <v>0</v>
      </c>
      <c r="BG413" s="237">
        <f>IF(N413="zákl. přenesená",J413,0)</f>
        <v>0</v>
      </c>
      <c r="BH413" s="237">
        <f>IF(N413="sníž. přenesená",J413,0)</f>
        <v>0</v>
      </c>
      <c r="BI413" s="237">
        <f>IF(N413="nulová",J413,0)</f>
        <v>0</v>
      </c>
      <c r="BJ413" s="16" t="s">
        <v>83</v>
      </c>
      <c r="BK413" s="237">
        <f>ROUND(I413*H413,2)</f>
        <v>0</v>
      </c>
      <c r="BL413" s="16" t="s">
        <v>240</v>
      </c>
      <c r="BM413" s="236" t="s">
        <v>812</v>
      </c>
    </row>
    <row r="414" spans="1:47" s="2" customFormat="1" ht="12">
      <c r="A414" s="37"/>
      <c r="B414" s="38"/>
      <c r="C414" s="39"/>
      <c r="D414" s="238" t="s">
        <v>151</v>
      </c>
      <c r="E414" s="39"/>
      <c r="F414" s="239" t="s">
        <v>813</v>
      </c>
      <c r="G414" s="39"/>
      <c r="H414" s="39"/>
      <c r="I414" s="240"/>
      <c r="J414" s="39"/>
      <c r="K414" s="39"/>
      <c r="L414" s="43"/>
      <c r="M414" s="241"/>
      <c r="N414" s="242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151</v>
      </c>
      <c r="AU414" s="16" t="s">
        <v>85</v>
      </c>
    </row>
    <row r="415" spans="1:65" s="2" customFormat="1" ht="37.8" customHeight="1">
      <c r="A415" s="37"/>
      <c r="B415" s="38"/>
      <c r="C415" s="225" t="s">
        <v>814</v>
      </c>
      <c r="D415" s="225" t="s">
        <v>144</v>
      </c>
      <c r="E415" s="226" t="s">
        <v>815</v>
      </c>
      <c r="F415" s="227" t="s">
        <v>816</v>
      </c>
      <c r="G415" s="228" t="s">
        <v>218</v>
      </c>
      <c r="H415" s="229">
        <v>31</v>
      </c>
      <c r="I415" s="230"/>
      <c r="J415" s="231">
        <f>ROUND(I415*H415,2)</f>
        <v>0</v>
      </c>
      <c r="K415" s="227" t="s">
        <v>148</v>
      </c>
      <c r="L415" s="43"/>
      <c r="M415" s="232" t="s">
        <v>1</v>
      </c>
      <c r="N415" s="233" t="s">
        <v>41</v>
      </c>
      <c r="O415" s="90"/>
      <c r="P415" s="234">
        <f>O415*H415</f>
        <v>0</v>
      </c>
      <c r="Q415" s="234">
        <v>0.0006</v>
      </c>
      <c r="R415" s="234">
        <f>Q415*H415</f>
        <v>0.0186</v>
      </c>
      <c r="S415" s="234">
        <v>0</v>
      </c>
      <c r="T415" s="235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6" t="s">
        <v>240</v>
      </c>
      <c r="AT415" s="236" t="s">
        <v>144</v>
      </c>
      <c r="AU415" s="236" t="s">
        <v>85</v>
      </c>
      <c r="AY415" s="16" t="s">
        <v>142</v>
      </c>
      <c r="BE415" s="237">
        <f>IF(N415="základní",J415,0)</f>
        <v>0</v>
      </c>
      <c r="BF415" s="237">
        <f>IF(N415="snížená",J415,0)</f>
        <v>0</v>
      </c>
      <c r="BG415" s="237">
        <f>IF(N415="zákl. přenesená",J415,0)</f>
        <v>0</v>
      </c>
      <c r="BH415" s="237">
        <f>IF(N415="sníž. přenesená",J415,0)</f>
        <v>0</v>
      </c>
      <c r="BI415" s="237">
        <f>IF(N415="nulová",J415,0)</f>
        <v>0</v>
      </c>
      <c r="BJ415" s="16" t="s">
        <v>83</v>
      </c>
      <c r="BK415" s="237">
        <f>ROUND(I415*H415,2)</f>
        <v>0</v>
      </c>
      <c r="BL415" s="16" t="s">
        <v>240</v>
      </c>
      <c r="BM415" s="236" t="s">
        <v>817</v>
      </c>
    </row>
    <row r="416" spans="1:47" s="2" customFormat="1" ht="12">
      <c r="A416" s="37"/>
      <c r="B416" s="38"/>
      <c r="C416" s="39"/>
      <c r="D416" s="238" t="s">
        <v>151</v>
      </c>
      <c r="E416" s="39"/>
      <c r="F416" s="239" t="s">
        <v>818</v>
      </c>
      <c r="G416" s="39"/>
      <c r="H416" s="39"/>
      <c r="I416" s="240"/>
      <c r="J416" s="39"/>
      <c r="K416" s="39"/>
      <c r="L416" s="43"/>
      <c r="M416" s="241"/>
      <c r="N416" s="242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151</v>
      </c>
      <c r="AU416" s="16" t="s">
        <v>85</v>
      </c>
    </row>
    <row r="417" spans="1:65" s="2" customFormat="1" ht="37.8" customHeight="1">
      <c r="A417" s="37"/>
      <c r="B417" s="38"/>
      <c r="C417" s="225" t="s">
        <v>819</v>
      </c>
      <c r="D417" s="225" t="s">
        <v>144</v>
      </c>
      <c r="E417" s="226" t="s">
        <v>820</v>
      </c>
      <c r="F417" s="227" t="s">
        <v>821</v>
      </c>
      <c r="G417" s="228" t="s">
        <v>218</v>
      </c>
      <c r="H417" s="229">
        <v>34</v>
      </c>
      <c r="I417" s="230"/>
      <c r="J417" s="231">
        <f>ROUND(I417*H417,2)</f>
        <v>0</v>
      </c>
      <c r="K417" s="227" t="s">
        <v>148</v>
      </c>
      <c r="L417" s="43"/>
      <c r="M417" s="232" t="s">
        <v>1</v>
      </c>
      <c r="N417" s="233" t="s">
        <v>41</v>
      </c>
      <c r="O417" s="90"/>
      <c r="P417" s="234">
        <f>O417*H417</f>
        <v>0</v>
      </c>
      <c r="Q417" s="234">
        <v>0.0012</v>
      </c>
      <c r="R417" s="234">
        <f>Q417*H417</f>
        <v>0.040799999999999996</v>
      </c>
      <c r="S417" s="234">
        <v>0</v>
      </c>
      <c r="T417" s="235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6" t="s">
        <v>240</v>
      </c>
      <c r="AT417" s="236" t="s">
        <v>144</v>
      </c>
      <c r="AU417" s="236" t="s">
        <v>85</v>
      </c>
      <c r="AY417" s="16" t="s">
        <v>142</v>
      </c>
      <c r="BE417" s="237">
        <f>IF(N417="základní",J417,0)</f>
        <v>0</v>
      </c>
      <c r="BF417" s="237">
        <f>IF(N417="snížená",J417,0)</f>
        <v>0</v>
      </c>
      <c r="BG417" s="237">
        <f>IF(N417="zákl. přenesená",J417,0)</f>
        <v>0</v>
      </c>
      <c r="BH417" s="237">
        <f>IF(N417="sníž. přenesená",J417,0)</f>
        <v>0</v>
      </c>
      <c r="BI417" s="237">
        <f>IF(N417="nulová",J417,0)</f>
        <v>0</v>
      </c>
      <c r="BJ417" s="16" t="s">
        <v>83</v>
      </c>
      <c r="BK417" s="237">
        <f>ROUND(I417*H417,2)</f>
        <v>0</v>
      </c>
      <c r="BL417" s="16" t="s">
        <v>240</v>
      </c>
      <c r="BM417" s="236" t="s">
        <v>822</v>
      </c>
    </row>
    <row r="418" spans="1:47" s="2" customFormat="1" ht="12">
      <c r="A418" s="37"/>
      <c r="B418" s="38"/>
      <c r="C418" s="39"/>
      <c r="D418" s="238" t="s">
        <v>151</v>
      </c>
      <c r="E418" s="39"/>
      <c r="F418" s="239" t="s">
        <v>823</v>
      </c>
      <c r="G418" s="39"/>
      <c r="H418" s="39"/>
      <c r="I418" s="240"/>
      <c r="J418" s="39"/>
      <c r="K418" s="39"/>
      <c r="L418" s="43"/>
      <c r="M418" s="241"/>
      <c r="N418" s="242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151</v>
      </c>
      <c r="AU418" s="16" t="s">
        <v>85</v>
      </c>
    </row>
    <row r="419" spans="1:65" s="2" customFormat="1" ht="37.8" customHeight="1">
      <c r="A419" s="37"/>
      <c r="B419" s="38"/>
      <c r="C419" s="225" t="s">
        <v>824</v>
      </c>
      <c r="D419" s="225" t="s">
        <v>144</v>
      </c>
      <c r="E419" s="226" t="s">
        <v>825</v>
      </c>
      <c r="F419" s="227" t="s">
        <v>826</v>
      </c>
      <c r="G419" s="228" t="s">
        <v>147</v>
      </c>
      <c r="H419" s="229">
        <v>37.3</v>
      </c>
      <c r="I419" s="230"/>
      <c r="J419" s="231">
        <f>ROUND(I419*H419,2)</f>
        <v>0</v>
      </c>
      <c r="K419" s="227" t="s">
        <v>148</v>
      </c>
      <c r="L419" s="43"/>
      <c r="M419" s="232" t="s">
        <v>1</v>
      </c>
      <c r="N419" s="233" t="s">
        <v>41</v>
      </c>
      <c r="O419" s="90"/>
      <c r="P419" s="234">
        <f>O419*H419</f>
        <v>0</v>
      </c>
      <c r="Q419" s="234">
        <v>0.00014</v>
      </c>
      <c r="R419" s="234">
        <f>Q419*H419</f>
        <v>0.005221999999999999</v>
      </c>
      <c r="S419" s="234">
        <v>0</v>
      </c>
      <c r="T419" s="235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6" t="s">
        <v>240</v>
      </c>
      <c r="AT419" s="236" t="s">
        <v>144</v>
      </c>
      <c r="AU419" s="236" t="s">
        <v>85</v>
      </c>
      <c r="AY419" s="16" t="s">
        <v>142</v>
      </c>
      <c r="BE419" s="237">
        <f>IF(N419="základní",J419,0)</f>
        <v>0</v>
      </c>
      <c r="BF419" s="237">
        <f>IF(N419="snížená",J419,0)</f>
        <v>0</v>
      </c>
      <c r="BG419" s="237">
        <f>IF(N419="zákl. přenesená",J419,0)</f>
        <v>0</v>
      </c>
      <c r="BH419" s="237">
        <f>IF(N419="sníž. přenesená",J419,0)</f>
        <v>0</v>
      </c>
      <c r="BI419" s="237">
        <f>IF(N419="nulová",J419,0)</f>
        <v>0</v>
      </c>
      <c r="BJ419" s="16" t="s">
        <v>83</v>
      </c>
      <c r="BK419" s="237">
        <f>ROUND(I419*H419,2)</f>
        <v>0</v>
      </c>
      <c r="BL419" s="16" t="s">
        <v>240</v>
      </c>
      <c r="BM419" s="236" t="s">
        <v>827</v>
      </c>
    </row>
    <row r="420" spans="1:47" s="2" customFormat="1" ht="12">
      <c r="A420" s="37"/>
      <c r="B420" s="38"/>
      <c r="C420" s="39"/>
      <c r="D420" s="238" t="s">
        <v>151</v>
      </c>
      <c r="E420" s="39"/>
      <c r="F420" s="239" t="s">
        <v>828</v>
      </c>
      <c r="G420" s="39"/>
      <c r="H420" s="39"/>
      <c r="I420" s="240"/>
      <c r="J420" s="39"/>
      <c r="K420" s="39"/>
      <c r="L420" s="43"/>
      <c r="M420" s="241"/>
      <c r="N420" s="242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151</v>
      </c>
      <c r="AU420" s="16" t="s">
        <v>85</v>
      </c>
    </row>
    <row r="421" spans="1:51" s="13" customFormat="1" ht="12">
      <c r="A421" s="13"/>
      <c r="B421" s="243"/>
      <c r="C421" s="244"/>
      <c r="D421" s="238" t="s">
        <v>153</v>
      </c>
      <c r="E421" s="245" t="s">
        <v>1</v>
      </c>
      <c r="F421" s="246" t="s">
        <v>829</v>
      </c>
      <c r="G421" s="244"/>
      <c r="H421" s="247">
        <v>37.3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3" t="s">
        <v>153</v>
      </c>
      <c r="AU421" s="253" t="s">
        <v>85</v>
      </c>
      <c r="AV421" s="13" t="s">
        <v>85</v>
      </c>
      <c r="AW421" s="13" t="s">
        <v>32</v>
      </c>
      <c r="AX421" s="13" t="s">
        <v>83</v>
      </c>
      <c r="AY421" s="253" t="s">
        <v>142</v>
      </c>
    </row>
    <row r="422" spans="1:65" s="2" customFormat="1" ht="24.15" customHeight="1">
      <c r="A422" s="37"/>
      <c r="B422" s="38"/>
      <c r="C422" s="254" t="s">
        <v>830</v>
      </c>
      <c r="D422" s="254" t="s">
        <v>202</v>
      </c>
      <c r="E422" s="255" t="s">
        <v>831</v>
      </c>
      <c r="F422" s="256" t="s">
        <v>832</v>
      </c>
      <c r="G422" s="257" t="s">
        <v>147</v>
      </c>
      <c r="H422" s="258">
        <v>43.473</v>
      </c>
      <c r="I422" s="259"/>
      <c r="J422" s="260">
        <f>ROUND(I422*H422,2)</f>
        <v>0</v>
      </c>
      <c r="K422" s="256" t="s">
        <v>148</v>
      </c>
      <c r="L422" s="261"/>
      <c r="M422" s="262" t="s">
        <v>1</v>
      </c>
      <c r="N422" s="263" t="s">
        <v>41</v>
      </c>
      <c r="O422" s="90"/>
      <c r="P422" s="234">
        <f>O422*H422</f>
        <v>0</v>
      </c>
      <c r="Q422" s="234">
        <v>0.0019</v>
      </c>
      <c r="R422" s="234">
        <f>Q422*H422</f>
        <v>0.0825987</v>
      </c>
      <c r="S422" s="234">
        <v>0</v>
      </c>
      <c r="T422" s="235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6" t="s">
        <v>518</v>
      </c>
      <c r="AT422" s="236" t="s">
        <v>202</v>
      </c>
      <c r="AU422" s="236" t="s">
        <v>85</v>
      </c>
      <c r="AY422" s="16" t="s">
        <v>142</v>
      </c>
      <c r="BE422" s="237">
        <f>IF(N422="základní",J422,0)</f>
        <v>0</v>
      </c>
      <c r="BF422" s="237">
        <f>IF(N422="snížená",J422,0)</f>
        <v>0</v>
      </c>
      <c r="BG422" s="237">
        <f>IF(N422="zákl. přenesená",J422,0)</f>
        <v>0</v>
      </c>
      <c r="BH422" s="237">
        <f>IF(N422="sníž. přenesená",J422,0)</f>
        <v>0</v>
      </c>
      <c r="BI422" s="237">
        <f>IF(N422="nulová",J422,0)</f>
        <v>0</v>
      </c>
      <c r="BJ422" s="16" t="s">
        <v>83</v>
      </c>
      <c r="BK422" s="237">
        <f>ROUND(I422*H422,2)</f>
        <v>0</v>
      </c>
      <c r="BL422" s="16" t="s">
        <v>240</v>
      </c>
      <c r="BM422" s="236" t="s">
        <v>833</v>
      </c>
    </row>
    <row r="423" spans="1:47" s="2" customFormat="1" ht="12">
      <c r="A423" s="37"/>
      <c r="B423" s="38"/>
      <c r="C423" s="39"/>
      <c r="D423" s="238" t="s">
        <v>151</v>
      </c>
      <c r="E423" s="39"/>
      <c r="F423" s="239" t="s">
        <v>832</v>
      </c>
      <c r="G423" s="39"/>
      <c r="H423" s="39"/>
      <c r="I423" s="240"/>
      <c r="J423" s="39"/>
      <c r="K423" s="39"/>
      <c r="L423" s="43"/>
      <c r="M423" s="241"/>
      <c r="N423" s="242"/>
      <c r="O423" s="90"/>
      <c r="P423" s="90"/>
      <c r="Q423" s="90"/>
      <c r="R423" s="90"/>
      <c r="S423" s="90"/>
      <c r="T423" s="91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6" t="s">
        <v>151</v>
      </c>
      <c r="AU423" s="16" t="s">
        <v>85</v>
      </c>
    </row>
    <row r="424" spans="1:51" s="13" customFormat="1" ht="12">
      <c r="A424" s="13"/>
      <c r="B424" s="243"/>
      <c r="C424" s="244"/>
      <c r="D424" s="238" t="s">
        <v>153</v>
      </c>
      <c r="E424" s="244"/>
      <c r="F424" s="246" t="s">
        <v>834</v>
      </c>
      <c r="G424" s="244"/>
      <c r="H424" s="247">
        <v>43.473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3" t="s">
        <v>153</v>
      </c>
      <c r="AU424" s="253" t="s">
        <v>85</v>
      </c>
      <c r="AV424" s="13" t="s">
        <v>85</v>
      </c>
      <c r="AW424" s="13" t="s">
        <v>4</v>
      </c>
      <c r="AX424" s="13" t="s">
        <v>83</v>
      </c>
      <c r="AY424" s="253" t="s">
        <v>142</v>
      </c>
    </row>
    <row r="425" spans="1:65" s="2" customFormat="1" ht="33" customHeight="1">
      <c r="A425" s="37"/>
      <c r="B425" s="38"/>
      <c r="C425" s="225" t="s">
        <v>835</v>
      </c>
      <c r="D425" s="225" t="s">
        <v>144</v>
      </c>
      <c r="E425" s="226" t="s">
        <v>836</v>
      </c>
      <c r="F425" s="227" t="s">
        <v>837</v>
      </c>
      <c r="G425" s="228" t="s">
        <v>147</v>
      </c>
      <c r="H425" s="229">
        <v>12.3</v>
      </c>
      <c r="I425" s="230"/>
      <c r="J425" s="231">
        <f>ROUND(I425*H425,2)</f>
        <v>0</v>
      </c>
      <c r="K425" s="227" t="s">
        <v>148</v>
      </c>
      <c r="L425" s="43"/>
      <c r="M425" s="232" t="s">
        <v>1</v>
      </c>
      <c r="N425" s="233" t="s">
        <v>41</v>
      </c>
      <c r="O425" s="90"/>
      <c r="P425" s="234">
        <f>O425*H425</f>
        <v>0</v>
      </c>
      <c r="Q425" s="234">
        <v>0.00028</v>
      </c>
      <c r="R425" s="234">
        <f>Q425*H425</f>
        <v>0.003444</v>
      </c>
      <c r="S425" s="234">
        <v>0</v>
      </c>
      <c r="T425" s="235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6" t="s">
        <v>240</v>
      </c>
      <c r="AT425" s="236" t="s">
        <v>144</v>
      </c>
      <c r="AU425" s="236" t="s">
        <v>85</v>
      </c>
      <c r="AY425" s="16" t="s">
        <v>142</v>
      </c>
      <c r="BE425" s="237">
        <f>IF(N425="základní",J425,0)</f>
        <v>0</v>
      </c>
      <c r="BF425" s="237">
        <f>IF(N425="snížená",J425,0)</f>
        <v>0</v>
      </c>
      <c r="BG425" s="237">
        <f>IF(N425="zákl. přenesená",J425,0)</f>
        <v>0</v>
      </c>
      <c r="BH425" s="237">
        <f>IF(N425="sníž. přenesená",J425,0)</f>
        <v>0</v>
      </c>
      <c r="BI425" s="237">
        <f>IF(N425="nulová",J425,0)</f>
        <v>0</v>
      </c>
      <c r="BJ425" s="16" t="s">
        <v>83</v>
      </c>
      <c r="BK425" s="237">
        <f>ROUND(I425*H425,2)</f>
        <v>0</v>
      </c>
      <c r="BL425" s="16" t="s">
        <v>240</v>
      </c>
      <c r="BM425" s="236" t="s">
        <v>838</v>
      </c>
    </row>
    <row r="426" spans="1:47" s="2" customFormat="1" ht="12">
      <c r="A426" s="37"/>
      <c r="B426" s="38"/>
      <c r="C426" s="39"/>
      <c r="D426" s="238" t="s">
        <v>151</v>
      </c>
      <c r="E426" s="39"/>
      <c r="F426" s="239" t="s">
        <v>839</v>
      </c>
      <c r="G426" s="39"/>
      <c r="H426" s="39"/>
      <c r="I426" s="240"/>
      <c r="J426" s="39"/>
      <c r="K426" s="39"/>
      <c r="L426" s="43"/>
      <c r="M426" s="241"/>
      <c r="N426" s="242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151</v>
      </c>
      <c r="AU426" s="16" t="s">
        <v>85</v>
      </c>
    </row>
    <row r="427" spans="1:65" s="2" customFormat="1" ht="24.15" customHeight="1">
      <c r="A427" s="37"/>
      <c r="B427" s="38"/>
      <c r="C427" s="254" t="s">
        <v>840</v>
      </c>
      <c r="D427" s="254" t="s">
        <v>202</v>
      </c>
      <c r="E427" s="255" t="s">
        <v>831</v>
      </c>
      <c r="F427" s="256" t="s">
        <v>832</v>
      </c>
      <c r="G427" s="257" t="s">
        <v>147</v>
      </c>
      <c r="H427" s="258">
        <v>14.336</v>
      </c>
      <c r="I427" s="259"/>
      <c r="J427" s="260">
        <f>ROUND(I427*H427,2)</f>
        <v>0</v>
      </c>
      <c r="K427" s="256" t="s">
        <v>148</v>
      </c>
      <c r="L427" s="261"/>
      <c r="M427" s="262" t="s">
        <v>1</v>
      </c>
      <c r="N427" s="263" t="s">
        <v>41</v>
      </c>
      <c r="O427" s="90"/>
      <c r="P427" s="234">
        <f>O427*H427</f>
        <v>0</v>
      </c>
      <c r="Q427" s="234">
        <v>0.0019</v>
      </c>
      <c r="R427" s="234">
        <f>Q427*H427</f>
        <v>0.0272384</v>
      </c>
      <c r="S427" s="234">
        <v>0</v>
      </c>
      <c r="T427" s="235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36" t="s">
        <v>518</v>
      </c>
      <c r="AT427" s="236" t="s">
        <v>202</v>
      </c>
      <c r="AU427" s="236" t="s">
        <v>85</v>
      </c>
      <c r="AY427" s="16" t="s">
        <v>142</v>
      </c>
      <c r="BE427" s="237">
        <f>IF(N427="základní",J427,0)</f>
        <v>0</v>
      </c>
      <c r="BF427" s="237">
        <f>IF(N427="snížená",J427,0)</f>
        <v>0</v>
      </c>
      <c r="BG427" s="237">
        <f>IF(N427="zákl. přenesená",J427,0)</f>
        <v>0</v>
      </c>
      <c r="BH427" s="237">
        <f>IF(N427="sníž. přenesená",J427,0)</f>
        <v>0</v>
      </c>
      <c r="BI427" s="237">
        <f>IF(N427="nulová",J427,0)</f>
        <v>0</v>
      </c>
      <c r="BJ427" s="16" t="s">
        <v>83</v>
      </c>
      <c r="BK427" s="237">
        <f>ROUND(I427*H427,2)</f>
        <v>0</v>
      </c>
      <c r="BL427" s="16" t="s">
        <v>240</v>
      </c>
      <c r="BM427" s="236" t="s">
        <v>841</v>
      </c>
    </row>
    <row r="428" spans="1:47" s="2" customFormat="1" ht="12">
      <c r="A428" s="37"/>
      <c r="B428" s="38"/>
      <c r="C428" s="39"/>
      <c r="D428" s="238" t="s">
        <v>151</v>
      </c>
      <c r="E428" s="39"/>
      <c r="F428" s="239" t="s">
        <v>832</v>
      </c>
      <c r="G428" s="39"/>
      <c r="H428" s="39"/>
      <c r="I428" s="240"/>
      <c r="J428" s="39"/>
      <c r="K428" s="39"/>
      <c r="L428" s="43"/>
      <c r="M428" s="241"/>
      <c r="N428" s="242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151</v>
      </c>
      <c r="AU428" s="16" t="s">
        <v>85</v>
      </c>
    </row>
    <row r="429" spans="1:51" s="13" customFormat="1" ht="12">
      <c r="A429" s="13"/>
      <c r="B429" s="243"/>
      <c r="C429" s="244"/>
      <c r="D429" s="238" t="s">
        <v>153</v>
      </c>
      <c r="E429" s="244"/>
      <c r="F429" s="246" t="s">
        <v>842</v>
      </c>
      <c r="G429" s="244"/>
      <c r="H429" s="247">
        <v>14.336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3" t="s">
        <v>153</v>
      </c>
      <c r="AU429" s="253" t="s">
        <v>85</v>
      </c>
      <c r="AV429" s="13" t="s">
        <v>85</v>
      </c>
      <c r="AW429" s="13" t="s">
        <v>4</v>
      </c>
      <c r="AX429" s="13" t="s">
        <v>83</v>
      </c>
      <c r="AY429" s="253" t="s">
        <v>142</v>
      </c>
    </row>
    <row r="430" spans="1:65" s="2" customFormat="1" ht="37.8" customHeight="1">
      <c r="A430" s="37"/>
      <c r="B430" s="38"/>
      <c r="C430" s="225" t="s">
        <v>843</v>
      </c>
      <c r="D430" s="225" t="s">
        <v>144</v>
      </c>
      <c r="E430" s="226" t="s">
        <v>844</v>
      </c>
      <c r="F430" s="227" t="s">
        <v>845</v>
      </c>
      <c r="G430" s="228" t="s">
        <v>147</v>
      </c>
      <c r="H430" s="229">
        <v>9.9</v>
      </c>
      <c r="I430" s="230"/>
      <c r="J430" s="231">
        <f>ROUND(I430*H430,2)</f>
        <v>0</v>
      </c>
      <c r="K430" s="227" t="s">
        <v>148</v>
      </c>
      <c r="L430" s="43"/>
      <c r="M430" s="232" t="s">
        <v>1</v>
      </c>
      <c r="N430" s="233" t="s">
        <v>41</v>
      </c>
      <c r="O430" s="90"/>
      <c r="P430" s="234">
        <f>O430*H430</f>
        <v>0</v>
      </c>
      <c r="Q430" s="234">
        <v>0.00043</v>
      </c>
      <c r="R430" s="234">
        <f>Q430*H430</f>
        <v>0.004257</v>
      </c>
      <c r="S430" s="234">
        <v>0</v>
      </c>
      <c r="T430" s="235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6" t="s">
        <v>240</v>
      </c>
      <c r="AT430" s="236" t="s">
        <v>144</v>
      </c>
      <c r="AU430" s="236" t="s">
        <v>85</v>
      </c>
      <c r="AY430" s="16" t="s">
        <v>142</v>
      </c>
      <c r="BE430" s="237">
        <f>IF(N430="základní",J430,0)</f>
        <v>0</v>
      </c>
      <c r="BF430" s="237">
        <f>IF(N430="snížená",J430,0)</f>
        <v>0</v>
      </c>
      <c r="BG430" s="237">
        <f>IF(N430="zákl. přenesená",J430,0)</f>
        <v>0</v>
      </c>
      <c r="BH430" s="237">
        <f>IF(N430="sníž. přenesená",J430,0)</f>
        <v>0</v>
      </c>
      <c r="BI430" s="237">
        <f>IF(N430="nulová",J430,0)</f>
        <v>0</v>
      </c>
      <c r="BJ430" s="16" t="s">
        <v>83</v>
      </c>
      <c r="BK430" s="237">
        <f>ROUND(I430*H430,2)</f>
        <v>0</v>
      </c>
      <c r="BL430" s="16" t="s">
        <v>240</v>
      </c>
      <c r="BM430" s="236" t="s">
        <v>846</v>
      </c>
    </row>
    <row r="431" spans="1:47" s="2" customFormat="1" ht="12">
      <c r="A431" s="37"/>
      <c r="B431" s="38"/>
      <c r="C431" s="39"/>
      <c r="D431" s="238" t="s">
        <v>151</v>
      </c>
      <c r="E431" s="39"/>
      <c r="F431" s="239" t="s">
        <v>847</v>
      </c>
      <c r="G431" s="39"/>
      <c r="H431" s="39"/>
      <c r="I431" s="240"/>
      <c r="J431" s="39"/>
      <c r="K431" s="39"/>
      <c r="L431" s="43"/>
      <c r="M431" s="241"/>
      <c r="N431" s="242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151</v>
      </c>
      <c r="AU431" s="16" t="s">
        <v>85</v>
      </c>
    </row>
    <row r="432" spans="1:65" s="2" customFormat="1" ht="24.15" customHeight="1">
      <c r="A432" s="37"/>
      <c r="B432" s="38"/>
      <c r="C432" s="254" t="s">
        <v>848</v>
      </c>
      <c r="D432" s="254" t="s">
        <v>202</v>
      </c>
      <c r="E432" s="255" t="s">
        <v>831</v>
      </c>
      <c r="F432" s="256" t="s">
        <v>832</v>
      </c>
      <c r="G432" s="257" t="s">
        <v>147</v>
      </c>
      <c r="H432" s="258">
        <v>35.315</v>
      </c>
      <c r="I432" s="259"/>
      <c r="J432" s="260">
        <f>ROUND(I432*H432,2)</f>
        <v>0</v>
      </c>
      <c r="K432" s="256" t="s">
        <v>148</v>
      </c>
      <c r="L432" s="261"/>
      <c r="M432" s="262" t="s">
        <v>1</v>
      </c>
      <c r="N432" s="263" t="s">
        <v>41</v>
      </c>
      <c r="O432" s="90"/>
      <c r="P432" s="234">
        <f>O432*H432</f>
        <v>0</v>
      </c>
      <c r="Q432" s="234">
        <v>0.0019</v>
      </c>
      <c r="R432" s="234">
        <f>Q432*H432</f>
        <v>0.06709849999999999</v>
      </c>
      <c r="S432" s="234">
        <v>0</v>
      </c>
      <c r="T432" s="235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6" t="s">
        <v>518</v>
      </c>
      <c r="AT432" s="236" t="s">
        <v>202</v>
      </c>
      <c r="AU432" s="236" t="s">
        <v>85</v>
      </c>
      <c r="AY432" s="16" t="s">
        <v>142</v>
      </c>
      <c r="BE432" s="237">
        <f>IF(N432="základní",J432,0)</f>
        <v>0</v>
      </c>
      <c r="BF432" s="237">
        <f>IF(N432="snížená",J432,0)</f>
        <v>0</v>
      </c>
      <c r="BG432" s="237">
        <f>IF(N432="zákl. přenesená",J432,0)</f>
        <v>0</v>
      </c>
      <c r="BH432" s="237">
        <f>IF(N432="sníž. přenesená",J432,0)</f>
        <v>0</v>
      </c>
      <c r="BI432" s="237">
        <f>IF(N432="nulová",J432,0)</f>
        <v>0</v>
      </c>
      <c r="BJ432" s="16" t="s">
        <v>83</v>
      </c>
      <c r="BK432" s="237">
        <f>ROUND(I432*H432,2)</f>
        <v>0</v>
      </c>
      <c r="BL432" s="16" t="s">
        <v>240</v>
      </c>
      <c r="BM432" s="236" t="s">
        <v>849</v>
      </c>
    </row>
    <row r="433" spans="1:47" s="2" customFormat="1" ht="12">
      <c r="A433" s="37"/>
      <c r="B433" s="38"/>
      <c r="C433" s="39"/>
      <c r="D433" s="238" t="s">
        <v>151</v>
      </c>
      <c r="E433" s="39"/>
      <c r="F433" s="239" t="s">
        <v>832</v>
      </c>
      <c r="G433" s="39"/>
      <c r="H433" s="39"/>
      <c r="I433" s="240"/>
      <c r="J433" s="39"/>
      <c r="K433" s="39"/>
      <c r="L433" s="43"/>
      <c r="M433" s="241"/>
      <c r="N433" s="242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151</v>
      </c>
      <c r="AU433" s="16" t="s">
        <v>85</v>
      </c>
    </row>
    <row r="434" spans="1:51" s="13" customFormat="1" ht="12">
      <c r="A434" s="13"/>
      <c r="B434" s="243"/>
      <c r="C434" s="244"/>
      <c r="D434" s="238" t="s">
        <v>153</v>
      </c>
      <c r="E434" s="245" t="s">
        <v>1</v>
      </c>
      <c r="F434" s="246" t="s">
        <v>850</v>
      </c>
      <c r="G434" s="244"/>
      <c r="H434" s="247">
        <v>30.3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3" t="s">
        <v>153</v>
      </c>
      <c r="AU434" s="253" t="s">
        <v>85</v>
      </c>
      <c r="AV434" s="13" t="s">
        <v>85</v>
      </c>
      <c r="AW434" s="13" t="s">
        <v>32</v>
      </c>
      <c r="AX434" s="13" t="s">
        <v>83</v>
      </c>
      <c r="AY434" s="253" t="s">
        <v>142</v>
      </c>
    </row>
    <row r="435" spans="1:51" s="13" customFormat="1" ht="12">
      <c r="A435" s="13"/>
      <c r="B435" s="243"/>
      <c r="C435" s="244"/>
      <c r="D435" s="238" t="s">
        <v>153</v>
      </c>
      <c r="E435" s="244"/>
      <c r="F435" s="246" t="s">
        <v>851</v>
      </c>
      <c r="G435" s="244"/>
      <c r="H435" s="247">
        <v>35.315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153</v>
      </c>
      <c r="AU435" s="253" t="s">
        <v>85</v>
      </c>
      <c r="AV435" s="13" t="s">
        <v>85</v>
      </c>
      <c r="AW435" s="13" t="s">
        <v>4</v>
      </c>
      <c r="AX435" s="13" t="s">
        <v>83</v>
      </c>
      <c r="AY435" s="253" t="s">
        <v>142</v>
      </c>
    </row>
    <row r="436" spans="1:65" s="2" customFormat="1" ht="24.15" customHeight="1">
      <c r="A436" s="37"/>
      <c r="B436" s="38"/>
      <c r="C436" s="225" t="s">
        <v>852</v>
      </c>
      <c r="D436" s="225" t="s">
        <v>144</v>
      </c>
      <c r="E436" s="226" t="s">
        <v>853</v>
      </c>
      <c r="F436" s="227" t="s">
        <v>854</v>
      </c>
      <c r="G436" s="228" t="s">
        <v>147</v>
      </c>
      <c r="H436" s="229">
        <v>59.5</v>
      </c>
      <c r="I436" s="230"/>
      <c r="J436" s="231">
        <f>ROUND(I436*H436,2)</f>
        <v>0</v>
      </c>
      <c r="K436" s="227" t="s">
        <v>148</v>
      </c>
      <c r="L436" s="43"/>
      <c r="M436" s="232" t="s">
        <v>1</v>
      </c>
      <c r="N436" s="233" t="s">
        <v>41</v>
      </c>
      <c r="O436" s="90"/>
      <c r="P436" s="234">
        <f>O436*H436</f>
        <v>0</v>
      </c>
      <c r="Q436" s="234">
        <v>0</v>
      </c>
      <c r="R436" s="234">
        <f>Q436*H436</f>
        <v>0</v>
      </c>
      <c r="S436" s="234">
        <v>0</v>
      </c>
      <c r="T436" s="235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6" t="s">
        <v>240</v>
      </c>
      <c r="AT436" s="236" t="s">
        <v>144</v>
      </c>
      <c r="AU436" s="236" t="s">
        <v>85</v>
      </c>
      <c r="AY436" s="16" t="s">
        <v>142</v>
      </c>
      <c r="BE436" s="237">
        <f>IF(N436="základní",J436,0)</f>
        <v>0</v>
      </c>
      <c r="BF436" s="237">
        <f>IF(N436="snížená",J436,0)</f>
        <v>0</v>
      </c>
      <c r="BG436" s="237">
        <f>IF(N436="zákl. přenesená",J436,0)</f>
        <v>0</v>
      </c>
      <c r="BH436" s="237">
        <f>IF(N436="sníž. přenesená",J436,0)</f>
        <v>0</v>
      </c>
      <c r="BI436" s="237">
        <f>IF(N436="nulová",J436,0)</f>
        <v>0</v>
      </c>
      <c r="BJ436" s="16" t="s">
        <v>83</v>
      </c>
      <c r="BK436" s="237">
        <f>ROUND(I436*H436,2)</f>
        <v>0</v>
      </c>
      <c r="BL436" s="16" t="s">
        <v>240</v>
      </c>
      <c r="BM436" s="236" t="s">
        <v>855</v>
      </c>
    </row>
    <row r="437" spans="1:47" s="2" customFormat="1" ht="12">
      <c r="A437" s="37"/>
      <c r="B437" s="38"/>
      <c r="C437" s="39"/>
      <c r="D437" s="238" t="s">
        <v>151</v>
      </c>
      <c r="E437" s="39"/>
      <c r="F437" s="239" t="s">
        <v>856</v>
      </c>
      <c r="G437" s="39"/>
      <c r="H437" s="39"/>
      <c r="I437" s="240"/>
      <c r="J437" s="39"/>
      <c r="K437" s="39"/>
      <c r="L437" s="43"/>
      <c r="M437" s="241"/>
      <c r="N437" s="242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151</v>
      </c>
      <c r="AU437" s="16" t="s">
        <v>85</v>
      </c>
    </row>
    <row r="438" spans="1:65" s="2" customFormat="1" ht="16.5" customHeight="1">
      <c r="A438" s="37"/>
      <c r="B438" s="38"/>
      <c r="C438" s="254" t="s">
        <v>857</v>
      </c>
      <c r="D438" s="254" t="s">
        <v>202</v>
      </c>
      <c r="E438" s="255" t="s">
        <v>858</v>
      </c>
      <c r="F438" s="256" t="s">
        <v>859</v>
      </c>
      <c r="G438" s="257" t="s">
        <v>147</v>
      </c>
      <c r="H438" s="258">
        <v>68.723</v>
      </c>
      <c r="I438" s="259"/>
      <c r="J438" s="260">
        <f>ROUND(I438*H438,2)</f>
        <v>0</v>
      </c>
      <c r="K438" s="256" t="s">
        <v>148</v>
      </c>
      <c r="L438" s="261"/>
      <c r="M438" s="262" t="s">
        <v>1</v>
      </c>
      <c r="N438" s="263" t="s">
        <v>41</v>
      </c>
      <c r="O438" s="90"/>
      <c r="P438" s="234">
        <f>O438*H438</f>
        <v>0</v>
      </c>
      <c r="Q438" s="234">
        <v>0.0003</v>
      </c>
      <c r="R438" s="234">
        <f>Q438*H438</f>
        <v>0.020616899999999997</v>
      </c>
      <c r="S438" s="234">
        <v>0</v>
      </c>
      <c r="T438" s="235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6" t="s">
        <v>518</v>
      </c>
      <c r="AT438" s="236" t="s">
        <v>202</v>
      </c>
      <c r="AU438" s="236" t="s">
        <v>85</v>
      </c>
      <c r="AY438" s="16" t="s">
        <v>142</v>
      </c>
      <c r="BE438" s="237">
        <f>IF(N438="základní",J438,0)</f>
        <v>0</v>
      </c>
      <c r="BF438" s="237">
        <f>IF(N438="snížená",J438,0)</f>
        <v>0</v>
      </c>
      <c r="BG438" s="237">
        <f>IF(N438="zákl. přenesená",J438,0)</f>
        <v>0</v>
      </c>
      <c r="BH438" s="237">
        <f>IF(N438="sníž. přenesená",J438,0)</f>
        <v>0</v>
      </c>
      <c r="BI438" s="237">
        <f>IF(N438="nulová",J438,0)</f>
        <v>0</v>
      </c>
      <c r="BJ438" s="16" t="s">
        <v>83</v>
      </c>
      <c r="BK438" s="237">
        <f>ROUND(I438*H438,2)</f>
        <v>0</v>
      </c>
      <c r="BL438" s="16" t="s">
        <v>240</v>
      </c>
      <c r="BM438" s="236" t="s">
        <v>860</v>
      </c>
    </row>
    <row r="439" spans="1:47" s="2" customFormat="1" ht="12">
      <c r="A439" s="37"/>
      <c r="B439" s="38"/>
      <c r="C439" s="39"/>
      <c r="D439" s="238" t="s">
        <v>151</v>
      </c>
      <c r="E439" s="39"/>
      <c r="F439" s="239" t="s">
        <v>859</v>
      </c>
      <c r="G439" s="39"/>
      <c r="H439" s="39"/>
      <c r="I439" s="240"/>
      <c r="J439" s="39"/>
      <c r="K439" s="39"/>
      <c r="L439" s="43"/>
      <c r="M439" s="241"/>
      <c r="N439" s="242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151</v>
      </c>
      <c r="AU439" s="16" t="s">
        <v>85</v>
      </c>
    </row>
    <row r="440" spans="1:51" s="13" customFormat="1" ht="12">
      <c r="A440" s="13"/>
      <c r="B440" s="243"/>
      <c r="C440" s="244"/>
      <c r="D440" s="238" t="s">
        <v>153</v>
      </c>
      <c r="E440" s="244"/>
      <c r="F440" s="246" t="s">
        <v>861</v>
      </c>
      <c r="G440" s="244"/>
      <c r="H440" s="247">
        <v>68.723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3" t="s">
        <v>153</v>
      </c>
      <c r="AU440" s="253" t="s">
        <v>85</v>
      </c>
      <c r="AV440" s="13" t="s">
        <v>85</v>
      </c>
      <c r="AW440" s="13" t="s">
        <v>4</v>
      </c>
      <c r="AX440" s="13" t="s">
        <v>83</v>
      </c>
      <c r="AY440" s="253" t="s">
        <v>142</v>
      </c>
    </row>
    <row r="441" spans="1:65" s="2" customFormat="1" ht="24.15" customHeight="1">
      <c r="A441" s="37"/>
      <c r="B441" s="38"/>
      <c r="C441" s="225" t="s">
        <v>862</v>
      </c>
      <c r="D441" s="225" t="s">
        <v>144</v>
      </c>
      <c r="E441" s="226" t="s">
        <v>863</v>
      </c>
      <c r="F441" s="227" t="s">
        <v>864</v>
      </c>
      <c r="G441" s="228" t="s">
        <v>307</v>
      </c>
      <c r="H441" s="229">
        <v>2</v>
      </c>
      <c r="I441" s="230"/>
      <c r="J441" s="231">
        <f>ROUND(I441*H441,2)</f>
        <v>0</v>
      </c>
      <c r="K441" s="227" t="s">
        <v>148</v>
      </c>
      <c r="L441" s="43"/>
      <c r="M441" s="232" t="s">
        <v>1</v>
      </c>
      <c r="N441" s="233" t="s">
        <v>41</v>
      </c>
      <c r="O441" s="90"/>
      <c r="P441" s="234">
        <f>O441*H441</f>
        <v>0</v>
      </c>
      <c r="Q441" s="234">
        <v>0.0001</v>
      </c>
      <c r="R441" s="234">
        <f>Q441*H441</f>
        <v>0.0002</v>
      </c>
      <c r="S441" s="234">
        <v>0</v>
      </c>
      <c r="T441" s="235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6" t="s">
        <v>240</v>
      </c>
      <c r="AT441" s="236" t="s">
        <v>144</v>
      </c>
      <c r="AU441" s="236" t="s">
        <v>85</v>
      </c>
      <c r="AY441" s="16" t="s">
        <v>142</v>
      </c>
      <c r="BE441" s="237">
        <f>IF(N441="základní",J441,0)</f>
        <v>0</v>
      </c>
      <c r="BF441" s="237">
        <f>IF(N441="snížená",J441,0)</f>
        <v>0</v>
      </c>
      <c r="BG441" s="237">
        <f>IF(N441="zákl. přenesená",J441,0)</f>
        <v>0</v>
      </c>
      <c r="BH441" s="237">
        <f>IF(N441="sníž. přenesená",J441,0)</f>
        <v>0</v>
      </c>
      <c r="BI441" s="237">
        <f>IF(N441="nulová",J441,0)</f>
        <v>0</v>
      </c>
      <c r="BJ441" s="16" t="s">
        <v>83</v>
      </c>
      <c r="BK441" s="237">
        <f>ROUND(I441*H441,2)</f>
        <v>0</v>
      </c>
      <c r="BL441" s="16" t="s">
        <v>240</v>
      </c>
      <c r="BM441" s="236" t="s">
        <v>865</v>
      </c>
    </row>
    <row r="442" spans="1:47" s="2" customFormat="1" ht="12">
      <c r="A442" s="37"/>
      <c r="B442" s="38"/>
      <c r="C442" s="39"/>
      <c r="D442" s="238" t="s">
        <v>151</v>
      </c>
      <c r="E442" s="39"/>
      <c r="F442" s="239" t="s">
        <v>866</v>
      </c>
      <c r="G442" s="39"/>
      <c r="H442" s="39"/>
      <c r="I442" s="240"/>
      <c r="J442" s="39"/>
      <c r="K442" s="39"/>
      <c r="L442" s="43"/>
      <c r="M442" s="241"/>
      <c r="N442" s="242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151</v>
      </c>
      <c r="AU442" s="16" t="s">
        <v>85</v>
      </c>
    </row>
    <row r="443" spans="1:65" s="2" customFormat="1" ht="24.15" customHeight="1">
      <c r="A443" s="37"/>
      <c r="B443" s="38"/>
      <c r="C443" s="254" t="s">
        <v>867</v>
      </c>
      <c r="D443" s="254" t="s">
        <v>202</v>
      </c>
      <c r="E443" s="255" t="s">
        <v>868</v>
      </c>
      <c r="F443" s="256" t="s">
        <v>869</v>
      </c>
      <c r="G443" s="257" t="s">
        <v>147</v>
      </c>
      <c r="H443" s="258">
        <v>1</v>
      </c>
      <c r="I443" s="259"/>
      <c r="J443" s="260">
        <f>ROUND(I443*H443,2)</f>
        <v>0</v>
      </c>
      <c r="K443" s="256" t="s">
        <v>148</v>
      </c>
      <c r="L443" s="261"/>
      <c r="M443" s="262" t="s">
        <v>1</v>
      </c>
      <c r="N443" s="263" t="s">
        <v>41</v>
      </c>
      <c r="O443" s="90"/>
      <c r="P443" s="234">
        <f>O443*H443</f>
        <v>0</v>
      </c>
      <c r="Q443" s="234">
        <v>0.0019</v>
      </c>
      <c r="R443" s="234">
        <f>Q443*H443</f>
        <v>0.0019</v>
      </c>
      <c r="S443" s="234">
        <v>0</v>
      </c>
      <c r="T443" s="235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36" t="s">
        <v>518</v>
      </c>
      <c r="AT443" s="236" t="s">
        <v>202</v>
      </c>
      <c r="AU443" s="236" t="s">
        <v>85</v>
      </c>
      <c r="AY443" s="16" t="s">
        <v>142</v>
      </c>
      <c r="BE443" s="237">
        <f>IF(N443="základní",J443,0)</f>
        <v>0</v>
      </c>
      <c r="BF443" s="237">
        <f>IF(N443="snížená",J443,0)</f>
        <v>0</v>
      </c>
      <c r="BG443" s="237">
        <f>IF(N443="zákl. přenesená",J443,0)</f>
        <v>0</v>
      </c>
      <c r="BH443" s="237">
        <f>IF(N443="sníž. přenesená",J443,0)</f>
        <v>0</v>
      </c>
      <c r="BI443" s="237">
        <f>IF(N443="nulová",J443,0)</f>
        <v>0</v>
      </c>
      <c r="BJ443" s="16" t="s">
        <v>83</v>
      </c>
      <c r="BK443" s="237">
        <f>ROUND(I443*H443,2)</f>
        <v>0</v>
      </c>
      <c r="BL443" s="16" t="s">
        <v>240</v>
      </c>
      <c r="BM443" s="236" t="s">
        <v>870</v>
      </c>
    </row>
    <row r="444" spans="1:47" s="2" customFormat="1" ht="12">
      <c r="A444" s="37"/>
      <c r="B444" s="38"/>
      <c r="C444" s="39"/>
      <c r="D444" s="238" t="s">
        <v>151</v>
      </c>
      <c r="E444" s="39"/>
      <c r="F444" s="239" t="s">
        <v>869</v>
      </c>
      <c r="G444" s="39"/>
      <c r="H444" s="39"/>
      <c r="I444" s="240"/>
      <c r="J444" s="39"/>
      <c r="K444" s="39"/>
      <c r="L444" s="43"/>
      <c r="M444" s="241"/>
      <c r="N444" s="242"/>
      <c r="O444" s="90"/>
      <c r="P444" s="90"/>
      <c r="Q444" s="90"/>
      <c r="R444" s="90"/>
      <c r="S444" s="90"/>
      <c r="T444" s="91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6" t="s">
        <v>151</v>
      </c>
      <c r="AU444" s="16" t="s">
        <v>85</v>
      </c>
    </row>
    <row r="445" spans="1:65" s="2" customFormat="1" ht="24.15" customHeight="1">
      <c r="A445" s="37"/>
      <c r="B445" s="38"/>
      <c r="C445" s="225" t="s">
        <v>871</v>
      </c>
      <c r="D445" s="225" t="s">
        <v>144</v>
      </c>
      <c r="E445" s="226" t="s">
        <v>872</v>
      </c>
      <c r="F445" s="227" t="s">
        <v>873</v>
      </c>
      <c r="G445" s="228" t="s">
        <v>147</v>
      </c>
      <c r="H445" s="229">
        <v>20.4</v>
      </c>
      <c r="I445" s="230"/>
      <c r="J445" s="231">
        <f>ROUND(I445*H445,2)</f>
        <v>0</v>
      </c>
      <c r="K445" s="227" t="s">
        <v>148</v>
      </c>
      <c r="L445" s="43"/>
      <c r="M445" s="232" t="s">
        <v>1</v>
      </c>
      <c r="N445" s="233" t="s">
        <v>41</v>
      </c>
      <c r="O445" s="90"/>
      <c r="P445" s="234">
        <f>O445*H445</f>
        <v>0</v>
      </c>
      <c r="Q445" s="234">
        <v>0.00077</v>
      </c>
      <c r="R445" s="234">
        <f>Q445*H445</f>
        <v>0.015708</v>
      </c>
      <c r="S445" s="234">
        <v>0</v>
      </c>
      <c r="T445" s="235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6" t="s">
        <v>240</v>
      </c>
      <c r="AT445" s="236" t="s">
        <v>144</v>
      </c>
      <c r="AU445" s="236" t="s">
        <v>85</v>
      </c>
      <c r="AY445" s="16" t="s">
        <v>142</v>
      </c>
      <c r="BE445" s="237">
        <f>IF(N445="základní",J445,0)</f>
        <v>0</v>
      </c>
      <c r="BF445" s="237">
        <f>IF(N445="snížená",J445,0)</f>
        <v>0</v>
      </c>
      <c r="BG445" s="237">
        <f>IF(N445="zákl. přenesená",J445,0)</f>
        <v>0</v>
      </c>
      <c r="BH445" s="237">
        <f>IF(N445="sníž. přenesená",J445,0)</f>
        <v>0</v>
      </c>
      <c r="BI445" s="237">
        <f>IF(N445="nulová",J445,0)</f>
        <v>0</v>
      </c>
      <c r="BJ445" s="16" t="s">
        <v>83</v>
      </c>
      <c r="BK445" s="237">
        <f>ROUND(I445*H445,2)</f>
        <v>0</v>
      </c>
      <c r="BL445" s="16" t="s">
        <v>240</v>
      </c>
      <c r="BM445" s="236" t="s">
        <v>874</v>
      </c>
    </row>
    <row r="446" spans="1:47" s="2" customFormat="1" ht="12">
      <c r="A446" s="37"/>
      <c r="B446" s="38"/>
      <c r="C446" s="39"/>
      <c r="D446" s="238" t="s">
        <v>151</v>
      </c>
      <c r="E446" s="39"/>
      <c r="F446" s="239" t="s">
        <v>875</v>
      </c>
      <c r="G446" s="39"/>
      <c r="H446" s="39"/>
      <c r="I446" s="240"/>
      <c r="J446" s="39"/>
      <c r="K446" s="39"/>
      <c r="L446" s="43"/>
      <c r="M446" s="241"/>
      <c r="N446" s="242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151</v>
      </c>
      <c r="AU446" s="16" t="s">
        <v>85</v>
      </c>
    </row>
    <row r="447" spans="1:51" s="13" customFormat="1" ht="12">
      <c r="A447" s="13"/>
      <c r="B447" s="243"/>
      <c r="C447" s="244"/>
      <c r="D447" s="238" t="s">
        <v>153</v>
      </c>
      <c r="E447" s="245" t="s">
        <v>1</v>
      </c>
      <c r="F447" s="246" t="s">
        <v>876</v>
      </c>
      <c r="G447" s="244"/>
      <c r="H447" s="247">
        <v>20.4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3" t="s">
        <v>153</v>
      </c>
      <c r="AU447" s="253" t="s">
        <v>85</v>
      </c>
      <c r="AV447" s="13" t="s">
        <v>85</v>
      </c>
      <c r="AW447" s="13" t="s">
        <v>32</v>
      </c>
      <c r="AX447" s="13" t="s">
        <v>83</v>
      </c>
      <c r="AY447" s="253" t="s">
        <v>142</v>
      </c>
    </row>
    <row r="448" spans="1:65" s="2" customFormat="1" ht="16.5" customHeight="1">
      <c r="A448" s="37"/>
      <c r="B448" s="38"/>
      <c r="C448" s="225" t="s">
        <v>877</v>
      </c>
      <c r="D448" s="225" t="s">
        <v>144</v>
      </c>
      <c r="E448" s="226" t="s">
        <v>878</v>
      </c>
      <c r="F448" s="227" t="s">
        <v>879</v>
      </c>
      <c r="G448" s="228" t="s">
        <v>307</v>
      </c>
      <c r="H448" s="229">
        <v>1</v>
      </c>
      <c r="I448" s="230"/>
      <c r="J448" s="231">
        <f>ROUND(I448*H448,2)</f>
        <v>0</v>
      </c>
      <c r="K448" s="227" t="s">
        <v>148</v>
      </c>
      <c r="L448" s="43"/>
      <c r="M448" s="232" t="s">
        <v>1</v>
      </c>
      <c r="N448" s="233" t="s">
        <v>41</v>
      </c>
      <c r="O448" s="90"/>
      <c r="P448" s="234">
        <f>O448*H448</f>
        <v>0</v>
      </c>
      <c r="Q448" s="234">
        <v>0.0001</v>
      </c>
      <c r="R448" s="234">
        <f>Q448*H448</f>
        <v>0.0001</v>
      </c>
      <c r="S448" s="234">
        <v>0</v>
      </c>
      <c r="T448" s="235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36" t="s">
        <v>240</v>
      </c>
      <c r="AT448" s="236" t="s">
        <v>144</v>
      </c>
      <c r="AU448" s="236" t="s">
        <v>85</v>
      </c>
      <c r="AY448" s="16" t="s">
        <v>142</v>
      </c>
      <c r="BE448" s="237">
        <f>IF(N448="základní",J448,0)</f>
        <v>0</v>
      </c>
      <c r="BF448" s="237">
        <f>IF(N448="snížená",J448,0)</f>
        <v>0</v>
      </c>
      <c r="BG448" s="237">
        <f>IF(N448="zákl. přenesená",J448,0)</f>
        <v>0</v>
      </c>
      <c r="BH448" s="237">
        <f>IF(N448="sníž. přenesená",J448,0)</f>
        <v>0</v>
      </c>
      <c r="BI448" s="237">
        <f>IF(N448="nulová",J448,0)</f>
        <v>0</v>
      </c>
      <c r="BJ448" s="16" t="s">
        <v>83</v>
      </c>
      <c r="BK448" s="237">
        <f>ROUND(I448*H448,2)</f>
        <v>0</v>
      </c>
      <c r="BL448" s="16" t="s">
        <v>240</v>
      </c>
      <c r="BM448" s="236" t="s">
        <v>880</v>
      </c>
    </row>
    <row r="449" spans="1:47" s="2" customFormat="1" ht="12">
      <c r="A449" s="37"/>
      <c r="B449" s="38"/>
      <c r="C449" s="39"/>
      <c r="D449" s="238" t="s">
        <v>151</v>
      </c>
      <c r="E449" s="39"/>
      <c r="F449" s="239" t="s">
        <v>881</v>
      </c>
      <c r="G449" s="39"/>
      <c r="H449" s="39"/>
      <c r="I449" s="240"/>
      <c r="J449" s="39"/>
      <c r="K449" s="39"/>
      <c r="L449" s="43"/>
      <c r="M449" s="241"/>
      <c r="N449" s="242"/>
      <c r="O449" s="90"/>
      <c r="P449" s="90"/>
      <c r="Q449" s="90"/>
      <c r="R449" s="90"/>
      <c r="S449" s="90"/>
      <c r="T449" s="91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16" t="s">
        <v>151</v>
      </c>
      <c r="AU449" s="16" t="s">
        <v>85</v>
      </c>
    </row>
    <row r="450" spans="1:65" s="2" customFormat="1" ht="33" customHeight="1">
      <c r="A450" s="37"/>
      <c r="B450" s="38"/>
      <c r="C450" s="254" t="s">
        <v>882</v>
      </c>
      <c r="D450" s="254" t="s">
        <v>202</v>
      </c>
      <c r="E450" s="255" t="s">
        <v>883</v>
      </c>
      <c r="F450" s="256" t="s">
        <v>884</v>
      </c>
      <c r="G450" s="257" t="s">
        <v>307</v>
      </c>
      <c r="H450" s="258">
        <v>1</v>
      </c>
      <c r="I450" s="259"/>
      <c r="J450" s="260">
        <f>ROUND(I450*H450,2)</f>
        <v>0</v>
      </c>
      <c r="K450" s="256" t="s">
        <v>148</v>
      </c>
      <c r="L450" s="261"/>
      <c r="M450" s="262" t="s">
        <v>1</v>
      </c>
      <c r="N450" s="263" t="s">
        <v>41</v>
      </c>
      <c r="O450" s="90"/>
      <c r="P450" s="234">
        <f>O450*H450</f>
        <v>0</v>
      </c>
      <c r="Q450" s="234">
        <v>0.00164</v>
      </c>
      <c r="R450" s="234">
        <f>Q450*H450</f>
        <v>0.00164</v>
      </c>
      <c r="S450" s="234">
        <v>0</v>
      </c>
      <c r="T450" s="235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36" t="s">
        <v>518</v>
      </c>
      <c r="AT450" s="236" t="s">
        <v>202</v>
      </c>
      <c r="AU450" s="236" t="s">
        <v>85</v>
      </c>
      <c r="AY450" s="16" t="s">
        <v>142</v>
      </c>
      <c r="BE450" s="237">
        <f>IF(N450="základní",J450,0)</f>
        <v>0</v>
      </c>
      <c r="BF450" s="237">
        <f>IF(N450="snížená",J450,0)</f>
        <v>0</v>
      </c>
      <c r="BG450" s="237">
        <f>IF(N450="zákl. přenesená",J450,0)</f>
        <v>0</v>
      </c>
      <c r="BH450" s="237">
        <f>IF(N450="sníž. přenesená",J450,0)</f>
        <v>0</v>
      </c>
      <c r="BI450" s="237">
        <f>IF(N450="nulová",J450,0)</f>
        <v>0</v>
      </c>
      <c r="BJ450" s="16" t="s">
        <v>83</v>
      </c>
      <c r="BK450" s="237">
        <f>ROUND(I450*H450,2)</f>
        <v>0</v>
      </c>
      <c r="BL450" s="16" t="s">
        <v>240</v>
      </c>
      <c r="BM450" s="236" t="s">
        <v>885</v>
      </c>
    </row>
    <row r="451" spans="1:47" s="2" customFormat="1" ht="12">
      <c r="A451" s="37"/>
      <c r="B451" s="38"/>
      <c r="C451" s="39"/>
      <c r="D451" s="238" t="s">
        <v>151</v>
      </c>
      <c r="E451" s="39"/>
      <c r="F451" s="239" t="s">
        <v>884</v>
      </c>
      <c r="G451" s="39"/>
      <c r="H451" s="39"/>
      <c r="I451" s="240"/>
      <c r="J451" s="39"/>
      <c r="K451" s="39"/>
      <c r="L451" s="43"/>
      <c r="M451" s="241"/>
      <c r="N451" s="242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151</v>
      </c>
      <c r="AU451" s="16" t="s">
        <v>85</v>
      </c>
    </row>
    <row r="452" spans="1:65" s="2" customFormat="1" ht="24.15" customHeight="1">
      <c r="A452" s="37"/>
      <c r="B452" s="38"/>
      <c r="C452" s="225" t="s">
        <v>886</v>
      </c>
      <c r="D452" s="225" t="s">
        <v>144</v>
      </c>
      <c r="E452" s="226" t="s">
        <v>887</v>
      </c>
      <c r="F452" s="227" t="s">
        <v>888</v>
      </c>
      <c r="G452" s="228" t="s">
        <v>307</v>
      </c>
      <c r="H452" s="229">
        <v>1</v>
      </c>
      <c r="I452" s="230"/>
      <c r="J452" s="231">
        <f>ROUND(I452*H452,2)</f>
        <v>0</v>
      </c>
      <c r="K452" s="227" t="s">
        <v>148</v>
      </c>
      <c r="L452" s="43"/>
      <c r="M452" s="232" t="s">
        <v>1</v>
      </c>
      <c r="N452" s="233" t="s">
        <v>41</v>
      </c>
      <c r="O452" s="90"/>
      <c r="P452" s="234">
        <f>O452*H452</f>
        <v>0</v>
      </c>
      <c r="Q452" s="234">
        <v>0</v>
      </c>
      <c r="R452" s="234">
        <f>Q452*H452</f>
        <v>0</v>
      </c>
      <c r="S452" s="234">
        <v>0</v>
      </c>
      <c r="T452" s="235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6" t="s">
        <v>240</v>
      </c>
      <c r="AT452" s="236" t="s">
        <v>144</v>
      </c>
      <c r="AU452" s="236" t="s">
        <v>85</v>
      </c>
      <c r="AY452" s="16" t="s">
        <v>142</v>
      </c>
      <c r="BE452" s="237">
        <f>IF(N452="základní",J452,0)</f>
        <v>0</v>
      </c>
      <c r="BF452" s="237">
        <f>IF(N452="snížená",J452,0)</f>
        <v>0</v>
      </c>
      <c r="BG452" s="237">
        <f>IF(N452="zákl. přenesená",J452,0)</f>
        <v>0</v>
      </c>
      <c r="BH452" s="237">
        <f>IF(N452="sníž. přenesená",J452,0)</f>
        <v>0</v>
      </c>
      <c r="BI452" s="237">
        <f>IF(N452="nulová",J452,0)</f>
        <v>0</v>
      </c>
      <c r="BJ452" s="16" t="s">
        <v>83</v>
      </c>
      <c r="BK452" s="237">
        <f>ROUND(I452*H452,2)</f>
        <v>0</v>
      </c>
      <c r="BL452" s="16" t="s">
        <v>240</v>
      </c>
      <c r="BM452" s="236" t="s">
        <v>889</v>
      </c>
    </row>
    <row r="453" spans="1:47" s="2" customFormat="1" ht="12">
      <c r="A453" s="37"/>
      <c r="B453" s="38"/>
      <c r="C453" s="39"/>
      <c r="D453" s="238" t="s">
        <v>151</v>
      </c>
      <c r="E453" s="39"/>
      <c r="F453" s="239" t="s">
        <v>890</v>
      </c>
      <c r="G453" s="39"/>
      <c r="H453" s="39"/>
      <c r="I453" s="240"/>
      <c r="J453" s="39"/>
      <c r="K453" s="39"/>
      <c r="L453" s="43"/>
      <c r="M453" s="241"/>
      <c r="N453" s="242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151</v>
      </c>
      <c r="AU453" s="16" t="s">
        <v>85</v>
      </c>
    </row>
    <row r="454" spans="1:65" s="2" customFormat="1" ht="24.15" customHeight="1">
      <c r="A454" s="37"/>
      <c r="B454" s="38"/>
      <c r="C454" s="254" t="s">
        <v>891</v>
      </c>
      <c r="D454" s="254" t="s">
        <v>202</v>
      </c>
      <c r="E454" s="255" t="s">
        <v>892</v>
      </c>
      <c r="F454" s="256" t="s">
        <v>893</v>
      </c>
      <c r="G454" s="257" t="s">
        <v>307</v>
      </c>
      <c r="H454" s="258">
        <v>1</v>
      </c>
      <c r="I454" s="259"/>
      <c r="J454" s="260">
        <f>ROUND(I454*H454,2)</f>
        <v>0</v>
      </c>
      <c r="K454" s="256" t="s">
        <v>148</v>
      </c>
      <c r="L454" s="261"/>
      <c r="M454" s="262" t="s">
        <v>1</v>
      </c>
      <c r="N454" s="263" t="s">
        <v>41</v>
      </c>
      <c r="O454" s="90"/>
      <c r="P454" s="234">
        <f>O454*H454</f>
        <v>0</v>
      </c>
      <c r="Q454" s="234">
        <v>0.0001</v>
      </c>
      <c r="R454" s="234">
        <f>Q454*H454</f>
        <v>0.0001</v>
      </c>
      <c r="S454" s="234">
        <v>0</v>
      </c>
      <c r="T454" s="235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36" t="s">
        <v>518</v>
      </c>
      <c r="AT454" s="236" t="s">
        <v>202</v>
      </c>
      <c r="AU454" s="236" t="s">
        <v>85</v>
      </c>
      <c r="AY454" s="16" t="s">
        <v>142</v>
      </c>
      <c r="BE454" s="237">
        <f>IF(N454="základní",J454,0)</f>
        <v>0</v>
      </c>
      <c r="BF454" s="237">
        <f>IF(N454="snížená",J454,0)</f>
        <v>0</v>
      </c>
      <c r="BG454" s="237">
        <f>IF(N454="zákl. přenesená",J454,0)</f>
        <v>0</v>
      </c>
      <c r="BH454" s="237">
        <f>IF(N454="sníž. přenesená",J454,0)</f>
        <v>0</v>
      </c>
      <c r="BI454" s="237">
        <f>IF(N454="nulová",J454,0)</f>
        <v>0</v>
      </c>
      <c r="BJ454" s="16" t="s">
        <v>83</v>
      </c>
      <c r="BK454" s="237">
        <f>ROUND(I454*H454,2)</f>
        <v>0</v>
      </c>
      <c r="BL454" s="16" t="s">
        <v>240</v>
      </c>
      <c r="BM454" s="236" t="s">
        <v>894</v>
      </c>
    </row>
    <row r="455" spans="1:47" s="2" customFormat="1" ht="12">
      <c r="A455" s="37"/>
      <c r="B455" s="38"/>
      <c r="C455" s="39"/>
      <c r="D455" s="238" t="s">
        <v>151</v>
      </c>
      <c r="E455" s="39"/>
      <c r="F455" s="239" t="s">
        <v>893</v>
      </c>
      <c r="G455" s="39"/>
      <c r="H455" s="39"/>
      <c r="I455" s="240"/>
      <c r="J455" s="39"/>
      <c r="K455" s="39"/>
      <c r="L455" s="43"/>
      <c r="M455" s="241"/>
      <c r="N455" s="242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151</v>
      </c>
      <c r="AU455" s="16" t="s">
        <v>85</v>
      </c>
    </row>
    <row r="456" spans="1:65" s="2" customFormat="1" ht="24.15" customHeight="1">
      <c r="A456" s="37"/>
      <c r="B456" s="38"/>
      <c r="C456" s="225" t="s">
        <v>895</v>
      </c>
      <c r="D456" s="225" t="s">
        <v>144</v>
      </c>
      <c r="E456" s="226" t="s">
        <v>896</v>
      </c>
      <c r="F456" s="227" t="s">
        <v>897</v>
      </c>
      <c r="G456" s="228" t="s">
        <v>186</v>
      </c>
      <c r="H456" s="229">
        <v>0.813</v>
      </c>
      <c r="I456" s="230"/>
      <c r="J456" s="231">
        <f>ROUND(I456*H456,2)</f>
        <v>0</v>
      </c>
      <c r="K456" s="227" t="s">
        <v>148</v>
      </c>
      <c r="L456" s="43"/>
      <c r="M456" s="232" t="s">
        <v>1</v>
      </c>
      <c r="N456" s="233" t="s">
        <v>41</v>
      </c>
      <c r="O456" s="90"/>
      <c r="P456" s="234">
        <f>O456*H456</f>
        <v>0</v>
      </c>
      <c r="Q456" s="234">
        <v>0</v>
      </c>
      <c r="R456" s="234">
        <f>Q456*H456</f>
        <v>0</v>
      </c>
      <c r="S456" s="234">
        <v>0</v>
      </c>
      <c r="T456" s="235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6" t="s">
        <v>240</v>
      </c>
      <c r="AT456" s="236" t="s">
        <v>144</v>
      </c>
      <c r="AU456" s="236" t="s">
        <v>85</v>
      </c>
      <c r="AY456" s="16" t="s">
        <v>142</v>
      </c>
      <c r="BE456" s="237">
        <f>IF(N456="základní",J456,0)</f>
        <v>0</v>
      </c>
      <c r="BF456" s="237">
        <f>IF(N456="snížená",J456,0)</f>
        <v>0</v>
      </c>
      <c r="BG456" s="237">
        <f>IF(N456="zákl. přenesená",J456,0)</f>
        <v>0</v>
      </c>
      <c r="BH456" s="237">
        <f>IF(N456="sníž. přenesená",J456,0)</f>
        <v>0</v>
      </c>
      <c r="BI456" s="237">
        <f>IF(N456="nulová",J456,0)</f>
        <v>0</v>
      </c>
      <c r="BJ456" s="16" t="s">
        <v>83</v>
      </c>
      <c r="BK456" s="237">
        <f>ROUND(I456*H456,2)</f>
        <v>0</v>
      </c>
      <c r="BL456" s="16" t="s">
        <v>240</v>
      </c>
      <c r="BM456" s="236" t="s">
        <v>898</v>
      </c>
    </row>
    <row r="457" spans="1:47" s="2" customFormat="1" ht="12">
      <c r="A457" s="37"/>
      <c r="B457" s="38"/>
      <c r="C457" s="39"/>
      <c r="D457" s="238" t="s">
        <v>151</v>
      </c>
      <c r="E457" s="39"/>
      <c r="F457" s="239" t="s">
        <v>899</v>
      </c>
      <c r="G457" s="39"/>
      <c r="H457" s="39"/>
      <c r="I457" s="240"/>
      <c r="J457" s="39"/>
      <c r="K457" s="39"/>
      <c r="L457" s="43"/>
      <c r="M457" s="241"/>
      <c r="N457" s="242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151</v>
      </c>
      <c r="AU457" s="16" t="s">
        <v>85</v>
      </c>
    </row>
    <row r="458" spans="1:63" s="12" customFormat="1" ht="22.8" customHeight="1">
      <c r="A458" s="12"/>
      <c r="B458" s="209"/>
      <c r="C458" s="210"/>
      <c r="D458" s="211" t="s">
        <v>75</v>
      </c>
      <c r="E458" s="223" t="s">
        <v>900</v>
      </c>
      <c r="F458" s="223" t="s">
        <v>901</v>
      </c>
      <c r="G458" s="210"/>
      <c r="H458" s="210"/>
      <c r="I458" s="213"/>
      <c r="J458" s="224">
        <f>BK458</f>
        <v>0</v>
      </c>
      <c r="K458" s="210"/>
      <c r="L458" s="215"/>
      <c r="M458" s="216"/>
      <c r="N458" s="217"/>
      <c r="O458" s="217"/>
      <c r="P458" s="218">
        <f>SUM(P459:P494)</f>
        <v>0</v>
      </c>
      <c r="Q458" s="217"/>
      <c r="R458" s="218">
        <f>SUM(R459:R494)</f>
        <v>0.8469624</v>
      </c>
      <c r="S458" s="217"/>
      <c r="T458" s="219">
        <f>SUM(T459:T494)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20" t="s">
        <v>85</v>
      </c>
      <c r="AT458" s="221" t="s">
        <v>75</v>
      </c>
      <c r="AU458" s="221" t="s">
        <v>83</v>
      </c>
      <c r="AY458" s="220" t="s">
        <v>142</v>
      </c>
      <c r="BK458" s="222">
        <f>SUM(BK459:BK494)</f>
        <v>0</v>
      </c>
    </row>
    <row r="459" spans="1:65" s="2" customFormat="1" ht="24.15" customHeight="1">
      <c r="A459" s="37"/>
      <c r="B459" s="38"/>
      <c r="C459" s="225" t="s">
        <v>902</v>
      </c>
      <c r="D459" s="225" t="s">
        <v>144</v>
      </c>
      <c r="E459" s="226" t="s">
        <v>903</v>
      </c>
      <c r="F459" s="227" t="s">
        <v>904</v>
      </c>
      <c r="G459" s="228" t="s">
        <v>147</v>
      </c>
      <c r="H459" s="229">
        <v>89.4</v>
      </c>
      <c r="I459" s="230"/>
      <c r="J459" s="231">
        <f>ROUND(I459*H459,2)</f>
        <v>0</v>
      </c>
      <c r="K459" s="227" t="s">
        <v>148</v>
      </c>
      <c r="L459" s="43"/>
      <c r="M459" s="232" t="s">
        <v>1</v>
      </c>
      <c r="N459" s="233" t="s">
        <v>41</v>
      </c>
      <c r="O459" s="90"/>
      <c r="P459" s="234">
        <f>O459*H459</f>
        <v>0</v>
      </c>
      <c r="Q459" s="234">
        <v>0</v>
      </c>
      <c r="R459" s="234">
        <f>Q459*H459</f>
        <v>0</v>
      </c>
      <c r="S459" s="234">
        <v>0</v>
      </c>
      <c r="T459" s="235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36" t="s">
        <v>240</v>
      </c>
      <c r="AT459" s="236" t="s">
        <v>144</v>
      </c>
      <c r="AU459" s="236" t="s">
        <v>85</v>
      </c>
      <c r="AY459" s="16" t="s">
        <v>142</v>
      </c>
      <c r="BE459" s="237">
        <f>IF(N459="základní",J459,0)</f>
        <v>0</v>
      </c>
      <c r="BF459" s="237">
        <f>IF(N459="snížená",J459,0)</f>
        <v>0</v>
      </c>
      <c r="BG459" s="237">
        <f>IF(N459="zákl. přenesená",J459,0)</f>
        <v>0</v>
      </c>
      <c r="BH459" s="237">
        <f>IF(N459="sníž. přenesená",J459,0)</f>
        <v>0</v>
      </c>
      <c r="BI459" s="237">
        <f>IF(N459="nulová",J459,0)</f>
        <v>0</v>
      </c>
      <c r="BJ459" s="16" t="s">
        <v>83</v>
      </c>
      <c r="BK459" s="237">
        <f>ROUND(I459*H459,2)</f>
        <v>0</v>
      </c>
      <c r="BL459" s="16" t="s">
        <v>240</v>
      </c>
      <c r="BM459" s="236" t="s">
        <v>905</v>
      </c>
    </row>
    <row r="460" spans="1:47" s="2" customFormat="1" ht="12">
      <c r="A460" s="37"/>
      <c r="B460" s="38"/>
      <c r="C460" s="39"/>
      <c r="D460" s="238" t="s">
        <v>151</v>
      </c>
      <c r="E460" s="39"/>
      <c r="F460" s="239" t="s">
        <v>906</v>
      </c>
      <c r="G460" s="39"/>
      <c r="H460" s="39"/>
      <c r="I460" s="240"/>
      <c r="J460" s="39"/>
      <c r="K460" s="39"/>
      <c r="L460" s="43"/>
      <c r="M460" s="241"/>
      <c r="N460" s="242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151</v>
      </c>
      <c r="AU460" s="16" t="s">
        <v>85</v>
      </c>
    </row>
    <row r="461" spans="1:51" s="13" customFormat="1" ht="12">
      <c r="A461" s="13"/>
      <c r="B461" s="243"/>
      <c r="C461" s="244"/>
      <c r="D461" s="238" t="s">
        <v>153</v>
      </c>
      <c r="E461" s="245" t="s">
        <v>1</v>
      </c>
      <c r="F461" s="246" t="s">
        <v>907</v>
      </c>
      <c r="G461" s="244"/>
      <c r="H461" s="247">
        <v>44.7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3" t="s">
        <v>153</v>
      </c>
      <c r="AU461" s="253" t="s">
        <v>85</v>
      </c>
      <c r="AV461" s="13" t="s">
        <v>85</v>
      </c>
      <c r="AW461" s="13" t="s">
        <v>32</v>
      </c>
      <c r="AX461" s="13" t="s">
        <v>83</v>
      </c>
      <c r="AY461" s="253" t="s">
        <v>142</v>
      </c>
    </row>
    <row r="462" spans="1:51" s="13" customFormat="1" ht="12">
      <c r="A462" s="13"/>
      <c r="B462" s="243"/>
      <c r="C462" s="244"/>
      <c r="D462" s="238" t="s">
        <v>153</v>
      </c>
      <c r="E462" s="244"/>
      <c r="F462" s="246" t="s">
        <v>908</v>
      </c>
      <c r="G462" s="244"/>
      <c r="H462" s="247">
        <v>89.4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3" t="s">
        <v>153</v>
      </c>
      <c r="AU462" s="253" t="s">
        <v>85</v>
      </c>
      <c r="AV462" s="13" t="s">
        <v>85</v>
      </c>
      <c r="AW462" s="13" t="s">
        <v>4</v>
      </c>
      <c r="AX462" s="13" t="s">
        <v>83</v>
      </c>
      <c r="AY462" s="253" t="s">
        <v>142</v>
      </c>
    </row>
    <row r="463" spans="1:65" s="2" customFormat="1" ht="24.15" customHeight="1">
      <c r="A463" s="37"/>
      <c r="B463" s="38"/>
      <c r="C463" s="254" t="s">
        <v>909</v>
      </c>
      <c r="D463" s="254" t="s">
        <v>202</v>
      </c>
      <c r="E463" s="255" t="s">
        <v>910</v>
      </c>
      <c r="F463" s="256" t="s">
        <v>911</v>
      </c>
      <c r="G463" s="257" t="s">
        <v>147</v>
      </c>
      <c r="H463" s="258">
        <v>93.87</v>
      </c>
      <c r="I463" s="259"/>
      <c r="J463" s="260">
        <f>ROUND(I463*H463,2)</f>
        <v>0</v>
      </c>
      <c r="K463" s="256" t="s">
        <v>148</v>
      </c>
      <c r="L463" s="261"/>
      <c r="M463" s="262" t="s">
        <v>1</v>
      </c>
      <c r="N463" s="263" t="s">
        <v>41</v>
      </c>
      <c r="O463" s="90"/>
      <c r="P463" s="234">
        <f>O463*H463</f>
        <v>0</v>
      </c>
      <c r="Q463" s="234">
        <v>0.0012</v>
      </c>
      <c r="R463" s="234">
        <f>Q463*H463</f>
        <v>0.112644</v>
      </c>
      <c r="S463" s="234">
        <v>0</v>
      </c>
      <c r="T463" s="235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36" t="s">
        <v>518</v>
      </c>
      <c r="AT463" s="236" t="s">
        <v>202</v>
      </c>
      <c r="AU463" s="236" t="s">
        <v>85</v>
      </c>
      <c r="AY463" s="16" t="s">
        <v>142</v>
      </c>
      <c r="BE463" s="237">
        <f>IF(N463="základní",J463,0)</f>
        <v>0</v>
      </c>
      <c r="BF463" s="237">
        <f>IF(N463="snížená",J463,0)</f>
        <v>0</v>
      </c>
      <c r="BG463" s="237">
        <f>IF(N463="zákl. přenesená",J463,0)</f>
        <v>0</v>
      </c>
      <c r="BH463" s="237">
        <f>IF(N463="sníž. přenesená",J463,0)</f>
        <v>0</v>
      </c>
      <c r="BI463" s="237">
        <f>IF(N463="nulová",J463,0)</f>
        <v>0</v>
      </c>
      <c r="BJ463" s="16" t="s">
        <v>83</v>
      </c>
      <c r="BK463" s="237">
        <f>ROUND(I463*H463,2)</f>
        <v>0</v>
      </c>
      <c r="BL463" s="16" t="s">
        <v>240</v>
      </c>
      <c r="BM463" s="236" t="s">
        <v>912</v>
      </c>
    </row>
    <row r="464" spans="1:47" s="2" customFormat="1" ht="12">
      <c r="A464" s="37"/>
      <c r="B464" s="38"/>
      <c r="C464" s="39"/>
      <c r="D464" s="238" t="s">
        <v>151</v>
      </c>
      <c r="E464" s="39"/>
      <c r="F464" s="239" t="s">
        <v>911</v>
      </c>
      <c r="G464" s="39"/>
      <c r="H464" s="39"/>
      <c r="I464" s="240"/>
      <c r="J464" s="39"/>
      <c r="K464" s="39"/>
      <c r="L464" s="43"/>
      <c r="M464" s="241"/>
      <c r="N464" s="242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151</v>
      </c>
      <c r="AU464" s="16" t="s">
        <v>85</v>
      </c>
    </row>
    <row r="465" spans="1:47" s="2" customFormat="1" ht="12">
      <c r="A465" s="37"/>
      <c r="B465" s="38"/>
      <c r="C465" s="39"/>
      <c r="D465" s="238" t="s">
        <v>652</v>
      </c>
      <c r="E465" s="39"/>
      <c r="F465" s="279" t="s">
        <v>913</v>
      </c>
      <c r="G465" s="39"/>
      <c r="H465" s="39"/>
      <c r="I465" s="240"/>
      <c r="J465" s="39"/>
      <c r="K465" s="39"/>
      <c r="L465" s="43"/>
      <c r="M465" s="241"/>
      <c r="N465" s="242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652</v>
      </c>
      <c r="AU465" s="16" t="s">
        <v>85</v>
      </c>
    </row>
    <row r="466" spans="1:51" s="13" customFormat="1" ht="12">
      <c r="A466" s="13"/>
      <c r="B466" s="243"/>
      <c r="C466" s="244"/>
      <c r="D466" s="238" t="s">
        <v>153</v>
      </c>
      <c r="E466" s="245" t="s">
        <v>1</v>
      </c>
      <c r="F466" s="246" t="s">
        <v>914</v>
      </c>
      <c r="G466" s="244"/>
      <c r="H466" s="247">
        <v>89.4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3" t="s">
        <v>153</v>
      </c>
      <c r="AU466" s="253" t="s">
        <v>85</v>
      </c>
      <c r="AV466" s="13" t="s">
        <v>85</v>
      </c>
      <c r="AW466" s="13" t="s">
        <v>32</v>
      </c>
      <c r="AX466" s="13" t="s">
        <v>83</v>
      </c>
      <c r="AY466" s="253" t="s">
        <v>142</v>
      </c>
    </row>
    <row r="467" spans="1:51" s="13" customFormat="1" ht="12">
      <c r="A467" s="13"/>
      <c r="B467" s="243"/>
      <c r="C467" s="244"/>
      <c r="D467" s="238" t="s">
        <v>153</v>
      </c>
      <c r="E467" s="244"/>
      <c r="F467" s="246" t="s">
        <v>915</v>
      </c>
      <c r="G467" s="244"/>
      <c r="H467" s="247">
        <v>93.87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3" t="s">
        <v>153</v>
      </c>
      <c r="AU467" s="253" t="s">
        <v>85</v>
      </c>
      <c r="AV467" s="13" t="s">
        <v>85</v>
      </c>
      <c r="AW467" s="13" t="s">
        <v>4</v>
      </c>
      <c r="AX467" s="13" t="s">
        <v>83</v>
      </c>
      <c r="AY467" s="253" t="s">
        <v>142</v>
      </c>
    </row>
    <row r="468" spans="1:65" s="2" customFormat="1" ht="24.15" customHeight="1">
      <c r="A468" s="37"/>
      <c r="B468" s="38"/>
      <c r="C468" s="225" t="s">
        <v>916</v>
      </c>
      <c r="D468" s="225" t="s">
        <v>144</v>
      </c>
      <c r="E468" s="226" t="s">
        <v>917</v>
      </c>
      <c r="F468" s="227" t="s">
        <v>918</v>
      </c>
      <c r="G468" s="228" t="s">
        <v>147</v>
      </c>
      <c r="H468" s="229">
        <v>36.063</v>
      </c>
      <c r="I468" s="230"/>
      <c r="J468" s="231">
        <f>ROUND(I468*H468,2)</f>
        <v>0</v>
      </c>
      <c r="K468" s="227" t="s">
        <v>148</v>
      </c>
      <c r="L468" s="43"/>
      <c r="M468" s="232" t="s">
        <v>1</v>
      </c>
      <c r="N468" s="233" t="s">
        <v>41</v>
      </c>
      <c r="O468" s="90"/>
      <c r="P468" s="234">
        <f>O468*H468</f>
        <v>0</v>
      </c>
      <c r="Q468" s="234">
        <v>0.006</v>
      </c>
      <c r="R468" s="234">
        <f>Q468*H468</f>
        <v>0.21637800000000001</v>
      </c>
      <c r="S468" s="234">
        <v>0</v>
      </c>
      <c r="T468" s="235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36" t="s">
        <v>240</v>
      </c>
      <c r="AT468" s="236" t="s">
        <v>144</v>
      </c>
      <c r="AU468" s="236" t="s">
        <v>85</v>
      </c>
      <c r="AY468" s="16" t="s">
        <v>142</v>
      </c>
      <c r="BE468" s="237">
        <f>IF(N468="základní",J468,0)</f>
        <v>0</v>
      </c>
      <c r="BF468" s="237">
        <f>IF(N468="snížená",J468,0)</f>
        <v>0</v>
      </c>
      <c r="BG468" s="237">
        <f>IF(N468="zákl. přenesená",J468,0)</f>
        <v>0</v>
      </c>
      <c r="BH468" s="237">
        <f>IF(N468="sníž. přenesená",J468,0)</f>
        <v>0</v>
      </c>
      <c r="BI468" s="237">
        <f>IF(N468="nulová",J468,0)</f>
        <v>0</v>
      </c>
      <c r="BJ468" s="16" t="s">
        <v>83</v>
      </c>
      <c r="BK468" s="237">
        <f>ROUND(I468*H468,2)</f>
        <v>0</v>
      </c>
      <c r="BL468" s="16" t="s">
        <v>240</v>
      </c>
      <c r="BM468" s="236" t="s">
        <v>919</v>
      </c>
    </row>
    <row r="469" spans="1:47" s="2" customFormat="1" ht="12">
      <c r="A469" s="37"/>
      <c r="B469" s="38"/>
      <c r="C469" s="39"/>
      <c r="D469" s="238" t="s">
        <v>151</v>
      </c>
      <c r="E469" s="39"/>
      <c r="F469" s="239" t="s">
        <v>920</v>
      </c>
      <c r="G469" s="39"/>
      <c r="H469" s="39"/>
      <c r="I469" s="240"/>
      <c r="J469" s="39"/>
      <c r="K469" s="39"/>
      <c r="L469" s="43"/>
      <c r="M469" s="241"/>
      <c r="N469" s="242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151</v>
      </c>
      <c r="AU469" s="16" t="s">
        <v>85</v>
      </c>
    </row>
    <row r="470" spans="1:51" s="13" customFormat="1" ht="12">
      <c r="A470" s="13"/>
      <c r="B470" s="243"/>
      <c r="C470" s="244"/>
      <c r="D470" s="238" t="s">
        <v>153</v>
      </c>
      <c r="E470" s="245" t="s">
        <v>1</v>
      </c>
      <c r="F470" s="246" t="s">
        <v>921</v>
      </c>
      <c r="G470" s="244"/>
      <c r="H470" s="247">
        <v>34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3" t="s">
        <v>153</v>
      </c>
      <c r="AU470" s="253" t="s">
        <v>85</v>
      </c>
      <c r="AV470" s="13" t="s">
        <v>85</v>
      </c>
      <c r="AW470" s="13" t="s">
        <v>32</v>
      </c>
      <c r="AX470" s="13" t="s">
        <v>76</v>
      </c>
      <c r="AY470" s="253" t="s">
        <v>142</v>
      </c>
    </row>
    <row r="471" spans="1:51" s="13" customFormat="1" ht="12">
      <c r="A471" s="13"/>
      <c r="B471" s="243"/>
      <c r="C471" s="244"/>
      <c r="D471" s="238" t="s">
        <v>153</v>
      </c>
      <c r="E471" s="245" t="s">
        <v>1</v>
      </c>
      <c r="F471" s="246" t="s">
        <v>922</v>
      </c>
      <c r="G471" s="244"/>
      <c r="H471" s="247">
        <v>1.688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3" t="s">
        <v>153</v>
      </c>
      <c r="AU471" s="253" t="s">
        <v>85</v>
      </c>
      <c r="AV471" s="13" t="s">
        <v>85</v>
      </c>
      <c r="AW471" s="13" t="s">
        <v>32</v>
      </c>
      <c r="AX471" s="13" t="s">
        <v>76</v>
      </c>
      <c r="AY471" s="253" t="s">
        <v>142</v>
      </c>
    </row>
    <row r="472" spans="1:51" s="13" customFormat="1" ht="12">
      <c r="A472" s="13"/>
      <c r="B472" s="243"/>
      <c r="C472" s="244"/>
      <c r="D472" s="238" t="s">
        <v>153</v>
      </c>
      <c r="E472" s="245" t="s">
        <v>1</v>
      </c>
      <c r="F472" s="246" t="s">
        <v>923</v>
      </c>
      <c r="G472" s="244"/>
      <c r="H472" s="247">
        <v>0.375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3" t="s">
        <v>153</v>
      </c>
      <c r="AU472" s="253" t="s">
        <v>85</v>
      </c>
      <c r="AV472" s="13" t="s">
        <v>85</v>
      </c>
      <c r="AW472" s="13" t="s">
        <v>32</v>
      </c>
      <c r="AX472" s="13" t="s">
        <v>76</v>
      </c>
      <c r="AY472" s="253" t="s">
        <v>142</v>
      </c>
    </row>
    <row r="473" spans="1:51" s="14" customFormat="1" ht="12">
      <c r="A473" s="14"/>
      <c r="B473" s="264"/>
      <c r="C473" s="265"/>
      <c r="D473" s="238" t="s">
        <v>153</v>
      </c>
      <c r="E473" s="266" t="s">
        <v>1</v>
      </c>
      <c r="F473" s="267" t="s">
        <v>233</v>
      </c>
      <c r="G473" s="265"/>
      <c r="H473" s="268">
        <v>36.063</v>
      </c>
      <c r="I473" s="269"/>
      <c r="J473" s="265"/>
      <c r="K473" s="265"/>
      <c r="L473" s="270"/>
      <c r="M473" s="271"/>
      <c r="N473" s="272"/>
      <c r="O473" s="272"/>
      <c r="P473" s="272"/>
      <c r="Q473" s="272"/>
      <c r="R473" s="272"/>
      <c r="S473" s="272"/>
      <c r="T473" s="27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4" t="s">
        <v>153</v>
      </c>
      <c r="AU473" s="274" t="s">
        <v>85</v>
      </c>
      <c r="AV473" s="14" t="s">
        <v>149</v>
      </c>
      <c r="AW473" s="14" t="s">
        <v>32</v>
      </c>
      <c r="AX473" s="14" t="s">
        <v>83</v>
      </c>
      <c r="AY473" s="274" t="s">
        <v>142</v>
      </c>
    </row>
    <row r="474" spans="1:65" s="2" customFormat="1" ht="24.15" customHeight="1">
      <c r="A474" s="37"/>
      <c r="B474" s="38"/>
      <c r="C474" s="254" t="s">
        <v>924</v>
      </c>
      <c r="D474" s="254" t="s">
        <v>202</v>
      </c>
      <c r="E474" s="255" t="s">
        <v>925</v>
      </c>
      <c r="F474" s="256" t="s">
        <v>926</v>
      </c>
      <c r="G474" s="257" t="s">
        <v>147</v>
      </c>
      <c r="H474" s="258">
        <v>36.784</v>
      </c>
      <c r="I474" s="259"/>
      <c r="J474" s="260">
        <f>ROUND(I474*H474,2)</f>
        <v>0</v>
      </c>
      <c r="K474" s="256" t="s">
        <v>148</v>
      </c>
      <c r="L474" s="261"/>
      <c r="M474" s="262" t="s">
        <v>1</v>
      </c>
      <c r="N474" s="263" t="s">
        <v>41</v>
      </c>
      <c r="O474" s="90"/>
      <c r="P474" s="234">
        <f>O474*H474</f>
        <v>0</v>
      </c>
      <c r="Q474" s="234">
        <v>0.0021</v>
      </c>
      <c r="R474" s="234">
        <f>Q474*H474</f>
        <v>0.07724639999999999</v>
      </c>
      <c r="S474" s="234">
        <v>0</v>
      </c>
      <c r="T474" s="235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36" t="s">
        <v>518</v>
      </c>
      <c r="AT474" s="236" t="s">
        <v>202</v>
      </c>
      <c r="AU474" s="236" t="s">
        <v>85</v>
      </c>
      <c r="AY474" s="16" t="s">
        <v>142</v>
      </c>
      <c r="BE474" s="237">
        <f>IF(N474="základní",J474,0)</f>
        <v>0</v>
      </c>
      <c r="BF474" s="237">
        <f>IF(N474="snížená",J474,0)</f>
        <v>0</v>
      </c>
      <c r="BG474" s="237">
        <f>IF(N474="zákl. přenesená",J474,0)</f>
        <v>0</v>
      </c>
      <c r="BH474" s="237">
        <f>IF(N474="sníž. přenesená",J474,0)</f>
        <v>0</v>
      </c>
      <c r="BI474" s="237">
        <f>IF(N474="nulová",J474,0)</f>
        <v>0</v>
      </c>
      <c r="BJ474" s="16" t="s">
        <v>83</v>
      </c>
      <c r="BK474" s="237">
        <f>ROUND(I474*H474,2)</f>
        <v>0</v>
      </c>
      <c r="BL474" s="16" t="s">
        <v>240</v>
      </c>
      <c r="BM474" s="236" t="s">
        <v>927</v>
      </c>
    </row>
    <row r="475" spans="1:47" s="2" customFormat="1" ht="12">
      <c r="A475" s="37"/>
      <c r="B475" s="38"/>
      <c r="C475" s="39"/>
      <c r="D475" s="238" t="s">
        <v>151</v>
      </c>
      <c r="E475" s="39"/>
      <c r="F475" s="239" t="s">
        <v>926</v>
      </c>
      <c r="G475" s="39"/>
      <c r="H475" s="39"/>
      <c r="I475" s="240"/>
      <c r="J475" s="39"/>
      <c r="K475" s="39"/>
      <c r="L475" s="43"/>
      <c r="M475" s="241"/>
      <c r="N475" s="242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151</v>
      </c>
      <c r="AU475" s="16" t="s">
        <v>85</v>
      </c>
    </row>
    <row r="476" spans="1:51" s="13" customFormat="1" ht="12">
      <c r="A476" s="13"/>
      <c r="B476" s="243"/>
      <c r="C476" s="244"/>
      <c r="D476" s="238" t="s">
        <v>153</v>
      </c>
      <c r="E476" s="244"/>
      <c r="F476" s="246" t="s">
        <v>928</v>
      </c>
      <c r="G476" s="244"/>
      <c r="H476" s="247">
        <v>36.784</v>
      </c>
      <c r="I476" s="248"/>
      <c r="J476" s="244"/>
      <c r="K476" s="244"/>
      <c r="L476" s="249"/>
      <c r="M476" s="250"/>
      <c r="N476" s="251"/>
      <c r="O476" s="251"/>
      <c r="P476" s="251"/>
      <c r="Q476" s="251"/>
      <c r="R476" s="251"/>
      <c r="S476" s="251"/>
      <c r="T476" s="25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3" t="s">
        <v>153</v>
      </c>
      <c r="AU476" s="253" t="s">
        <v>85</v>
      </c>
      <c r="AV476" s="13" t="s">
        <v>85</v>
      </c>
      <c r="AW476" s="13" t="s">
        <v>4</v>
      </c>
      <c r="AX476" s="13" t="s">
        <v>83</v>
      </c>
      <c r="AY476" s="253" t="s">
        <v>142</v>
      </c>
    </row>
    <row r="477" spans="1:65" s="2" customFormat="1" ht="24.15" customHeight="1">
      <c r="A477" s="37"/>
      <c r="B477" s="38"/>
      <c r="C477" s="254" t="s">
        <v>929</v>
      </c>
      <c r="D477" s="254" t="s">
        <v>202</v>
      </c>
      <c r="E477" s="255" t="s">
        <v>930</v>
      </c>
      <c r="F477" s="256" t="s">
        <v>931</v>
      </c>
      <c r="G477" s="257" t="s">
        <v>147</v>
      </c>
      <c r="H477" s="258">
        <v>0.4</v>
      </c>
      <c r="I477" s="259"/>
      <c r="J477" s="260">
        <f>ROUND(I477*H477,2)</f>
        <v>0</v>
      </c>
      <c r="K477" s="256" t="s">
        <v>148</v>
      </c>
      <c r="L477" s="261"/>
      <c r="M477" s="262" t="s">
        <v>1</v>
      </c>
      <c r="N477" s="263" t="s">
        <v>41</v>
      </c>
      <c r="O477" s="90"/>
      <c r="P477" s="234">
        <f>O477*H477</f>
        <v>0</v>
      </c>
      <c r="Q477" s="234">
        <v>0.0012</v>
      </c>
      <c r="R477" s="234">
        <f>Q477*H477</f>
        <v>0.00047999999999999996</v>
      </c>
      <c r="S477" s="234">
        <v>0</v>
      </c>
      <c r="T477" s="235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36" t="s">
        <v>518</v>
      </c>
      <c r="AT477" s="236" t="s">
        <v>202</v>
      </c>
      <c r="AU477" s="236" t="s">
        <v>85</v>
      </c>
      <c r="AY477" s="16" t="s">
        <v>142</v>
      </c>
      <c r="BE477" s="237">
        <f>IF(N477="základní",J477,0)</f>
        <v>0</v>
      </c>
      <c r="BF477" s="237">
        <f>IF(N477="snížená",J477,0)</f>
        <v>0</v>
      </c>
      <c r="BG477" s="237">
        <f>IF(N477="zákl. přenesená",J477,0)</f>
        <v>0</v>
      </c>
      <c r="BH477" s="237">
        <f>IF(N477="sníž. přenesená",J477,0)</f>
        <v>0</v>
      </c>
      <c r="BI477" s="237">
        <f>IF(N477="nulová",J477,0)</f>
        <v>0</v>
      </c>
      <c r="BJ477" s="16" t="s">
        <v>83</v>
      </c>
      <c r="BK477" s="237">
        <f>ROUND(I477*H477,2)</f>
        <v>0</v>
      </c>
      <c r="BL477" s="16" t="s">
        <v>240</v>
      </c>
      <c r="BM477" s="236" t="s">
        <v>932</v>
      </c>
    </row>
    <row r="478" spans="1:47" s="2" customFormat="1" ht="12">
      <c r="A478" s="37"/>
      <c r="B478" s="38"/>
      <c r="C478" s="39"/>
      <c r="D478" s="238" t="s">
        <v>151</v>
      </c>
      <c r="E478" s="39"/>
      <c r="F478" s="239" t="s">
        <v>931</v>
      </c>
      <c r="G478" s="39"/>
      <c r="H478" s="39"/>
      <c r="I478" s="240"/>
      <c r="J478" s="39"/>
      <c r="K478" s="39"/>
      <c r="L478" s="43"/>
      <c r="M478" s="241"/>
      <c r="N478" s="242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151</v>
      </c>
      <c r="AU478" s="16" t="s">
        <v>85</v>
      </c>
    </row>
    <row r="479" spans="1:65" s="2" customFormat="1" ht="24.15" customHeight="1">
      <c r="A479" s="37"/>
      <c r="B479" s="38"/>
      <c r="C479" s="225" t="s">
        <v>933</v>
      </c>
      <c r="D479" s="225" t="s">
        <v>144</v>
      </c>
      <c r="E479" s="226" t="s">
        <v>934</v>
      </c>
      <c r="F479" s="227" t="s">
        <v>935</v>
      </c>
      <c r="G479" s="228" t="s">
        <v>147</v>
      </c>
      <c r="H479" s="229">
        <v>1.75</v>
      </c>
      <c r="I479" s="230"/>
      <c r="J479" s="231">
        <f>ROUND(I479*H479,2)</f>
        <v>0</v>
      </c>
      <c r="K479" s="227" t="s">
        <v>148</v>
      </c>
      <c r="L479" s="43"/>
      <c r="M479" s="232" t="s">
        <v>1</v>
      </c>
      <c r="N479" s="233" t="s">
        <v>41</v>
      </c>
      <c r="O479" s="90"/>
      <c r="P479" s="234">
        <f>O479*H479</f>
        <v>0</v>
      </c>
      <c r="Q479" s="234">
        <v>0</v>
      </c>
      <c r="R479" s="234">
        <f>Q479*H479</f>
        <v>0</v>
      </c>
      <c r="S479" s="234">
        <v>0</v>
      </c>
      <c r="T479" s="235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36" t="s">
        <v>240</v>
      </c>
      <c r="AT479" s="236" t="s">
        <v>144</v>
      </c>
      <c r="AU479" s="236" t="s">
        <v>85</v>
      </c>
      <c r="AY479" s="16" t="s">
        <v>142</v>
      </c>
      <c r="BE479" s="237">
        <f>IF(N479="základní",J479,0)</f>
        <v>0</v>
      </c>
      <c r="BF479" s="237">
        <f>IF(N479="snížená",J479,0)</f>
        <v>0</v>
      </c>
      <c r="BG479" s="237">
        <f>IF(N479="zákl. přenesená",J479,0)</f>
        <v>0</v>
      </c>
      <c r="BH479" s="237">
        <f>IF(N479="sníž. přenesená",J479,0)</f>
        <v>0</v>
      </c>
      <c r="BI479" s="237">
        <f>IF(N479="nulová",J479,0)</f>
        <v>0</v>
      </c>
      <c r="BJ479" s="16" t="s">
        <v>83</v>
      </c>
      <c r="BK479" s="237">
        <f>ROUND(I479*H479,2)</f>
        <v>0</v>
      </c>
      <c r="BL479" s="16" t="s">
        <v>240</v>
      </c>
      <c r="BM479" s="236" t="s">
        <v>936</v>
      </c>
    </row>
    <row r="480" spans="1:47" s="2" customFormat="1" ht="12">
      <c r="A480" s="37"/>
      <c r="B480" s="38"/>
      <c r="C480" s="39"/>
      <c r="D480" s="238" t="s">
        <v>151</v>
      </c>
      <c r="E480" s="39"/>
      <c r="F480" s="239" t="s">
        <v>937</v>
      </c>
      <c r="G480" s="39"/>
      <c r="H480" s="39"/>
      <c r="I480" s="240"/>
      <c r="J480" s="39"/>
      <c r="K480" s="39"/>
      <c r="L480" s="43"/>
      <c r="M480" s="241"/>
      <c r="N480" s="242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151</v>
      </c>
      <c r="AU480" s="16" t="s">
        <v>85</v>
      </c>
    </row>
    <row r="481" spans="1:51" s="13" customFormat="1" ht="12">
      <c r="A481" s="13"/>
      <c r="B481" s="243"/>
      <c r="C481" s="244"/>
      <c r="D481" s="238" t="s">
        <v>153</v>
      </c>
      <c r="E481" s="245" t="s">
        <v>1</v>
      </c>
      <c r="F481" s="246" t="s">
        <v>938</v>
      </c>
      <c r="G481" s="244"/>
      <c r="H481" s="247">
        <v>1.75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3" t="s">
        <v>153</v>
      </c>
      <c r="AU481" s="253" t="s">
        <v>85</v>
      </c>
      <c r="AV481" s="13" t="s">
        <v>85</v>
      </c>
      <c r="AW481" s="13" t="s">
        <v>32</v>
      </c>
      <c r="AX481" s="13" t="s">
        <v>83</v>
      </c>
      <c r="AY481" s="253" t="s">
        <v>142</v>
      </c>
    </row>
    <row r="482" spans="1:65" s="2" customFormat="1" ht="24.15" customHeight="1">
      <c r="A482" s="37"/>
      <c r="B482" s="38"/>
      <c r="C482" s="254" t="s">
        <v>939</v>
      </c>
      <c r="D482" s="254" t="s">
        <v>202</v>
      </c>
      <c r="E482" s="255" t="s">
        <v>940</v>
      </c>
      <c r="F482" s="256" t="s">
        <v>941</v>
      </c>
      <c r="G482" s="257" t="s">
        <v>147</v>
      </c>
      <c r="H482" s="258">
        <v>1.785</v>
      </c>
      <c r="I482" s="259"/>
      <c r="J482" s="260">
        <f>ROUND(I482*H482,2)</f>
        <v>0</v>
      </c>
      <c r="K482" s="256" t="s">
        <v>148</v>
      </c>
      <c r="L482" s="261"/>
      <c r="M482" s="262" t="s">
        <v>1</v>
      </c>
      <c r="N482" s="263" t="s">
        <v>41</v>
      </c>
      <c r="O482" s="90"/>
      <c r="P482" s="234">
        <f>O482*H482</f>
        <v>0</v>
      </c>
      <c r="Q482" s="234">
        <v>0.0024</v>
      </c>
      <c r="R482" s="234">
        <f>Q482*H482</f>
        <v>0.004284</v>
      </c>
      <c r="S482" s="234">
        <v>0</v>
      </c>
      <c r="T482" s="235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36" t="s">
        <v>518</v>
      </c>
      <c r="AT482" s="236" t="s">
        <v>202</v>
      </c>
      <c r="AU482" s="236" t="s">
        <v>85</v>
      </c>
      <c r="AY482" s="16" t="s">
        <v>142</v>
      </c>
      <c r="BE482" s="237">
        <f>IF(N482="základní",J482,0)</f>
        <v>0</v>
      </c>
      <c r="BF482" s="237">
        <f>IF(N482="snížená",J482,0)</f>
        <v>0</v>
      </c>
      <c r="BG482" s="237">
        <f>IF(N482="zákl. přenesená",J482,0)</f>
        <v>0</v>
      </c>
      <c r="BH482" s="237">
        <f>IF(N482="sníž. přenesená",J482,0)</f>
        <v>0</v>
      </c>
      <c r="BI482" s="237">
        <f>IF(N482="nulová",J482,0)</f>
        <v>0</v>
      </c>
      <c r="BJ482" s="16" t="s">
        <v>83</v>
      </c>
      <c r="BK482" s="237">
        <f>ROUND(I482*H482,2)</f>
        <v>0</v>
      </c>
      <c r="BL482" s="16" t="s">
        <v>240</v>
      </c>
      <c r="BM482" s="236" t="s">
        <v>942</v>
      </c>
    </row>
    <row r="483" spans="1:47" s="2" customFormat="1" ht="12">
      <c r="A483" s="37"/>
      <c r="B483" s="38"/>
      <c r="C483" s="39"/>
      <c r="D483" s="238" t="s">
        <v>151</v>
      </c>
      <c r="E483" s="39"/>
      <c r="F483" s="239" t="s">
        <v>941</v>
      </c>
      <c r="G483" s="39"/>
      <c r="H483" s="39"/>
      <c r="I483" s="240"/>
      <c r="J483" s="39"/>
      <c r="K483" s="39"/>
      <c r="L483" s="43"/>
      <c r="M483" s="241"/>
      <c r="N483" s="242"/>
      <c r="O483" s="90"/>
      <c r="P483" s="90"/>
      <c r="Q483" s="90"/>
      <c r="R483" s="90"/>
      <c r="S483" s="90"/>
      <c r="T483" s="91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6" t="s">
        <v>151</v>
      </c>
      <c r="AU483" s="16" t="s">
        <v>85</v>
      </c>
    </row>
    <row r="484" spans="1:51" s="13" customFormat="1" ht="12">
      <c r="A484" s="13"/>
      <c r="B484" s="243"/>
      <c r="C484" s="244"/>
      <c r="D484" s="238" t="s">
        <v>153</v>
      </c>
      <c r="E484" s="244"/>
      <c r="F484" s="246" t="s">
        <v>943</v>
      </c>
      <c r="G484" s="244"/>
      <c r="H484" s="247">
        <v>1.785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3" t="s">
        <v>153</v>
      </c>
      <c r="AU484" s="253" t="s">
        <v>85</v>
      </c>
      <c r="AV484" s="13" t="s">
        <v>85</v>
      </c>
      <c r="AW484" s="13" t="s">
        <v>4</v>
      </c>
      <c r="AX484" s="13" t="s">
        <v>83</v>
      </c>
      <c r="AY484" s="253" t="s">
        <v>142</v>
      </c>
    </row>
    <row r="485" spans="1:65" s="2" customFormat="1" ht="33" customHeight="1">
      <c r="A485" s="37"/>
      <c r="B485" s="38"/>
      <c r="C485" s="225" t="s">
        <v>944</v>
      </c>
      <c r="D485" s="225" t="s">
        <v>144</v>
      </c>
      <c r="E485" s="226" t="s">
        <v>945</v>
      </c>
      <c r="F485" s="227" t="s">
        <v>946</v>
      </c>
      <c r="G485" s="228" t="s">
        <v>147</v>
      </c>
      <c r="H485" s="229">
        <v>119</v>
      </c>
      <c r="I485" s="230"/>
      <c r="J485" s="231">
        <f>ROUND(I485*H485,2)</f>
        <v>0</v>
      </c>
      <c r="K485" s="227" t="s">
        <v>148</v>
      </c>
      <c r="L485" s="43"/>
      <c r="M485" s="232" t="s">
        <v>1</v>
      </c>
      <c r="N485" s="233" t="s">
        <v>41</v>
      </c>
      <c r="O485" s="90"/>
      <c r="P485" s="234">
        <f>O485*H485</f>
        <v>0</v>
      </c>
      <c r="Q485" s="234">
        <v>0.00012</v>
      </c>
      <c r="R485" s="234">
        <f>Q485*H485</f>
        <v>0.014280000000000001</v>
      </c>
      <c r="S485" s="234">
        <v>0</v>
      </c>
      <c r="T485" s="235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36" t="s">
        <v>240</v>
      </c>
      <c r="AT485" s="236" t="s">
        <v>144</v>
      </c>
      <c r="AU485" s="236" t="s">
        <v>85</v>
      </c>
      <c r="AY485" s="16" t="s">
        <v>142</v>
      </c>
      <c r="BE485" s="237">
        <f>IF(N485="základní",J485,0)</f>
        <v>0</v>
      </c>
      <c r="BF485" s="237">
        <f>IF(N485="snížená",J485,0)</f>
        <v>0</v>
      </c>
      <c r="BG485" s="237">
        <f>IF(N485="zákl. přenesená",J485,0)</f>
        <v>0</v>
      </c>
      <c r="BH485" s="237">
        <f>IF(N485="sníž. přenesená",J485,0)</f>
        <v>0</v>
      </c>
      <c r="BI485" s="237">
        <f>IF(N485="nulová",J485,0)</f>
        <v>0</v>
      </c>
      <c r="BJ485" s="16" t="s">
        <v>83</v>
      </c>
      <c r="BK485" s="237">
        <f>ROUND(I485*H485,2)</f>
        <v>0</v>
      </c>
      <c r="BL485" s="16" t="s">
        <v>240</v>
      </c>
      <c r="BM485" s="236" t="s">
        <v>947</v>
      </c>
    </row>
    <row r="486" spans="1:47" s="2" customFormat="1" ht="12">
      <c r="A486" s="37"/>
      <c r="B486" s="38"/>
      <c r="C486" s="39"/>
      <c r="D486" s="238" t="s">
        <v>151</v>
      </c>
      <c r="E486" s="39"/>
      <c r="F486" s="239" t="s">
        <v>948</v>
      </c>
      <c r="G486" s="39"/>
      <c r="H486" s="39"/>
      <c r="I486" s="240"/>
      <c r="J486" s="39"/>
      <c r="K486" s="39"/>
      <c r="L486" s="43"/>
      <c r="M486" s="241"/>
      <c r="N486" s="242"/>
      <c r="O486" s="90"/>
      <c r="P486" s="90"/>
      <c r="Q486" s="90"/>
      <c r="R486" s="90"/>
      <c r="S486" s="90"/>
      <c r="T486" s="91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16" t="s">
        <v>151</v>
      </c>
      <c r="AU486" s="16" t="s">
        <v>85</v>
      </c>
    </row>
    <row r="487" spans="1:51" s="13" customFormat="1" ht="12">
      <c r="A487" s="13"/>
      <c r="B487" s="243"/>
      <c r="C487" s="244"/>
      <c r="D487" s="238" t="s">
        <v>153</v>
      </c>
      <c r="E487" s="245" t="s">
        <v>1</v>
      </c>
      <c r="F487" s="246" t="s">
        <v>949</v>
      </c>
      <c r="G487" s="244"/>
      <c r="H487" s="247">
        <v>119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153</v>
      </c>
      <c r="AU487" s="253" t="s">
        <v>85</v>
      </c>
      <c r="AV487" s="13" t="s">
        <v>85</v>
      </c>
      <c r="AW487" s="13" t="s">
        <v>32</v>
      </c>
      <c r="AX487" s="13" t="s">
        <v>83</v>
      </c>
      <c r="AY487" s="253" t="s">
        <v>142</v>
      </c>
    </row>
    <row r="488" spans="1:65" s="2" customFormat="1" ht="24.15" customHeight="1">
      <c r="A488" s="37"/>
      <c r="B488" s="38"/>
      <c r="C488" s="254" t="s">
        <v>950</v>
      </c>
      <c r="D488" s="254" t="s">
        <v>202</v>
      </c>
      <c r="E488" s="255" t="s">
        <v>951</v>
      </c>
      <c r="F488" s="256" t="s">
        <v>952</v>
      </c>
      <c r="G488" s="257" t="s">
        <v>147</v>
      </c>
      <c r="H488" s="258">
        <v>62.475</v>
      </c>
      <c r="I488" s="259"/>
      <c r="J488" s="260">
        <f>ROUND(I488*H488,2)</f>
        <v>0</v>
      </c>
      <c r="K488" s="256" t="s">
        <v>148</v>
      </c>
      <c r="L488" s="261"/>
      <c r="M488" s="262" t="s">
        <v>1</v>
      </c>
      <c r="N488" s="263" t="s">
        <v>41</v>
      </c>
      <c r="O488" s="90"/>
      <c r="P488" s="234">
        <f>O488*H488</f>
        <v>0</v>
      </c>
      <c r="Q488" s="234">
        <v>0.004</v>
      </c>
      <c r="R488" s="234">
        <f>Q488*H488</f>
        <v>0.2499</v>
      </c>
      <c r="S488" s="234">
        <v>0</v>
      </c>
      <c r="T488" s="235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36" t="s">
        <v>518</v>
      </c>
      <c r="AT488" s="236" t="s">
        <v>202</v>
      </c>
      <c r="AU488" s="236" t="s">
        <v>85</v>
      </c>
      <c r="AY488" s="16" t="s">
        <v>142</v>
      </c>
      <c r="BE488" s="237">
        <f>IF(N488="základní",J488,0)</f>
        <v>0</v>
      </c>
      <c r="BF488" s="237">
        <f>IF(N488="snížená",J488,0)</f>
        <v>0</v>
      </c>
      <c r="BG488" s="237">
        <f>IF(N488="zákl. přenesená",J488,0)</f>
        <v>0</v>
      </c>
      <c r="BH488" s="237">
        <f>IF(N488="sníž. přenesená",J488,0)</f>
        <v>0</v>
      </c>
      <c r="BI488" s="237">
        <f>IF(N488="nulová",J488,0)</f>
        <v>0</v>
      </c>
      <c r="BJ488" s="16" t="s">
        <v>83</v>
      </c>
      <c r="BK488" s="237">
        <f>ROUND(I488*H488,2)</f>
        <v>0</v>
      </c>
      <c r="BL488" s="16" t="s">
        <v>240</v>
      </c>
      <c r="BM488" s="236" t="s">
        <v>953</v>
      </c>
    </row>
    <row r="489" spans="1:47" s="2" customFormat="1" ht="12">
      <c r="A489" s="37"/>
      <c r="B489" s="38"/>
      <c r="C489" s="39"/>
      <c r="D489" s="238" t="s">
        <v>151</v>
      </c>
      <c r="E489" s="39"/>
      <c r="F489" s="239" t="s">
        <v>952</v>
      </c>
      <c r="G489" s="39"/>
      <c r="H489" s="39"/>
      <c r="I489" s="240"/>
      <c r="J489" s="39"/>
      <c r="K489" s="39"/>
      <c r="L489" s="43"/>
      <c r="M489" s="241"/>
      <c r="N489" s="242"/>
      <c r="O489" s="90"/>
      <c r="P489" s="90"/>
      <c r="Q489" s="90"/>
      <c r="R489" s="90"/>
      <c r="S489" s="90"/>
      <c r="T489" s="91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6" t="s">
        <v>151</v>
      </c>
      <c r="AU489" s="16" t="s">
        <v>85</v>
      </c>
    </row>
    <row r="490" spans="1:51" s="13" customFormat="1" ht="12">
      <c r="A490" s="13"/>
      <c r="B490" s="243"/>
      <c r="C490" s="244"/>
      <c r="D490" s="238" t="s">
        <v>153</v>
      </c>
      <c r="E490" s="244"/>
      <c r="F490" s="246" t="s">
        <v>954</v>
      </c>
      <c r="G490" s="244"/>
      <c r="H490" s="247">
        <v>62.475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3" t="s">
        <v>153</v>
      </c>
      <c r="AU490" s="253" t="s">
        <v>85</v>
      </c>
      <c r="AV490" s="13" t="s">
        <v>85</v>
      </c>
      <c r="AW490" s="13" t="s">
        <v>4</v>
      </c>
      <c r="AX490" s="13" t="s">
        <v>83</v>
      </c>
      <c r="AY490" s="253" t="s">
        <v>142</v>
      </c>
    </row>
    <row r="491" spans="1:65" s="2" customFormat="1" ht="16.5" customHeight="1">
      <c r="A491" s="37"/>
      <c r="B491" s="38"/>
      <c r="C491" s="254" t="s">
        <v>955</v>
      </c>
      <c r="D491" s="254" t="s">
        <v>202</v>
      </c>
      <c r="E491" s="255" t="s">
        <v>956</v>
      </c>
      <c r="F491" s="256" t="s">
        <v>957</v>
      </c>
      <c r="G491" s="257" t="s">
        <v>167</v>
      </c>
      <c r="H491" s="258">
        <v>6.87</v>
      </c>
      <c r="I491" s="259"/>
      <c r="J491" s="260">
        <f>ROUND(I491*H491,2)</f>
        <v>0</v>
      </c>
      <c r="K491" s="256" t="s">
        <v>148</v>
      </c>
      <c r="L491" s="261"/>
      <c r="M491" s="262" t="s">
        <v>1</v>
      </c>
      <c r="N491" s="263" t="s">
        <v>41</v>
      </c>
      <c r="O491" s="90"/>
      <c r="P491" s="234">
        <f>O491*H491</f>
        <v>0</v>
      </c>
      <c r="Q491" s="234">
        <v>0.025</v>
      </c>
      <c r="R491" s="234">
        <f>Q491*H491</f>
        <v>0.17175</v>
      </c>
      <c r="S491" s="234">
        <v>0</v>
      </c>
      <c r="T491" s="235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36" t="s">
        <v>518</v>
      </c>
      <c r="AT491" s="236" t="s">
        <v>202</v>
      </c>
      <c r="AU491" s="236" t="s">
        <v>85</v>
      </c>
      <c r="AY491" s="16" t="s">
        <v>142</v>
      </c>
      <c r="BE491" s="237">
        <f>IF(N491="základní",J491,0)</f>
        <v>0</v>
      </c>
      <c r="BF491" s="237">
        <f>IF(N491="snížená",J491,0)</f>
        <v>0</v>
      </c>
      <c r="BG491" s="237">
        <f>IF(N491="zákl. přenesená",J491,0)</f>
        <v>0</v>
      </c>
      <c r="BH491" s="237">
        <f>IF(N491="sníž. přenesená",J491,0)</f>
        <v>0</v>
      </c>
      <c r="BI491" s="237">
        <f>IF(N491="nulová",J491,0)</f>
        <v>0</v>
      </c>
      <c r="BJ491" s="16" t="s">
        <v>83</v>
      </c>
      <c r="BK491" s="237">
        <f>ROUND(I491*H491,2)</f>
        <v>0</v>
      </c>
      <c r="BL491" s="16" t="s">
        <v>240</v>
      </c>
      <c r="BM491" s="236" t="s">
        <v>958</v>
      </c>
    </row>
    <row r="492" spans="1:47" s="2" customFormat="1" ht="12">
      <c r="A492" s="37"/>
      <c r="B492" s="38"/>
      <c r="C492" s="39"/>
      <c r="D492" s="238" t="s">
        <v>151</v>
      </c>
      <c r="E492" s="39"/>
      <c r="F492" s="239" t="s">
        <v>957</v>
      </c>
      <c r="G492" s="39"/>
      <c r="H492" s="39"/>
      <c r="I492" s="240"/>
      <c r="J492" s="39"/>
      <c r="K492" s="39"/>
      <c r="L492" s="43"/>
      <c r="M492" s="241"/>
      <c r="N492" s="242"/>
      <c r="O492" s="90"/>
      <c r="P492" s="90"/>
      <c r="Q492" s="90"/>
      <c r="R492" s="90"/>
      <c r="S492" s="90"/>
      <c r="T492" s="91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6" t="s">
        <v>151</v>
      </c>
      <c r="AU492" s="16" t="s">
        <v>85</v>
      </c>
    </row>
    <row r="493" spans="1:65" s="2" customFormat="1" ht="24.15" customHeight="1">
      <c r="A493" s="37"/>
      <c r="B493" s="38"/>
      <c r="C493" s="225" t="s">
        <v>959</v>
      </c>
      <c r="D493" s="225" t="s">
        <v>144</v>
      </c>
      <c r="E493" s="226" t="s">
        <v>960</v>
      </c>
      <c r="F493" s="227" t="s">
        <v>961</v>
      </c>
      <c r="G493" s="228" t="s">
        <v>186</v>
      </c>
      <c r="H493" s="229">
        <v>0.847</v>
      </c>
      <c r="I493" s="230"/>
      <c r="J493" s="231">
        <f>ROUND(I493*H493,2)</f>
        <v>0</v>
      </c>
      <c r="K493" s="227" t="s">
        <v>148</v>
      </c>
      <c r="L493" s="43"/>
      <c r="M493" s="232" t="s">
        <v>1</v>
      </c>
      <c r="N493" s="233" t="s">
        <v>41</v>
      </c>
      <c r="O493" s="90"/>
      <c r="P493" s="234">
        <f>O493*H493</f>
        <v>0</v>
      </c>
      <c r="Q493" s="234">
        <v>0</v>
      </c>
      <c r="R493" s="234">
        <f>Q493*H493</f>
        <v>0</v>
      </c>
      <c r="S493" s="234">
        <v>0</v>
      </c>
      <c r="T493" s="235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36" t="s">
        <v>240</v>
      </c>
      <c r="AT493" s="236" t="s">
        <v>144</v>
      </c>
      <c r="AU493" s="236" t="s">
        <v>85</v>
      </c>
      <c r="AY493" s="16" t="s">
        <v>142</v>
      </c>
      <c r="BE493" s="237">
        <f>IF(N493="základní",J493,0)</f>
        <v>0</v>
      </c>
      <c r="BF493" s="237">
        <f>IF(N493="snížená",J493,0)</f>
        <v>0</v>
      </c>
      <c r="BG493" s="237">
        <f>IF(N493="zákl. přenesená",J493,0)</f>
        <v>0</v>
      </c>
      <c r="BH493" s="237">
        <f>IF(N493="sníž. přenesená",J493,0)</f>
        <v>0</v>
      </c>
      <c r="BI493" s="237">
        <f>IF(N493="nulová",J493,0)</f>
        <v>0</v>
      </c>
      <c r="BJ493" s="16" t="s">
        <v>83</v>
      </c>
      <c r="BK493" s="237">
        <f>ROUND(I493*H493,2)</f>
        <v>0</v>
      </c>
      <c r="BL493" s="16" t="s">
        <v>240</v>
      </c>
      <c r="BM493" s="236" t="s">
        <v>962</v>
      </c>
    </row>
    <row r="494" spans="1:47" s="2" customFormat="1" ht="12">
      <c r="A494" s="37"/>
      <c r="B494" s="38"/>
      <c r="C494" s="39"/>
      <c r="D494" s="238" t="s">
        <v>151</v>
      </c>
      <c r="E494" s="39"/>
      <c r="F494" s="239" t="s">
        <v>963</v>
      </c>
      <c r="G494" s="39"/>
      <c r="H494" s="39"/>
      <c r="I494" s="240"/>
      <c r="J494" s="39"/>
      <c r="K494" s="39"/>
      <c r="L494" s="43"/>
      <c r="M494" s="241"/>
      <c r="N494" s="242"/>
      <c r="O494" s="90"/>
      <c r="P494" s="90"/>
      <c r="Q494" s="90"/>
      <c r="R494" s="90"/>
      <c r="S494" s="90"/>
      <c r="T494" s="91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16" t="s">
        <v>151</v>
      </c>
      <c r="AU494" s="16" t="s">
        <v>85</v>
      </c>
    </row>
    <row r="495" spans="1:63" s="12" customFormat="1" ht="22.8" customHeight="1">
      <c r="A495" s="12"/>
      <c r="B495" s="209"/>
      <c r="C495" s="210"/>
      <c r="D495" s="211" t="s">
        <v>75</v>
      </c>
      <c r="E495" s="223" t="s">
        <v>964</v>
      </c>
      <c r="F495" s="223" t="s">
        <v>965</v>
      </c>
      <c r="G495" s="210"/>
      <c r="H495" s="210"/>
      <c r="I495" s="213"/>
      <c r="J495" s="224">
        <f>BK495</f>
        <v>0</v>
      </c>
      <c r="K495" s="210"/>
      <c r="L495" s="215"/>
      <c r="M495" s="216"/>
      <c r="N495" s="217"/>
      <c r="O495" s="217"/>
      <c r="P495" s="218">
        <f>SUM(P496:P499)</f>
        <v>0</v>
      </c>
      <c r="Q495" s="217"/>
      <c r="R495" s="218">
        <f>SUM(R496:R499)</f>
        <v>0.00296</v>
      </c>
      <c r="S495" s="217"/>
      <c r="T495" s="219">
        <f>SUM(T496:T499)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20" t="s">
        <v>85</v>
      </c>
      <c r="AT495" s="221" t="s">
        <v>75</v>
      </c>
      <c r="AU495" s="221" t="s">
        <v>83</v>
      </c>
      <c r="AY495" s="220" t="s">
        <v>142</v>
      </c>
      <c r="BK495" s="222">
        <f>SUM(BK496:BK499)</f>
        <v>0</v>
      </c>
    </row>
    <row r="496" spans="1:65" s="2" customFormat="1" ht="24.15" customHeight="1">
      <c r="A496" s="37"/>
      <c r="B496" s="38"/>
      <c r="C496" s="225" t="s">
        <v>966</v>
      </c>
      <c r="D496" s="225" t="s">
        <v>144</v>
      </c>
      <c r="E496" s="226" t="s">
        <v>967</v>
      </c>
      <c r="F496" s="227" t="s">
        <v>968</v>
      </c>
      <c r="G496" s="228" t="s">
        <v>307</v>
      </c>
      <c r="H496" s="229">
        <v>1</v>
      </c>
      <c r="I496" s="230"/>
      <c r="J496" s="231">
        <f>ROUND(I496*H496,2)</f>
        <v>0</v>
      </c>
      <c r="K496" s="227" t="s">
        <v>148</v>
      </c>
      <c r="L496" s="43"/>
      <c r="M496" s="232" t="s">
        <v>1</v>
      </c>
      <c r="N496" s="233" t="s">
        <v>41</v>
      </c>
      <c r="O496" s="90"/>
      <c r="P496" s="234">
        <f>O496*H496</f>
        <v>0</v>
      </c>
      <c r="Q496" s="234">
        <v>0.00115</v>
      </c>
      <c r="R496" s="234">
        <f>Q496*H496</f>
        <v>0.00115</v>
      </c>
      <c r="S496" s="234">
        <v>0</v>
      </c>
      <c r="T496" s="235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36" t="s">
        <v>240</v>
      </c>
      <c r="AT496" s="236" t="s">
        <v>144</v>
      </c>
      <c r="AU496" s="236" t="s">
        <v>85</v>
      </c>
      <c r="AY496" s="16" t="s">
        <v>142</v>
      </c>
      <c r="BE496" s="237">
        <f>IF(N496="základní",J496,0)</f>
        <v>0</v>
      </c>
      <c r="BF496" s="237">
        <f>IF(N496="snížená",J496,0)</f>
        <v>0</v>
      </c>
      <c r="BG496" s="237">
        <f>IF(N496="zákl. přenesená",J496,0)</f>
        <v>0</v>
      </c>
      <c r="BH496" s="237">
        <f>IF(N496="sníž. přenesená",J496,0)</f>
        <v>0</v>
      </c>
      <c r="BI496" s="237">
        <f>IF(N496="nulová",J496,0)</f>
        <v>0</v>
      </c>
      <c r="BJ496" s="16" t="s">
        <v>83</v>
      </c>
      <c r="BK496" s="237">
        <f>ROUND(I496*H496,2)</f>
        <v>0</v>
      </c>
      <c r="BL496" s="16" t="s">
        <v>240</v>
      </c>
      <c r="BM496" s="236" t="s">
        <v>969</v>
      </c>
    </row>
    <row r="497" spans="1:47" s="2" customFormat="1" ht="12">
      <c r="A497" s="37"/>
      <c r="B497" s="38"/>
      <c r="C497" s="39"/>
      <c r="D497" s="238" t="s">
        <v>151</v>
      </c>
      <c r="E497" s="39"/>
      <c r="F497" s="239" t="s">
        <v>970</v>
      </c>
      <c r="G497" s="39"/>
      <c r="H497" s="39"/>
      <c r="I497" s="240"/>
      <c r="J497" s="39"/>
      <c r="K497" s="39"/>
      <c r="L497" s="43"/>
      <c r="M497" s="241"/>
      <c r="N497" s="242"/>
      <c r="O497" s="90"/>
      <c r="P497" s="90"/>
      <c r="Q497" s="90"/>
      <c r="R497" s="90"/>
      <c r="S497" s="90"/>
      <c r="T497" s="91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T497" s="16" t="s">
        <v>151</v>
      </c>
      <c r="AU497" s="16" t="s">
        <v>85</v>
      </c>
    </row>
    <row r="498" spans="1:65" s="2" customFormat="1" ht="37.8" customHeight="1">
      <c r="A498" s="37"/>
      <c r="B498" s="38"/>
      <c r="C498" s="254" t="s">
        <v>971</v>
      </c>
      <c r="D498" s="254" t="s">
        <v>202</v>
      </c>
      <c r="E498" s="255" t="s">
        <v>972</v>
      </c>
      <c r="F498" s="256" t="s">
        <v>973</v>
      </c>
      <c r="G498" s="257" t="s">
        <v>307</v>
      </c>
      <c r="H498" s="258">
        <v>1</v>
      </c>
      <c r="I498" s="259"/>
      <c r="J498" s="260">
        <f>ROUND(I498*H498,2)</f>
        <v>0</v>
      </c>
      <c r="K498" s="256" t="s">
        <v>1</v>
      </c>
      <c r="L498" s="261"/>
      <c r="M498" s="262" t="s">
        <v>1</v>
      </c>
      <c r="N498" s="263" t="s">
        <v>41</v>
      </c>
      <c r="O498" s="90"/>
      <c r="P498" s="234">
        <f>O498*H498</f>
        <v>0</v>
      </c>
      <c r="Q498" s="234">
        <v>0.00181</v>
      </c>
      <c r="R498" s="234">
        <f>Q498*H498</f>
        <v>0.00181</v>
      </c>
      <c r="S498" s="234">
        <v>0</v>
      </c>
      <c r="T498" s="235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36" t="s">
        <v>518</v>
      </c>
      <c r="AT498" s="236" t="s">
        <v>202</v>
      </c>
      <c r="AU498" s="236" t="s">
        <v>85</v>
      </c>
      <c r="AY498" s="16" t="s">
        <v>142</v>
      </c>
      <c r="BE498" s="237">
        <f>IF(N498="základní",J498,0)</f>
        <v>0</v>
      </c>
      <c r="BF498" s="237">
        <f>IF(N498="snížená",J498,0)</f>
        <v>0</v>
      </c>
      <c r="BG498" s="237">
        <f>IF(N498="zákl. přenesená",J498,0)</f>
        <v>0</v>
      </c>
      <c r="BH498" s="237">
        <f>IF(N498="sníž. přenesená",J498,0)</f>
        <v>0</v>
      </c>
      <c r="BI498" s="237">
        <f>IF(N498="nulová",J498,0)</f>
        <v>0</v>
      </c>
      <c r="BJ498" s="16" t="s">
        <v>83</v>
      </c>
      <c r="BK498" s="237">
        <f>ROUND(I498*H498,2)</f>
        <v>0</v>
      </c>
      <c r="BL498" s="16" t="s">
        <v>240</v>
      </c>
      <c r="BM498" s="236" t="s">
        <v>974</v>
      </c>
    </row>
    <row r="499" spans="1:47" s="2" customFormat="1" ht="12">
      <c r="A499" s="37"/>
      <c r="B499" s="38"/>
      <c r="C499" s="39"/>
      <c r="D499" s="238" t="s">
        <v>151</v>
      </c>
      <c r="E499" s="39"/>
      <c r="F499" s="239" t="s">
        <v>973</v>
      </c>
      <c r="G499" s="39"/>
      <c r="H499" s="39"/>
      <c r="I499" s="240"/>
      <c r="J499" s="39"/>
      <c r="K499" s="39"/>
      <c r="L499" s="43"/>
      <c r="M499" s="241"/>
      <c r="N499" s="242"/>
      <c r="O499" s="90"/>
      <c r="P499" s="90"/>
      <c r="Q499" s="90"/>
      <c r="R499" s="90"/>
      <c r="S499" s="90"/>
      <c r="T499" s="91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6" t="s">
        <v>151</v>
      </c>
      <c r="AU499" s="16" t="s">
        <v>85</v>
      </c>
    </row>
    <row r="500" spans="1:63" s="12" customFormat="1" ht="22.8" customHeight="1">
      <c r="A500" s="12"/>
      <c r="B500" s="209"/>
      <c r="C500" s="210"/>
      <c r="D500" s="211" t="s">
        <v>75</v>
      </c>
      <c r="E500" s="223" t="s">
        <v>975</v>
      </c>
      <c r="F500" s="223" t="s">
        <v>976</v>
      </c>
      <c r="G500" s="210"/>
      <c r="H500" s="210"/>
      <c r="I500" s="213"/>
      <c r="J500" s="224">
        <f>BK500</f>
        <v>0</v>
      </c>
      <c r="K500" s="210"/>
      <c r="L500" s="215"/>
      <c r="M500" s="216"/>
      <c r="N500" s="217"/>
      <c r="O500" s="217"/>
      <c r="P500" s="218">
        <f>SUM(P501:P519)</f>
        <v>0</v>
      </c>
      <c r="Q500" s="217"/>
      <c r="R500" s="218">
        <f>SUM(R501:R519)</f>
        <v>0.0074199999999999995</v>
      </c>
      <c r="S500" s="217"/>
      <c r="T500" s="219">
        <f>SUM(T501:T519)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20" t="s">
        <v>85</v>
      </c>
      <c r="AT500" s="221" t="s">
        <v>75</v>
      </c>
      <c r="AU500" s="221" t="s">
        <v>83</v>
      </c>
      <c r="AY500" s="220" t="s">
        <v>142</v>
      </c>
      <c r="BK500" s="222">
        <f>SUM(BK501:BK519)</f>
        <v>0</v>
      </c>
    </row>
    <row r="501" spans="1:65" s="2" customFormat="1" ht="16.5" customHeight="1">
      <c r="A501" s="37"/>
      <c r="B501" s="38"/>
      <c r="C501" s="225" t="s">
        <v>977</v>
      </c>
      <c r="D501" s="225" t="s">
        <v>144</v>
      </c>
      <c r="E501" s="226" t="s">
        <v>978</v>
      </c>
      <c r="F501" s="227" t="s">
        <v>979</v>
      </c>
      <c r="G501" s="228" t="s">
        <v>307</v>
      </c>
      <c r="H501" s="229">
        <v>2</v>
      </c>
      <c r="I501" s="230"/>
      <c r="J501" s="231">
        <f>ROUND(I501*H501,2)</f>
        <v>0</v>
      </c>
      <c r="K501" s="227" t="s">
        <v>1</v>
      </c>
      <c r="L501" s="43"/>
      <c r="M501" s="232" t="s">
        <v>1</v>
      </c>
      <c r="N501" s="233" t="s">
        <v>41</v>
      </c>
      <c r="O501" s="90"/>
      <c r="P501" s="234">
        <f>O501*H501</f>
        <v>0</v>
      </c>
      <c r="Q501" s="234">
        <v>0</v>
      </c>
      <c r="R501" s="234">
        <f>Q501*H501</f>
        <v>0</v>
      </c>
      <c r="S501" s="234">
        <v>0</v>
      </c>
      <c r="T501" s="235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36" t="s">
        <v>240</v>
      </c>
      <c r="AT501" s="236" t="s">
        <v>144</v>
      </c>
      <c r="AU501" s="236" t="s">
        <v>85</v>
      </c>
      <c r="AY501" s="16" t="s">
        <v>142</v>
      </c>
      <c r="BE501" s="237">
        <f>IF(N501="základní",J501,0)</f>
        <v>0</v>
      </c>
      <c r="BF501" s="237">
        <f>IF(N501="snížená",J501,0)</f>
        <v>0</v>
      </c>
      <c r="BG501" s="237">
        <f>IF(N501="zákl. přenesená",J501,0)</f>
        <v>0</v>
      </c>
      <c r="BH501" s="237">
        <f>IF(N501="sníž. přenesená",J501,0)</f>
        <v>0</v>
      </c>
      <c r="BI501" s="237">
        <f>IF(N501="nulová",J501,0)</f>
        <v>0</v>
      </c>
      <c r="BJ501" s="16" t="s">
        <v>83</v>
      </c>
      <c r="BK501" s="237">
        <f>ROUND(I501*H501,2)</f>
        <v>0</v>
      </c>
      <c r="BL501" s="16" t="s">
        <v>240</v>
      </c>
      <c r="BM501" s="236" t="s">
        <v>980</v>
      </c>
    </row>
    <row r="502" spans="1:47" s="2" customFormat="1" ht="12">
      <c r="A502" s="37"/>
      <c r="B502" s="38"/>
      <c r="C502" s="39"/>
      <c r="D502" s="238" t="s">
        <v>151</v>
      </c>
      <c r="E502" s="39"/>
      <c r="F502" s="239" t="s">
        <v>979</v>
      </c>
      <c r="G502" s="39"/>
      <c r="H502" s="39"/>
      <c r="I502" s="240"/>
      <c r="J502" s="39"/>
      <c r="K502" s="39"/>
      <c r="L502" s="43"/>
      <c r="M502" s="241"/>
      <c r="N502" s="242"/>
      <c r="O502" s="90"/>
      <c r="P502" s="90"/>
      <c r="Q502" s="90"/>
      <c r="R502" s="90"/>
      <c r="S502" s="90"/>
      <c r="T502" s="91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T502" s="16" t="s">
        <v>151</v>
      </c>
      <c r="AU502" s="16" t="s">
        <v>85</v>
      </c>
    </row>
    <row r="503" spans="1:65" s="2" customFormat="1" ht="24.15" customHeight="1">
      <c r="A503" s="37"/>
      <c r="B503" s="38"/>
      <c r="C503" s="225" t="s">
        <v>981</v>
      </c>
      <c r="D503" s="225" t="s">
        <v>144</v>
      </c>
      <c r="E503" s="226" t="s">
        <v>982</v>
      </c>
      <c r="F503" s="227" t="s">
        <v>983</v>
      </c>
      <c r="G503" s="228" t="s">
        <v>236</v>
      </c>
      <c r="H503" s="229">
        <v>3</v>
      </c>
      <c r="I503" s="230"/>
      <c r="J503" s="231">
        <f>ROUND(I503*H503,2)</f>
        <v>0</v>
      </c>
      <c r="K503" s="227" t="s">
        <v>1</v>
      </c>
      <c r="L503" s="43"/>
      <c r="M503" s="232" t="s">
        <v>1</v>
      </c>
      <c r="N503" s="233" t="s">
        <v>41</v>
      </c>
      <c r="O503" s="90"/>
      <c r="P503" s="234">
        <f>O503*H503</f>
        <v>0</v>
      </c>
      <c r="Q503" s="234">
        <v>0.00052</v>
      </c>
      <c r="R503" s="234">
        <f>Q503*H503</f>
        <v>0.0015599999999999998</v>
      </c>
      <c r="S503" s="234">
        <v>0</v>
      </c>
      <c r="T503" s="235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36" t="s">
        <v>240</v>
      </c>
      <c r="AT503" s="236" t="s">
        <v>144</v>
      </c>
      <c r="AU503" s="236" t="s">
        <v>85</v>
      </c>
      <c r="AY503" s="16" t="s">
        <v>142</v>
      </c>
      <c r="BE503" s="237">
        <f>IF(N503="základní",J503,0)</f>
        <v>0</v>
      </c>
      <c r="BF503" s="237">
        <f>IF(N503="snížená",J503,0)</f>
        <v>0</v>
      </c>
      <c r="BG503" s="237">
        <f>IF(N503="zákl. přenesená",J503,0)</f>
        <v>0</v>
      </c>
      <c r="BH503" s="237">
        <f>IF(N503="sníž. přenesená",J503,0)</f>
        <v>0</v>
      </c>
      <c r="BI503" s="237">
        <f>IF(N503="nulová",J503,0)</f>
        <v>0</v>
      </c>
      <c r="BJ503" s="16" t="s">
        <v>83</v>
      </c>
      <c r="BK503" s="237">
        <f>ROUND(I503*H503,2)</f>
        <v>0</v>
      </c>
      <c r="BL503" s="16" t="s">
        <v>240</v>
      </c>
      <c r="BM503" s="236" t="s">
        <v>984</v>
      </c>
    </row>
    <row r="504" spans="1:47" s="2" customFormat="1" ht="12">
      <c r="A504" s="37"/>
      <c r="B504" s="38"/>
      <c r="C504" s="39"/>
      <c r="D504" s="238" t="s">
        <v>151</v>
      </c>
      <c r="E504" s="39"/>
      <c r="F504" s="239" t="s">
        <v>983</v>
      </c>
      <c r="G504" s="39"/>
      <c r="H504" s="39"/>
      <c r="I504" s="240"/>
      <c r="J504" s="39"/>
      <c r="K504" s="39"/>
      <c r="L504" s="43"/>
      <c r="M504" s="241"/>
      <c r="N504" s="242"/>
      <c r="O504" s="90"/>
      <c r="P504" s="90"/>
      <c r="Q504" s="90"/>
      <c r="R504" s="90"/>
      <c r="S504" s="90"/>
      <c r="T504" s="91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6" t="s">
        <v>151</v>
      </c>
      <c r="AU504" s="16" t="s">
        <v>85</v>
      </c>
    </row>
    <row r="505" spans="1:65" s="2" customFormat="1" ht="24.15" customHeight="1">
      <c r="A505" s="37"/>
      <c r="B505" s="38"/>
      <c r="C505" s="225" t="s">
        <v>985</v>
      </c>
      <c r="D505" s="225" t="s">
        <v>144</v>
      </c>
      <c r="E505" s="226" t="s">
        <v>986</v>
      </c>
      <c r="F505" s="227" t="s">
        <v>987</v>
      </c>
      <c r="G505" s="228" t="s">
        <v>236</v>
      </c>
      <c r="H505" s="229">
        <v>3</v>
      </c>
      <c r="I505" s="230"/>
      <c r="J505" s="231">
        <f>ROUND(I505*H505,2)</f>
        <v>0</v>
      </c>
      <c r="K505" s="227" t="s">
        <v>148</v>
      </c>
      <c r="L505" s="43"/>
      <c r="M505" s="232" t="s">
        <v>1</v>
      </c>
      <c r="N505" s="233" t="s">
        <v>41</v>
      </c>
      <c r="O505" s="90"/>
      <c r="P505" s="234">
        <f>O505*H505</f>
        <v>0</v>
      </c>
      <c r="Q505" s="234">
        <v>0.00052</v>
      </c>
      <c r="R505" s="234">
        <f>Q505*H505</f>
        <v>0.0015599999999999998</v>
      </c>
      <c r="S505" s="234">
        <v>0</v>
      </c>
      <c r="T505" s="235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36" t="s">
        <v>240</v>
      </c>
      <c r="AT505" s="236" t="s">
        <v>144</v>
      </c>
      <c r="AU505" s="236" t="s">
        <v>85</v>
      </c>
      <c r="AY505" s="16" t="s">
        <v>142</v>
      </c>
      <c r="BE505" s="237">
        <f>IF(N505="základní",J505,0)</f>
        <v>0</v>
      </c>
      <c r="BF505" s="237">
        <f>IF(N505="snížená",J505,0)</f>
        <v>0</v>
      </c>
      <c r="BG505" s="237">
        <f>IF(N505="zákl. přenesená",J505,0)</f>
        <v>0</v>
      </c>
      <c r="BH505" s="237">
        <f>IF(N505="sníž. přenesená",J505,0)</f>
        <v>0</v>
      </c>
      <c r="BI505" s="237">
        <f>IF(N505="nulová",J505,0)</f>
        <v>0</v>
      </c>
      <c r="BJ505" s="16" t="s">
        <v>83</v>
      </c>
      <c r="BK505" s="237">
        <f>ROUND(I505*H505,2)</f>
        <v>0</v>
      </c>
      <c r="BL505" s="16" t="s">
        <v>240</v>
      </c>
      <c r="BM505" s="236" t="s">
        <v>988</v>
      </c>
    </row>
    <row r="506" spans="1:47" s="2" customFormat="1" ht="12">
      <c r="A506" s="37"/>
      <c r="B506" s="38"/>
      <c r="C506" s="39"/>
      <c r="D506" s="238" t="s">
        <v>151</v>
      </c>
      <c r="E506" s="39"/>
      <c r="F506" s="239" t="s">
        <v>987</v>
      </c>
      <c r="G506" s="39"/>
      <c r="H506" s="39"/>
      <c r="I506" s="240"/>
      <c r="J506" s="39"/>
      <c r="K506" s="39"/>
      <c r="L506" s="43"/>
      <c r="M506" s="241"/>
      <c r="N506" s="242"/>
      <c r="O506" s="90"/>
      <c r="P506" s="90"/>
      <c r="Q506" s="90"/>
      <c r="R506" s="90"/>
      <c r="S506" s="90"/>
      <c r="T506" s="91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T506" s="16" t="s">
        <v>151</v>
      </c>
      <c r="AU506" s="16" t="s">
        <v>85</v>
      </c>
    </row>
    <row r="507" spans="1:65" s="2" customFormat="1" ht="24.15" customHeight="1">
      <c r="A507" s="37"/>
      <c r="B507" s="38"/>
      <c r="C507" s="225" t="s">
        <v>681</v>
      </c>
      <c r="D507" s="225" t="s">
        <v>144</v>
      </c>
      <c r="E507" s="226" t="s">
        <v>989</v>
      </c>
      <c r="F507" s="227" t="s">
        <v>990</v>
      </c>
      <c r="G507" s="228" t="s">
        <v>236</v>
      </c>
      <c r="H507" s="229">
        <v>2</v>
      </c>
      <c r="I507" s="230"/>
      <c r="J507" s="231">
        <f>ROUND(I507*H507,2)</f>
        <v>0</v>
      </c>
      <c r="K507" s="227" t="s">
        <v>1</v>
      </c>
      <c r="L507" s="43"/>
      <c r="M507" s="232" t="s">
        <v>1</v>
      </c>
      <c r="N507" s="233" t="s">
        <v>41</v>
      </c>
      <c r="O507" s="90"/>
      <c r="P507" s="234">
        <f>O507*H507</f>
        <v>0</v>
      </c>
      <c r="Q507" s="234">
        <v>0.0013</v>
      </c>
      <c r="R507" s="234">
        <f>Q507*H507</f>
        <v>0.0026</v>
      </c>
      <c r="S507" s="234">
        <v>0</v>
      </c>
      <c r="T507" s="235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36" t="s">
        <v>240</v>
      </c>
      <c r="AT507" s="236" t="s">
        <v>144</v>
      </c>
      <c r="AU507" s="236" t="s">
        <v>85</v>
      </c>
      <c r="AY507" s="16" t="s">
        <v>142</v>
      </c>
      <c r="BE507" s="237">
        <f>IF(N507="základní",J507,0)</f>
        <v>0</v>
      </c>
      <c r="BF507" s="237">
        <f>IF(N507="snížená",J507,0)</f>
        <v>0</v>
      </c>
      <c r="BG507" s="237">
        <f>IF(N507="zákl. přenesená",J507,0)</f>
        <v>0</v>
      </c>
      <c r="BH507" s="237">
        <f>IF(N507="sníž. přenesená",J507,0)</f>
        <v>0</v>
      </c>
      <c r="BI507" s="237">
        <f>IF(N507="nulová",J507,0)</f>
        <v>0</v>
      </c>
      <c r="BJ507" s="16" t="s">
        <v>83</v>
      </c>
      <c r="BK507" s="237">
        <f>ROUND(I507*H507,2)</f>
        <v>0</v>
      </c>
      <c r="BL507" s="16" t="s">
        <v>240</v>
      </c>
      <c r="BM507" s="236" t="s">
        <v>991</v>
      </c>
    </row>
    <row r="508" spans="1:47" s="2" customFormat="1" ht="12">
      <c r="A508" s="37"/>
      <c r="B508" s="38"/>
      <c r="C508" s="39"/>
      <c r="D508" s="238" t="s">
        <v>151</v>
      </c>
      <c r="E508" s="39"/>
      <c r="F508" s="239" t="s">
        <v>990</v>
      </c>
      <c r="G508" s="39"/>
      <c r="H508" s="39"/>
      <c r="I508" s="240"/>
      <c r="J508" s="39"/>
      <c r="K508" s="39"/>
      <c r="L508" s="43"/>
      <c r="M508" s="241"/>
      <c r="N508" s="242"/>
      <c r="O508" s="90"/>
      <c r="P508" s="90"/>
      <c r="Q508" s="90"/>
      <c r="R508" s="90"/>
      <c r="S508" s="90"/>
      <c r="T508" s="91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16" t="s">
        <v>151</v>
      </c>
      <c r="AU508" s="16" t="s">
        <v>85</v>
      </c>
    </row>
    <row r="509" spans="1:65" s="2" customFormat="1" ht="24.15" customHeight="1">
      <c r="A509" s="37"/>
      <c r="B509" s="38"/>
      <c r="C509" s="225" t="s">
        <v>992</v>
      </c>
      <c r="D509" s="225" t="s">
        <v>144</v>
      </c>
      <c r="E509" s="226" t="s">
        <v>993</v>
      </c>
      <c r="F509" s="227" t="s">
        <v>994</v>
      </c>
      <c r="G509" s="228" t="s">
        <v>236</v>
      </c>
      <c r="H509" s="229">
        <v>2</v>
      </c>
      <c r="I509" s="230"/>
      <c r="J509" s="231">
        <f>ROUND(I509*H509,2)</f>
        <v>0</v>
      </c>
      <c r="K509" s="227" t="s">
        <v>148</v>
      </c>
      <c r="L509" s="43"/>
      <c r="M509" s="232" t="s">
        <v>1</v>
      </c>
      <c r="N509" s="233" t="s">
        <v>41</v>
      </c>
      <c r="O509" s="90"/>
      <c r="P509" s="234">
        <f>O509*H509</f>
        <v>0</v>
      </c>
      <c r="Q509" s="234">
        <v>0.00085</v>
      </c>
      <c r="R509" s="234">
        <f>Q509*H509</f>
        <v>0.0017</v>
      </c>
      <c r="S509" s="234">
        <v>0</v>
      </c>
      <c r="T509" s="235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36" t="s">
        <v>240</v>
      </c>
      <c r="AT509" s="236" t="s">
        <v>144</v>
      </c>
      <c r="AU509" s="236" t="s">
        <v>85</v>
      </c>
      <c r="AY509" s="16" t="s">
        <v>142</v>
      </c>
      <c r="BE509" s="237">
        <f>IF(N509="základní",J509,0)</f>
        <v>0</v>
      </c>
      <c r="BF509" s="237">
        <f>IF(N509="snížená",J509,0)</f>
        <v>0</v>
      </c>
      <c r="BG509" s="237">
        <f>IF(N509="zákl. přenesená",J509,0)</f>
        <v>0</v>
      </c>
      <c r="BH509" s="237">
        <f>IF(N509="sníž. přenesená",J509,0)</f>
        <v>0</v>
      </c>
      <c r="BI509" s="237">
        <f>IF(N509="nulová",J509,0)</f>
        <v>0</v>
      </c>
      <c r="BJ509" s="16" t="s">
        <v>83</v>
      </c>
      <c r="BK509" s="237">
        <f>ROUND(I509*H509,2)</f>
        <v>0</v>
      </c>
      <c r="BL509" s="16" t="s">
        <v>240</v>
      </c>
      <c r="BM509" s="236" t="s">
        <v>995</v>
      </c>
    </row>
    <row r="510" spans="1:47" s="2" customFormat="1" ht="12">
      <c r="A510" s="37"/>
      <c r="B510" s="38"/>
      <c r="C510" s="39"/>
      <c r="D510" s="238" t="s">
        <v>151</v>
      </c>
      <c r="E510" s="39"/>
      <c r="F510" s="239" t="s">
        <v>996</v>
      </c>
      <c r="G510" s="39"/>
      <c r="H510" s="39"/>
      <c r="I510" s="240"/>
      <c r="J510" s="39"/>
      <c r="K510" s="39"/>
      <c r="L510" s="43"/>
      <c r="M510" s="241"/>
      <c r="N510" s="242"/>
      <c r="O510" s="90"/>
      <c r="P510" s="90"/>
      <c r="Q510" s="90"/>
      <c r="R510" s="90"/>
      <c r="S510" s="90"/>
      <c r="T510" s="91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6" t="s">
        <v>151</v>
      </c>
      <c r="AU510" s="16" t="s">
        <v>85</v>
      </c>
    </row>
    <row r="511" spans="1:47" s="2" customFormat="1" ht="12">
      <c r="A511" s="37"/>
      <c r="B511" s="38"/>
      <c r="C511" s="39"/>
      <c r="D511" s="238" t="s">
        <v>652</v>
      </c>
      <c r="E511" s="39"/>
      <c r="F511" s="279" t="s">
        <v>997</v>
      </c>
      <c r="G511" s="39"/>
      <c r="H511" s="39"/>
      <c r="I511" s="240"/>
      <c r="J511" s="39"/>
      <c r="K511" s="39"/>
      <c r="L511" s="43"/>
      <c r="M511" s="241"/>
      <c r="N511" s="242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652</v>
      </c>
      <c r="AU511" s="16" t="s">
        <v>85</v>
      </c>
    </row>
    <row r="512" spans="1:65" s="2" customFormat="1" ht="16.5" customHeight="1">
      <c r="A512" s="37"/>
      <c r="B512" s="38"/>
      <c r="C512" s="225" t="s">
        <v>998</v>
      </c>
      <c r="D512" s="225" t="s">
        <v>144</v>
      </c>
      <c r="E512" s="226" t="s">
        <v>999</v>
      </c>
      <c r="F512" s="227" t="s">
        <v>1000</v>
      </c>
      <c r="G512" s="228" t="s">
        <v>307</v>
      </c>
      <c r="H512" s="229">
        <v>3</v>
      </c>
      <c r="I512" s="230"/>
      <c r="J512" s="231">
        <f>ROUND(I512*H512,2)</f>
        <v>0</v>
      </c>
      <c r="K512" s="227" t="s">
        <v>1</v>
      </c>
      <c r="L512" s="43"/>
      <c r="M512" s="232" t="s">
        <v>1</v>
      </c>
      <c r="N512" s="233" t="s">
        <v>41</v>
      </c>
      <c r="O512" s="90"/>
      <c r="P512" s="234">
        <f>O512*H512</f>
        <v>0</v>
      </c>
      <c r="Q512" s="234">
        <v>0</v>
      </c>
      <c r="R512" s="234">
        <f>Q512*H512</f>
        <v>0</v>
      </c>
      <c r="S512" s="234">
        <v>0</v>
      </c>
      <c r="T512" s="235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236" t="s">
        <v>240</v>
      </c>
      <c r="AT512" s="236" t="s">
        <v>144</v>
      </c>
      <c r="AU512" s="236" t="s">
        <v>85</v>
      </c>
      <c r="AY512" s="16" t="s">
        <v>142</v>
      </c>
      <c r="BE512" s="237">
        <f>IF(N512="základní",J512,0)</f>
        <v>0</v>
      </c>
      <c r="BF512" s="237">
        <f>IF(N512="snížená",J512,0)</f>
        <v>0</v>
      </c>
      <c r="BG512" s="237">
        <f>IF(N512="zákl. přenesená",J512,0)</f>
        <v>0</v>
      </c>
      <c r="BH512" s="237">
        <f>IF(N512="sníž. přenesená",J512,0)</f>
        <v>0</v>
      </c>
      <c r="BI512" s="237">
        <f>IF(N512="nulová",J512,0)</f>
        <v>0</v>
      </c>
      <c r="BJ512" s="16" t="s">
        <v>83</v>
      </c>
      <c r="BK512" s="237">
        <f>ROUND(I512*H512,2)</f>
        <v>0</v>
      </c>
      <c r="BL512" s="16" t="s">
        <v>240</v>
      </c>
      <c r="BM512" s="236" t="s">
        <v>1001</v>
      </c>
    </row>
    <row r="513" spans="1:47" s="2" customFormat="1" ht="12">
      <c r="A513" s="37"/>
      <c r="B513" s="38"/>
      <c r="C513" s="39"/>
      <c r="D513" s="238" t="s">
        <v>151</v>
      </c>
      <c r="E513" s="39"/>
      <c r="F513" s="239" t="s">
        <v>1000</v>
      </c>
      <c r="G513" s="39"/>
      <c r="H513" s="39"/>
      <c r="I513" s="240"/>
      <c r="J513" s="39"/>
      <c r="K513" s="39"/>
      <c r="L513" s="43"/>
      <c r="M513" s="241"/>
      <c r="N513" s="242"/>
      <c r="O513" s="90"/>
      <c r="P513" s="90"/>
      <c r="Q513" s="90"/>
      <c r="R513" s="90"/>
      <c r="S513" s="90"/>
      <c r="T513" s="91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T513" s="16" t="s">
        <v>151</v>
      </c>
      <c r="AU513" s="16" t="s">
        <v>85</v>
      </c>
    </row>
    <row r="514" spans="1:65" s="2" customFormat="1" ht="16.5" customHeight="1">
      <c r="A514" s="37"/>
      <c r="B514" s="38"/>
      <c r="C514" s="225" t="s">
        <v>1002</v>
      </c>
      <c r="D514" s="225" t="s">
        <v>144</v>
      </c>
      <c r="E514" s="226" t="s">
        <v>1003</v>
      </c>
      <c r="F514" s="227" t="s">
        <v>1004</v>
      </c>
      <c r="G514" s="228" t="s">
        <v>307</v>
      </c>
      <c r="H514" s="229">
        <v>6</v>
      </c>
      <c r="I514" s="230"/>
      <c r="J514" s="231">
        <f>ROUND(I514*H514,2)</f>
        <v>0</v>
      </c>
      <c r="K514" s="227" t="s">
        <v>1</v>
      </c>
      <c r="L514" s="43"/>
      <c r="M514" s="232" t="s">
        <v>1</v>
      </c>
      <c r="N514" s="233" t="s">
        <v>41</v>
      </c>
      <c r="O514" s="90"/>
      <c r="P514" s="234">
        <f>O514*H514</f>
        <v>0</v>
      </c>
      <c r="Q514" s="234">
        <v>0</v>
      </c>
      <c r="R514" s="234">
        <f>Q514*H514</f>
        <v>0</v>
      </c>
      <c r="S514" s="234">
        <v>0</v>
      </c>
      <c r="T514" s="235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36" t="s">
        <v>240</v>
      </c>
      <c r="AT514" s="236" t="s">
        <v>144</v>
      </c>
      <c r="AU514" s="236" t="s">
        <v>85</v>
      </c>
      <c r="AY514" s="16" t="s">
        <v>142</v>
      </c>
      <c r="BE514" s="237">
        <f>IF(N514="základní",J514,0)</f>
        <v>0</v>
      </c>
      <c r="BF514" s="237">
        <f>IF(N514="snížená",J514,0)</f>
        <v>0</v>
      </c>
      <c r="BG514" s="237">
        <f>IF(N514="zákl. přenesená",J514,0)</f>
        <v>0</v>
      </c>
      <c r="BH514" s="237">
        <f>IF(N514="sníž. přenesená",J514,0)</f>
        <v>0</v>
      </c>
      <c r="BI514" s="237">
        <f>IF(N514="nulová",J514,0)</f>
        <v>0</v>
      </c>
      <c r="BJ514" s="16" t="s">
        <v>83</v>
      </c>
      <c r="BK514" s="237">
        <f>ROUND(I514*H514,2)</f>
        <v>0</v>
      </c>
      <c r="BL514" s="16" t="s">
        <v>240</v>
      </c>
      <c r="BM514" s="236" t="s">
        <v>1005</v>
      </c>
    </row>
    <row r="515" spans="1:47" s="2" customFormat="1" ht="12">
      <c r="A515" s="37"/>
      <c r="B515" s="38"/>
      <c r="C515" s="39"/>
      <c r="D515" s="238" t="s">
        <v>151</v>
      </c>
      <c r="E515" s="39"/>
      <c r="F515" s="239" t="s">
        <v>1004</v>
      </c>
      <c r="G515" s="39"/>
      <c r="H515" s="39"/>
      <c r="I515" s="240"/>
      <c r="J515" s="39"/>
      <c r="K515" s="39"/>
      <c r="L515" s="43"/>
      <c r="M515" s="241"/>
      <c r="N515" s="242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6" t="s">
        <v>151</v>
      </c>
      <c r="AU515" s="16" t="s">
        <v>85</v>
      </c>
    </row>
    <row r="516" spans="1:65" s="2" customFormat="1" ht="16.5" customHeight="1">
      <c r="A516" s="37"/>
      <c r="B516" s="38"/>
      <c r="C516" s="225" t="s">
        <v>1006</v>
      </c>
      <c r="D516" s="225" t="s">
        <v>144</v>
      </c>
      <c r="E516" s="226" t="s">
        <v>1007</v>
      </c>
      <c r="F516" s="227" t="s">
        <v>1008</v>
      </c>
      <c r="G516" s="228" t="s">
        <v>307</v>
      </c>
      <c r="H516" s="229">
        <v>2</v>
      </c>
      <c r="I516" s="230"/>
      <c r="J516" s="231">
        <f>ROUND(I516*H516,2)</f>
        <v>0</v>
      </c>
      <c r="K516" s="227" t="s">
        <v>1</v>
      </c>
      <c r="L516" s="43"/>
      <c r="M516" s="232" t="s">
        <v>1</v>
      </c>
      <c r="N516" s="233" t="s">
        <v>41</v>
      </c>
      <c r="O516" s="90"/>
      <c r="P516" s="234">
        <f>O516*H516</f>
        <v>0</v>
      </c>
      <c r="Q516" s="234">
        <v>0</v>
      </c>
      <c r="R516" s="234">
        <f>Q516*H516</f>
        <v>0</v>
      </c>
      <c r="S516" s="234">
        <v>0</v>
      </c>
      <c r="T516" s="235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36" t="s">
        <v>240</v>
      </c>
      <c r="AT516" s="236" t="s">
        <v>144</v>
      </c>
      <c r="AU516" s="236" t="s">
        <v>85</v>
      </c>
      <c r="AY516" s="16" t="s">
        <v>142</v>
      </c>
      <c r="BE516" s="237">
        <f>IF(N516="základní",J516,0)</f>
        <v>0</v>
      </c>
      <c r="BF516" s="237">
        <f>IF(N516="snížená",J516,0)</f>
        <v>0</v>
      </c>
      <c r="BG516" s="237">
        <f>IF(N516="zákl. přenesená",J516,0)</f>
        <v>0</v>
      </c>
      <c r="BH516" s="237">
        <f>IF(N516="sníž. přenesená",J516,0)</f>
        <v>0</v>
      </c>
      <c r="BI516" s="237">
        <f>IF(N516="nulová",J516,0)</f>
        <v>0</v>
      </c>
      <c r="BJ516" s="16" t="s">
        <v>83</v>
      </c>
      <c r="BK516" s="237">
        <f>ROUND(I516*H516,2)</f>
        <v>0</v>
      </c>
      <c r="BL516" s="16" t="s">
        <v>240</v>
      </c>
      <c r="BM516" s="236" t="s">
        <v>1009</v>
      </c>
    </row>
    <row r="517" spans="1:47" s="2" customFormat="1" ht="12">
      <c r="A517" s="37"/>
      <c r="B517" s="38"/>
      <c r="C517" s="39"/>
      <c r="D517" s="238" t="s">
        <v>151</v>
      </c>
      <c r="E517" s="39"/>
      <c r="F517" s="239" t="s">
        <v>1008</v>
      </c>
      <c r="G517" s="39"/>
      <c r="H517" s="39"/>
      <c r="I517" s="240"/>
      <c r="J517" s="39"/>
      <c r="K517" s="39"/>
      <c r="L517" s="43"/>
      <c r="M517" s="241"/>
      <c r="N517" s="242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151</v>
      </c>
      <c r="AU517" s="16" t="s">
        <v>85</v>
      </c>
    </row>
    <row r="518" spans="1:65" s="2" customFormat="1" ht="16.5" customHeight="1">
      <c r="A518" s="37"/>
      <c r="B518" s="38"/>
      <c r="C518" s="225" t="s">
        <v>1010</v>
      </c>
      <c r="D518" s="225" t="s">
        <v>144</v>
      </c>
      <c r="E518" s="226" t="s">
        <v>1011</v>
      </c>
      <c r="F518" s="227" t="s">
        <v>1012</v>
      </c>
      <c r="G518" s="228" t="s">
        <v>307</v>
      </c>
      <c r="H518" s="229">
        <v>3</v>
      </c>
      <c r="I518" s="230"/>
      <c r="J518" s="231">
        <f>ROUND(I518*H518,2)</f>
        <v>0</v>
      </c>
      <c r="K518" s="227" t="s">
        <v>1</v>
      </c>
      <c r="L518" s="43"/>
      <c r="M518" s="232" t="s">
        <v>1</v>
      </c>
      <c r="N518" s="233" t="s">
        <v>41</v>
      </c>
      <c r="O518" s="90"/>
      <c r="P518" s="234">
        <f>O518*H518</f>
        <v>0</v>
      </c>
      <c r="Q518" s="234">
        <v>0</v>
      </c>
      <c r="R518" s="234">
        <f>Q518*H518</f>
        <v>0</v>
      </c>
      <c r="S518" s="234">
        <v>0</v>
      </c>
      <c r="T518" s="235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236" t="s">
        <v>240</v>
      </c>
      <c r="AT518" s="236" t="s">
        <v>144</v>
      </c>
      <c r="AU518" s="236" t="s">
        <v>85</v>
      </c>
      <c r="AY518" s="16" t="s">
        <v>142</v>
      </c>
      <c r="BE518" s="237">
        <f>IF(N518="základní",J518,0)</f>
        <v>0</v>
      </c>
      <c r="BF518" s="237">
        <f>IF(N518="snížená",J518,0)</f>
        <v>0</v>
      </c>
      <c r="BG518" s="237">
        <f>IF(N518="zákl. přenesená",J518,0)</f>
        <v>0</v>
      </c>
      <c r="BH518" s="237">
        <f>IF(N518="sníž. přenesená",J518,0)</f>
        <v>0</v>
      </c>
      <c r="BI518" s="237">
        <f>IF(N518="nulová",J518,0)</f>
        <v>0</v>
      </c>
      <c r="BJ518" s="16" t="s">
        <v>83</v>
      </c>
      <c r="BK518" s="237">
        <f>ROUND(I518*H518,2)</f>
        <v>0</v>
      </c>
      <c r="BL518" s="16" t="s">
        <v>240</v>
      </c>
      <c r="BM518" s="236" t="s">
        <v>1013</v>
      </c>
    </row>
    <row r="519" spans="1:47" s="2" customFormat="1" ht="12">
      <c r="A519" s="37"/>
      <c r="B519" s="38"/>
      <c r="C519" s="39"/>
      <c r="D519" s="238" t="s">
        <v>151</v>
      </c>
      <c r="E519" s="39"/>
      <c r="F519" s="239" t="s">
        <v>1012</v>
      </c>
      <c r="G519" s="39"/>
      <c r="H519" s="39"/>
      <c r="I519" s="240"/>
      <c r="J519" s="39"/>
      <c r="K519" s="39"/>
      <c r="L519" s="43"/>
      <c r="M519" s="241"/>
      <c r="N519" s="242"/>
      <c r="O519" s="90"/>
      <c r="P519" s="90"/>
      <c r="Q519" s="90"/>
      <c r="R519" s="90"/>
      <c r="S519" s="90"/>
      <c r="T519" s="91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16" t="s">
        <v>151</v>
      </c>
      <c r="AU519" s="16" t="s">
        <v>85</v>
      </c>
    </row>
    <row r="520" spans="1:63" s="12" customFormat="1" ht="22.8" customHeight="1">
      <c r="A520" s="12"/>
      <c r="B520" s="209"/>
      <c r="C520" s="210"/>
      <c r="D520" s="211" t="s">
        <v>75</v>
      </c>
      <c r="E520" s="223" t="s">
        <v>1014</v>
      </c>
      <c r="F520" s="223" t="s">
        <v>1015</v>
      </c>
      <c r="G520" s="210"/>
      <c r="H520" s="210"/>
      <c r="I520" s="213"/>
      <c r="J520" s="224">
        <f>BK520</f>
        <v>0</v>
      </c>
      <c r="K520" s="210"/>
      <c r="L520" s="215"/>
      <c r="M520" s="216"/>
      <c r="N520" s="217"/>
      <c r="O520" s="217"/>
      <c r="P520" s="218">
        <f>SUM(P521:P534)</f>
        <v>0</v>
      </c>
      <c r="Q520" s="217"/>
      <c r="R520" s="218">
        <f>SUM(R521:R534)</f>
        <v>0.12710075</v>
      </c>
      <c r="S520" s="217"/>
      <c r="T520" s="219">
        <f>SUM(T521:T534)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20" t="s">
        <v>85</v>
      </c>
      <c r="AT520" s="221" t="s">
        <v>75</v>
      </c>
      <c r="AU520" s="221" t="s">
        <v>83</v>
      </c>
      <c r="AY520" s="220" t="s">
        <v>142</v>
      </c>
      <c r="BK520" s="222">
        <f>SUM(BK521:BK534)</f>
        <v>0</v>
      </c>
    </row>
    <row r="521" spans="1:65" s="2" customFormat="1" ht="24.15" customHeight="1">
      <c r="A521" s="37"/>
      <c r="B521" s="38"/>
      <c r="C521" s="225" t="s">
        <v>1016</v>
      </c>
      <c r="D521" s="225" t="s">
        <v>144</v>
      </c>
      <c r="E521" s="226" t="s">
        <v>1017</v>
      </c>
      <c r="F521" s="227" t="s">
        <v>1018</v>
      </c>
      <c r="G521" s="228" t="s">
        <v>147</v>
      </c>
      <c r="H521" s="229">
        <v>7.8</v>
      </c>
      <c r="I521" s="230"/>
      <c r="J521" s="231">
        <f>ROUND(I521*H521,2)</f>
        <v>0</v>
      </c>
      <c r="K521" s="227" t="s">
        <v>148</v>
      </c>
      <c r="L521" s="43"/>
      <c r="M521" s="232" t="s">
        <v>1</v>
      </c>
      <c r="N521" s="233" t="s">
        <v>41</v>
      </c>
      <c r="O521" s="90"/>
      <c r="P521" s="234">
        <f>O521*H521</f>
        <v>0</v>
      </c>
      <c r="Q521" s="234">
        <v>0.01259</v>
      </c>
      <c r="R521" s="234">
        <f>Q521*H521</f>
        <v>0.098202</v>
      </c>
      <c r="S521" s="234">
        <v>0</v>
      </c>
      <c r="T521" s="235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36" t="s">
        <v>240</v>
      </c>
      <c r="AT521" s="236" t="s">
        <v>144</v>
      </c>
      <c r="AU521" s="236" t="s">
        <v>85</v>
      </c>
      <c r="AY521" s="16" t="s">
        <v>142</v>
      </c>
      <c r="BE521" s="237">
        <f>IF(N521="základní",J521,0)</f>
        <v>0</v>
      </c>
      <c r="BF521" s="237">
        <f>IF(N521="snížená",J521,0)</f>
        <v>0</v>
      </c>
      <c r="BG521" s="237">
        <f>IF(N521="zákl. přenesená",J521,0)</f>
        <v>0</v>
      </c>
      <c r="BH521" s="237">
        <f>IF(N521="sníž. přenesená",J521,0)</f>
        <v>0</v>
      </c>
      <c r="BI521" s="237">
        <f>IF(N521="nulová",J521,0)</f>
        <v>0</v>
      </c>
      <c r="BJ521" s="16" t="s">
        <v>83</v>
      </c>
      <c r="BK521" s="237">
        <f>ROUND(I521*H521,2)</f>
        <v>0</v>
      </c>
      <c r="BL521" s="16" t="s">
        <v>240</v>
      </c>
      <c r="BM521" s="236" t="s">
        <v>1019</v>
      </c>
    </row>
    <row r="522" spans="1:47" s="2" customFormat="1" ht="12">
      <c r="A522" s="37"/>
      <c r="B522" s="38"/>
      <c r="C522" s="39"/>
      <c r="D522" s="238" t="s">
        <v>151</v>
      </c>
      <c r="E522" s="39"/>
      <c r="F522" s="239" t="s">
        <v>1020</v>
      </c>
      <c r="G522" s="39"/>
      <c r="H522" s="39"/>
      <c r="I522" s="240"/>
      <c r="J522" s="39"/>
      <c r="K522" s="39"/>
      <c r="L522" s="43"/>
      <c r="M522" s="241"/>
      <c r="N522" s="242"/>
      <c r="O522" s="90"/>
      <c r="P522" s="90"/>
      <c r="Q522" s="90"/>
      <c r="R522" s="90"/>
      <c r="S522" s="90"/>
      <c r="T522" s="91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16" t="s">
        <v>151</v>
      </c>
      <c r="AU522" s="16" t="s">
        <v>85</v>
      </c>
    </row>
    <row r="523" spans="1:51" s="13" customFormat="1" ht="12">
      <c r="A523" s="13"/>
      <c r="B523" s="243"/>
      <c r="C523" s="244"/>
      <c r="D523" s="238" t="s">
        <v>153</v>
      </c>
      <c r="E523" s="245" t="s">
        <v>1</v>
      </c>
      <c r="F523" s="246" t="s">
        <v>1021</v>
      </c>
      <c r="G523" s="244"/>
      <c r="H523" s="247">
        <v>7.8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3" t="s">
        <v>153</v>
      </c>
      <c r="AU523" s="253" t="s">
        <v>85</v>
      </c>
      <c r="AV523" s="13" t="s">
        <v>85</v>
      </c>
      <c r="AW523" s="13" t="s">
        <v>32</v>
      </c>
      <c r="AX523" s="13" t="s">
        <v>83</v>
      </c>
      <c r="AY523" s="253" t="s">
        <v>142</v>
      </c>
    </row>
    <row r="524" spans="1:65" s="2" customFormat="1" ht="21.75" customHeight="1">
      <c r="A524" s="37"/>
      <c r="B524" s="38"/>
      <c r="C524" s="225" t="s">
        <v>1022</v>
      </c>
      <c r="D524" s="225" t="s">
        <v>144</v>
      </c>
      <c r="E524" s="226" t="s">
        <v>1023</v>
      </c>
      <c r="F524" s="227" t="s">
        <v>1024</v>
      </c>
      <c r="G524" s="228" t="s">
        <v>147</v>
      </c>
      <c r="H524" s="229">
        <v>2.125</v>
      </c>
      <c r="I524" s="230"/>
      <c r="J524" s="231">
        <f>ROUND(I524*H524,2)</f>
        <v>0</v>
      </c>
      <c r="K524" s="227" t="s">
        <v>148</v>
      </c>
      <c r="L524" s="43"/>
      <c r="M524" s="232" t="s">
        <v>1</v>
      </c>
      <c r="N524" s="233" t="s">
        <v>41</v>
      </c>
      <c r="O524" s="90"/>
      <c r="P524" s="234">
        <f>O524*H524</f>
        <v>0</v>
      </c>
      <c r="Q524" s="234">
        <v>0.01255</v>
      </c>
      <c r="R524" s="234">
        <f>Q524*H524</f>
        <v>0.02666875</v>
      </c>
      <c r="S524" s="234">
        <v>0</v>
      </c>
      <c r="T524" s="235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36" t="s">
        <v>240</v>
      </c>
      <c r="AT524" s="236" t="s">
        <v>144</v>
      </c>
      <c r="AU524" s="236" t="s">
        <v>85</v>
      </c>
      <c r="AY524" s="16" t="s">
        <v>142</v>
      </c>
      <c r="BE524" s="237">
        <f>IF(N524="základní",J524,0)</f>
        <v>0</v>
      </c>
      <c r="BF524" s="237">
        <f>IF(N524="snížená",J524,0)</f>
        <v>0</v>
      </c>
      <c r="BG524" s="237">
        <f>IF(N524="zákl. přenesená",J524,0)</f>
        <v>0</v>
      </c>
      <c r="BH524" s="237">
        <f>IF(N524="sníž. přenesená",J524,0)</f>
        <v>0</v>
      </c>
      <c r="BI524" s="237">
        <f>IF(N524="nulová",J524,0)</f>
        <v>0</v>
      </c>
      <c r="BJ524" s="16" t="s">
        <v>83</v>
      </c>
      <c r="BK524" s="237">
        <f>ROUND(I524*H524,2)</f>
        <v>0</v>
      </c>
      <c r="BL524" s="16" t="s">
        <v>240</v>
      </c>
      <c r="BM524" s="236" t="s">
        <v>1025</v>
      </c>
    </row>
    <row r="525" spans="1:47" s="2" customFormat="1" ht="12">
      <c r="A525" s="37"/>
      <c r="B525" s="38"/>
      <c r="C525" s="39"/>
      <c r="D525" s="238" t="s">
        <v>151</v>
      </c>
      <c r="E525" s="39"/>
      <c r="F525" s="239" t="s">
        <v>1026</v>
      </c>
      <c r="G525" s="39"/>
      <c r="H525" s="39"/>
      <c r="I525" s="240"/>
      <c r="J525" s="39"/>
      <c r="K525" s="39"/>
      <c r="L525" s="43"/>
      <c r="M525" s="241"/>
      <c r="N525" s="242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6" t="s">
        <v>151</v>
      </c>
      <c r="AU525" s="16" t="s">
        <v>85</v>
      </c>
    </row>
    <row r="526" spans="1:51" s="13" customFormat="1" ht="12">
      <c r="A526" s="13"/>
      <c r="B526" s="243"/>
      <c r="C526" s="244"/>
      <c r="D526" s="238" t="s">
        <v>153</v>
      </c>
      <c r="E526" s="245" t="s">
        <v>1</v>
      </c>
      <c r="F526" s="246" t="s">
        <v>1027</v>
      </c>
      <c r="G526" s="244"/>
      <c r="H526" s="247">
        <v>2.125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3" t="s">
        <v>153</v>
      </c>
      <c r="AU526" s="253" t="s">
        <v>85</v>
      </c>
      <c r="AV526" s="13" t="s">
        <v>85</v>
      </c>
      <c r="AW526" s="13" t="s">
        <v>32</v>
      </c>
      <c r="AX526" s="13" t="s">
        <v>83</v>
      </c>
      <c r="AY526" s="253" t="s">
        <v>142</v>
      </c>
    </row>
    <row r="527" spans="1:65" s="2" customFormat="1" ht="24.15" customHeight="1">
      <c r="A527" s="37"/>
      <c r="B527" s="38"/>
      <c r="C527" s="225" t="s">
        <v>1028</v>
      </c>
      <c r="D527" s="225" t="s">
        <v>144</v>
      </c>
      <c r="E527" s="226" t="s">
        <v>1029</v>
      </c>
      <c r="F527" s="227" t="s">
        <v>1030</v>
      </c>
      <c r="G527" s="228" t="s">
        <v>307</v>
      </c>
      <c r="H527" s="229">
        <v>1</v>
      </c>
      <c r="I527" s="230"/>
      <c r="J527" s="231">
        <f>ROUND(I527*H527,2)</f>
        <v>0</v>
      </c>
      <c r="K527" s="227" t="s">
        <v>148</v>
      </c>
      <c r="L527" s="43"/>
      <c r="M527" s="232" t="s">
        <v>1</v>
      </c>
      <c r="N527" s="233" t="s">
        <v>41</v>
      </c>
      <c r="O527" s="90"/>
      <c r="P527" s="234">
        <f>O527*H527</f>
        <v>0</v>
      </c>
      <c r="Q527" s="234">
        <v>3E-05</v>
      </c>
      <c r="R527" s="234">
        <f>Q527*H527</f>
        <v>3E-05</v>
      </c>
      <c r="S527" s="234">
        <v>0</v>
      </c>
      <c r="T527" s="235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36" t="s">
        <v>240</v>
      </c>
      <c r="AT527" s="236" t="s">
        <v>144</v>
      </c>
      <c r="AU527" s="236" t="s">
        <v>85</v>
      </c>
      <c r="AY527" s="16" t="s">
        <v>142</v>
      </c>
      <c r="BE527" s="237">
        <f>IF(N527="základní",J527,0)</f>
        <v>0</v>
      </c>
      <c r="BF527" s="237">
        <f>IF(N527="snížená",J527,0)</f>
        <v>0</v>
      </c>
      <c r="BG527" s="237">
        <f>IF(N527="zákl. přenesená",J527,0)</f>
        <v>0</v>
      </c>
      <c r="BH527" s="237">
        <f>IF(N527="sníž. přenesená",J527,0)</f>
        <v>0</v>
      </c>
      <c r="BI527" s="237">
        <f>IF(N527="nulová",J527,0)</f>
        <v>0</v>
      </c>
      <c r="BJ527" s="16" t="s">
        <v>83</v>
      </c>
      <c r="BK527" s="237">
        <f>ROUND(I527*H527,2)</f>
        <v>0</v>
      </c>
      <c r="BL527" s="16" t="s">
        <v>240</v>
      </c>
      <c r="BM527" s="236" t="s">
        <v>1031</v>
      </c>
    </row>
    <row r="528" spans="1:47" s="2" customFormat="1" ht="12">
      <c r="A528" s="37"/>
      <c r="B528" s="38"/>
      <c r="C528" s="39"/>
      <c r="D528" s="238" t="s">
        <v>151</v>
      </c>
      <c r="E528" s="39"/>
      <c r="F528" s="239" t="s">
        <v>1032</v>
      </c>
      <c r="G528" s="39"/>
      <c r="H528" s="39"/>
      <c r="I528" s="240"/>
      <c r="J528" s="39"/>
      <c r="K528" s="39"/>
      <c r="L528" s="43"/>
      <c r="M528" s="241"/>
      <c r="N528" s="242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151</v>
      </c>
      <c r="AU528" s="16" t="s">
        <v>85</v>
      </c>
    </row>
    <row r="529" spans="1:47" s="2" customFormat="1" ht="12">
      <c r="A529" s="37"/>
      <c r="B529" s="38"/>
      <c r="C529" s="39"/>
      <c r="D529" s="238" t="s">
        <v>652</v>
      </c>
      <c r="E529" s="39"/>
      <c r="F529" s="279" t="s">
        <v>1033</v>
      </c>
      <c r="G529" s="39"/>
      <c r="H529" s="39"/>
      <c r="I529" s="240"/>
      <c r="J529" s="39"/>
      <c r="K529" s="39"/>
      <c r="L529" s="43"/>
      <c r="M529" s="241"/>
      <c r="N529" s="242"/>
      <c r="O529" s="90"/>
      <c r="P529" s="90"/>
      <c r="Q529" s="90"/>
      <c r="R529" s="90"/>
      <c r="S529" s="90"/>
      <c r="T529" s="91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6" t="s">
        <v>652</v>
      </c>
      <c r="AU529" s="16" t="s">
        <v>85</v>
      </c>
    </row>
    <row r="530" spans="1:65" s="2" customFormat="1" ht="24.15" customHeight="1">
      <c r="A530" s="37"/>
      <c r="B530" s="38"/>
      <c r="C530" s="254" t="s">
        <v>1034</v>
      </c>
      <c r="D530" s="254" t="s">
        <v>202</v>
      </c>
      <c r="E530" s="255" t="s">
        <v>1035</v>
      </c>
      <c r="F530" s="256" t="s">
        <v>1036</v>
      </c>
      <c r="G530" s="257" t="s">
        <v>307</v>
      </c>
      <c r="H530" s="258">
        <v>1</v>
      </c>
      <c r="I530" s="259"/>
      <c r="J530" s="260">
        <f>ROUND(I530*H530,2)</f>
        <v>0</v>
      </c>
      <c r="K530" s="256" t="s">
        <v>148</v>
      </c>
      <c r="L530" s="261"/>
      <c r="M530" s="262" t="s">
        <v>1</v>
      </c>
      <c r="N530" s="263" t="s">
        <v>41</v>
      </c>
      <c r="O530" s="90"/>
      <c r="P530" s="234">
        <f>O530*H530</f>
        <v>0</v>
      </c>
      <c r="Q530" s="234">
        <v>0.0022</v>
      </c>
      <c r="R530" s="234">
        <f>Q530*H530</f>
        <v>0.0022</v>
      </c>
      <c r="S530" s="234">
        <v>0</v>
      </c>
      <c r="T530" s="235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36" t="s">
        <v>518</v>
      </c>
      <c r="AT530" s="236" t="s">
        <v>202</v>
      </c>
      <c r="AU530" s="236" t="s">
        <v>85</v>
      </c>
      <c r="AY530" s="16" t="s">
        <v>142</v>
      </c>
      <c r="BE530" s="237">
        <f>IF(N530="základní",J530,0)</f>
        <v>0</v>
      </c>
      <c r="BF530" s="237">
        <f>IF(N530="snížená",J530,0)</f>
        <v>0</v>
      </c>
      <c r="BG530" s="237">
        <f>IF(N530="zákl. přenesená",J530,0)</f>
        <v>0</v>
      </c>
      <c r="BH530" s="237">
        <f>IF(N530="sníž. přenesená",J530,0)</f>
        <v>0</v>
      </c>
      <c r="BI530" s="237">
        <f>IF(N530="nulová",J530,0)</f>
        <v>0</v>
      </c>
      <c r="BJ530" s="16" t="s">
        <v>83</v>
      </c>
      <c r="BK530" s="237">
        <f>ROUND(I530*H530,2)</f>
        <v>0</v>
      </c>
      <c r="BL530" s="16" t="s">
        <v>240</v>
      </c>
      <c r="BM530" s="236" t="s">
        <v>1037</v>
      </c>
    </row>
    <row r="531" spans="1:47" s="2" customFormat="1" ht="12">
      <c r="A531" s="37"/>
      <c r="B531" s="38"/>
      <c r="C531" s="39"/>
      <c r="D531" s="238" t="s">
        <v>151</v>
      </c>
      <c r="E531" s="39"/>
      <c r="F531" s="239" t="s">
        <v>1036</v>
      </c>
      <c r="G531" s="39"/>
      <c r="H531" s="39"/>
      <c r="I531" s="240"/>
      <c r="J531" s="39"/>
      <c r="K531" s="39"/>
      <c r="L531" s="43"/>
      <c r="M531" s="241"/>
      <c r="N531" s="242"/>
      <c r="O531" s="90"/>
      <c r="P531" s="90"/>
      <c r="Q531" s="90"/>
      <c r="R531" s="90"/>
      <c r="S531" s="90"/>
      <c r="T531" s="91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T531" s="16" t="s">
        <v>151</v>
      </c>
      <c r="AU531" s="16" t="s">
        <v>85</v>
      </c>
    </row>
    <row r="532" spans="1:47" s="2" customFormat="1" ht="12">
      <c r="A532" s="37"/>
      <c r="B532" s="38"/>
      <c r="C532" s="39"/>
      <c r="D532" s="238" t="s">
        <v>652</v>
      </c>
      <c r="E532" s="39"/>
      <c r="F532" s="279" t="s">
        <v>1033</v>
      </c>
      <c r="G532" s="39"/>
      <c r="H532" s="39"/>
      <c r="I532" s="240"/>
      <c r="J532" s="39"/>
      <c r="K532" s="39"/>
      <c r="L532" s="43"/>
      <c r="M532" s="241"/>
      <c r="N532" s="242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652</v>
      </c>
      <c r="AU532" s="16" t="s">
        <v>85</v>
      </c>
    </row>
    <row r="533" spans="1:65" s="2" customFormat="1" ht="24.15" customHeight="1">
      <c r="A533" s="37"/>
      <c r="B533" s="38"/>
      <c r="C533" s="225" t="s">
        <v>1038</v>
      </c>
      <c r="D533" s="225" t="s">
        <v>144</v>
      </c>
      <c r="E533" s="226" t="s">
        <v>1039</v>
      </c>
      <c r="F533" s="227" t="s">
        <v>1040</v>
      </c>
      <c r="G533" s="228" t="s">
        <v>186</v>
      </c>
      <c r="H533" s="229">
        <v>0.127</v>
      </c>
      <c r="I533" s="230"/>
      <c r="J533" s="231">
        <f>ROUND(I533*H533,2)</f>
        <v>0</v>
      </c>
      <c r="K533" s="227" t="s">
        <v>148</v>
      </c>
      <c r="L533" s="43"/>
      <c r="M533" s="232" t="s">
        <v>1</v>
      </c>
      <c r="N533" s="233" t="s">
        <v>41</v>
      </c>
      <c r="O533" s="90"/>
      <c r="P533" s="234">
        <f>O533*H533</f>
        <v>0</v>
      </c>
      <c r="Q533" s="234">
        <v>0</v>
      </c>
      <c r="R533" s="234">
        <f>Q533*H533</f>
        <v>0</v>
      </c>
      <c r="S533" s="234">
        <v>0</v>
      </c>
      <c r="T533" s="235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36" t="s">
        <v>240</v>
      </c>
      <c r="AT533" s="236" t="s">
        <v>144</v>
      </c>
      <c r="AU533" s="236" t="s">
        <v>85</v>
      </c>
      <c r="AY533" s="16" t="s">
        <v>142</v>
      </c>
      <c r="BE533" s="237">
        <f>IF(N533="základní",J533,0)</f>
        <v>0</v>
      </c>
      <c r="BF533" s="237">
        <f>IF(N533="snížená",J533,0)</f>
        <v>0</v>
      </c>
      <c r="BG533" s="237">
        <f>IF(N533="zákl. přenesená",J533,0)</f>
        <v>0</v>
      </c>
      <c r="BH533" s="237">
        <f>IF(N533="sníž. přenesená",J533,0)</f>
        <v>0</v>
      </c>
      <c r="BI533" s="237">
        <f>IF(N533="nulová",J533,0)</f>
        <v>0</v>
      </c>
      <c r="BJ533" s="16" t="s">
        <v>83</v>
      </c>
      <c r="BK533" s="237">
        <f>ROUND(I533*H533,2)</f>
        <v>0</v>
      </c>
      <c r="BL533" s="16" t="s">
        <v>240</v>
      </c>
      <c r="BM533" s="236" t="s">
        <v>1041</v>
      </c>
    </row>
    <row r="534" spans="1:47" s="2" customFormat="1" ht="12">
      <c r="A534" s="37"/>
      <c r="B534" s="38"/>
      <c r="C534" s="39"/>
      <c r="D534" s="238" t="s">
        <v>151</v>
      </c>
      <c r="E534" s="39"/>
      <c r="F534" s="239" t="s">
        <v>1042</v>
      </c>
      <c r="G534" s="39"/>
      <c r="H534" s="39"/>
      <c r="I534" s="240"/>
      <c r="J534" s="39"/>
      <c r="K534" s="39"/>
      <c r="L534" s="43"/>
      <c r="M534" s="241"/>
      <c r="N534" s="242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6" t="s">
        <v>151</v>
      </c>
      <c r="AU534" s="16" t="s">
        <v>85</v>
      </c>
    </row>
    <row r="535" spans="1:63" s="12" customFormat="1" ht="22.8" customHeight="1">
      <c r="A535" s="12"/>
      <c r="B535" s="209"/>
      <c r="C535" s="210"/>
      <c r="D535" s="211" t="s">
        <v>75</v>
      </c>
      <c r="E535" s="223" t="s">
        <v>1043</v>
      </c>
      <c r="F535" s="223" t="s">
        <v>1044</v>
      </c>
      <c r="G535" s="210"/>
      <c r="H535" s="210"/>
      <c r="I535" s="213"/>
      <c r="J535" s="224">
        <f>BK535</f>
        <v>0</v>
      </c>
      <c r="K535" s="210"/>
      <c r="L535" s="215"/>
      <c r="M535" s="216"/>
      <c r="N535" s="217"/>
      <c r="O535" s="217"/>
      <c r="P535" s="218">
        <f>SUM(P536:P541)</f>
        <v>0</v>
      </c>
      <c r="Q535" s="217"/>
      <c r="R535" s="218">
        <f>SUM(R536:R541)</f>
        <v>0.141092</v>
      </c>
      <c r="S535" s="217"/>
      <c r="T535" s="219">
        <f>SUM(T536:T541)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20" t="s">
        <v>85</v>
      </c>
      <c r="AT535" s="221" t="s">
        <v>75</v>
      </c>
      <c r="AU535" s="221" t="s">
        <v>83</v>
      </c>
      <c r="AY535" s="220" t="s">
        <v>142</v>
      </c>
      <c r="BK535" s="222">
        <f>SUM(BK536:BK541)</f>
        <v>0</v>
      </c>
    </row>
    <row r="536" spans="1:65" s="2" customFormat="1" ht="33" customHeight="1">
      <c r="A536" s="37"/>
      <c r="B536" s="38"/>
      <c r="C536" s="225" t="s">
        <v>1045</v>
      </c>
      <c r="D536" s="225" t="s">
        <v>144</v>
      </c>
      <c r="E536" s="226" t="s">
        <v>1046</v>
      </c>
      <c r="F536" s="227" t="s">
        <v>1047</v>
      </c>
      <c r="G536" s="228" t="s">
        <v>218</v>
      </c>
      <c r="H536" s="229">
        <v>34</v>
      </c>
      <c r="I536" s="230"/>
      <c r="J536" s="231">
        <f>ROUND(I536*H536,2)</f>
        <v>0</v>
      </c>
      <c r="K536" s="227" t="s">
        <v>148</v>
      </c>
      <c r="L536" s="43"/>
      <c r="M536" s="232" t="s">
        <v>1</v>
      </c>
      <c r="N536" s="233" t="s">
        <v>41</v>
      </c>
      <c r="O536" s="90"/>
      <c r="P536" s="234">
        <f>O536*H536</f>
        <v>0</v>
      </c>
      <c r="Q536" s="234">
        <v>0.00401</v>
      </c>
      <c r="R536" s="234">
        <f>Q536*H536</f>
        <v>0.13634</v>
      </c>
      <c r="S536" s="234">
        <v>0</v>
      </c>
      <c r="T536" s="235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236" t="s">
        <v>240</v>
      </c>
      <c r="AT536" s="236" t="s">
        <v>144</v>
      </c>
      <c r="AU536" s="236" t="s">
        <v>85</v>
      </c>
      <c r="AY536" s="16" t="s">
        <v>142</v>
      </c>
      <c r="BE536" s="237">
        <f>IF(N536="základní",J536,0)</f>
        <v>0</v>
      </c>
      <c r="BF536" s="237">
        <f>IF(N536="snížená",J536,0)</f>
        <v>0</v>
      </c>
      <c r="BG536" s="237">
        <f>IF(N536="zákl. přenesená",J536,0)</f>
        <v>0</v>
      </c>
      <c r="BH536" s="237">
        <f>IF(N536="sníž. přenesená",J536,0)</f>
        <v>0</v>
      </c>
      <c r="BI536" s="237">
        <f>IF(N536="nulová",J536,0)</f>
        <v>0</v>
      </c>
      <c r="BJ536" s="16" t="s">
        <v>83</v>
      </c>
      <c r="BK536" s="237">
        <f>ROUND(I536*H536,2)</f>
        <v>0</v>
      </c>
      <c r="BL536" s="16" t="s">
        <v>240</v>
      </c>
      <c r="BM536" s="236" t="s">
        <v>1048</v>
      </c>
    </row>
    <row r="537" spans="1:47" s="2" customFormat="1" ht="12">
      <c r="A537" s="37"/>
      <c r="B537" s="38"/>
      <c r="C537" s="39"/>
      <c r="D537" s="238" t="s">
        <v>151</v>
      </c>
      <c r="E537" s="39"/>
      <c r="F537" s="239" t="s">
        <v>1049</v>
      </c>
      <c r="G537" s="39"/>
      <c r="H537" s="39"/>
      <c r="I537" s="240"/>
      <c r="J537" s="39"/>
      <c r="K537" s="39"/>
      <c r="L537" s="43"/>
      <c r="M537" s="241"/>
      <c r="N537" s="242"/>
      <c r="O537" s="90"/>
      <c r="P537" s="90"/>
      <c r="Q537" s="90"/>
      <c r="R537" s="90"/>
      <c r="S537" s="90"/>
      <c r="T537" s="91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16" t="s">
        <v>151</v>
      </c>
      <c r="AU537" s="16" t="s">
        <v>85</v>
      </c>
    </row>
    <row r="538" spans="1:47" s="2" customFormat="1" ht="12">
      <c r="A538" s="37"/>
      <c r="B538" s="38"/>
      <c r="C538" s="39"/>
      <c r="D538" s="238" t="s">
        <v>652</v>
      </c>
      <c r="E538" s="39"/>
      <c r="F538" s="279" t="s">
        <v>1050</v>
      </c>
      <c r="G538" s="39"/>
      <c r="H538" s="39"/>
      <c r="I538" s="240"/>
      <c r="J538" s="39"/>
      <c r="K538" s="39"/>
      <c r="L538" s="43"/>
      <c r="M538" s="241"/>
      <c r="N538" s="242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6" t="s">
        <v>652</v>
      </c>
      <c r="AU538" s="16" t="s">
        <v>85</v>
      </c>
    </row>
    <row r="539" spans="1:65" s="2" customFormat="1" ht="24.15" customHeight="1">
      <c r="A539" s="37"/>
      <c r="B539" s="38"/>
      <c r="C539" s="225" t="s">
        <v>1051</v>
      </c>
      <c r="D539" s="225" t="s">
        <v>144</v>
      </c>
      <c r="E539" s="226" t="s">
        <v>1052</v>
      </c>
      <c r="F539" s="227" t="s">
        <v>1053</v>
      </c>
      <c r="G539" s="228" t="s">
        <v>218</v>
      </c>
      <c r="H539" s="229">
        <v>2.4</v>
      </c>
      <c r="I539" s="230"/>
      <c r="J539" s="231">
        <f>ROUND(I539*H539,2)</f>
        <v>0</v>
      </c>
      <c r="K539" s="227" t="s">
        <v>148</v>
      </c>
      <c r="L539" s="43"/>
      <c r="M539" s="232" t="s">
        <v>1</v>
      </c>
      <c r="N539" s="233" t="s">
        <v>41</v>
      </c>
      <c r="O539" s="90"/>
      <c r="P539" s="234">
        <f>O539*H539</f>
        <v>0</v>
      </c>
      <c r="Q539" s="234">
        <v>0.00198</v>
      </c>
      <c r="R539" s="234">
        <f>Q539*H539</f>
        <v>0.004752</v>
      </c>
      <c r="S539" s="234">
        <v>0</v>
      </c>
      <c r="T539" s="235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36" t="s">
        <v>240</v>
      </c>
      <c r="AT539" s="236" t="s">
        <v>144</v>
      </c>
      <c r="AU539" s="236" t="s">
        <v>85</v>
      </c>
      <c r="AY539" s="16" t="s">
        <v>142</v>
      </c>
      <c r="BE539" s="237">
        <f>IF(N539="základní",J539,0)</f>
        <v>0</v>
      </c>
      <c r="BF539" s="237">
        <f>IF(N539="snížená",J539,0)</f>
        <v>0</v>
      </c>
      <c r="BG539" s="237">
        <f>IF(N539="zákl. přenesená",J539,0)</f>
        <v>0</v>
      </c>
      <c r="BH539" s="237">
        <f>IF(N539="sníž. přenesená",J539,0)</f>
        <v>0</v>
      </c>
      <c r="BI539" s="237">
        <f>IF(N539="nulová",J539,0)</f>
        <v>0</v>
      </c>
      <c r="BJ539" s="16" t="s">
        <v>83</v>
      </c>
      <c r="BK539" s="237">
        <f>ROUND(I539*H539,2)</f>
        <v>0</v>
      </c>
      <c r="BL539" s="16" t="s">
        <v>240</v>
      </c>
      <c r="BM539" s="236" t="s">
        <v>1054</v>
      </c>
    </row>
    <row r="540" spans="1:47" s="2" customFormat="1" ht="12">
      <c r="A540" s="37"/>
      <c r="B540" s="38"/>
      <c r="C540" s="39"/>
      <c r="D540" s="238" t="s">
        <v>151</v>
      </c>
      <c r="E540" s="39"/>
      <c r="F540" s="239" t="s">
        <v>1055</v>
      </c>
      <c r="G540" s="39"/>
      <c r="H540" s="39"/>
      <c r="I540" s="240"/>
      <c r="J540" s="39"/>
      <c r="K540" s="39"/>
      <c r="L540" s="43"/>
      <c r="M540" s="241"/>
      <c r="N540" s="242"/>
      <c r="O540" s="90"/>
      <c r="P540" s="90"/>
      <c r="Q540" s="90"/>
      <c r="R540" s="90"/>
      <c r="S540" s="90"/>
      <c r="T540" s="91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6" t="s">
        <v>151</v>
      </c>
      <c r="AU540" s="16" t="s">
        <v>85</v>
      </c>
    </row>
    <row r="541" spans="1:47" s="2" customFormat="1" ht="12">
      <c r="A541" s="37"/>
      <c r="B541" s="38"/>
      <c r="C541" s="39"/>
      <c r="D541" s="238" t="s">
        <v>652</v>
      </c>
      <c r="E541" s="39"/>
      <c r="F541" s="279" t="s">
        <v>1056</v>
      </c>
      <c r="G541" s="39"/>
      <c r="H541" s="39"/>
      <c r="I541" s="240"/>
      <c r="J541" s="39"/>
      <c r="K541" s="39"/>
      <c r="L541" s="43"/>
      <c r="M541" s="241"/>
      <c r="N541" s="242"/>
      <c r="O541" s="90"/>
      <c r="P541" s="90"/>
      <c r="Q541" s="90"/>
      <c r="R541" s="90"/>
      <c r="S541" s="90"/>
      <c r="T541" s="91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16" t="s">
        <v>652</v>
      </c>
      <c r="AU541" s="16" t="s">
        <v>85</v>
      </c>
    </row>
    <row r="542" spans="1:63" s="12" customFormat="1" ht="22.8" customHeight="1">
      <c r="A542" s="12"/>
      <c r="B542" s="209"/>
      <c r="C542" s="210"/>
      <c r="D542" s="211" t="s">
        <v>75</v>
      </c>
      <c r="E542" s="223" t="s">
        <v>1057</v>
      </c>
      <c r="F542" s="223" t="s">
        <v>1058</v>
      </c>
      <c r="G542" s="210"/>
      <c r="H542" s="210"/>
      <c r="I542" s="213"/>
      <c r="J542" s="224">
        <f>BK542</f>
        <v>0</v>
      </c>
      <c r="K542" s="210"/>
      <c r="L542" s="215"/>
      <c r="M542" s="216"/>
      <c r="N542" s="217"/>
      <c r="O542" s="217"/>
      <c r="P542" s="218">
        <f>SUM(P543:P580)</f>
        <v>0</v>
      </c>
      <c r="Q542" s="217"/>
      <c r="R542" s="218">
        <f>SUM(R543:R580)</f>
        <v>0.22171000000000002</v>
      </c>
      <c r="S542" s="217"/>
      <c r="T542" s="219">
        <f>SUM(T543:T580)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0" t="s">
        <v>85</v>
      </c>
      <c r="AT542" s="221" t="s">
        <v>75</v>
      </c>
      <c r="AU542" s="221" t="s">
        <v>83</v>
      </c>
      <c r="AY542" s="220" t="s">
        <v>142</v>
      </c>
      <c r="BK542" s="222">
        <f>SUM(BK543:BK580)</f>
        <v>0</v>
      </c>
    </row>
    <row r="543" spans="1:65" s="2" customFormat="1" ht="24.15" customHeight="1">
      <c r="A543" s="37"/>
      <c r="B543" s="38"/>
      <c r="C543" s="225" t="s">
        <v>1059</v>
      </c>
      <c r="D543" s="225" t="s">
        <v>144</v>
      </c>
      <c r="E543" s="226" t="s">
        <v>1060</v>
      </c>
      <c r="F543" s="227" t="s">
        <v>1061</v>
      </c>
      <c r="G543" s="228" t="s">
        <v>147</v>
      </c>
      <c r="H543" s="229">
        <v>75.6</v>
      </c>
      <c r="I543" s="230"/>
      <c r="J543" s="231">
        <f>ROUND(I543*H543,2)</f>
        <v>0</v>
      </c>
      <c r="K543" s="227" t="s">
        <v>148</v>
      </c>
      <c r="L543" s="43"/>
      <c r="M543" s="232" t="s">
        <v>1</v>
      </c>
      <c r="N543" s="233" t="s">
        <v>41</v>
      </c>
      <c r="O543" s="90"/>
      <c r="P543" s="234">
        <f>O543*H543</f>
        <v>0</v>
      </c>
      <c r="Q543" s="234">
        <v>0</v>
      </c>
      <c r="R543" s="234">
        <f>Q543*H543</f>
        <v>0</v>
      </c>
      <c r="S543" s="234">
        <v>0</v>
      </c>
      <c r="T543" s="235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236" t="s">
        <v>240</v>
      </c>
      <c r="AT543" s="236" t="s">
        <v>144</v>
      </c>
      <c r="AU543" s="236" t="s">
        <v>85</v>
      </c>
      <c r="AY543" s="16" t="s">
        <v>142</v>
      </c>
      <c r="BE543" s="237">
        <f>IF(N543="základní",J543,0)</f>
        <v>0</v>
      </c>
      <c r="BF543" s="237">
        <f>IF(N543="snížená",J543,0)</f>
        <v>0</v>
      </c>
      <c r="BG543" s="237">
        <f>IF(N543="zákl. přenesená",J543,0)</f>
        <v>0</v>
      </c>
      <c r="BH543" s="237">
        <f>IF(N543="sníž. přenesená",J543,0)</f>
        <v>0</v>
      </c>
      <c r="BI543" s="237">
        <f>IF(N543="nulová",J543,0)</f>
        <v>0</v>
      </c>
      <c r="BJ543" s="16" t="s">
        <v>83</v>
      </c>
      <c r="BK543" s="237">
        <f>ROUND(I543*H543,2)</f>
        <v>0</v>
      </c>
      <c r="BL543" s="16" t="s">
        <v>240</v>
      </c>
      <c r="BM543" s="236" t="s">
        <v>1062</v>
      </c>
    </row>
    <row r="544" spans="1:47" s="2" customFormat="1" ht="12">
      <c r="A544" s="37"/>
      <c r="B544" s="38"/>
      <c r="C544" s="39"/>
      <c r="D544" s="238" t="s">
        <v>151</v>
      </c>
      <c r="E544" s="39"/>
      <c r="F544" s="239" t="s">
        <v>1063</v>
      </c>
      <c r="G544" s="39"/>
      <c r="H544" s="39"/>
      <c r="I544" s="240"/>
      <c r="J544" s="39"/>
      <c r="K544" s="39"/>
      <c r="L544" s="43"/>
      <c r="M544" s="241"/>
      <c r="N544" s="242"/>
      <c r="O544" s="90"/>
      <c r="P544" s="90"/>
      <c r="Q544" s="90"/>
      <c r="R544" s="90"/>
      <c r="S544" s="90"/>
      <c r="T544" s="91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16" t="s">
        <v>151</v>
      </c>
      <c r="AU544" s="16" t="s">
        <v>85</v>
      </c>
    </row>
    <row r="545" spans="1:65" s="2" customFormat="1" ht="24.15" customHeight="1">
      <c r="A545" s="37"/>
      <c r="B545" s="38"/>
      <c r="C545" s="254" t="s">
        <v>1064</v>
      </c>
      <c r="D545" s="254" t="s">
        <v>202</v>
      </c>
      <c r="E545" s="255" t="s">
        <v>1065</v>
      </c>
      <c r="F545" s="256" t="s">
        <v>1066</v>
      </c>
      <c r="G545" s="257" t="s">
        <v>147</v>
      </c>
      <c r="H545" s="258">
        <v>75.6</v>
      </c>
      <c r="I545" s="259"/>
      <c r="J545" s="260">
        <f>ROUND(I545*H545,2)</f>
        <v>0</v>
      </c>
      <c r="K545" s="256" t="s">
        <v>1</v>
      </c>
      <c r="L545" s="261"/>
      <c r="M545" s="262" t="s">
        <v>1</v>
      </c>
      <c r="N545" s="263" t="s">
        <v>41</v>
      </c>
      <c r="O545" s="90"/>
      <c r="P545" s="234">
        <f>O545*H545</f>
        <v>0</v>
      </c>
      <c r="Q545" s="234">
        <v>0</v>
      </c>
      <c r="R545" s="234">
        <f>Q545*H545</f>
        <v>0</v>
      </c>
      <c r="S545" s="234">
        <v>0</v>
      </c>
      <c r="T545" s="235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36" t="s">
        <v>518</v>
      </c>
      <c r="AT545" s="236" t="s">
        <v>202</v>
      </c>
      <c r="AU545" s="236" t="s">
        <v>85</v>
      </c>
      <c r="AY545" s="16" t="s">
        <v>142</v>
      </c>
      <c r="BE545" s="237">
        <f>IF(N545="základní",J545,0)</f>
        <v>0</v>
      </c>
      <c r="BF545" s="237">
        <f>IF(N545="snížená",J545,0)</f>
        <v>0</v>
      </c>
      <c r="BG545" s="237">
        <f>IF(N545="zákl. přenesená",J545,0)</f>
        <v>0</v>
      </c>
      <c r="BH545" s="237">
        <f>IF(N545="sníž. přenesená",J545,0)</f>
        <v>0</v>
      </c>
      <c r="BI545" s="237">
        <f>IF(N545="nulová",J545,0)</f>
        <v>0</v>
      </c>
      <c r="BJ545" s="16" t="s">
        <v>83</v>
      </c>
      <c r="BK545" s="237">
        <f>ROUND(I545*H545,2)</f>
        <v>0</v>
      </c>
      <c r="BL545" s="16" t="s">
        <v>240</v>
      </c>
      <c r="BM545" s="236" t="s">
        <v>1067</v>
      </c>
    </row>
    <row r="546" spans="1:47" s="2" customFormat="1" ht="12">
      <c r="A546" s="37"/>
      <c r="B546" s="38"/>
      <c r="C546" s="39"/>
      <c r="D546" s="238" t="s">
        <v>151</v>
      </c>
      <c r="E546" s="39"/>
      <c r="F546" s="239" t="s">
        <v>1066</v>
      </c>
      <c r="G546" s="39"/>
      <c r="H546" s="39"/>
      <c r="I546" s="240"/>
      <c r="J546" s="39"/>
      <c r="K546" s="39"/>
      <c r="L546" s="43"/>
      <c r="M546" s="241"/>
      <c r="N546" s="242"/>
      <c r="O546" s="90"/>
      <c r="P546" s="90"/>
      <c r="Q546" s="90"/>
      <c r="R546" s="90"/>
      <c r="S546" s="90"/>
      <c r="T546" s="91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16" t="s">
        <v>151</v>
      </c>
      <c r="AU546" s="16" t="s">
        <v>85</v>
      </c>
    </row>
    <row r="547" spans="1:47" s="2" customFormat="1" ht="12">
      <c r="A547" s="37"/>
      <c r="B547" s="38"/>
      <c r="C547" s="39"/>
      <c r="D547" s="238" t="s">
        <v>652</v>
      </c>
      <c r="E547" s="39"/>
      <c r="F547" s="279" t="s">
        <v>1068</v>
      </c>
      <c r="G547" s="39"/>
      <c r="H547" s="39"/>
      <c r="I547" s="240"/>
      <c r="J547" s="39"/>
      <c r="K547" s="39"/>
      <c r="L547" s="43"/>
      <c r="M547" s="241"/>
      <c r="N547" s="242"/>
      <c r="O547" s="90"/>
      <c r="P547" s="90"/>
      <c r="Q547" s="90"/>
      <c r="R547" s="90"/>
      <c r="S547" s="90"/>
      <c r="T547" s="91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16" t="s">
        <v>652</v>
      </c>
      <c r="AU547" s="16" t="s">
        <v>85</v>
      </c>
    </row>
    <row r="548" spans="1:65" s="2" customFormat="1" ht="16.5" customHeight="1">
      <c r="A548" s="37"/>
      <c r="B548" s="38"/>
      <c r="C548" s="225" t="s">
        <v>1069</v>
      </c>
      <c r="D548" s="225" t="s">
        <v>144</v>
      </c>
      <c r="E548" s="226" t="s">
        <v>1070</v>
      </c>
      <c r="F548" s="227" t="s">
        <v>1071</v>
      </c>
      <c r="G548" s="228" t="s">
        <v>218</v>
      </c>
      <c r="H548" s="229">
        <v>148</v>
      </c>
      <c r="I548" s="230"/>
      <c r="J548" s="231">
        <f>ROUND(I548*H548,2)</f>
        <v>0</v>
      </c>
      <c r="K548" s="227" t="s">
        <v>148</v>
      </c>
      <c r="L548" s="43"/>
      <c r="M548" s="232" t="s">
        <v>1</v>
      </c>
      <c r="N548" s="233" t="s">
        <v>41</v>
      </c>
      <c r="O548" s="90"/>
      <c r="P548" s="234">
        <f>O548*H548</f>
        <v>0</v>
      </c>
      <c r="Q548" s="234">
        <v>0</v>
      </c>
      <c r="R548" s="234">
        <f>Q548*H548</f>
        <v>0</v>
      </c>
      <c r="S548" s="234">
        <v>0</v>
      </c>
      <c r="T548" s="235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36" t="s">
        <v>240</v>
      </c>
      <c r="AT548" s="236" t="s">
        <v>144</v>
      </c>
      <c r="AU548" s="236" t="s">
        <v>85</v>
      </c>
      <c r="AY548" s="16" t="s">
        <v>142</v>
      </c>
      <c r="BE548" s="237">
        <f>IF(N548="základní",J548,0)</f>
        <v>0</v>
      </c>
      <c r="BF548" s="237">
        <f>IF(N548="snížená",J548,0)</f>
        <v>0</v>
      </c>
      <c r="BG548" s="237">
        <f>IF(N548="zákl. přenesená",J548,0)</f>
        <v>0</v>
      </c>
      <c r="BH548" s="237">
        <f>IF(N548="sníž. přenesená",J548,0)</f>
        <v>0</v>
      </c>
      <c r="BI548" s="237">
        <f>IF(N548="nulová",J548,0)</f>
        <v>0</v>
      </c>
      <c r="BJ548" s="16" t="s">
        <v>83</v>
      </c>
      <c r="BK548" s="237">
        <f>ROUND(I548*H548,2)</f>
        <v>0</v>
      </c>
      <c r="BL548" s="16" t="s">
        <v>240</v>
      </c>
      <c r="BM548" s="236" t="s">
        <v>1072</v>
      </c>
    </row>
    <row r="549" spans="1:47" s="2" customFormat="1" ht="12">
      <c r="A549" s="37"/>
      <c r="B549" s="38"/>
      <c r="C549" s="39"/>
      <c r="D549" s="238" t="s">
        <v>151</v>
      </c>
      <c r="E549" s="39"/>
      <c r="F549" s="239" t="s">
        <v>1073</v>
      </c>
      <c r="G549" s="39"/>
      <c r="H549" s="39"/>
      <c r="I549" s="240"/>
      <c r="J549" s="39"/>
      <c r="K549" s="39"/>
      <c r="L549" s="43"/>
      <c r="M549" s="241"/>
      <c r="N549" s="242"/>
      <c r="O549" s="90"/>
      <c r="P549" s="90"/>
      <c r="Q549" s="90"/>
      <c r="R549" s="90"/>
      <c r="S549" s="90"/>
      <c r="T549" s="91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16" t="s">
        <v>151</v>
      </c>
      <c r="AU549" s="16" t="s">
        <v>85</v>
      </c>
    </row>
    <row r="550" spans="1:65" s="2" customFormat="1" ht="16.5" customHeight="1">
      <c r="A550" s="37"/>
      <c r="B550" s="38"/>
      <c r="C550" s="254" t="s">
        <v>1074</v>
      </c>
      <c r="D550" s="254" t="s">
        <v>202</v>
      </c>
      <c r="E550" s="255" t="s">
        <v>1075</v>
      </c>
      <c r="F550" s="256" t="s">
        <v>1076</v>
      </c>
      <c r="G550" s="257" t="s">
        <v>167</v>
      </c>
      <c r="H550" s="258">
        <v>0.391</v>
      </c>
      <c r="I550" s="259"/>
      <c r="J550" s="260">
        <f>ROUND(I550*H550,2)</f>
        <v>0</v>
      </c>
      <c r="K550" s="256" t="s">
        <v>148</v>
      </c>
      <c r="L550" s="261"/>
      <c r="M550" s="262" t="s">
        <v>1</v>
      </c>
      <c r="N550" s="263" t="s">
        <v>41</v>
      </c>
      <c r="O550" s="90"/>
      <c r="P550" s="234">
        <f>O550*H550</f>
        <v>0</v>
      </c>
      <c r="Q550" s="234">
        <v>0.55</v>
      </c>
      <c r="R550" s="234">
        <f>Q550*H550</f>
        <v>0.21505000000000002</v>
      </c>
      <c r="S550" s="234">
        <v>0</v>
      </c>
      <c r="T550" s="235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36" t="s">
        <v>518</v>
      </c>
      <c r="AT550" s="236" t="s">
        <v>202</v>
      </c>
      <c r="AU550" s="236" t="s">
        <v>85</v>
      </c>
      <c r="AY550" s="16" t="s">
        <v>142</v>
      </c>
      <c r="BE550" s="237">
        <f>IF(N550="základní",J550,0)</f>
        <v>0</v>
      </c>
      <c r="BF550" s="237">
        <f>IF(N550="snížená",J550,0)</f>
        <v>0</v>
      </c>
      <c r="BG550" s="237">
        <f>IF(N550="zákl. přenesená",J550,0)</f>
        <v>0</v>
      </c>
      <c r="BH550" s="237">
        <f>IF(N550="sníž. přenesená",J550,0)</f>
        <v>0</v>
      </c>
      <c r="BI550" s="237">
        <f>IF(N550="nulová",J550,0)</f>
        <v>0</v>
      </c>
      <c r="BJ550" s="16" t="s">
        <v>83</v>
      </c>
      <c r="BK550" s="237">
        <f>ROUND(I550*H550,2)</f>
        <v>0</v>
      </c>
      <c r="BL550" s="16" t="s">
        <v>240</v>
      </c>
      <c r="BM550" s="236" t="s">
        <v>1077</v>
      </c>
    </row>
    <row r="551" spans="1:47" s="2" customFormat="1" ht="12">
      <c r="A551" s="37"/>
      <c r="B551" s="38"/>
      <c r="C551" s="39"/>
      <c r="D551" s="238" t="s">
        <v>151</v>
      </c>
      <c r="E551" s="39"/>
      <c r="F551" s="239" t="s">
        <v>1076</v>
      </c>
      <c r="G551" s="39"/>
      <c r="H551" s="39"/>
      <c r="I551" s="240"/>
      <c r="J551" s="39"/>
      <c r="K551" s="39"/>
      <c r="L551" s="43"/>
      <c r="M551" s="241"/>
      <c r="N551" s="242"/>
      <c r="O551" s="90"/>
      <c r="P551" s="90"/>
      <c r="Q551" s="90"/>
      <c r="R551" s="90"/>
      <c r="S551" s="90"/>
      <c r="T551" s="91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16" t="s">
        <v>151</v>
      </c>
      <c r="AU551" s="16" t="s">
        <v>85</v>
      </c>
    </row>
    <row r="552" spans="1:51" s="13" customFormat="1" ht="12">
      <c r="A552" s="13"/>
      <c r="B552" s="243"/>
      <c r="C552" s="244"/>
      <c r="D552" s="238" t="s">
        <v>153</v>
      </c>
      <c r="E552" s="244"/>
      <c r="F552" s="246" t="s">
        <v>1078</v>
      </c>
      <c r="G552" s="244"/>
      <c r="H552" s="247">
        <v>0.391</v>
      </c>
      <c r="I552" s="248"/>
      <c r="J552" s="244"/>
      <c r="K552" s="244"/>
      <c r="L552" s="249"/>
      <c r="M552" s="250"/>
      <c r="N552" s="251"/>
      <c r="O552" s="251"/>
      <c r="P552" s="251"/>
      <c r="Q552" s="251"/>
      <c r="R552" s="251"/>
      <c r="S552" s="251"/>
      <c r="T552" s="25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3" t="s">
        <v>153</v>
      </c>
      <c r="AU552" s="253" t="s">
        <v>85</v>
      </c>
      <c r="AV552" s="13" t="s">
        <v>85</v>
      </c>
      <c r="AW552" s="13" t="s">
        <v>4</v>
      </c>
      <c r="AX552" s="13" t="s">
        <v>83</v>
      </c>
      <c r="AY552" s="253" t="s">
        <v>142</v>
      </c>
    </row>
    <row r="553" spans="1:65" s="2" customFormat="1" ht="24.15" customHeight="1">
      <c r="A553" s="37"/>
      <c r="B553" s="38"/>
      <c r="C553" s="225" t="s">
        <v>1079</v>
      </c>
      <c r="D553" s="225" t="s">
        <v>144</v>
      </c>
      <c r="E553" s="226" t="s">
        <v>1080</v>
      </c>
      <c r="F553" s="227" t="s">
        <v>1081</v>
      </c>
      <c r="G553" s="228" t="s">
        <v>307</v>
      </c>
      <c r="H553" s="229">
        <v>5</v>
      </c>
      <c r="I553" s="230"/>
      <c r="J553" s="231">
        <f>ROUND(I553*H553,2)</f>
        <v>0</v>
      </c>
      <c r="K553" s="227" t="s">
        <v>148</v>
      </c>
      <c r="L553" s="43"/>
      <c r="M553" s="232" t="s">
        <v>1</v>
      </c>
      <c r="N553" s="233" t="s">
        <v>41</v>
      </c>
      <c r="O553" s="90"/>
      <c r="P553" s="234">
        <f>O553*H553</f>
        <v>0</v>
      </c>
      <c r="Q553" s="234">
        <v>0</v>
      </c>
      <c r="R553" s="234">
        <f>Q553*H553</f>
        <v>0</v>
      </c>
      <c r="S553" s="234">
        <v>0</v>
      </c>
      <c r="T553" s="235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36" t="s">
        <v>240</v>
      </c>
      <c r="AT553" s="236" t="s">
        <v>144</v>
      </c>
      <c r="AU553" s="236" t="s">
        <v>85</v>
      </c>
      <c r="AY553" s="16" t="s">
        <v>142</v>
      </c>
      <c r="BE553" s="237">
        <f>IF(N553="základní",J553,0)</f>
        <v>0</v>
      </c>
      <c r="BF553" s="237">
        <f>IF(N553="snížená",J553,0)</f>
        <v>0</v>
      </c>
      <c r="BG553" s="237">
        <f>IF(N553="zákl. přenesená",J553,0)</f>
        <v>0</v>
      </c>
      <c r="BH553" s="237">
        <f>IF(N553="sníž. přenesená",J553,0)</f>
        <v>0</v>
      </c>
      <c r="BI553" s="237">
        <f>IF(N553="nulová",J553,0)</f>
        <v>0</v>
      </c>
      <c r="BJ553" s="16" t="s">
        <v>83</v>
      </c>
      <c r="BK553" s="237">
        <f>ROUND(I553*H553,2)</f>
        <v>0</v>
      </c>
      <c r="BL553" s="16" t="s">
        <v>240</v>
      </c>
      <c r="BM553" s="236" t="s">
        <v>1082</v>
      </c>
    </row>
    <row r="554" spans="1:47" s="2" customFormat="1" ht="12">
      <c r="A554" s="37"/>
      <c r="B554" s="38"/>
      <c r="C554" s="39"/>
      <c r="D554" s="238" t="s">
        <v>151</v>
      </c>
      <c r="E554" s="39"/>
      <c r="F554" s="239" t="s">
        <v>1083</v>
      </c>
      <c r="G554" s="39"/>
      <c r="H554" s="39"/>
      <c r="I554" s="240"/>
      <c r="J554" s="39"/>
      <c r="K554" s="39"/>
      <c r="L554" s="43"/>
      <c r="M554" s="241"/>
      <c r="N554" s="242"/>
      <c r="O554" s="90"/>
      <c r="P554" s="90"/>
      <c r="Q554" s="90"/>
      <c r="R554" s="90"/>
      <c r="S554" s="90"/>
      <c r="T554" s="91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16" t="s">
        <v>151</v>
      </c>
      <c r="AU554" s="16" t="s">
        <v>85</v>
      </c>
    </row>
    <row r="555" spans="1:65" s="2" customFormat="1" ht="16.5" customHeight="1">
      <c r="A555" s="37"/>
      <c r="B555" s="38"/>
      <c r="C555" s="254" t="s">
        <v>1084</v>
      </c>
      <c r="D555" s="254" t="s">
        <v>202</v>
      </c>
      <c r="E555" s="255" t="s">
        <v>1085</v>
      </c>
      <c r="F555" s="256" t="s">
        <v>1086</v>
      </c>
      <c r="G555" s="257" t="s">
        <v>307</v>
      </c>
      <c r="H555" s="258">
        <v>1</v>
      </c>
      <c r="I555" s="259"/>
      <c r="J555" s="260">
        <f>ROUND(I555*H555,2)</f>
        <v>0</v>
      </c>
      <c r="K555" s="256" t="s">
        <v>1</v>
      </c>
      <c r="L555" s="261"/>
      <c r="M555" s="262" t="s">
        <v>1</v>
      </c>
      <c r="N555" s="263" t="s">
        <v>41</v>
      </c>
      <c r="O555" s="90"/>
      <c r="P555" s="234">
        <f>O555*H555</f>
        <v>0</v>
      </c>
      <c r="Q555" s="234">
        <v>0</v>
      </c>
      <c r="R555" s="234">
        <f>Q555*H555</f>
        <v>0</v>
      </c>
      <c r="S555" s="234">
        <v>0</v>
      </c>
      <c r="T555" s="235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36" t="s">
        <v>518</v>
      </c>
      <c r="AT555" s="236" t="s">
        <v>202</v>
      </c>
      <c r="AU555" s="236" t="s">
        <v>85</v>
      </c>
      <c r="AY555" s="16" t="s">
        <v>142</v>
      </c>
      <c r="BE555" s="237">
        <f>IF(N555="základní",J555,0)</f>
        <v>0</v>
      </c>
      <c r="BF555" s="237">
        <f>IF(N555="snížená",J555,0)</f>
        <v>0</v>
      </c>
      <c r="BG555" s="237">
        <f>IF(N555="zákl. přenesená",J555,0)</f>
        <v>0</v>
      </c>
      <c r="BH555" s="237">
        <f>IF(N555="sníž. přenesená",J555,0)</f>
        <v>0</v>
      </c>
      <c r="BI555" s="237">
        <f>IF(N555="nulová",J555,0)</f>
        <v>0</v>
      </c>
      <c r="BJ555" s="16" t="s">
        <v>83</v>
      </c>
      <c r="BK555" s="237">
        <f>ROUND(I555*H555,2)</f>
        <v>0</v>
      </c>
      <c r="BL555" s="16" t="s">
        <v>240</v>
      </c>
      <c r="BM555" s="236" t="s">
        <v>1087</v>
      </c>
    </row>
    <row r="556" spans="1:47" s="2" customFormat="1" ht="12">
      <c r="A556" s="37"/>
      <c r="B556" s="38"/>
      <c r="C556" s="39"/>
      <c r="D556" s="238" t="s">
        <v>151</v>
      </c>
      <c r="E556" s="39"/>
      <c r="F556" s="239" t="s">
        <v>1086</v>
      </c>
      <c r="G556" s="39"/>
      <c r="H556" s="39"/>
      <c r="I556" s="240"/>
      <c r="J556" s="39"/>
      <c r="K556" s="39"/>
      <c r="L556" s="43"/>
      <c r="M556" s="241"/>
      <c r="N556" s="242"/>
      <c r="O556" s="90"/>
      <c r="P556" s="90"/>
      <c r="Q556" s="90"/>
      <c r="R556" s="90"/>
      <c r="S556" s="90"/>
      <c r="T556" s="91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T556" s="16" t="s">
        <v>151</v>
      </c>
      <c r="AU556" s="16" t="s">
        <v>85</v>
      </c>
    </row>
    <row r="557" spans="1:65" s="2" customFormat="1" ht="16.5" customHeight="1">
      <c r="A557" s="37"/>
      <c r="B557" s="38"/>
      <c r="C557" s="254" t="s">
        <v>1088</v>
      </c>
      <c r="D557" s="254" t="s">
        <v>202</v>
      </c>
      <c r="E557" s="255" t="s">
        <v>1089</v>
      </c>
      <c r="F557" s="256" t="s">
        <v>1090</v>
      </c>
      <c r="G557" s="257" t="s">
        <v>307</v>
      </c>
      <c r="H557" s="258">
        <v>1</v>
      </c>
      <c r="I557" s="259"/>
      <c r="J557" s="260">
        <f>ROUND(I557*H557,2)</f>
        <v>0</v>
      </c>
      <c r="K557" s="256" t="s">
        <v>1</v>
      </c>
      <c r="L557" s="261"/>
      <c r="M557" s="262" t="s">
        <v>1</v>
      </c>
      <c r="N557" s="263" t="s">
        <v>41</v>
      </c>
      <c r="O557" s="90"/>
      <c r="P557" s="234">
        <f>O557*H557</f>
        <v>0</v>
      </c>
      <c r="Q557" s="234">
        <v>0</v>
      </c>
      <c r="R557" s="234">
        <f>Q557*H557</f>
        <v>0</v>
      </c>
      <c r="S557" s="234">
        <v>0</v>
      </c>
      <c r="T557" s="235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36" t="s">
        <v>518</v>
      </c>
      <c r="AT557" s="236" t="s">
        <v>202</v>
      </c>
      <c r="AU557" s="236" t="s">
        <v>85</v>
      </c>
      <c r="AY557" s="16" t="s">
        <v>142</v>
      </c>
      <c r="BE557" s="237">
        <f>IF(N557="základní",J557,0)</f>
        <v>0</v>
      </c>
      <c r="BF557" s="237">
        <f>IF(N557="snížená",J557,0)</f>
        <v>0</v>
      </c>
      <c r="BG557" s="237">
        <f>IF(N557="zákl. přenesená",J557,0)</f>
        <v>0</v>
      </c>
      <c r="BH557" s="237">
        <f>IF(N557="sníž. přenesená",J557,0)</f>
        <v>0</v>
      </c>
      <c r="BI557" s="237">
        <f>IF(N557="nulová",J557,0)</f>
        <v>0</v>
      </c>
      <c r="BJ557" s="16" t="s">
        <v>83</v>
      </c>
      <c r="BK557" s="237">
        <f>ROUND(I557*H557,2)</f>
        <v>0</v>
      </c>
      <c r="BL557" s="16" t="s">
        <v>240</v>
      </c>
      <c r="BM557" s="236" t="s">
        <v>1091</v>
      </c>
    </row>
    <row r="558" spans="1:47" s="2" customFormat="1" ht="12">
      <c r="A558" s="37"/>
      <c r="B558" s="38"/>
      <c r="C558" s="39"/>
      <c r="D558" s="238" t="s">
        <v>151</v>
      </c>
      <c r="E558" s="39"/>
      <c r="F558" s="239" t="s">
        <v>1090</v>
      </c>
      <c r="G558" s="39"/>
      <c r="H558" s="39"/>
      <c r="I558" s="240"/>
      <c r="J558" s="39"/>
      <c r="K558" s="39"/>
      <c r="L558" s="43"/>
      <c r="M558" s="241"/>
      <c r="N558" s="242"/>
      <c r="O558" s="90"/>
      <c r="P558" s="90"/>
      <c r="Q558" s="90"/>
      <c r="R558" s="90"/>
      <c r="S558" s="90"/>
      <c r="T558" s="91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T558" s="16" t="s">
        <v>151</v>
      </c>
      <c r="AU558" s="16" t="s">
        <v>85</v>
      </c>
    </row>
    <row r="559" spans="1:65" s="2" customFormat="1" ht="16.5" customHeight="1">
      <c r="A559" s="37"/>
      <c r="B559" s="38"/>
      <c r="C559" s="254" t="s">
        <v>1092</v>
      </c>
      <c r="D559" s="254" t="s">
        <v>202</v>
      </c>
      <c r="E559" s="255" t="s">
        <v>1093</v>
      </c>
      <c r="F559" s="256" t="s">
        <v>1094</v>
      </c>
      <c r="G559" s="257" t="s">
        <v>307</v>
      </c>
      <c r="H559" s="258">
        <v>1</v>
      </c>
      <c r="I559" s="259"/>
      <c r="J559" s="260">
        <f>ROUND(I559*H559,2)</f>
        <v>0</v>
      </c>
      <c r="K559" s="256" t="s">
        <v>1</v>
      </c>
      <c r="L559" s="261"/>
      <c r="M559" s="262" t="s">
        <v>1</v>
      </c>
      <c r="N559" s="263" t="s">
        <v>41</v>
      </c>
      <c r="O559" s="90"/>
      <c r="P559" s="234">
        <f>O559*H559</f>
        <v>0</v>
      </c>
      <c r="Q559" s="234">
        <v>0</v>
      </c>
      <c r="R559" s="234">
        <f>Q559*H559</f>
        <v>0</v>
      </c>
      <c r="S559" s="234">
        <v>0</v>
      </c>
      <c r="T559" s="235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36" t="s">
        <v>518</v>
      </c>
      <c r="AT559" s="236" t="s">
        <v>202</v>
      </c>
      <c r="AU559" s="236" t="s">
        <v>85</v>
      </c>
      <c r="AY559" s="16" t="s">
        <v>142</v>
      </c>
      <c r="BE559" s="237">
        <f>IF(N559="základní",J559,0)</f>
        <v>0</v>
      </c>
      <c r="BF559" s="237">
        <f>IF(N559="snížená",J559,0)</f>
        <v>0</v>
      </c>
      <c r="BG559" s="237">
        <f>IF(N559="zákl. přenesená",J559,0)</f>
        <v>0</v>
      </c>
      <c r="BH559" s="237">
        <f>IF(N559="sníž. přenesená",J559,0)</f>
        <v>0</v>
      </c>
      <c r="BI559" s="237">
        <f>IF(N559="nulová",J559,0)</f>
        <v>0</v>
      </c>
      <c r="BJ559" s="16" t="s">
        <v>83</v>
      </c>
      <c r="BK559" s="237">
        <f>ROUND(I559*H559,2)</f>
        <v>0</v>
      </c>
      <c r="BL559" s="16" t="s">
        <v>240</v>
      </c>
      <c r="BM559" s="236" t="s">
        <v>1095</v>
      </c>
    </row>
    <row r="560" spans="1:47" s="2" customFormat="1" ht="12">
      <c r="A560" s="37"/>
      <c r="B560" s="38"/>
      <c r="C560" s="39"/>
      <c r="D560" s="238" t="s">
        <v>151</v>
      </c>
      <c r="E560" s="39"/>
      <c r="F560" s="239" t="s">
        <v>1094</v>
      </c>
      <c r="G560" s="39"/>
      <c r="H560" s="39"/>
      <c r="I560" s="240"/>
      <c r="J560" s="39"/>
      <c r="K560" s="39"/>
      <c r="L560" s="43"/>
      <c r="M560" s="241"/>
      <c r="N560" s="242"/>
      <c r="O560" s="90"/>
      <c r="P560" s="90"/>
      <c r="Q560" s="90"/>
      <c r="R560" s="90"/>
      <c r="S560" s="90"/>
      <c r="T560" s="91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16" t="s">
        <v>151</v>
      </c>
      <c r="AU560" s="16" t="s">
        <v>85</v>
      </c>
    </row>
    <row r="561" spans="1:65" s="2" customFormat="1" ht="16.5" customHeight="1">
      <c r="A561" s="37"/>
      <c r="B561" s="38"/>
      <c r="C561" s="254" t="s">
        <v>1096</v>
      </c>
      <c r="D561" s="254" t="s">
        <v>202</v>
      </c>
      <c r="E561" s="255" t="s">
        <v>1097</v>
      </c>
      <c r="F561" s="256" t="s">
        <v>1098</v>
      </c>
      <c r="G561" s="257" t="s">
        <v>307</v>
      </c>
      <c r="H561" s="258">
        <v>1</v>
      </c>
      <c r="I561" s="259"/>
      <c r="J561" s="260">
        <f>ROUND(I561*H561,2)</f>
        <v>0</v>
      </c>
      <c r="K561" s="256" t="s">
        <v>1</v>
      </c>
      <c r="L561" s="261"/>
      <c r="M561" s="262" t="s">
        <v>1</v>
      </c>
      <c r="N561" s="263" t="s">
        <v>41</v>
      </c>
      <c r="O561" s="90"/>
      <c r="P561" s="234">
        <f>O561*H561</f>
        <v>0</v>
      </c>
      <c r="Q561" s="234">
        <v>0</v>
      </c>
      <c r="R561" s="234">
        <f>Q561*H561</f>
        <v>0</v>
      </c>
      <c r="S561" s="234">
        <v>0</v>
      </c>
      <c r="T561" s="235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36" t="s">
        <v>518</v>
      </c>
      <c r="AT561" s="236" t="s">
        <v>202</v>
      </c>
      <c r="AU561" s="236" t="s">
        <v>85</v>
      </c>
      <c r="AY561" s="16" t="s">
        <v>142</v>
      </c>
      <c r="BE561" s="237">
        <f>IF(N561="základní",J561,0)</f>
        <v>0</v>
      </c>
      <c r="BF561" s="237">
        <f>IF(N561="snížená",J561,0)</f>
        <v>0</v>
      </c>
      <c r="BG561" s="237">
        <f>IF(N561="zákl. přenesená",J561,0)</f>
        <v>0</v>
      </c>
      <c r="BH561" s="237">
        <f>IF(N561="sníž. přenesená",J561,0)</f>
        <v>0</v>
      </c>
      <c r="BI561" s="237">
        <f>IF(N561="nulová",J561,0)</f>
        <v>0</v>
      </c>
      <c r="BJ561" s="16" t="s">
        <v>83</v>
      </c>
      <c r="BK561" s="237">
        <f>ROUND(I561*H561,2)</f>
        <v>0</v>
      </c>
      <c r="BL561" s="16" t="s">
        <v>240</v>
      </c>
      <c r="BM561" s="236" t="s">
        <v>1099</v>
      </c>
    </row>
    <row r="562" spans="1:47" s="2" customFormat="1" ht="12">
      <c r="A562" s="37"/>
      <c r="B562" s="38"/>
      <c r="C562" s="39"/>
      <c r="D562" s="238" t="s">
        <v>151</v>
      </c>
      <c r="E562" s="39"/>
      <c r="F562" s="239" t="s">
        <v>1098</v>
      </c>
      <c r="G562" s="39"/>
      <c r="H562" s="39"/>
      <c r="I562" s="240"/>
      <c r="J562" s="39"/>
      <c r="K562" s="39"/>
      <c r="L562" s="43"/>
      <c r="M562" s="241"/>
      <c r="N562" s="242"/>
      <c r="O562" s="90"/>
      <c r="P562" s="90"/>
      <c r="Q562" s="90"/>
      <c r="R562" s="90"/>
      <c r="S562" s="90"/>
      <c r="T562" s="91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T562" s="16" t="s">
        <v>151</v>
      </c>
      <c r="AU562" s="16" t="s">
        <v>85</v>
      </c>
    </row>
    <row r="563" spans="1:65" s="2" customFormat="1" ht="16.5" customHeight="1">
      <c r="A563" s="37"/>
      <c r="B563" s="38"/>
      <c r="C563" s="254" t="s">
        <v>1100</v>
      </c>
      <c r="D563" s="254" t="s">
        <v>202</v>
      </c>
      <c r="E563" s="255" t="s">
        <v>1101</v>
      </c>
      <c r="F563" s="256" t="s">
        <v>1102</v>
      </c>
      <c r="G563" s="257" t="s">
        <v>307</v>
      </c>
      <c r="H563" s="258">
        <v>1</v>
      </c>
      <c r="I563" s="259"/>
      <c r="J563" s="260">
        <f>ROUND(I563*H563,2)</f>
        <v>0</v>
      </c>
      <c r="K563" s="256" t="s">
        <v>1</v>
      </c>
      <c r="L563" s="261"/>
      <c r="M563" s="262" t="s">
        <v>1</v>
      </c>
      <c r="N563" s="263" t="s">
        <v>41</v>
      </c>
      <c r="O563" s="90"/>
      <c r="P563" s="234">
        <f>O563*H563</f>
        <v>0</v>
      </c>
      <c r="Q563" s="234">
        <v>0</v>
      </c>
      <c r="R563" s="234">
        <f>Q563*H563</f>
        <v>0</v>
      </c>
      <c r="S563" s="234">
        <v>0</v>
      </c>
      <c r="T563" s="235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36" t="s">
        <v>518</v>
      </c>
      <c r="AT563" s="236" t="s">
        <v>202</v>
      </c>
      <c r="AU563" s="236" t="s">
        <v>85</v>
      </c>
      <c r="AY563" s="16" t="s">
        <v>142</v>
      </c>
      <c r="BE563" s="237">
        <f>IF(N563="základní",J563,0)</f>
        <v>0</v>
      </c>
      <c r="BF563" s="237">
        <f>IF(N563="snížená",J563,0)</f>
        <v>0</v>
      </c>
      <c r="BG563" s="237">
        <f>IF(N563="zákl. přenesená",J563,0)</f>
        <v>0</v>
      </c>
      <c r="BH563" s="237">
        <f>IF(N563="sníž. přenesená",J563,0)</f>
        <v>0</v>
      </c>
      <c r="BI563" s="237">
        <f>IF(N563="nulová",J563,0)</f>
        <v>0</v>
      </c>
      <c r="BJ563" s="16" t="s">
        <v>83</v>
      </c>
      <c r="BK563" s="237">
        <f>ROUND(I563*H563,2)</f>
        <v>0</v>
      </c>
      <c r="BL563" s="16" t="s">
        <v>240</v>
      </c>
      <c r="BM563" s="236" t="s">
        <v>1103</v>
      </c>
    </row>
    <row r="564" spans="1:47" s="2" customFormat="1" ht="12">
      <c r="A564" s="37"/>
      <c r="B564" s="38"/>
      <c r="C564" s="39"/>
      <c r="D564" s="238" t="s">
        <v>151</v>
      </c>
      <c r="E564" s="39"/>
      <c r="F564" s="239" t="s">
        <v>1102</v>
      </c>
      <c r="G564" s="39"/>
      <c r="H564" s="39"/>
      <c r="I564" s="240"/>
      <c r="J564" s="39"/>
      <c r="K564" s="39"/>
      <c r="L564" s="43"/>
      <c r="M564" s="241"/>
      <c r="N564" s="242"/>
      <c r="O564" s="90"/>
      <c r="P564" s="90"/>
      <c r="Q564" s="90"/>
      <c r="R564" s="90"/>
      <c r="S564" s="90"/>
      <c r="T564" s="91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16" t="s">
        <v>151</v>
      </c>
      <c r="AU564" s="16" t="s">
        <v>85</v>
      </c>
    </row>
    <row r="565" spans="1:65" s="2" customFormat="1" ht="24.15" customHeight="1">
      <c r="A565" s="37"/>
      <c r="B565" s="38"/>
      <c r="C565" s="225" t="s">
        <v>1104</v>
      </c>
      <c r="D565" s="225" t="s">
        <v>144</v>
      </c>
      <c r="E565" s="226" t="s">
        <v>1105</v>
      </c>
      <c r="F565" s="227" t="s">
        <v>1106</v>
      </c>
      <c r="G565" s="228" t="s">
        <v>218</v>
      </c>
      <c r="H565" s="229">
        <v>2.1</v>
      </c>
      <c r="I565" s="230"/>
      <c r="J565" s="231">
        <f>ROUND(I565*H565,2)</f>
        <v>0</v>
      </c>
      <c r="K565" s="227" t="s">
        <v>148</v>
      </c>
      <c r="L565" s="43"/>
      <c r="M565" s="232" t="s">
        <v>1</v>
      </c>
      <c r="N565" s="233" t="s">
        <v>41</v>
      </c>
      <c r="O565" s="90"/>
      <c r="P565" s="234">
        <f>O565*H565</f>
        <v>0</v>
      </c>
      <c r="Q565" s="234">
        <v>0</v>
      </c>
      <c r="R565" s="234">
        <f>Q565*H565</f>
        <v>0</v>
      </c>
      <c r="S565" s="234">
        <v>0</v>
      </c>
      <c r="T565" s="235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36" t="s">
        <v>240</v>
      </c>
      <c r="AT565" s="236" t="s">
        <v>144</v>
      </c>
      <c r="AU565" s="236" t="s">
        <v>85</v>
      </c>
      <c r="AY565" s="16" t="s">
        <v>142</v>
      </c>
      <c r="BE565" s="237">
        <f>IF(N565="základní",J565,0)</f>
        <v>0</v>
      </c>
      <c r="BF565" s="237">
        <f>IF(N565="snížená",J565,0)</f>
        <v>0</v>
      </c>
      <c r="BG565" s="237">
        <f>IF(N565="zákl. přenesená",J565,0)</f>
        <v>0</v>
      </c>
      <c r="BH565" s="237">
        <f>IF(N565="sníž. přenesená",J565,0)</f>
        <v>0</v>
      </c>
      <c r="BI565" s="237">
        <f>IF(N565="nulová",J565,0)</f>
        <v>0</v>
      </c>
      <c r="BJ565" s="16" t="s">
        <v>83</v>
      </c>
      <c r="BK565" s="237">
        <f>ROUND(I565*H565,2)</f>
        <v>0</v>
      </c>
      <c r="BL565" s="16" t="s">
        <v>240</v>
      </c>
      <c r="BM565" s="236" t="s">
        <v>1107</v>
      </c>
    </row>
    <row r="566" spans="1:47" s="2" customFormat="1" ht="12">
      <c r="A566" s="37"/>
      <c r="B566" s="38"/>
      <c r="C566" s="39"/>
      <c r="D566" s="238" t="s">
        <v>151</v>
      </c>
      <c r="E566" s="39"/>
      <c r="F566" s="239" t="s">
        <v>1108</v>
      </c>
      <c r="G566" s="39"/>
      <c r="H566" s="39"/>
      <c r="I566" s="240"/>
      <c r="J566" s="39"/>
      <c r="K566" s="39"/>
      <c r="L566" s="43"/>
      <c r="M566" s="241"/>
      <c r="N566" s="242"/>
      <c r="O566" s="90"/>
      <c r="P566" s="90"/>
      <c r="Q566" s="90"/>
      <c r="R566" s="90"/>
      <c r="S566" s="90"/>
      <c r="T566" s="91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16" t="s">
        <v>151</v>
      </c>
      <c r="AU566" s="16" t="s">
        <v>85</v>
      </c>
    </row>
    <row r="567" spans="1:51" s="13" customFormat="1" ht="12">
      <c r="A567" s="13"/>
      <c r="B567" s="243"/>
      <c r="C567" s="244"/>
      <c r="D567" s="238" t="s">
        <v>153</v>
      </c>
      <c r="E567" s="245" t="s">
        <v>1</v>
      </c>
      <c r="F567" s="246" t="s">
        <v>1109</v>
      </c>
      <c r="G567" s="244"/>
      <c r="H567" s="247">
        <v>2.1</v>
      </c>
      <c r="I567" s="248"/>
      <c r="J567" s="244"/>
      <c r="K567" s="244"/>
      <c r="L567" s="249"/>
      <c r="M567" s="250"/>
      <c r="N567" s="251"/>
      <c r="O567" s="251"/>
      <c r="P567" s="251"/>
      <c r="Q567" s="251"/>
      <c r="R567" s="251"/>
      <c r="S567" s="251"/>
      <c r="T567" s="25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3" t="s">
        <v>153</v>
      </c>
      <c r="AU567" s="253" t="s">
        <v>85</v>
      </c>
      <c r="AV567" s="13" t="s">
        <v>85</v>
      </c>
      <c r="AW567" s="13" t="s">
        <v>32</v>
      </c>
      <c r="AX567" s="13" t="s">
        <v>83</v>
      </c>
      <c r="AY567" s="253" t="s">
        <v>142</v>
      </c>
    </row>
    <row r="568" spans="1:65" s="2" customFormat="1" ht="24.15" customHeight="1">
      <c r="A568" s="37"/>
      <c r="B568" s="38"/>
      <c r="C568" s="254" t="s">
        <v>1110</v>
      </c>
      <c r="D568" s="254" t="s">
        <v>202</v>
      </c>
      <c r="E568" s="255" t="s">
        <v>1111</v>
      </c>
      <c r="F568" s="256" t="s">
        <v>1112</v>
      </c>
      <c r="G568" s="257" t="s">
        <v>218</v>
      </c>
      <c r="H568" s="258">
        <v>2.1</v>
      </c>
      <c r="I568" s="259"/>
      <c r="J568" s="260">
        <f>ROUND(I568*H568,2)</f>
        <v>0</v>
      </c>
      <c r="K568" s="256" t="s">
        <v>148</v>
      </c>
      <c r="L568" s="261"/>
      <c r="M568" s="262" t="s">
        <v>1</v>
      </c>
      <c r="N568" s="263" t="s">
        <v>41</v>
      </c>
      <c r="O568" s="90"/>
      <c r="P568" s="234">
        <f>O568*H568</f>
        <v>0</v>
      </c>
      <c r="Q568" s="234">
        <v>0.003</v>
      </c>
      <c r="R568" s="234">
        <f>Q568*H568</f>
        <v>0.0063</v>
      </c>
      <c r="S568" s="234">
        <v>0</v>
      </c>
      <c r="T568" s="235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36" t="s">
        <v>518</v>
      </c>
      <c r="AT568" s="236" t="s">
        <v>202</v>
      </c>
      <c r="AU568" s="236" t="s">
        <v>85</v>
      </c>
      <c r="AY568" s="16" t="s">
        <v>142</v>
      </c>
      <c r="BE568" s="237">
        <f>IF(N568="základní",J568,0)</f>
        <v>0</v>
      </c>
      <c r="BF568" s="237">
        <f>IF(N568="snížená",J568,0)</f>
        <v>0</v>
      </c>
      <c r="BG568" s="237">
        <f>IF(N568="zákl. přenesená",J568,0)</f>
        <v>0</v>
      </c>
      <c r="BH568" s="237">
        <f>IF(N568="sníž. přenesená",J568,0)</f>
        <v>0</v>
      </c>
      <c r="BI568" s="237">
        <f>IF(N568="nulová",J568,0)</f>
        <v>0</v>
      </c>
      <c r="BJ568" s="16" t="s">
        <v>83</v>
      </c>
      <c r="BK568" s="237">
        <f>ROUND(I568*H568,2)</f>
        <v>0</v>
      </c>
      <c r="BL568" s="16" t="s">
        <v>240</v>
      </c>
      <c r="BM568" s="236" t="s">
        <v>1113</v>
      </c>
    </row>
    <row r="569" spans="1:47" s="2" customFormat="1" ht="12">
      <c r="A569" s="37"/>
      <c r="B569" s="38"/>
      <c r="C569" s="39"/>
      <c r="D569" s="238" t="s">
        <v>151</v>
      </c>
      <c r="E569" s="39"/>
      <c r="F569" s="239" t="s">
        <v>1112</v>
      </c>
      <c r="G569" s="39"/>
      <c r="H569" s="39"/>
      <c r="I569" s="240"/>
      <c r="J569" s="39"/>
      <c r="K569" s="39"/>
      <c r="L569" s="43"/>
      <c r="M569" s="241"/>
      <c r="N569" s="242"/>
      <c r="O569" s="90"/>
      <c r="P569" s="90"/>
      <c r="Q569" s="90"/>
      <c r="R569" s="90"/>
      <c r="S569" s="90"/>
      <c r="T569" s="91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T569" s="16" t="s">
        <v>151</v>
      </c>
      <c r="AU569" s="16" t="s">
        <v>85</v>
      </c>
    </row>
    <row r="570" spans="1:65" s="2" customFormat="1" ht="24.15" customHeight="1">
      <c r="A570" s="37"/>
      <c r="B570" s="38"/>
      <c r="C570" s="254" t="s">
        <v>1114</v>
      </c>
      <c r="D570" s="254" t="s">
        <v>202</v>
      </c>
      <c r="E570" s="255" t="s">
        <v>1115</v>
      </c>
      <c r="F570" s="256" t="s">
        <v>1116</v>
      </c>
      <c r="G570" s="257" t="s">
        <v>307</v>
      </c>
      <c r="H570" s="258">
        <v>6</v>
      </c>
      <c r="I570" s="259"/>
      <c r="J570" s="260">
        <f>ROUND(I570*H570,2)</f>
        <v>0</v>
      </c>
      <c r="K570" s="256" t="s">
        <v>148</v>
      </c>
      <c r="L570" s="261"/>
      <c r="M570" s="262" t="s">
        <v>1</v>
      </c>
      <c r="N570" s="263" t="s">
        <v>41</v>
      </c>
      <c r="O570" s="90"/>
      <c r="P570" s="234">
        <f>O570*H570</f>
        <v>0</v>
      </c>
      <c r="Q570" s="234">
        <v>6E-05</v>
      </c>
      <c r="R570" s="234">
        <f>Q570*H570</f>
        <v>0.00036</v>
      </c>
      <c r="S570" s="234">
        <v>0</v>
      </c>
      <c r="T570" s="235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236" t="s">
        <v>518</v>
      </c>
      <c r="AT570" s="236" t="s">
        <v>202</v>
      </c>
      <c r="AU570" s="236" t="s">
        <v>85</v>
      </c>
      <c r="AY570" s="16" t="s">
        <v>142</v>
      </c>
      <c r="BE570" s="237">
        <f>IF(N570="základní",J570,0)</f>
        <v>0</v>
      </c>
      <c r="BF570" s="237">
        <f>IF(N570="snížená",J570,0)</f>
        <v>0</v>
      </c>
      <c r="BG570" s="237">
        <f>IF(N570="zákl. přenesená",J570,0)</f>
        <v>0</v>
      </c>
      <c r="BH570" s="237">
        <f>IF(N570="sníž. přenesená",J570,0)</f>
        <v>0</v>
      </c>
      <c r="BI570" s="237">
        <f>IF(N570="nulová",J570,0)</f>
        <v>0</v>
      </c>
      <c r="BJ570" s="16" t="s">
        <v>83</v>
      </c>
      <c r="BK570" s="237">
        <f>ROUND(I570*H570,2)</f>
        <v>0</v>
      </c>
      <c r="BL570" s="16" t="s">
        <v>240</v>
      </c>
      <c r="BM570" s="236" t="s">
        <v>1117</v>
      </c>
    </row>
    <row r="571" spans="1:47" s="2" customFormat="1" ht="12">
      <c r="A571" s="37"/>
      <c r="B571" s="38"/>
      <c r="C571" s="39"/>
      <c r="D571" s="238" t="s">
        <v>151</v>
      </c>
      <c r="E571" s="39"/>
      <c r="F571" s="239" t="s">
        <v>1116</v>
      </c>
      <c r="G571" s="39"/>
      <c r="H571" s="39"/>
      <c r="I571" s="240"/>
      <c r="J571" s="39"/>
      <c r="K571" s="39"/>
      <c r="L571" s="43"/>
      <c r="M571" s="241"/>
      <c r="N571" s="242"/>
      <c r="O571" s="90"/>
      <c r="P571" s="90"/>
      <c r="Q571" s="90"/>
      <c r="R571" s="90"/>
      <c r="S571" s="90"/>
      <c r="T571" s="91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T571" s="16" t="s">
        <v>151</v>
      </c>
      <c r="AU571" s="16" t="s">
        <v>85</v>
      </c>
    </row>
    <row r="572" spans="1:65" s="2" customFormat="1" ht="24.15" customHeight="1">
      <c r="A572" s="37"/>
      <c r="B572" s="38"/>
      <c r="C572" s="225" t="s">
        <v>1118</v>
      </c>
      <c r="D572" s="225" t="s">
        <v>144</v>
      </c>
      <c r="E572" s="226" t="s">
        <v>1119</v>
      </c>
      <c r="F572" s="227" t="s">
        <v>1120</v>
      </c>
      <c r="G572" s="228" t="s">
        <v>307</v>
      </c>
      <c r="H572" s="229">
        <v>1</v>
      </c>
      <c r="I572" s="230"/>
      <c r="J572" s="231">
        <f>ROUND(I572*H572,2)</f>
        <v>0</v>
      </c>
      <c r="K572" s="227" t="s">
        <v>148</v>
      </c>
      <c r="L572" s="43"/>
      <c r="M572" s="232" t="s">
        <v>1</v>
      </c>
      <c r="N572" s="233" t="s">
        <v>41</v>
      </c>
      <c r="O572" s="90"/>
      <c r="P572" s="234">
        <f>O572*H572</f>
        <v>0</v>
      </c>
      <c r="Q572" s="234">
        <v>0</v>
      </c>
      <c r="R572" s="234">
        <f>Q572*H572</f>
        <v>0</v>
      </c>
      <c r="S572" s="234">
        <v>0</v>
      </c>
      <c r="T572" s="235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36" t="s">
        <v>240</v>
      </c>
      <c r="AT572" s="236" t="s">
        <v>144</v>
      </c>
      <c r="AU572" s="236" t="s">
        <v>85</v>
      </c>
      <c r="AY572" s="16" t="s">
        <v>142</v>
      </c>
      <c r="BE572" s="237">
        <f>IF(N572="základní",J572,0)</f>
        <v>0</v>
      </c>
      <c r="BF572" s="237">
        <f>IF(N572="snížená",J572,0)</f>
        <v>0</v>
      </c>
      <c r="BG572" s="237">
        <f>IF(N572="zákl. přenesená",J572,0)</f>
        <v>0</v>
      </c>
      <c r="BH572" s="237">
        <f>IF(N572="sníž. přenesená",J572,0)</f>
        <v>0</v>
      </c>
      <c r="BI572" s="237">
        <f>IF(N572="nulová",J572,0)</f>
        <v>0</v>
      </c>
      <c r="BJ572" s="16" t="s">
        <v>83</v>
      </c>
      <c r="BK572" s="237">
        <f>ROUND(I572*H572,2)</f>
        <v>0</v>
      </c>
      <c r="BL572" s="16" t="s">
        <v>240</v>
      </c>
      <c r="BM572" s="236" t="s">
        <v>1121</v>
      </c>
    </row>
    <row r="573" spans="1:47" s="2" customFormat="1" ht="12">
      <c r="A573" s="37"/>
      <c r="B573" s="38"/>
      <c r="C573" s="39"/>
      <c r="D573" s="238" t="s">
        <v>151</v>
      </c>
      <c r="E573" s="39"/>
      <c r="F573" s="239" t="s">
        <v>1122</v>
      </c>
      <c r="G573" s="39"/>
      <c r="H573" s="39"/>
      <c r="I573" s="240"/>
      <c r="J573" s="39"/>
      <c r="K573" s="39"/>
      <c r="L573" s="43"/>
      <c r="M573" s="241"/>
      <c r="N573" s="242"/>
      <c r="O573" s="90"/>
      <c r="P573" s="90"/>
      <c r="Q573" s="90"/>
      <c r="R573" s="90"/>
      <c r="S573" s="90"/>
      <c r="T573" s="91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16" t="s">
        <v>151</v>
      </c>
      <c r="AU573" s="16" t="s">
        <v>85</v>
      </c>
    </row>
    <row r="574" spans="1:65" s="2" customFormat="1" ht="24.15" customHeight="1">
      <c r="A574" s="37"/>
      <c r="B574" s="38"/>
      <c r="C574" s="225" t="s">
        <v>1123</v>
      </c>
      <c r="D574" s="225" t="s">
        <v>144</v>
      </c>
      <c r="E574" s="226" t="s">
        <v>1124</v>
      </c>
      <c r="F574" s="227" t="s">
        <v>1125</v>
      </c>
      <c r="G574" s="228" t="s">
        <v>307</v>
      </c>
      <c r="H574" s="229">
        <v>2</v>
      </c>
      <c r="I574" s="230"/>
      <c r="J574" s="231">
        <f>ROUND(I574*H574,2)</f>
        <v>0</v>
      </c>
      <c r="K574" s="227" t="s">
        <v>148</v>
      </c>
      <c r="L574" s="43"/>
      <c r="M574" s="232" t="s">
        <v>1</v>
      </c>
      <c r="N574" s="233" t="s">
        <v>41</v>
      </c>
      <c r="O574" s="90"/>
      <c r="P574" s="234">
        <f>O574*H574</f>
        <v>0</v>
      </c>
      <c r="Q574" s="234">
        <v>0</v>
      </c>
      <c r="R574" s="234">
        <f>Q574*H574</f>
        <v>0</v>
      </c>
      <c r="S574" s="234">
        <v>0</v>
      </c>
      <c r="T574" s="235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36" t="s">
        <v>240</v>
      </c>
      <c r="AT574" s="236" t="s">
        <v>144</v>
      </c>
      <c r="AU574" s="236" t="s">
        <v>85</v>
      </c>
      <c r="AY574" s="16" t="s">
        <v>142</v>
      </c>
      <c r="BE574" s="237">
        <f>IF(N574="základní",J574,0)</f>
        <v>0</v>
      </c>
      <c r="BF574" s="237">
        <f>IF(N574="snížená",J574,0)</f>
        <v>0</v>
      </c>
      <c r="BG574" s="237">
        <f>IF(N574="zákl. přenesená",J574,0)</f>
        <v>0</v>
      </c>
      <c r="BH574" s="237">
        <f>IF(N574="sníž. přenesená",J574,0)</f>
        <v>0</v>
      </c>
      <c r="BI574" s="237">
        <f>IF(N574="nulová",J574,0)</f>
        <v>0</v>
      </c>
      <c r="BJ574" s="16" t="s">
        <v>83</v>
      </c>
      <c r="BK574" s="237">
        <f>ROUND(I574*H574,2)</f>
        <v>0</v>
      </c>
      <c r="BL574" s="16" t="s">
        <v>240</v>
      </c>
      <c r="BM574" s="236" t="s">
        <v>1126</v>
      </c>
    </row>
    <row r="575" spans="1:47" s="2" customFormat="1" ht="12">
      <c r="A575" s="37"/>
      <c r="B575" s="38"/>
      <c r="C575" s="39"/>
      <c r="D575" s="238" t="s">
        <v>151</v>
      </c>
      <c r="E575" s="39"/>
      <c r="F575" s="239" t="s">
        <v>1127</v>
      </c>
      <c r="G575" s="39"/>
      <c r="H575" s="39"/>
      <c r="I575" s="240"/>
      <c r="J575" s="39"/>
      <c r="K575" s="39"/>
      <c r="L575" s="43"/>
      <c r="M575" s="241"/>
      <c r="N575" s="242"/>
      <c r="O575" s="90"/>
      <c r="P575" s="90"/>
      <c r="Q575" s="90"/>
      <c r="R575" s="90"/>
      <c r="S575" s="90"/>
      <c r="T575" s="91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T575" s="16" t="s">
        <v>151</v>
      </c>
      <c r="AU575" s="16" t="s">
        <v>85</v>
      </c>
    </row>
    <row r="576" spans="1:65" s="2" customFormat="1" ht="16.5" customHeight="1">
      <c r="A576" s="37"/>
      <c r="B576" s="38"/>
      <c r="C576" s="254" t="s">
        <v>1128</v>
      </c>
      <c r="D576" s="254" t="s">
        <v>202</v>
      </c>
      <c r="E576" s="255" t="s">
        <v>1129</v>
      </c>
      <c r="F576" s="256" t="s">
        <v>1130</v>
      </c>
      <c r="G576" s="257" t="s">
        <v>236</v>
      </c>
      <c r="H576" s="258">
        <v>2</v>
      </c>
      <c r="I576" s="259"/>
      <c r="J576" s="260">
        <f>ROUND(I576*H576,2)</f>
        <v>0</v>
      </c>
      <c r="K576" s="256" t="s">
        <v>1</v>
      </c>
      <c r="L576" s="261"/>
      <c r="M576" s="262" t="s">
        <v>1</v>
      </c>
      <c r="N576" s="263" t="s">
        <v>41</v>
      </c>
      <c r="O576" s="90"/>
      <c r="P576" s="234">
        <f>O576*H576</f>
        <v>0</v>
      </c>
      <c r="Q576" s="234">
        <v>0</v>
      </c>
      <c r="R576" s="234">
        <f>Q576*H576</f>
        <v>0</v>
      </c>
      <c r="S576" s="234">
        <v>0</v>
      </c>
      <c r="T576" s="235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36" t="s">
        <v>518</v>
      </c>
      <c r="AT576" s="236" t="s">
        <v>202</v>
      </c>
      <c r="AU576" s="236" t="s">
        <v>85</v>
      </c>
      <c r="AY576" s="16" t="s">
        <v>142</v>
      </c>
      <c r="BE576" s="237">
        <f>IF(N576="základní",J576,0)</f>
        <v>0</v>
      </c>
      <c r="BF576" s="237">
        <f>IF(N576="snížená",J576,0)</f>
        <v>0</v>
      </c>
      <c r="BG576" s="237">
        <f>IF(N576="zákl. přenesená",J576,0)</f>
        <v>0</v>
      </c>
      <c r="BH576" s="237">
        <f>IF(N576="sníž. přenesená",J576,0)</f>
        <v>0</v>
      </c>
      <c r="BI576" s="237">
        <f>IF(N576="nulová",J576,0)</f>
        <v>0</v>
      </c>
      <c r="BJ576" s="16" t="s">
        <v>83</v>
      </c>
      <c r="BK576" s="237">
        <f>ROUND(I576*H576,2)</f>
        <v>0</v>
      </c>
      <c r="BL576" s="16" t="s">
        <v>240</v>
      </c>
      <c r="BM576" s="236" t="s">
        <v>1131</v>
      </c>
    </row>
    <row r="577" spans="1:47" s="2" customFormat="1" ht="12">
      <c r="A577" s="37"/>
      <c r="B577" s="38"/>
      <c r="C577" s="39"/>
      <c r="D577" s="238" t="s">
        <v>151</v>
      </c>
      <c r="E577" s="39"/>
      <c r="F577" s="239" t="s">
        <v>1130</v>
      </c>
      <c r="G577" s="39"/>
      <c r="H577" s="39"/>
      <c r="I577" s="240"/>
      <c r="J577" s="39"/>
      <c r="K577" s="39"/>
      <c r="L577" s="43"/>
      <c r="M577" s="241"/>
      <c r="N577" s="242"/>
      <c r="O577" s="90"/>
      <c r="P577" s="90"/>
      <c r="Q577" s="90"/>
      <c r="R577" s="90"/>
      <c r="S577" s="90"/>
      <c r="T577" s="91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16" t="s">
        <v>151</v>
      </c>
      <c r="AU577" s="16" t="s">
        <v>85</v>
      </c>
    </row>
    <row r="578" spans="1:47" s="2" customFormat="1" ht="12">
      <c r="A578" s="37"/>
      <c r="B578" s="38"/>
      <c r="C578" s="39"/>
      <c r="D578" s="238" t="s">
        <v>652</v>
      </c>
      <c r="E578" s="39"/>
      <c r="F578" s="279" t="s">
        <v>1132</v>
      </c>
      <c r="G578" s="39"/>
      <c r="H578" s="39"/>
      <c r="I578" s="240"/>
      <c r="J578" s="39"/>
      <c r="K578" s="39"/>
      <c r="L578" s="43"/>
      <c r="M578" s="241"/>
      <c r="N578" s="242"/>
      <c r="O578" s="90"/>
      <c r="P578" s="90"/>
      <c r="Q578" s="90"/>
      <c r="R578" s="90"/>
      <c r="S578" s="90"/>
      <c r="T578" s="91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T578" s="16" t="s">
        <v>652</v>
      </c>
      <c r="AU578" s="16" t="s">
        <v>85</v>
      </c>
    </row>
    <row r="579" spans="1:65" s="2" customFormat="1" ht="24.15" customHeight="1">
      <c r="A579" s="37"/>
      <c r="B579" s="38"/>
      <c r="C579" s="225" t="s">
        <v>1133</v>
      </c>
      <c r="D579" s="225" t="s">
        <v>144</v>
      </c>
      <c r="E579" s="226" t="s">
        <v>1134</v>
      </c>
      <c r="F579" s="227" t="s">
        <v>1135</v>
      </c>
      <c r="G579" s="228" t="s">
        <v>186</v>
      </c>
      <c r="H579" s="229">
        <v>0.222</v>
      </c>
      <c r="I579" s="230"/>
      <c r="J579" s="231">
        <f>ROUND(I579*H579,2)</f>
        <v>0</v>
      </c>
      <c r="K579" s="227" t="s">
        <v>148</v>
      </c>
      <c r="L579" s="43"/>
      <c r="M579" s="232" t="s">
        <v>1</v>
      </c>
      <c r="N579" s="233" t="s">
        <v>41</v>
      </c>
      <c r="O579" s="90"/>
      <c r="P579" s="234">
        <f>O579*H579</f>
        <v>0</v>
      </c>
      <c r="Q579" s="234">
        <v>0</v>
      </c>
      <c r="R579" s="234">
        <f>Q579*H579</f>
        <v>0</v>
      </c>
      <c r="S579" s="234">
        <v>0</v>
      </c>
      <c r="T579" s="235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36" t="s">
        <v>240</v>
      </c>
      <c r="AT579" s="236" t="s">
        <v>144</v>
      </c>
      <c r="AU579" s="236" t="s">
        <v>85</v>
      </c>
      <c r="AY579" s="16" t="s">
        <v>142</v>
      </c>
      <c r="BE579" s="237">
        <f>IF(N579="základní",J579,0)</f>
        <v>0</v>
      </c>
      <c r="BF579" s="237">
        <f>IF(N579="snížená",J579,0)</f>
        <v>0</v>
      </c>
      <c r="BG579" s="237">
        <f>IF(N579="zákl. přenesená",J579,0)</f>
        <v>0</v>
      </c>
      <c r="BH579" s="237">
        <f>IF(N579="sníž. přenesená",J579,0)</f>
        <v>0</v>
      </c>
      <c r="BI579" s="237">
        <f>IF(N579="nulová",J579,0)</f>
        <v>0</v>
      </c>
      <c r="BJ579" s="16" t="s">
        <v>83</v>
      </c>
      <c r="BK579" s="237">
        <f>ROUND(I579*H579,2)</f>
        <v>0</v>
      </c>
      <c r="BL579" s="16" t="s">
        <v>240</v>
      </c>
      <c r="BM579" s="236" t="s">
        <v>1136</v>
      </c>
    </row>
    <row r="580" spans="1:47" s="2" customFormat="1" ht="12">
      <c r="A580" s="37"/>
      <c r="B580" s="38"/>
      <c r="C580" s="39"/>
      <c r="D580" s="238" t="s">
        <v>151</v>
      </c>
      <c r="E580" s="39"/>
      <c r="F580" s="239" t="s">
        <v>1137</v>
      </c>
      <c r="G580" s="39"/>
      <c r="H580" s="39"/>
      <c r="I580" s="240"/>
      <c r="J580" s="39"/>
      <c r="K580" s="39"/>
      <c r="L580" s="43"/>
      <c r="M580" s="241"/>
      <c r="N580" s="242"/>
      <c r="O580" s="90"/>
      <c r="P580" s="90"/>
      <c r="Q580" s="90"/>
      <c r="R580" s="90"/>
      <c r="S580" s="90"/>
      <c r="T580" s="91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16" t="s">
        <v>151</v>
      </c>
      <c r="AU580" s="16" t="s">
        <v>85</v>
      </c>
    </row>
    <row r="581" spans="1:63" s="12" customFormat="1" ht="22.8" customHeight="1">
      <c r="A581" s="12"/>
      <c r="B581" s="209"/>
      <c r="C581" s="210"/>
      <c r="D581" s="211" t="s">
        <v>75</v>
      </c>
      <c r="E581" s="223" t="s">
        <v>1138</v>
      </c>
      <c r="F581" s="223" t="s">
        <v>1139</v>
      </c>
      <c r="G581" s="210"/>
      <c r="H581" s="210"/>
      <c r="I581" s="213"/>
      <c r="J581" s="224">
        <f>BK581</f>
        <v>0</v>
      </c>
      <c r="K581" s="210"/>
      <c r="L581" s="215"/>
      <c r="M581" s="216"/>
      <c r="N581" s="217"/>
      <c r="O581" s="217"/>
      <c r="P581" s="218">
        <f>SUM(P582:P610)</f>
        <v>0</v>
      </c>
      <c r="Q581" s="217"/>
      <c r="R581" s="218">
        <f>SUM(R582:R610)</f>
        <v>0.10014799999999999</v>
      </c>
      <c r="S581" s="217"/>
      <c r="T581" s="219">
        <f>SUM(T582:T610)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20" t="s">
        <v>85</v>
      </c>
      <c r="AT581" s="221" t="s">
        <v>75</v>
      </c>
      <c r="AU581" s="221" t="s">
        <v>83</v>
      </c>
      <c r="AY581" s="220" t="s">
        <v>142</v>
      </c>
      <c r="BK581" s="222">
        <f>SUM(BK582:BK610)</f>
        <v>0</v>
      </c>
    </row>
    <row r="582" spans="1:65" s="2" customFormat="1" ht="33" customHeight="1">
      <c r="A582" s="37"/>
      <c r="B582" s="38"/>
      <c r="C582" s="225" t="s">
        <v>1140</v>
      </c>
      <c r="D582" s="225" t="s">
        <v>144</v>
      </c>
      <c r="E582" s="226" t="s">
        <v>1141</v>
      </c>
      <c r="F582" s="227" t="s">
        <v>1142</v>
      </c>
      <c r="G582" s="228" t="s">
        <v>147</v>
      </c>
      <c r="H582" s="229">
        <v>6.5</v>
      </c>
      <c r="I582" s="230"/>
      <c r="J582" s="231">
        <f>ROUND(I582*H582,2)</f>
        <v>0</v>
      </c>
      <c r="K582" s="227" t="s">
        <v>148</v>
      </c>
      <c r="L582" s="43"/>
      <c r="M582" s="232" t="s">
        <v>1</v>
      </c>
      <c r="N582" s="233" t="s">
        <v>41</v>
      </c>
      <c r="O582" s="90"/>
      <c r="P582" s="234">
        <f>O582*H582</f>
        <v>0</v>
      </c>
      <c r="Q582" s="234">
        <v>0.00019</v>
      </c>
      <c r="R582" s="234">
        <f>Q582*H582</f>
        <v>0.001235</v>
      </c>
      <c r="S582" s="234">
        <v>0</v>
      </c>
      <c r="T582" s="235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36" t="s">
        <v>240</v>
      </c>
      <c r="AT582" s="236" t="s">
        <v>144</v>
      </c>
      <c r="AU582" s="236" t="s">
        <v>85</v>
      </c>
      <c r="AY582" s="16" t="s">
        <v>142</v>
      </c>
      <c r="BE582" s="237">
        <f>IF(N582="základní",J582,0)</f>
        <v>0</v>
      </c>
      <c r="BF582" s="237">
        <f>IF(N582="snížená",J582,0)</f>
        <v>0</v>
      </c>
      <c r="BG582" s="237">
        <f>IF(N582="zákl. přenesená",J582,0)</f>
        <v>0</v>
      </c>
      <c r="BH582" s="237">
        <f>IF(N582="sníž. přenesená",J582,0)</f>
        <v>0</v>
      </c>
      <c r="BI582" s="237">
        <f>IF(N582="nulová",J582,0)</f>
        <v>0</v>
      </c>
      <c r="BJ582" s="16" t="s">
        <v>83</v>
      </c>
      <c r="BK582" s="237">
        <f>ROUND(I582*H582,2)</f>
        <v>0</v>
      </c>
      <c r="BL582" s="16" t="s">
        <v>240</v>
      </c>
      <c r="BM582" s="236" t="s">
        <v>1143</v>
      </c>
    </row>
    <row r="583" spans="1:47" s="2" customFormat="1" ht="12">
      <c r="A583" s="37"/>
      <c r="B583" s="38"/>
      <c r="C583" s="39"/>
      <c r="D583" s="238" t="s">
        <v>151</v>
      </c>
      <c r="E583" s="39"/>
      <c r="F583" s="239" t="s">
        <v>1144</v>
      </c>
      <c r="G583" s="39"/>
      <c r="H583" s="39"/>
      <c r="I583" s="240"/>
      <c r="J583" s="39"/>
      <c r="K583" s="39"/>
      <c r="L583" s="43"/>
      <c r="M583" s="241"/>
      <c r="N583" s="242"/>
      <c r="O583" s="90"/>
      <c r="P583" s="90"/>
      <c r="Q583" s="90"/>
      <c r="R583" s="90"/>
      <c r="S583" s="90"/>
      <c r="T583" s="91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T583" s="16" t="s">
        <v>151</v>
      </c>
      <c r="AU583" s="16" t="s">
        <v>85</v>
      </c>
    </row>
    <row r="584" spans="1:51" s="13" customFormat="1" ht="12">
      <c r="A584" s="13"/>
      <c r="B584" s="243"/>
      <c r="C584" s="244"/>
      <c r="D584" s="238" t="s">
        <v>153</v>
      </c>
      <c r="E584" s="245" t="s">
        <v>1</v>
      </c>
      <c r="F584" s="246" t="s">
        <v>1145</v>
      </c>
      <c r="G584" s="244"/>
      <c r="H584" s="247">
        <v>6.5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3" t="s">
        <v>153</v>
      </c>
      <c r="AU584" s="253" t="s">
        <v>85</v>
      </c>
      <c r="AV584" s="13" t="s">
        <v>85</v>
      </c>
      <c r="AW584" s="13" t="s">
        <v>32</v>
      </c>
      <c r="AX584" s="13" t="s">
        <v>83</v>
      </c>
      <c r="AY584" s="253" t="s">
        <v>142</v>
      </c>
    </row>
    <row r="585" spans="1:65" s="2" customFormat="1" ht="16.5" customHeight="1">
      <c r="A585" s="37"/>
      <c r="B585" s="38"/>
      <c r="C585" s="254" t="s">
        <v>1146</v>
      </c>
      <c r="D585" s="254" t="s">
        <v>202</v>
      </c>
      <c r="E585" s="255" t="s">
        <v>1147</v>
      </c>
      <c r="F585" s="256" t="s">
        <v>1148</v>
      </c>
      <c r="G585" s="257" t="s">
        <v>147</v>
      </c>
      <c r="H585" s="258">
        <v>6.5</v>
      </c>
      <c r="I585" s="259"/>
      <c r="J585" s="260">
        <f>ROUND(I585*H585,2)</f>
        <v>0</v>
      </c>
      <c r="K585" s="256" t="s">
        <v>1</v>
      </c>
      <c r="L585" s="261"/>
      <c r="M585" s="262" t="s">
        <v>1</v>
      </c>
      <c r="N585" s="263" t="s">
        <v>41</v>
      </c>
      <c r="O585" s="90"/>
      <c r="P585" s="234">
        <f>O585*H585</f>
        <v>0</v>
      </c>
      <c r="Q585" s="234">
        <v>0</v>
      </c>
      <c r="R585" s="234">
        <f>Q585*H585</f>
        <v>0</v>
      </c>
      <c r="S585" s="234">
        <v>0</v>
      </c>
      <c r="T585" s="235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36" t="s">
        <v>518</v>
      </c>
      <c r="AT585" s="236" t="s">
        <v>202</v>
      </c>
      <c r="AU585" s="236" t="s">
        <v>85</v>
      </c>
      <c r="AY585" s="16" t="s">
        <v>142</v>
      </c>
      <c r="BE585" s="237">
        <f>IF(N585="základní",J585,0)</f>
        <v>0</v>
      </c>
      <c r="BF585" s="237">
        <f>IF(N585="snížená",J585,0)</f>
        <v>0</v>
      </c>
      <c r="BG585" s="237">
        <f>IF(N585="zákl. přenesená",J585,0)</f>
        <v>0</v>
      </c>
      <c r="BH585" s="237">
        <f>IF(N585="sníž. přenesená",J585,0)</f>
        <v>0</v>
      </c>
      <c r="BI585" s="237">
        <f>IF(N585="nulová",J585,0)</f>
        <v>0</v>
      </c>
      <c r="BJ585" s="16" t="s">
        <v>83</v>
      </c>
      <c r="BK585" s="237">
        <f>ROUND(I585*H585,2)</f>
        <v>0</v>
      </c>
      <c r="BL585" s="16" t="s">
        <v>240</v>
      </c>
      <c r="BM585" s="236" t="s">
        <v>1149</v>
      </c>
    </row>
    <row r="586" spans="1:47" s="2" customFormat="1" ht="12">
      <c r="A586" s="37"/>
      <c r="B586" s="38"/>
      <c r="C586" s="39"/>
      <c r="D586" s="238" t="s">
        <v>151</v>
      </c>
      <c r="E586" s="39"/>
      <c r="F586" s="239" t="s">
        <v>1148</v>
      </c>
      <c r="G586" s="39"/>
      <c r="H586" s="39"/>
      <c r="I586" s="240"/>
      <c r="J586" s="39"/>
      <c r="K586" s="39"/>
      <c r="L586" s="43"/>
      <c r="M586" s="241"/>
      <c r="N586" s="242"/>
      <c r="O586" s="90"/>
      <c r="P586" s="90"/>
      <c r="Q586" s="90"/>
      <c r="R586" s="90"/>
      <c r="S586" s="90"/>
      <c r="T586" s="91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6" t="s">
        <v>151</v>
      </c>
      <c r="AU586" s="16" t="s">
        <v>85</v>
      </c>
    </row>
    <row r="587" spans="1:65" s="2" customFormat="1" ht="24.15" customHeight="1">
      <c r="A587" s="37"/>
      <c r="B587" s="38"/>
      <c r="C587" s="225" t="s">
        <v>1150</v>
      </c>
      <c r="D587" s="225" t="s">
        <v>144</v>
      </c>
      <c r="E587" s="226" t="s">
        <v>1151</v>
      </c>
      <c r="F587" s="227" t="s">
        <v>1152</v>
      </c>
      <c r="G587" s="228" t="s">
        <v>147</v>
      </c>
      <c r="H587" s="229">
        <v>1.94</v>
      </c>
      <c r="I587" s="230"/>
      <c r="J587" s="231">
        <f>ROUND(I587*H587,2)</f>
        <v>0</v>
      </c>
      <c r="K587" s="227" t="s">
        <v>148</v>
      </c>
      <c r="L587" s="43"/>
      <c r="M587" s="232" t="s">
        <v>1</v>
      </c>
      <c r="N587" s="233" t="s">
        <v>41</v>
      </c>
      <c r="O587" s="90"/>
      <c r="P587" s="234">
        <f>O587*H587</f>
        <v>0</v>
      </c>
      <c r="Q587" s="234">
        <v>0</v>
      </c>
      <c r="R587" s="234">
        <f>Q587*H587</f>
        <v>0</v>
      </c>
      <c r="S587" s="234">
        <v>0</v>
      </c>
      <c r="T587" s="235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236" t="s">
        <v>240</v>
      </c>
      <c r="AT587" s="236" t="s">
        <v>144</v>
      </c>
      <c r="AU587" s="236" t="s">
        <v>85</v>
      </c>
      <c r="AY587" s="16" t="s">
        <v>142</v>
      </c>
      <c r="BE587" s="237">
        <f>IF(N587="základní",J587,0)</f>
        <v>0</v>
      </c>
      <c r="BF587" s="237">
        <f>IF(N587="snížená",J587,0)</f>
        <v>0</v>
      </c>
      <c r="BG587" s="237">
        <f>IF(N587="zákl. přenesená",J587,0)</f>
        <v>0</v>
      </c>
      <c r="BH587" s="237">
        <f>IF(N587="sníž. přenesená",J587,0)</f>
        <v>0</v>
      </c>
      <c r="BI587" s="237">
        <f>IF(N587="nulová",J587,0)</f>
        <v>0</v>
      </c>
      <c r="BJ587" s="16" t="s">
        <v>83</v>
      </c>
      <c r="BK587" s="237">
        <f>ROUND(I587*H587,2)</f>
        <v>0</v>
      </c>
      <c r="BL587" s="16" t="s">
        <v>240</v>
      </c>
      <c r="BM587" s="236" t="s">
        <v>1153</v>
      </c>
    </row>
    <row r="588" spans="1:47" s="2" customFormat="1" ht="12">
      <c r="A588" s="37"/>
      <c r="B588" s="38"/>
      <c r="C588" s="39"/>
      <c r="D588" s="238" t="s">
        <v>151</v>
      </c>
      <c r="E588" s="39"/>
      <c r="F588" s="239" t="s">
        <v>1154</v>
      </c>
      <c r="G588" s="39"/>
      <c r="H588" s="39"/>
      <c r="I588" s="240"/>
      <c r="J588" s="39"/>
      <c r="K588" s="39"/>
      <c r="L588" s="43"/>
      <c r="M588" s="241"/>
      <c r="N588" s="242"/>
      <c r="O588" s="90"/>
      <c r="P588" s="90"/>
      <c r="Q588" s="90"/>
      <c r="R588" s="90"/>
      <c r="S588" s="90"/>
      <c r="T588" s="91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T588" s="16" t="s">
        <v>151</v>
      </c>
      <c r="AU588" s="16" t="s">
        <v>85</v>
      </c>
    </row>
    <row r="589" spans="1:51" s="13" customFormat="1" ht="12">
      <c r="A589" s="13"/>
      <c r="B589" s="243"/>
      <c r="C589" s="244"/>
      <c r="D589" s="238" t="s">
        <v>153</v>
      </c>
      <c r="E589" s="245" t="s">
        <v>1</v>
      </c>
      <c r="F589" s="246" t="s">
        <v>1155</v>
      </c>
      <c r="G589" s="244"/>
      <c r="H589" s="247">
        <v>0.5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3" t="s">
        <v>153</v>
      </c>
      <c r="AU589" s="253" t="s">
        <v>85</v>
      </c>
      <c r="AV589" s="13" t="s">
        <v>85</v>
      </c>
      <c r="AW589" s="13" t="s">
        <v>32</v>
      </c>
      <c r="AX589" s="13" t="s">
        <v>76</v>
      </c>
      <c r="AY589" s="253" t="s">
        <v>142</v>
      </c>
    </row>
    <row r="590" spans="1:51" s="13" customFormat="1" ht="12">
      <c r="A590" s="13"/>
      <c r="B590" s="243"/>
      <c r="C590" s="244"/>
      <c r="D590" s="238" t="s">
        <v>153</v>
      </c>
      <c r="E590" s="245" t="s">
        <v>1</v>
      </c>
      <c r="F590" s="246" t="s">
        <v>1156</v>
      </c>
      <c r="G590" s="244"/>
      <c r="H590" s="247">
        <v>1.44</v>
      </c>
      <c r="I590" s="248"/>
      <c r="J590" s="244"/>
      <c r="K590" s="244"/>
      <c r="L590" s="249"/>
      <c r="M590" s="250"/>
      <c r="N590" s="251"/>
      <c r="O590" s="251"/>
      <c r="P590" s="251"/>
      <c r="Q590" s="251"/>
      <c r="R590" s="251"/>
      <c r="S590" s="251"/>
      <c r="T590" s="25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3" t="s">
        <v>153</v>
      </c>
      <c r="AU590" s="253" t="s">
        <v>85</v>
      </c>
      <c r="AV590" s="13" t="s">
        <v>85</v>
      </c>
      <c r="AW590" s="13" t="s">
        <v>32</v>
      </c>
      <c r="AX590" s="13" t="s">
        <v>76</v>
      </c>
      <c r="AY590" s="253" t="s">
        <v>142</v>
      </c>
    </row>
    <row r="591" spans="1:51" s="14" customFormat="1" ht="12">
      <c r="A591" s="14"/>
      <c r="B591" s="264"/>
      <c r="C591" s="265"/>
      <c r="D591" s="238" t="s">
        <v>153</v>
      </c>
      <c r="E591" s="266" t="s">
        <v>1</v>
      </c>
      <c r="F591" s="267" t="s">
        <v>233</v>
      </c>
      <c r="G591" s="265"/>
      <c r="H591" s="268">
        <v>1.94</v>
      </c>
      <c r="I591" s="269"/>
      <c r="J591" s="265"/>
      <c r="K591" s="265"/>
      <c r="L591" s="270"/>
      <c r="M591" s="271"/>
      <c r="N591" s="272"/>
      <c r="O591" s="272"/>
      <c r="P591" s="272"/>
      <c r="Q591" s="272"/>
      <c r="R591" s="272"/>
      <c r="S591" s="272"/>
      <c r="T591" s="27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4" t="s">
        <v>153</v>
      </c>
      <c r="AU591" s="274" t="s">
        <v>85</v>
      </c>
      <c r="AV591" s="14" t="s">
        <v>149</v>
      </c>
      <c r="AW591" s="14" t="s">
        <v>32</v>
      </c>
      <c r="AX591" s="14" t="s">
        <v>83</v>
      </c>
      <c r="AY591" s="274" t="s">
        <v>142</v>
      </c>
    </row>
    <row r="592" spans="1:65" s="2" customFormat="1" ht="16.5" customHeight="1">
      <c r="A592" s="37"/>
      <c r="B592" s="38"/>
      <c r="C592" s="254" t="s">
        <v>1157</v>
      </c>
      <c r="D592" s="254" t="s">
        <v>202</v>
      </c>
      <c r="E592" s="255" t="s">
        <v>1158</v>
      </c>
      <c r="F592" s="256" t="s">
        <v>1159</v>
      </c>
      <c r="G592" s="257" t="s">
        <v>307</v>
      </c>
      <c r="H592" s="258">
        <v>1</v>
      </c>
      <c r="I592" s="259"/>
      <c r="J592" s="260">
        <f>ROUND(I592*H592,2)</f>
        <v>0</v>
      </c>
      <c r="K592" s="256" t="s">
        <v>1</v>
      </c>
      <c r="L592" s="261"/>
      <c r="M592" s="262" t="s">
        <v>1</v>
      </c>
      <c r="N592" s="263" t="s">
        <v>41</v>
      </c>
      <c r="O592" s="90"/>
      <c r="P592" s="234">
        <f>O592*H592</f>
        <v>0</v>
      </c>
      <c r="Q592" s="234">
        <v>0</v>
      </c>
      <c r="R592" s="234">
        <f>Q592*H592</f>
        <v>0</v>
      </c>
      <c r="S592" s="234">
        <v>0</v>
      </c>
      <c r="T592" s="235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36" t="s">
        <v>518</v>
      </c>
      <c r="AT592" s="236" t="s">
        <v>202</v>
      </c>
      <c r="AU592" s="236" t="s">
        <v>85</v>
      </c>
      <c r="AY592" s="16" t="s">
        <v>142</v>
      </c>
      <c r="BE592" s="237">
        <f>IF(N592="základní",J592,0)</f>
        <v>0</v>
      </c>
      <c r="BF592" s="237">
        <f>IF(N592="snížená",J592,0)</f>
        <v>0</v>
      </c>
      <c r="BG592" s="237">
        <f>IF(N592="zákl. přenesená",J592,0)</f>
        <v>0</v>
      </c>
      <c r="BH592" s="237">
        <f>IF(N592="sníž. přenesená",J592,0)</f>
        <v>0</v>
      </c>
      <c r="BI592" s="237">
        <f>IF(N592="nulová",J592,0)</f>
        <v>0</v>
      </c>
      <c r="BJ592" s="16" t="s">
        <v>83</v>
      </c>
      <c r="BK592" s="237">
        <f>ROUND(I592*H592,2)</f>
        <v>0</v>
      </c>
      <c r="BL592" s="16" t="s">
        <v>240</v>
      </c>
      <c r="BM592" s="236" t="s">
        <v>1160</v>
      </c>
    </row>
    <row r="593" spans="1:47" s="2" customFormat="1" ht="12">
      <c r="A593" s="37"/>
      <c r="B593" s="38"/>
      <c r="C593" s="39"/>
      <c r="D593" s="238" t="s">
        <v>151</v>
      </c>
      <c r="E593" s="39"/>
      <c r="F593" s="239" t="s">
        <v>1159</v>
      </c>
      <c r="G593" s="39"/>
      <c r="H593" s="39"/>
      <c r="I593" s="240"/>
      <c r="J593" s="39"/>
      <c r="K593" s="39"/>
      <c r="L593" s="43"/>
      <c r="M593" s="241"/>
      <c r="N593" s="242"/>
      <c r="O593" s="90"/>
      <c r="P593" s="90"/>
      <c r="Q593" s="90"/>
      <c r="R593" s="90"/>
      <c r="S593" s="90"/>
      <c r="T593" s="91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T593" s="16" t="s">
        <v>151</v>
      </c>
      <c r="AU593" s="16" t="s">
        <v>85</v>
      </c>
    </row>
    <row r="594" spans="1:65" s="2" customFormat="1" ht="16.5" customHeight="1">
      <c r="A594" s="37"/>
      <c r="B594" s="38"/>
      <c r="C594" s="254" t="s">
        <v>1161</v>
      </c>
      <c r="D594" s="254" t="s">
        <v>202</v>
      </c>
      <c r="E594" s="255" t="s">
        <v>1162</v>
      </c>
      <c r="F594" s="256" t="s">
        <v>1163</v>
      </c>
      <c r="G594" s="257" t="s">
        <v>307</v>
      </c>
      <c r="H594" s="258">
        <v>1</v>
      </c>
      <c r="I594" s="259"/>
      <c r="J594" s="260">
        <f>ROUND(I594*H594,2)</f>
        <v>0</v>
      </c>
      <c r="K594" s="256" t="s">
        <v>1</v>
      </c>
      <c r="L594" s="261"/>
      <c r="M594" s="262" t="s">
        <v>1</v>
      </c>
      <c r="N594" s="263" t="s">
        <v>41</v>
      </c>
      <c r="O594" s="90"/>
      <c r="P594" s="234">
        <f>O594*H594</f>
        <v>0</v>
      </c>
      <c r="Q594" s="234">
        <v>0</v>
      </c>
      <c r="R594" s="234">
        <f>Q594*H594</f>
        <v>0</v>
      </c>
      <c r="S594" s="234">
        <v>0</v>
      </c>
      <c r="T594" s="235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236" t="s">
        <v>518</v>
      </c>
      <c r="AT594" s="236" t="s">
        <v>202</v>
      </c>
      <c r="AU594" s="236" t="s">
        <v>85</v>
      </c>
      <c r="AY594" s="16" t="s">
        <v>142</v>
      </c>
      <c r="BE594" s="237">
        <f>IF(N594="základní",J594,0)</f>
        <v>0</v>
      </c>
      <c r="BF594" s="237">
        <f>IF(N594="snížená",J594,0)</f>
        <v>0</v>
      </c>
      <c r="BG594" s="237">
        <f>IF(N594="zákl. přenesená",J594,0)</f>
        <v>0</v>
      </c>
      <c r="BH594" s="237">
        <f>IF(N594="sníž. přenesená",J594,0)</f>
        <v>0</v>
      </c>
      <c r="BI594" s="237">
        <f>IF(N594="nulová",J594,0)</f>
        <v>0</v>
      </c>
      <c r="BJ594" s="16" t="s">
        <v>83</v>
      </c>
      <c r="BK594" s="237">
        <f>ROUND(I594*H594,2)</f>
        <v>0</v>
      </c>
      <c r="BL594" s="16" t="s">
        <v>240</v>
      </c>
      <c r="BM594" s="236" t="s">
        <v>1164</v>
      </c>
    </row>
    <row r="595" spans="1:47" s="2" customFormat="1" ht="12">
      <c r="A595" s="37"/>
      <c r="B595" s="38"/>
      <c r="C595" s="39"/>
      <c r="D595" s="238" t="s">
        <v>151</v>
      </c>
      <c r="E595" s="39"/>
      <c r="F595" s="239" t="s">
        <v>1163</v>
      </c>
      <c r="G595" s="39"/>
      <c r="H595" s="39"/>
      <c r="I595" s="240"/>
      <c r="J595" s="39"/>
      <c r="K595" s="39"/>
      <c r="L595" s="43"/>
      <c r="M595" s="241"/>
      <c r="N595" s="242"/>
      <c r="O595" s="90"/>
      <c r="P595" s="90"/>
      <c r="Q595" s="90"/>
      <c r="R595" s="90"/>
      <c r="S595" s="90"/>
      <c r="T595" s="91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T595" s="16" t="s">
        <v>151</v>
      </c>
      <c r="AU595" s="16" t="s">
        <v>85</v>
      </c>
    </row>
    <row r="596" spans="1:65" s="2" customFormat="1" ht="24.15" customHeight="1">
      <c r="A596" s="37"/>
      <c r="B596" s="38"/>
      <c r="C596" s="225" t="s">
        <v>1165</v>
      </c>
      <c r="D596" s="225" t="s">
        <v>144</v>
      </c>
      <c r="E596" s="226" t="s">
        <v>1166</v>
      </c>
      <c r="F596" s="227" t="s">
        <v>1167</v>
      </c>
      <c r="G596" s="228" t="s">
        <v>147</v>
      </c>
      <c r="H596" s="229">
        <v>4.725</v>
      </c>
      <c r="I596" s="230"/>
      <c r="J596" s="231">
        <f>ROUND(I596*H596,2)</f>
        <v>0</v>
      </c>
      <c r="K596" s="227" t="s">
        <v>148</v>
      </c>
      <c r="L596" s="43"/>
      <c r="M596" s="232" t="s">
        <v>1</v>
      </c>
      <c r="N596" s="233" t="s">
        <v>41</v>
      </c>
      <c r="O596" s="90"/>
      <c r="P596" s="234">
        <f>O596*H596</f>
        <v>0</v>
      </c>
      <c r="Q596" s="234">
        <v>0.00033</v>
      </c>
      <c r="R596" s="234">
        <f>Q596*H596</f>
        <v>0.0015592499999999999</v>
      </c>
      <c r="S596" s="234">
        <v>0</v>
      </c>
      <c r="T596" s="235">
        <f>S596*H596</f>
        <v>0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236" t="s">
        <v>240</v>
      </c>
      <c r="AT596" s="236" t="s">
        <v>144</v>
      </c>
      <c r="AU596" s="236" t="s">
        <v>85</v>
      </c>
      <c r="AY596" s="16" t="s">
        <v>142</v>
      </c>
      <c r="BE596" s="237">
        <f>IF(N596="základní",J596,0)</f>
        <v>0</v>
      </c>
      <c r="BF596" s="237">
        <f>IF(N596="snížená",J596,0)</f>
        <v>0</v>
      </c>
      <c r="BG596" s="237">
        <f>IF(N596="zákl. přenesená",J596,0)</f>
        <v>0</v>
      </c>
      <c r="BH596" s="237">
        <f>IF(N596="sníž. přenesená",J596,0)</f>
        <v>0</v>
      </c>
      <c r="BI596" s="237">
        <f>IF(N596="nulová",J596,0)</f>
        <v>0</v>
      </c>
      <c r="BJ596" s="16" t="s">
        <v>83</v>
      </c>
      <c r="BK596" s="237">
        <f>ROUND(I596*H596,2)</f>
        <v>0</v>
      </c>
      <c r="BL596" s="16" t="s">
        <v>240</v>
      </c>
      <c r="BM596" s="236" t="s">
        <v>1168</v>
      </c>
    </row>
    <row r="597" spans="1:47" s="2" customFormat="1" ht="12">
      <c r="A597" s="37"/>
      <c r="B597" s="38"/>
      <c r="C597" s="39"/>
      <c r="D597" s="238" t="s">
        <v>151</v>
      </c>
      <c r="E597" s="39"/>
      <c r="F597" s="239" t="s">
        <v>1169</v>
      </c>
      <c r="G597" s="39"/>
      <c r="H597" s="39"/>
      <c r="I597" s="240"/>
      <c r="J597" s="39"/>
      <c r="K597" s="39"/>
      <c r="L597" s="43"/>
      <c r="M597" s="241"/>
      <c r="N597" s="242"/>
      <c r="O597" s="90"/>
      <c r="P597" s="90"/>
      <c r="Q597" s="90"/>
      <c r="R597" s="90"/>
      <c r="S597" s="90"/>
      <c r="T597" s="91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T597" s="16" t="s">
        <v>151</v>
      </c>
      <c r="AU597" s="16" t="s">
        <v>85</v>
      </c>
    </row>
    <row r="598" spans="1:51" s="13" customFormat="1" ht="12">
      <c r="A598" s="13"/>
      <c r="B598" s="243"/>
      <c r="C598" s="244"/>
      <c r="D598" s="238" t="s">
        <v>153</v>
      </c>
      <c r="E598" s="245" t="s">
        <v>1</v>
      </c>
      <c r="F598" s="246" t="s">
        <v>1170</v>
      </c>
      <c r="G598" s="244"/>
      <c r="H598" s="247">
        <v>4.725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3" t="s">
        <v>153</v>
      </c>
      <c r="AU598" s="253" t="s">
        <v>85</v>
      </c>
      <c r="AV598" s="13" t="s">
        <v>85</v>
      </c>
      <c r="AW598" s="13" t="s">
        <v>32</v>
      </c>
      <c r="AX598" s="13" t="s">
        <v>83</v>
      </c>
      <c r="AY598" s="253" t="s">
        <v>142</v>
      </c>
    </row>
    <row r="599" spans="1:65" s="2" customFormat="1" ht="24.15" customHeight="1">
      <c r="A599" s="37"/>
      <c r="B599" s="38"/>
      <c r="C599" s="254" t="s">
        <v>1171</v>
      </c>
      <c r="D599" s="254" t="s">
        <v>202</v>
      </c>
      <c r="E599" s="255" t="s">
        <v>1172</v>
      </c>
      <c r="F599" s="256" t="s">
        <v>1173</v>
      </c>
      <c r="G599" s="257" t="s">
        <v>147</v>
      </c>
      <c r="H599" s="258">
        <v>4.725</v>
      </c>
      <c r="I599" s="259"/>
      <c r="J599" s="260">
        <f>ROUND(I599*H599,2)</f>
        <v>0</v>
      </c>
      <c r="K599" s="256" t="s">
        <v>148</v>
      </c>
      <c r="L599" s="261"/>
      <c r="M599" s="262" t="s">
        <v>1</v>
      </c>
      <c r="N599" s="263" t="s">
        <v>41</v>
      </c>
      <c r="O599" s="90"/>
      <c r="P599" s="234">
        <f>O599*H599</f>
        <v>0</v>
      </c>
      <c r="Q599" s="234">
        <v>0.01995</v>
      </c>
      <c r="R599" s="234">
        <f>Q599*H599</f>
        <v>0.09426375</v>
      </c>
      <c r="S599" s="234">
        <v>0</v>
      </c>
      <c r="T599" s="235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36" t="s">
        <v>518</v>
      </c>
      <c r="AT599" s="236" t="s">
        <v>202</v>
      </c>
      <c r="AU599" s="236" t="s">
        <v>85</v>
      </c>
      <c r="AY599" s="16" t="s">
        <v>142</v>
      </c>
      <c r="BE599" s="237">
        <f>IF(N599="základní",J599,0)</f>
        <v>0</v>
      </c>
      <c r="BF599" s="237">
        <f>IF(N599="snížená",J599,0)</f>
        <v>0</v>
      </c>
      <c r="BG599" s="237">
        <f>IF(N599="zákl. přenesená",J599,0)</f>
        <v>0</v>
      </c>
      <c r="BH599" s="237">
        <f>IF(N599="sníž. přenesená",J599,0)</f>
        <v>0</v>
      </c>
      <c r="BI599" s="237">
        <f>IF(N599="nulová",J599,0)</f>
        <v>0</v>
      </c>
      <c r="BJ599" s="16" t="s">
        <v>83</v>
      </c>
      <c r="BK599" s="237">
        <f>ROUND(I599*H599,2)</f>
        <v>0</v>
      </c>
      <c r="BL599" s="16" t="s">
        <v>240</v>
      </c>
      <c r="BM599" s="236" t="s">
        <v>1174</v>
      </c>
    </row>
    <row r="600" spans="1:47" s="2" customFormat="1" ht="12">
      <c r="A600" s="37"/>
      <c r="B600" s="38"/>
      <c r="C600" s="39"/>
      <c r="D600" s="238" t="s">
        <v>151</v>
      </c>
      <c r="E600" s="39"/>
      <c r="F600" s="239" t="s">
        <v>1173</v>
      </c>
      <c r="G600" s="39"/>
      <c r="H600" s="39"/>
      <c r="I600" s="240"/>
      <c r="J600" s="39"/>
      <c r="K600" s="39"/>
      <c r="L600" s="43"/>
      <c r="M600" s="241"/>
      <c r="N600" s="242"/>
      <c r="O600" s="90"/>
      <c r="P600" s="90"/>
      <c r="Q600" s="90"/>
      <c r="R600" s="90"/>
      <c r="S600" s="90"/>
      <c r="T600" s="91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T600" s="16" t="s">
        <v>151</v>
      </c>
      <c r="AU600" s="16" t="s">
        <v>85</v>
      </c>
    </row>
    <row r="601" spans="1:65" s="2" customFormat="1" ht="24.15" customHeight="1">
      <c r="A601" s="37"/>
      <c r="B601" s="38"/>
      <c r="C601" s="225" t="s">
        <v>1175</v>
      </c>
      <c r="D601" s="225" t="s">
        <v>144</v>
      </c>
      <c r="E601" s="226" t="s">
        <v>1176</v>
      </c>
      <c r="F601" s="227" t="s">
        <v>1177</v>
      </c>
      <c r="G601" s="228" t="s">
        <v>307</v>
      </c>
      <c r="H601" s="229">
        <v>2</v>
      </c>
      <c r="I601" s="230"/>
      <c r="J601" s="231">
        <f>ROUND(I601*H601,2)</f>
        <v>0</v>
      </c>
      <c r="K601" s="227" t="s">
        <v>148</v>
      </c>
      <c r="L601" s="43"/>
      <c r="M601" s="232" t="s">
        <v>1</v>
      </c>
      <c r="N601" s="233" t="s">
        <v>41</v>
      </c>
      <c r="O601" s="90"/>
      <c r="P601" s="234">
        <f>O601*H601</f>
        <v>0</v>
      </c>
      <c r="Q601" s="234">
        <v>0</v>
      </c>
      <c r="R601" s="234">
        <f>Q601*H601</f>
        <v>0</v>
      </c>
      <c r="S601" s="234">
        <v>0</v>
      </c>
      <c r="T601" s="235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36" t="s">
        <v>240</v>
      </c>
      <c r="AT601" s="236" t="s">
        <v>144</v>
      </c>
      <c r="AU601" s="236" t="s">
        <v>85</v>
      </c>
      <c r="AY601" s="16" t="s">
        <v>142</v>
      </c>
      <c r="BE601" s="237">
        <f>IF(N601="základní",J601,0)</f>
        <v>0</v>
      </c>
      <c r="BF601" s="237">
        <f>IF(N601="snížená",J601,0)</f>
        <v>0</v>
      </c>
      <c r="BG601" s="237">
        <f>IF(N601="zákl. přenesená",J601,0)</f>
        <v>0</v>
      </c>
      <c r="BH601" s="237">
        <f>IF(N601="sníž. přenesená",J601,0)</f>
        <v>0</v>
      </c>
      <c r="BI601" s="237">
        <f>IF(N601="nulová",J601,0)</f>
        <v>0</v>
      </c>
      <c r="BJ601" s="16" t="s">
        <v>83</v>
      </c>
      <c r="BK601" s="237">
        <f>ROUND(I601*H601,2)</f>
        <v>0</v>
      </c>
      <c r="BL601" s="16" t="s">
        <v>240</v>
      </c>
      <c r="BM601" s="236" t="s">
        <v>1178</v>
      </c>
    </row>
    <row r="602" spans="1:47" s="2" customFormat="1" ht="12">
      <c r="A602" s="37"/>
      <c r="B602" s="38"/>
      <c r="C602" s="39"/>
      <c r="D602" s="238" t="s">
        <v>151</v>
      </c>
      <c r="E602" s="39"/>
      <c r="F602" s="239" t="s">
        <v>1179</v>
      </c>
      <c r="G602" s="39"/>
      <c r="H602" s="39"/>
      <c r="I602" s="240"/>
      <c r="J602" s="39"/>
      <c r="K602" s="39"/>
      <c r="L602" s="43"/>
      <c r="M602" s="241"/>
      <c r="N602" s="242"/>
      <c r="O602" s="90"/>
      <c r="P602" s="90"/>
      <c r="Q602" s="90"/>
      <c r="R602" s="90"/>
      <c r="S602" s="90"/>
      <c r="T602" s="91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16" t="s">
        <v>151</v>
      </c>
      <c r="AU602" s="16" t="s">
        <v>85</v>
      </c>
    </row>
    <row r="603" spans="1:65" s="2" customFormat="1" ht="16.5" customHeight="1">
      <c r="A603" s="37"/>
      <c r="B603" s="38"/>
      <c r="C603" s="254" t="s">
        <v>1180</v>
      </c>
      <c r="D603" s="254" t="s">
        <v>202</v>
      </c>
      <c r="E603" s="255" t="s">
        <v>1181</v>
      </c>
      <c r="F603" s="256" t="s">
        <v>1182</v>
      </c>
      <c r="G603" s="257" t="s">
        <v>307</v>
      </c>
      <c r="H603" s="258">
        <v>2</v>
      </c>
      <c r="I603" s="259"/>
      <c r="J603" s="260">
        <f>ROUND(I603*H603,2)</f>
        <v>0</v>
      </c>
      <c r="K603" s="256" t="s">
        <v>1</v>
      </c>
      <c r="L603" s="261"/>
      <c r="M603" s="262" t="s">
        <v>1</v>
      </c>
      <c r="N603" s="263" t="s">
        <v>41</v>
      </c>
      <c r="O603" s="90"/>
      <c r="P603" s="234">
        <f>O603*H603</f>
        <v>0</v>
      </c>
      <c r="Q603" s="234">
        <v>0</v>
      </c>
      <c r="R603" s="234">
        <f>Q603*H603</f>
        <v>0</v>
      </c>
      <c r="S603" s="234">
        <v>0</v>
      </c>
      <c r="T603" s="235">
        <f>S603*H603</f>
        <v>0</v>
      </c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R603" s="236" t="s">
        <v>518</v>
      </c>
      <c r="AT603" s="236" t="s">
        <v>202</v>
      </c>
      <c r="AU603" s="236" t="s">
        <v>85</v>
      </c>
      <c r="AY603" s="16" t="s">
        <v>142</v>
      </c>
      <c r="BE603" s="237">
        <f>IF(N603="základní",J603,0)</f>
        <v>0</v>
      </c>
      <c r="BF603" s="237">
        <f>IF(N603="snížená",J603,0)</f>
        <v>0</v>
      </c>
      <c r="BG603" s="237">
        <f>IF(N603="zákl. přenesená",J603,0)</f>
        <v>0</v>
      </c>
      <c r="BH603" s="237">
        <f>IF(N603="sníž. přenesená",J603,0)</f>
        <v>0</v>
      </c>
      <c r="BI603" s="237">
        <f>IF(N603="nulová",J603,0)</f>
        <v>0</v>
      </c>
      <c r="BJ603" s="16" t="s">
        <v>83</v>
      </c>
      <c r="BK603" s="237">
        <f>ROUND(I603*H603,2)</f>
        <v>0</v>
      </c>
      <c r="BL603" s="16" t="s">
        <v>240</v>
      </c>
      <c r="BM603" s="236" t="s">
        <v>1183</v>
      </c>
    </row>
    <row r="604" spans="1:47" s="2" customFormat="1" ht="12">
      <c r="A604" s="37"/>
      <c r="B604" s="38"/>
      <c r="C604" s="39"/>
      <c r="D604" s="238" t="s">
        <v>151</v>
      </c>
      <c r="E604" s="39"/>
      <c r="F604" s="239" t="s">
        <v>1182</v>
      </c>
      <c r="G604" s="39"/>
      <c r="H604" s="39"/>
      <c r="I604" s="240"/>
      <c r="J604" s="39"/>
      <c r="K604" s="39"/>
      <c r="L604" s="43"/>
      <c r="M604" s="241"/>
      <c r="N604" s="242"/>
      <c r="O604" s="90"/>
      <c r="P604" s="90"/>
      <c r="Q604" s="90"/>
      <c r="R604" s="90"/>
      <c r="S604" s="90"/>
      <c r="T604" s="91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T604" s="16" t="s">
        <v>151</v>
      </c>
      <c r="AU604" s="16" t="s">
        <v>85</v>
      </c>
    </row>
    <row r="605" spans="1:65" s="2" customFormat="1" ht="24.15" customHeight="1">
      <c r="A605" s="37"/>
      <c r="B605" s="38"/>
      <c r="C605" s="225" t="s">
        <v>1184</v>
      </c>
      <c r="D605" s="225" t="s">
        <v>144</v>
      </c>
      <c r="E605" s="226" t="s">
        <v>1185</v>
      </c>
      <c r="F605" s="227" t="s">
        <v>1186</v>
      </c>
      <c r="G605" s="228" t="s">
        <v>147</v>
      </c>
      <c r="H605" s="229">
        <v>3</v>
      </c>
      <c r="I605" s="230"/>
      <c r="J605" s="231">
        <f>ROUND(I605*H605,2)</f>
        <v>0</v>
      </c>
      <c r="K605" s="227" t="s">
        <v>148</v>
      </c>
      <c r="L605" s="43"/>
      <c r="M605" s="232" t="s">
        <v>1</v>
      </c>
      <c r="N605" s="233" t="s">
        <v>41</v>
      </c>
      <c r="O605" s="90"/>
      <c r="P605" s="234">
        <f>O605*H605</f>
        <v>0</v>
      </c>
      <c r="Q605" s="234">
        <v>0.00013</v>
      </c>
      <c r="R605" s="234">
        <f>Q605*H605</f>
        <v>0.00038999999999999994</v>
      </c>
      <c r="S605" s="234">
        <v>0</v>
      </c>
      <c r="T605" s="235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36" t="s">
        <v>240</v>
      </c>
      <c r="AT605" s="236" t="s">
        <v>144</v>
      </c>
      <c r="AU605" s="236" t="s">
        <v>85</v>
      </c>
      <c r="AY605" s="16" t="s">
        <v>142</v>
      </c>
      <c r="BE605" s="237">
        <f>IF(N605="základní",J605,0)</f>
        <v>0</v>
      </c>
      <c r="BF605" s="237">
        <f>IF(N605="snížená",J605,0)</f>
        <v>0</v>
      </c>
      <c r="BG605" s="237">
        <f>IF(N605="zákl. přenesená",J605,0)</f>
        <v>0</v>
      </c>
      <c r="BH605" s="237">
        <f>IF(N605="sníž. přenesená",J605,0)</f>
        <v>0</v>
      </c>
      <c r="BI605" s="237">
        <f>IF(N605="nulová",J605,0)</f>
        <v>0</v>
      </c>
      <c r="BJ605" s="16" t="s">
        <v>83</v>
      </c>
      <c r="BK605" s="237">
        <f>ROUND(I605*H605,2)</f>
        <v>0</v>
      </c>
      <c r="BL605" s="16" t="s">
        <v>240</v>
      </c>
      <c r="BM605" s="236" t="s">
        <v>1187</v>
      </c>
    </row>
    <row r="606" spans="1:47" s="2" customFormat="1" ht="12">
      <c r="A606" s="37"/>
      <c r="B606" s="38"/>
      <c r="C606" s="39"/>
      <c r="D606" s="238" t="s">
        <v>151</v>
      </c>
      <c r="E606" s="39"/>
      <c r="F606" s="239" t="s">
        <v>1188</v>
      </c>
      <c r="G606" s="39"/>
      <c r="H606" s="39"/>
      <c r="I606" s="240"/>
      <c r="J606" s="39"/>
      <c r="K606" s="39"/>
      <c r="L606" s="43"/>
      <c r="M606" s="241"/>
      <c r="N606" s="242"/>
      <c r="O606" s="90"/>
      <c r="P606" s="90"/>
      <c r="Q606" s="90"/>
      <c r="R606" s="90"/>
      <c r="S606" s="90"/>
      <c r="T606" s="91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16" t="s">
        <v>151</v>
      </c>
      <c r="AU606" s="16" t="s">
        <v>85</v>
      </c>
    </row>
    <row r="607" spans="1:65" s="2" customFormat="1" ht="16.5" customHeight="1">
      <c r="A607" s="37"/>
      <c r="B607" s="38"/>
      <c r="C607" s="254" t="s">
        <v>1189</v>
      </c>
      <c r="D607" s="254" t="s">
        <v>202</v>
      </c>
      <c r="E607" s="255" t="s">
        <v>1190</v>
      </c>
      <c r="F607" s="256" t="s">
        <v>1191</v>
      </c>
      <c r="G607" s="257" t="s">
        <v>307</v>
      </c>
      <c r="H607" s="258">
        <v>3</v>
      </c>
      <c r="I607" s="259"/>
      <c r="J607" s="260">
        <f>ROUND(I607*H607,2)</f>
        <v>0</v>
      </c>
      <c r="K607" s="256" t="s">
        <v>1</v>
      </c>
      <c r="L607" s="261"/>
      <c r="M607" s="262" t="s">
        <v>1</v>
      </c>
      <c r="N607" s="263" t="s">
        <v>41</v>
      </c>
      <c r="O607" s="90"/>
      <c r="P607" s="234">
        <f>O607*H607</f>
        <v>0</v>
      </c>
      <c r="Q607" s="234">
        <v>0.0009</v>
      </c>
      <c r="R607" s="234">
        <f>Q607*H607</f>
        <v>0.0027</v>
      </c>
      <c r="S607" s="234">
        <v>0</v>
      </c>
      <c r="T607" s="235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236" t="s">
        <v>518</v>
      </c>
      <c r="AT607" s="236" t="s">
        <v>202</v>
      </c>
      <c r="AU607" s="236" t="s">
        <v>85</v>
      </c>
      <c r="AY607" s="16" t="s">
        <v>142</v>
      </c>
      <c r="BE607" s="237">
        <f>IF(N607="základní",J607,0)</f>
        <v>0</v>
      </c>
      <c r="BF607" s="237">
        <f>IF(N607="snížená",J607,0)</f>
        <v>0</v>
      </c>
      <c r="BG607" s="237">
        <f>IF(N607="zákl. přenesená",J607,0)</f>
        <v>0</v>
      </c>
      <c r="BH607" s="237">
        <f>IF(N607="sníž. přenesená",J607,0)</f>
        <v>0</v>
      </c>
      <c r="BI607" s="237">
        <f>IF(N607="nulová",J607,0)</f>
        <v>0</v>
      </c>
      <c r="BJ607" s="16" t="s">
        <v>83</v>
      </c>
      <c r="BK607" s="237">
        <f>ROUND(I607*H607,2)</f>
        <v>0</v>
      </c>
      <c r="BL607" s="16" t="s">
        <v>240</v>
      </c>
      <c r="BM607" s="236" t="s">
        <v>1192</v>
      </c>
    </row>
    <row r="608" spans="1:47" s="2" customFormat="1" ht="12">
      <c r="A608" s="37"/>
      <c r="B608" s="38"/>
      <c r="C608" s="39"/>
      <c r="D608" s="238" t="s">
        <v>151</v>
      </c>
      <c r="E608" s="39"/>
      <c r="F608" s="239" t="s">
        <v>1191</v>
      </c>
      <c r="G608" s="39"/>
      <c r="H608" s="39"/>
      <c r="I608" s="240"/>
      <c r="J608" s="39"/>
      <c r="K608" s="39"/>
      <c r="L608" s="43"/>
      <c r="M608" s="241"/>
      <c r="N608" s="242"/>
      <c r="O608" s="90"/>
      <c r="P608" s="90"/>
      <c r="Q608" s="90"/>
      <c r="R608" s="90"/>
      <c r="S608" s="90"/>
      <c r="T608" s="91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16" t="s">
        <v>151</v>
      </c>
      <c r="AU608" s="16" t="s">
        <v>85</v>
      </c>
    </row>
    <row r="609" spans="1:65" s="2" customFormat="1" ht="24.15" customHeight="1">
      <c r="A609" s="37"/>
      <c r="B609" s="38"/>
      <c r="C609" s="225" t="s">
        <v>1193</v>
      </c>
      <c r="D609" s="225" t="s">
        <v>144</v>
      </c>
      <c r="E609" s="226" t="s">
        <v>1194</v>
      </c>
      <c r="F609" s="227" t="s">
        <v>1195</v>
      </c>
      <c r="G609" s="228" t="s">
        <v>186</v>
      </c>
      <c r="H609" s="229">
        <v>0.1</v>
      </c>
      <c r="I609" s="230"/>
      <c r="J609" s="231">
        <f>ROUND(I609*H609,2)</f>
        <v>0</v>
      </c>
      <c r="K609" s="227" t="s">
        <v>148</v>
      </c>
      <c r="L609" s="43"/>
      <c r="M609" s="232" t="s">
        <v>1</v>
      </c>
      <c r="N609" s="233" t="s">
        <v>41</v>
      </c>
      <c r="O609" s="90"/>
      <c r="P609" s="234">
        <f>O609*H609</f>
        <v>0</v>
      </c>
      <c r="Q609" s="234">
        <v>0</v>
      </c>
      <c r="R609" s="234">
        <f>Q609*H609</f>
        <v>0</v>
      </c>
      <c r="S609" s="234">
        <v>0</v>
      </c>
      <c r="T609" s="235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36" t="s">
        <v>240</v>
      </c>
      <c r="AT609" s="236" t="s">
        <v>144</v>
      </c>
      <c r="AU609" s="236" t="s">
        <v>85</v>
      </c>
      <c r="AY609" s="16" t="s">
        <v>142</v>
      </c>
      <c r="BE609" s="237">
        <f>IF(N609="základní",J609,0)</f>
        <v>0</v>
      </c>
      <c r="BF609" s="237">
        <f>IF(N609="snížená",J609,0)</f>
        <v>0</v>
      </c>
      <c r="BG609" s="237">
        <f>IF(N609="zákl. přenesená",J609,0)</f>
        <v>0</v>
      </c>
      <c r="BH609" s="237">
        <f>IF(N609="sníž. přenesená",J609,0)</f>
        <v>0</v>
      </c>
      <c r="BI609" s="237">
        <f>IF(N609="nulová",J609,0)</f>
        <v>0</v>
      </c>
      <c r="BJ609" s="16" t="s">
        <v>83</v>
      </c>
      <c r="BK609" s="237">
        <f>ROUND(I609*H609,2)</f>
        <v>0</v>
      </c>
      <c r="BL609" s="16" t="s">
        <v>240</v>
      </c>
      <c r="BM609" s="236" t="s">
        <v>1196</v>
      </c>
    </row>
    <row r="610" spans="1:47" s="2" customFormat="1" ht="12">
      <c r="A610" s="37"/>
      <c r="B610" s="38"/>
      <c r="C610" s="39"/>
      <c r="D610" s="238" t="s">
        <v>151</v>
      </c>
      <c r="E610" s="39"/>
      <c r="F610" s="239" t="s">
        <v>1197</v>
      </c>
      <c r="G610" s="39"/>
      <c r="H610" s="39"/>
      <c r="I610" s="240"/>
      <c r="J610" s="39"/>
      <c r="K610" s="39"/>
      <c r="L610" s="43"/>
      <c r="M610" s="241"/>
      <c r="N610" s="242"/>
      <c r="O610" s="90"/>
      <c r="P610" s="90"/>
      <c r="Q610" s="90"/>
      <c r="R610" s="90"/>
      <c r="S610" s="90"/>
      <c r="T610" s="91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T610" s="16" t="s">
        <v>151</v>
      </c>
      <c r="AU610" s="16" t="s">
        <v>85</v>
      </c>
    </row>
    <row r="611" spans="1:63" s="12" customFormat="1" ht="22.8" customHeight="1">
      <c r="A611" s="12"/>
      <c r="B611" s="209"/>
      <c r="C611" s="210"/>
      <c r="D611" s="211" t="s">
        <v>75</v>
      </c>
      <c r="E611" s="223" t="s">
        <v>1198</v>
      </c>
      <c r="F611" s="223" t="s">
        <v>1199</v>
      </c>
      <c r="G611" s="210"/>
      <c r="H611" s="210"/>
      <c r="I611" s="213"/>
      <c r="J611" s="224">
        <f>BK611</f>
        <v>0</v>
      </c>
      <c r="K611" s="210"/>
      <c r="L611" s="215"/>
      <c r="M611" s="216"/>
      <c r="N611" s="217"/>
      <c r="O611" s="217"/>
      <c r="P611" s="218">
        <f>SUM(P612:P651)</f>
        <v>0</v>
      </c>
      <c r="Q611" s="217"/>
      <c r="R611" s="218">
        <f>SUM(R612:R651)</f>
        <v>1.9234774</v>
      </c>
      <c r="S611" s="217"/>
      <c r="T611" s="219">
        <f>SUM(T612:T651)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20" t="s">
        <v>85</v>
      </c>
      <c r="AT611" s="221" t="s">
        <v>75</v>
      </c>
      <c r="AU611" s="221" t="s">
        <v>83</v>
      </c>
      <c r="AY611" s="220" t="s">
        <v>142</v>
      </c>
      <c r="BK611" s="222">
        <f>SUM(BK612:BK651)</f>
        <v>0</v>
      </c>
    </row>
    <row r="612" spans="1:65" s="2" customFormat="1" ht="16.5" customHeight="1">
      <c r="A612" s="37"/>
      <c r="B612" s="38"/>
      <c r="C612" s="225" t="s">
        <v>1200</v>
      </c>
      <c r="D612" s="225" t="s">
        <v>144</v>
      </c>
      <c r="E612" s="226" t="s">
        <v>1201</v>
      </c>
      <c r="F612" s="227" t="s">
        <v>1202</v>
      </c>
      <c r="G612" s="228" t="s">
        <v>147</v>
      </c>
      <c r="H612" s="229">
        <v>54.2</v>
      </c>
      <c r="I612" s="230"/>
      <c r="J612" s="231">
        <f>ROUND(I612*H612,2)</f>
        <v>0</v>
      </c>
      <c r="K612" s="227" t="s">
        <v>148</v>
      </c>
      <c r="L612" s="43"/>
      <c r="M612" s="232" t="s">
        <v>1</v>
      </c>
      <c r="N612" s="233" t="s">
        <v>41</v>
      </c>
      <c r="O612" s="90"/>
      <c r="P612" s="234">
        <f>O612*H612</f>
        <v>0</v>
      </c>
      <c r="Q612" s="234">
        <v>0</v>
      </c>
      <c r="R612" s="234">
        <f>Q612*H612</f>
        <v>0</v>
      </c>
      <c r="S612" s="234">
        <v>0</v>
      </c>
      <c r="T612" s="235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36" t="s">
        <v>240</v>
      </c>
      <c r="AT612" s="236" t="s">
        <v>144</v>
      </c>
      <c r="AU612" s="236" t="s">
        <v>85</v>
      </c>
      <c r="AY612" s="16" t="s">
        <v>142</v>
      </c>
      <c r="BE612" s="237">
        <f>IF(N612="základní",J612,0)</f>
        <v>0</v>
      </c>
      <c r="BF612" s="237">
        <f>IF(N612="snížená",J612,0)</f>
        <v>0</v>
      </c>
      <c r="BG612" s="237">
        <f>IF(N612="zákl. přenesená",J612,0)</f>
        <v>0</v>
      </c>
      <c r="BH612" s="237">
        <f>IF(N612="sníž. přenesená",J612,0)</f>
        <v>0</v>
      </c>
      <c r="BI612" s="237">
        <f>IF(N612="nulová",J612,0)</f>
        <v>0</v>
      </c>
      <c r="BJ612" s="16" t="s">
        <v>83</v>
      </c>
      <c r="BK612" s="237">
        <f>ROUND(I612*H612,2)</f>
        <v>0</v>
      </c>
      <c r="BL612" s="16" t="s">
        <v>240</v>
      </c>
      <c r="BM612" s="236" t="s">
        <v>1203</v>
      </c>
    </row>
    <row r="613" spans="1:47" s="2" customFormat="1" ht="12">
      <c r="A613" s="37"/>
      <c r="B613" s="38"/>
      <c r="C613" s="39"/>
      <c r="D613" s="238" t="s">
        <v>151</v>
      </c>
      <c r="E613" s="39"/>
      <c r="F613" s="239" t="s">
        <v>1204</v>
      </c>
      <c r="G613" s="39"/>
      <c r="H613" s="39"/>
      <c r="I613" s="240"/>
      <c r="J613" s="39"/>
      <c r="K613" s="39"/>
      <c r="L613" s="43"/>
      <c r="M613" s="241"/>
      <c r="N613" s="242"/>
      <c r="O613" s="90"/>
      <c r="P613" s="90"/>
      <c r="Q613" s="90"/>
      <c r="R613" s="90"/>
      <c r="S613" s="90"/>
      <c r="T613" s="91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T613" s="16" t="s">
        <v>151</v>
      </c>
      <c r="AU613" s="16" t="s">
        <v>85</v>
      </c>
    </row>
    <row r="614" spans="1:51" s="13" customFormat="1" ht="12">
      <c r="A614" s="13"/>
      <c r="B614" s="243"/>
      <c r="C614" s="244"/>
      <c r="D614" s="238" t="s">
        <v>153</v>
      </c>
      <c r="E614" s="245" t="s">
        <v>1</v>
      </c>
      <c r="F614" s="246" t="s">
        <v>1205</v>
      </c>
      <c r="G614" s="244"/>
      <c r="H614" s="247">
        <v>54.2</v>
      </c>
      <c r="I614" s="248"/>
      <c r="J614" s="244"/>
      <c r="K614" s="244"/>
      <c r="L614" s="249"/>
      <c r="M614" s="250"/>
      <c r="N614" s="251"/>
      <c r="O614" s="251"/>
      <c r="P614" s="251"/>
      <c r="Q614" s="251"/>
      <c r="R614" s="251"/>
      <c r="S614" s="251"/>
      <c r="T614" s="25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3" t="s">
        <v>153</v>
      </c>
      <c r="AU614" s="253" t="s">
        <v>85</v>
      </c>
      <c r="AV614" s="13" t="s">
        <v>85</v>
      </c>
      <c r="AW614" s="13" t="s">
        <v>32</v>
      </c>
      <c r="AX614" s="13" t="s">
        <v>83</v>
      </c>
      <c r="AY614" s="253" t="s">
        <v>142</v>
      </c>
    </row>
    <row r="615" spans="1:65" s="2" customFormat="1" ht="24.15" customHeight="1">
      <c r="A615" s="37"/>
      <c r="B615" s="38"/>
      <c r="C615" s="225" t="s">
        <v>1206</v>
      </c>
      <c r="D615" s="225" t="s">
        <v>144</v>
      </c>
      <c r="E615" s="226" t="s">
        <v>1207</v>
      </c>
      <c r="F615" s="227" t="s">
        <v>1208</v>
      </c>
      <c r="G615" s="228" t="s">
        <v>218</v>
      </c>
      <c r="H615" s="229">
        <v>34.15</v>
      </c>
      <c r="I615" s="230"/>
      <c r="J615" s="231">
        <f>ROUND(I615*H615,2)</f>
        <v>0</v>
      </c>
      <c r="K615" s="227" t="s">
        <v>148</v>
      </c>
      <c r="L615" s="43"/>
      <c r="M615" s="232" t="s">
        <v>1</v>
      </c>
      <c r="N615" s="233" t="s">
        <v>41</v>
      </c>
      <c r="O615" s="90"/>
      <c r="P615" s="234">
        <f>O615*H615</f>
        <v>0</v>
      </c>
      <c r="Q615" s="234">
        <v>0.00043</v>
      </c>
      <c r="R615" s="234">
        <f>Q615*H615</f>
        <v>0.0146845</v>
      </c>
      <c r="S615" s="234">
        <v>0</v>
      </c>
      <c r="T615" s="235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36" t="s">
        <v>240</v>
      </c>
      <c r="AT615" s="236" t="s">
        <v>144</v>
      </c>
      <c r="AU615" s="236" t="s">
        <v>85</v>
      </c>
      <c r="AY615" s="16" t="s">
        <v>142</v>
      </c>
      <c r="BE615" s="237">
        <f>IF(N615="základní",J615,0)</f>
        <v>0</v>
      </c>
      <c r="BF615" s="237">
        <f>IF(N615="snížená",J615,0)</f>
        <v>0</v>
      </c>
      <c r="BG615" s="237">
        <f>IF(N615="zákl. přenesená",J615,0)</f>
        <v>0</v>
      </c>
      <c r="BH615" s="237">
        <f>IF(N615="sníž. přenesená",J615,0)</f>
        <v>0</v>
      </c>
      <c r="BI615" s="237">
        <f>IF(N615="nulová",J615,0)</f>
        <v>0</v>
      </c>
      <c r="BJ615" s="16" t="s">
        <v>83</v>
      </c>
      <c r="BK615" s="237">
        <f>ROUND(I615*H615,2)</f>
        <v>0</v>
      </c>
      <c r="BL615" s="16" t="s">
        <v>240</v>
      </c>
      <c r="BM615" s="236" t="s">
        <v>1209</v>
      </c>
    </row>
    <row r="616" spans="1:47" s="2" customFormat="1" ht="12">
      <c r="A616" s="37"/>
      <c r="B616" s="38"/>
      <c r="C616" s="39"/>
      <c r="D616" s="238" t="s">
        <v>151</v>
      </c>
      <c r="E616" s="39"/>
      <c r="F616" s="239" t="s">
        <v>1210</v>
      </c>
      <c r="G616" s="39"/>
      <c r="H616" s="39"/>
      <c r="I616" s="240"/>
      <c r="J616" s="39"/>
      <c r="K616" s="39"/>
      <c r="L616" s="43"/>
      <c r="M616" s="241"/>
      <c r="N616" s="242"/>
      <c r="O616" s="90"/>
      <c r="P616" s="90"/>
      <c r="Q616" s="90"/>
      <c r="R616" s="90"/>
      <c r="S616" s="90"/>
      <c r="T616" s="91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T616" s="16" t="s">
        <v>151</v>
      </c>
      <c r="AU616" s="16" t="s">
        <v>85</v>
      </c>
    </row>
    <row r="617" spans="1:47" s="2" customFormat="1" ht="12">
      <c r="A617" s="37"/>
      <c r="B617" s="38"/>
      <c r="C617" s="39"/>
      <c r="D617" s="238" t="s">
        <v>652</v>
      </c>
      <c r="E617" s="39"/>
      <c r="F617" s="279" t="s">
        <v>1211</v>
      </c>
      <c r="G617" s="39"/>
      <c r="H617" s="39"/>
      <c r="I617" s="240"/>
      <c r="J617" s="39"/>
      <c r="K617" s="39"/>
      <c r="L617" s="43"/>
      <c r="M617" s="241"/>
      <c r="N617" s="242"/>
      <c r="O617" s="90"/>
      <c r="P617" s="90"/>
      <c r="Q617" s="90"/>
      <c r="R617" s="90"/>
      <c r="S617" s="90"/>
      <c r="T617" s="91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T617" s="16" t="s">
        <v>652</v>
      </c>
      <c r="AU617" s="16" t="s">
        <v>85</v>
      </c>
    </row>
    <row r="618" spans="1:51" s="13" customFormat="1" ht="12">
      <c r="A618" s="13"/>
      <c r="B618" s="243"/>
      <c r="C618" s="244"/>
      <c r="D618" s="238" t="s">
        <v>153</v>
      </c>
      <c r="E618" s="245" t="s">
        <v>1</v>
      </c>
      <c r="F618" s="246" t="s">
        <v>1212</v>
      </c>
      <c r="G618" s="244"/>
      <c r="H618" s="247">
        <v>16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3" t="s">
        <v>153</v>
      </c>
      <c r="AU618" s="253" t="s">
        <v>85</v>
      </c>
      <c r="AV618" s="13" t="s">
        <v>85</v>
      </c>
      <c r="AW618" s="13" t="s">
        <v>32</v>
      </c>
      <c r="AX618" s="13" t="s">
        <v>76</v>
      </c>
      <c r="AY618" s="253" t="s">
        <v>142</v>
      </c>
    </row>
    <row r="619" spans="1:51" s="13" customFormat="1" ht="12">
      <c r="A619" s="13"/>
      <c r="B619" s="243"/>
      <c r="C619" s="244"/>
      <c r="D619" s="238" t="s">
        <v>153</v>
      </c>
      <c r="E619" s="245" t="s">
        <v>1</v>
      </c>
      <c r="F619" s="246" t="s">
        <v>1213</v>
      </c>
      <c r="G619" s="244"/>
      <c r="H619" s="247">
        <v>11.3</v>
      </c>
      <c r="I619" s="248"/>
      <c r="J619" s="244"/>
      <c r="K619" s="244"/>
      <c r="L619" s="249"/>
      <c r="M619" s="250"/>
      <c r="N619" s="251"/>
      <c r="O619" s="251"/>
      <c r="P619" s="251"/>
      <c r="Q619" s="251"/>
      <c r="R619" s="251"/>
      <c r="S619" s="251"/>
      <c r="T619" s="25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3" t="s">
        <v>153</v>
      </c>
      <c r="AU619" s="253" t="s">
        <v>85</v>
      </c>
      <c r="AV619" s="13" t="s">
        <v>85</v>
      </c>
      <c r="AW619" s="13" t="s">
        <v>32</v>
      </c>
      <c r="AX619" s="13" t="s">
        <v>76</v>
      </c>
      <c r="AY619" s="253" t="s">
        <v>142</v>
      </c>
    </row>
    <row r="620" spans="1:51" s="13" customFormat="1" ht="12">
      <c r="A620" s="13"/>
      <c r="B620" s="243"/>
      <c r="C620" s="244"/>
      <c r="D620" s="238" t="s">
        <v>153</v>
      </c>
      <c r="E620" s="245" t="s">
        <v>1</v>
      </c>
      <c r="F620" s="246" t="s">
        <v>1214</v>
      </c>
      <c r="G620" s="244"/>
      <c r="H620" s="247">
        <v>6.85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3" t="s">
        <v>153</v>
      </c>
      <c r="AU620" s="253" t="s">
        <v>85</v>
      </c>
      <c r="AV620" s="13" t="s">
        <v>85</v>
      </c>
      <c r="AW620" s="13" t="s">
        <v>32</v>
      </c>
      <c r="AX620" s="13" t="s">
        <v>76</v>
      </c>
      <c r="AY620" s="253" t="s">
        <v>142</v>
      </c>
    </row>
    <row r="621" spans="1:51" s="14" customFormat="1" ht="12">
      <c r="A621" s="14"/>
      <c r="B621" s="264"/>
      <c r="C621" s="265"/>
      <c r="D621" s="238" t="s">
        <v>153</v>
      </c>
      <c r="E621" s="266" t="s">
        <v>1</v>
      </c>
      <c r="F621" s="267" t="s">
        <v>233</v>
      </c>
      <c r="G621" s="265"/>
      <c r="H621" s="268">
        <v>34.15</v>
      </c>
      <c r="I621" s="269"/>
      <c r="J621" s="265"/>
      <c r="K621" s="265"/>
      <c r="L621" s="270"/>
      <c r="M621" s="271"/>
      <c r="N621" s="272"/>
      <c r="O621" s="272"/>
      <c r="P621" s="272"/>
      <c r="Q621" s="272"/>
      <c r="R621" s="272"/>
      <c r="S621" s="272"/>
      <c r="T621" s="27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4" t="s">
        <v>153</v>
      </c>
      <c r="AU621" s="274" t="s">
        <v>85</v>
      </c>
      <c r="AV621" s="14" t="s">
        <v>149</v>
      </c>
      <c r="AW621" s="14" t="s">
        <v>32</v>
      </c>
      <c r="AX621" s="14" t="s">
        <v>83</v>
      </c>
      <c r="AY621" s="274" t="s">
        <v>142</v>
      </c>
    </row>
    <row r="622" spans="1:65" s="2" customFormat="1" ht="24.15" customHeight="1">
      <c r="A622" s="37"/>
      <c r="B622" s="38"/>
      <c r="C622" s="254" t="s">
        <v>1215</v>
      </c>
      <c r="D622" s="254" t="s">
        <v>202</v>
      </c>
      <c r="E622" s="255" t="s">
        <v>1216</v>
      </c>
      <c r="F622" s="256" t="s">
        <v>1217</v>
      </c>
      <c r="G622" s="257" t="s">
        <v>307</v>
      </c>
      <c r="H622" s="258">
        <v>84.521</v>
      </c>
      <c r="I622" s="259"/>
      <c r="J622" s="260">
        <f>ROUND(I622*H622,2)</f>
        <v>0</v>
      </c>
      <c r="K622" s="256" t="s">
        <v>148</v>
      </c>
      <c r="L622" s="261"/>
      <c r="M622" s="262" t="s">
        <v>1</v>
      </c>
      <c r="N622" s="263" t="s">
        <v>41</v>
      </c>
      <c r="O622" s="90"/>
      <c r="P622" s="234">
        <f>O622*H622</f>
        <v>0</v>
      </c>
      <c r="Q622" s="234">
        <v>0.0009</v>
      </c>
      <c r="R622" s="234">
        <f>Q622*H622</f>
        <v>0.0760689</v>
      </c>
      <c r="S622" s="234">
        <v>0</v>
      </c>
      <c r="T622" s="235">
        <f>S622*H622</f>
        <v>0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236" t="s">
        <v>518</v>
      </c>
      <c r="AT622" s="236" t="s">
        <v>202</v>
      </c>
      <c r="AU622" s="236" t="s">
        <v>85</v>
      </c>
      <c r="AY622" s="16" t="s">
        <v>142</v>
      </c>
      <c r="BE622" s="237">
        <f>IF(N622="základní",J622,0)</f>
        <v>0</v>
      </c>
      <c r="BF622" s="237">
        <f>IF(N622="snížená",J622,0)</f>
        <v>0</v>
      </c>
      <c r="BG622" s="237">
        <f>IF(N622="zákl. přenesená",J622,0)</f>
        <v>0</v>
      </c>
      <c r="BH622" s="237">
        <f>IF(N622="sníž. přenesená",J622,0)</f>
        <v>0</v>
      </c>
      <c r="BI622" s="237">
        <f>IF(N622="nulová",J622,0)</f>
        <v>0</v>
      </c>
      <c r="BJ622" s="16" t="s">
        <v>83</v>
      </c>
      <c r="BK622" s="237">
        <f>ROUND(I622*H622,2)</f>
        <v>0</v>
      </c>
      <c r="BL622" s="16" t="s">
        <v>240</v>
      </c>
      <c r="BM622" s="236" t="s">
        <v>1218</v>
      </c>
    </row>
    <row r="623" spans="1:47" s="2" customFormat="1" ht="12">
      <c r="A623" s="37"/>
      <c r="B623" s="38"/>
      <c r="C623" s="39"/>
      <c r="D623" s="238" t="s">
        <v>151</v>
      </c>
      <c r="E623" s="39"/>
      <c r="F623" s="239" t="s">
        <v>1217</v>
      </c>
      <c r="G623" s="39"/>
      <c r="H623" s="39"/>
      <c r="I623" s="240"/>
      <c r="J623" s="39"/>
      <c r="K623" s="39"/>
      <c r="L623" s="43"/>
      <c r="M623" s="241"/>
      <c r="N623" s="242"/>
      <c r="O623" s="90"/>
      <c r="P623" s="90"/>
      <c r="Q623" s="90"/>
      <c r="R623" s="90"/>
      <c r="S623" s="90"/>
      <c r="T623" s="91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T623" s="16" t="s">
        <v>151</v>
      </c>
      <c r="AU623" s="16" t="s">
        <v>85</v>
      </c>
    </row>
    <row r="624" spans="1:51" s="13" customFormat="1" ht="12">
      <c r="A624" s="13"/>
      <c r="B624" s="243"/>
      <c r="C624" s="244"/>
      <c r="D624" s="238" t="s">
        <v>153</v>
      </c>
      <c r="E624" s="244"/>
      <c r="F624" s="246" t="s">
        <v>1219</v>
      </c>
      <c r="G624" s="244"/>
      <c r="H624" s="247">
        <v>84.521</v>
      </c>
      <c r="I624" s="248"/>
      <c r="J624" s="244"/>
      <c r="K624" s="244"/>
      <c r="L624" s="249"/>
      <c r="M624" s="250"/>
      <c r="N624" s="251"/>
      <c r="O624" s="251"/>
      <c r="P624" s="251"/>
      <c r="Q624" s="251"/>
      <c r="R624" s="251"/>
      <c r="S624" s="251"/>
      <c r="T624" s="25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3" t="s">
        <v>153</v>
      </c>
      <c r="AU624" s="253" t="s">
        <v>85</v>
      </c>
      <c r="AV624" s="13" t="s">
        <v>85</v>
      </c>
      <c r="AW624" s="13" t="s">
        <v>4</v>
      </c>
      <c r="AX624" s="13" t="s">
        <v>83</v>
      </c>
      <c r="AY624" s="253" t="s">
        <v>142</v>
      </c>
    </row>
    <row r="625" spans="1:65" s="2" customFormat="1" ht="16.5" customHeight="1">
      <c r="A625" s="37"/>
      <c r="B625" s="38"/>
      <c r="C625" s="254" t="s">
        <v>1220</v>
      </c>
      <c r="D625" s="254" t="s">
        <v>202</v>
      </c>
      <c r="E625" s="255" t="s">
        <v>1221</v>
      </c>
      <c r="F625" s="256" t="s">
        <v>1222</v>
      </c>
      <c r="G625" s="257" t="s">
        <v>218</v>
      </c>
      <c r="H625" s="258">
        <v>34.15</v>
      </c>
      <c r="I625" s="259"/>
      <c r="J625" s="260">
        <f>ROUND(I625*H625,2)</f>
        <v>0</v>
      </c>
      <c r="K625" s="256" t="s">
        <v>148</v>
      </c>
      <c r="L625" s="261"/>
      <c r="M625" s="262" t="s">
        <v>1</v>
      </c>
      <c r="N625" s="263" t="s">
        <v>41</v>
      </c>
      <c r="O625" s="90"/>
      <c r="P625" s="234">
        <f>O625*H625</f>
        <v>0</v>
      </c>
      <c r="Q625" s="234">
        <v>0.00032</v>
      </c>
      <c r="R625" s="234">
        <f>Q625*H625</f>
        <v>0.010928</v>
      </c>
      <c r="S625" s="234">
        <v>0</v>
      </c>
      <c r="T625" s="235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236" t="s">
        <v>518</v>
      </c>
      <c r="AT625" s="236" t="s">
        <v>202</v>
      </c>
      <c r="AU625" s="236" t="s">
        <v>85</v>
      </c>
      <c r="AY625" s="16" t="s">
        <v>142</v>
      </c>
      <c r="BE625" s="237">
        <f>IF(N625="základní",J625,0)</f>
        <v>0</v>
      </c>
      <c r="BF625" s="237">
        <f>IF(N625="snížená",J625,0)</f>
        <v>0</v>
      </c>
      <c r="BG625" s="237">
        <f>IF(N625="zákl. přenesená",J625,0)</f>
        <v>0</v>
      </c>
      <c r="BH625" s="237">
        <f>IF(N625="sníž. přenesená",J625,0)</f>
        <v>0</v>
      </c>
      <c r="BI625" s="237">
        <f>IF(N625="nulová",J625,0)</f>
        <v>0</v>
      </c>
      <c r="BJ625" s="16" t="s">
        <v>83</v>
      </c>
      <c r="BK625" s="237">
        <f>ROUND(I625*H625,2)</f>
        <v>0</v>
      </c>
      <c r="BL625" s="16" t="s">
        <v>240</v>
      </c>
      <c r="BM625" s="236" t="s">
        <v>1223</v>
      </c>
    </row>
    <row r="626" spans="1:47" s="2" customFormat="1" ht="12">
      <c r="A626" s="37"/>
      <c r="B626" s="38"/>
      <c r="C626" s="39"/>
      <c r="D626" s="238" t="s">
        <v>151</v>
      </c>
      <c r="E626" s="39"/>
      <c r="F626" s="239" t="s">
        <v>1222</v>
      </c>
      <c r="G626" s="39"/>
      <c r="H626" s="39"/>
      <c r="I626" s="240"/>
      <c r="J626" s="39"/>
      <c r="K626" s="39"/>
      <c r="L626" s="43"/>
      <c r="M626" s="241"/>
      <c r="N626" s="242"/>
      <c r="O626" s="90"/>
      <c r="P626" s="90"/>
      <c r="Q626" s="90"/>
      <c r="R626" s="90"/>
      <c r="S626" s="90"/>
      <c r="T626" s="91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T626" s="16" t="s">
        <v>151</v>
      </c>
      <c r="AU626" s="16" t="s">
        <v>85</v>
      </c>
    </row>
    <row r="627" spans="1:51" s="13" customFormat="1" ht="12">
      <c r="A627" s="13"/>
      <c r="B627" s="243"/>
      <c r="C627" s="244"/>
      <c r="D627" s="238" t="s">
        <v>153</v>
      </c>
      <c r="E627" s="245" t="s">
        <v>1</v>
      </c>
      <c r="F627" s="246" t="s">
        <v>1224</v>
      </c>
      <c r="G627" s="244"/>
      <c r="H627" s="247">
        <v>34.15</v>
      </c>
      <c r="I627" s="248"/>
      <c r="J627" s="244"/>
      <c r="K627" s="244"/>
      <c r="L627" s="249"/>
      <c r="M627" s="250"/>
      <c r="N627" s="251"/>
      <c r="O627" s="251"/>
      <c r="P627" s="251"/>
      <c r="Q627" s="251"/>
      <c r="R627" s="251"/>
      <c r="S627" s="251"/>
      <c r="T627" s="25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3" t="s">
        <v>153</v>
      </c>
      <c r="AU627" s="253" t="s">
        <v>85</v>
      </c>
      <c r="AV627" s="13" t="s">
        <v>85</v>
      </c>
      <c r="AW627" s="13" t="s">
        <v>32</v>
      </c>
      <c r="AX627" s="13" t="s">
        <v>83</v>
      </c>
      <c r="AY627" s="253" t="s">
        <v>142</v>
      </c>
    </row>
    <row r="628" spans="1:65" s="2" customFormat="1" ht="37.8" customHeight="1">
      <c r="A628" s="37"/>
      <c r="B628" s="38"/>
      <c r="C628" s="225" t="s">
        <v>1225</v>
      </c>
      <c r="D628" s="225" t="s">
        <v>144</v>
      </c>
      <c r="E628" s="226" t="s">
        <v>1226</v>
      </c>
      <c r="F628" s="227" t="s">
        <v>1227</v>
      </c>
      <c r="G628" s="228" t="s">
        <v>147</v>
      </c>
      <c r="H628" s="229">
        <v>37.8</v>
      </c>
      <c r="I628" s="230"/>
      <c r="J628" s="231">
        <f>ROUND(I628*H628,2)</f>
        <v>0</v>
      </c>
      <c r="K628" s="227" t="s">
        <v>148</v>
      </c>
      <c r="L628" s="43"/>
      <c r="M628" s="232" t="s">
        <v>1</v>
      </c>
      <c r="N628" s="233" t="s">
        <v>41</v>
      </c>
      <c r="O628" s="90"/>
      <c r="P628" s="234">
        <f>O628*H628</f>
        <v>0</v>
      </c>
      <c r="Q628" s="234">
        <v>0.009</v>
      </c>
      <c r="R628" s="234">
        <f>Q628*H628</f>
        <v>0.34019999999999995</v>
      </c>
      <c r="S628" s="234">
        <v>0</v>
      </c>
      <c r="T628" s="235">
        <f>S628*H628</f>
        <v>0</v>
      </c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R628" s="236" t="s">
        <v>240</v>
      </c>
      <c r="AT628" s="236" t="s">
        <v>144</v>
      </c>
      <c r="AU628" s="236" t="s">
        <v>85</v>
      </c>
      <c r="AY628" s="16" t="s">
        <v>142</v>
      </c>
      <c r="BE628" s="237">
        <f>IF(N628="základní",J628,0)</f>
        <v>0</v>
      </c>
      <c r="BF628" s="237">
        <f>IF(N628="snížená",J628,0)</f>
        <v>0</v>
      </c>
      <c r="BG628" s="237">
        <f>IF(N628="zákl. přenesená",J628,0)</f>
        <v>0</v>
      </c>
      <c r="BH628" s="237">
        <f>IF(N628="sníž. přenesená",J628,0)</f>
        <v>0</v>
      </c>
      <c r="BI628" s="237">
        <f>IF(N628="nulová",J628,0)</f>
        <v>0</v>
      </c>
      <c r="BJ628" s="16" t="s">
        <v>83</v>
      </c>
      <c r="BK628" s="237">
        <f>ROUND(I628*H628,2)</f>
        <v>0</v>
      </c>
      <c r="BL628" s="16" t="s">
        <v>240</v>
      </c>
      <c r="BM628" s="236" t="s">
        <v>1228</v>
      </c>
    </row>
    <row r="629" spans="1:47" s="2" customFormat="1" ht="12">
      <c r="A629" s="37"/>
      <c r="B629" s="38"/>
      <c r="C629" s="39"/>
      <c r="D629" s="238" t="s">
        <v>151</v>
      </c>
      <c r="E629" s="39"/>
      <c r="F629" s="239" t="s">
        <v>1229</v>
      </c>
      <c r="G629" s="39"/>
      <c r="H629" s="39"/>
      <c r="I629" s="240"/>
      <c r="J629" s="39"/>
      <c r="K629" s="39"/>
      <c r="L629" s="43"/>
      <c r="M629" s="241"/>
      <c r="N629" s="242"/>
      <c r="O629" s="90"/>
      <c r="P629" s="90"/>
      <c r="Q629" s="90"/>
      <c r="R629" s="90"/>
      <c r="S629" s="90"/>
      <c r="T629" s="91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T629" s="16" t="s">
        <v>151</v>
      </c>
      <c r="AU629" s="16" t="s">
        <v>85</v>
      </c>
    </row>
    <row r="630" spans="1:47" s="2" customFormat="1" ht="12">
      <c r="A630" s="37"/>
      <c r="B630" s="38"/>
      <c r="C630" s="39"/>
      <c r="D630" s="238" t="s">
        <v>652</v>
      </c>
      <c r="E630" s="39"/>
      <c r="F630" s="279" t="s">
        <v>1211</v>
      </c>
      <c r="G630" s="39"/>
      <c r="H630" s="39"/>
      <c r="I630" s="240"/>
      <c r="J630" s="39"/>
      <c r="K630" s="39"/>
      <c r="L630" s="43"/>
      <c r="M630" s="241"/>
      <c r="N630" s="242"/>
      <c r="O630" s="90"/>
      <c r="P630" s="90"/>
      <c r="Q630" s="90"/>
      <c r="R630" s="90"/>
      <c r="S630" s="90"/>
      <c r="T630" s="91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T630" s="16" t="s">
        <v>652</v>
      </c>
      <c r="AU630" s="16" t="s">
        <v>85</v>
      </c>
    </row>
    <row r="631" spans="1:51" s="13" customFormat="1" ht="12">
      <c r="A631" s="13"/>
      <c r="B631" s="243"/>
      <c r="C631" s="244"/>
      <c r="D631" s="238" t="s">
        <v>153</v>
      </c>
      <c r="E631" s="245" t="s">
        <v>1</v>
      </c>
      <c r="F631" s="246" t="s">
        <v>1230</v>
      </c>
      <c r="G631" s="244"/>
      <c r="H631" s="247">
        <v>37.8</v>
      </c>
      <c r="I631" s="248"/>
      <c r="J631" s="244"/>
      <c r="K631" s="244"/>
      <c r="L631" s="249"/>
      <c r="M631" s="250"/>
      <c r="N631" s="251"/>
      <c r="O631" s="251"/>
      <c r="P631" s="251"/>
      <c r="Q631" s="251"/>
      <c r="R631" s="251"/>
      <c r="S631" s="251"/>
      <c r="T631" s="25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3" t="s">
        <v>153</v>
      </c>
      <c r="AU631" s="253" t="s">
        <v>85</v>
      </c>
      <c r="AV631" s="13" t="s">
        <v>85</v>
      </c>
      <c r="AW631" s="13" t="s">
        <v>32</v>
      </c>
      <c r="AX631" s="13" t="s">
        <v>83</v>
      </c>
      <c r="AY631" s="253" t="s">
        <v>142</v>
      </c>
    </row>
    <row r="632" spans="1:65" s="2" customFormat="1" ht="37.8" customHeight="1">
      <c r="A632" s="37"/>
      <c r="B632" s="38"/>
      <c r="C632" s="254" t="s">
        <v>1231</v>
      </c>
      <c r="D632" s="254" t="s">
        <v>202</v>
      </c>
      <c r="E632" s="255" t="s">
        <v>1232</v>
      </c>
      <c r="F632" s="256" t="s">
        <v>1233</v>
      </c>
      <c r="G632" s="257" t="s">
        <v>147</v>
      </c>
      <c r="H632" s="258">
        <v>43.47</v>
      </c>
      <c r="I632" s="259"/>
      <c r="J632" s="260">
        <f>ROUND(I632*H632,2)</f>
        <v>0</v>
      </c>
      <c r="K632" s="256" t="s">
        <v>148</v>
      </c>
      <c r="L632" s="261"/>
      <c r="M632" s="262" t="s">
        <v>1</v>
      </c>
      <c r="N632" s="263" t="s">
        <v>41</v>
      </c>
      <c r="O632" s="90"/>
      <c r="P632" s="234">
        <f>O632*H632</f>
        <v>0</v>
      </c>
      <c r="Q632" s="234">
        <v>0.0231</v>
      </c>
      <c r="R632" s="234">
        <f>Q632*H632</f>
        <v>1.004157</v>
      </c>
      <c r="S632" s="234">
        <v>0</v>
      </c>
      <c r="T632" s="235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236" t="s">
        <v>518</v>
      </c>
      <c r="AT632" s="236" t="s">
        <v>202</v>
      </c>
      <c r="AU632" s="236" t="s">
        <v>85</v>
      </c>
      <c r="AY632" s="16" t="s">
        <v>142</v>
      </c>
      <c r="BE632" s="237">
        <f>IF(N632="základní",J632,0)</f>
        <v>0</v>
      </c>
      <c r="BF632" s="237">
        <f>IF(N632="snížená",J632,0)</f>
        <v>0</v>
      </c>
      <c r="BG632" s="237">
        <f>IF(N632="zákl. přenesená",J632,0)</f>
        <v>0</v>
      </c>
      <c r="BH632" s="237">
        <f>IF(N632="sníž. přenesená",J632,0)</f>
        <v>0</v>
      </c>
      <c r="BI632" s="237">
        <f>IF(N632="nulová",J632,0)</f>
        <v>0</v>
      </c>
      <c r="BJ632" s="16" t="s">
        <v>83</v>
      </c>
      <c r="BK632" s="237">
        <f>ROUND(I632*H632,2)</f>
        <v>0</v>
      </c>
      <c r="BL632" s="16" t="s">
        <v>240</v>
      </c>
      <c r="BM632" s="236" t="s">
        <v>1234</v>
      </c>
    </row>
    <row r="633" spans="1:47" s="2" customFormat="1" ht="12">
      <c r="A633" s="37"/>
      <c r="B633" s="38"/>
      <c r="C633" s="39"/>
      <c r="D633" s="238" t="s">
        <v>151</v>
      </c>
      <c r="E633" s="39"/>
      <c r="F633" s="239" t="s">
        <v>1233</v>
      </c>
      <c r="G633" s="39"/>
      <c r="H633" s="39"/>
      <c r="I633" s="240"/>
      <c r="J633" s="39"/>
      <c r="K633" s="39"/>
      <c r="L633" s="43"/>
      <c r="M633" s="241"/>
      <c r="N633" s="242"/>
      <c r="O633" s="90"/>
      <c r="P633" s="90"/>
      <c r="Q633" s="90"/>
      <c r="R633" s="90"/>
      <c r="S633" s="90"/>
      <c r="T633" s="91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16" t="s">
        <v>151</v>
      </c>
      <c r="AU633" s="16" t="s">
        <v>85</v>
      </c>
    </row>
    <row r="634" spans="1:51" s="13" customFormat="1" ht="12">
      <c r="A634" s="13"/>
      <c r="B634" s="243"/>
      <c r="C634" s="244"/>
      <c r="D634" s="238" t="s">
        <v>153</v>
      </c>
      <c r="E634" s="244"/>
      <c r="F634" s="246" t="s">
        <v>1235</v>
      </c>
      <c r="G634" s="244"/>
      <c r="H634" s="247">
        <v>43.47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3" t="s">
        <v>153</v>
      </c>
      <c r="AU634" s="253" t="s">
        <v>85</v>
      </c>
      <c r="AV634" s="13" t="s">
        <v>85</v>
      </c>
      <c r="AW634" s="13" t="s">
        <v>4</v>
      </c>
      <c r="AX634" s="13" t="s">
        <v>83</v>
      </c>
      <c r="AY634" s="253" t="s">
        <v>142</v>
      </c>
    </row>
    <row r="635" spans="1:65" s="2" customFormat="1" ht="37.8" customHeight="1">
      <c r="A635" s="37"/>
      <c r="B635" s="38"/>
      <c r="C635" s="225" t="s">
        <v>1236</v>
      </c>
      <c r="D635" s="225" t="s">
        <v>144</v>
      </c>
      <c r="E635" s="226" t="s">
        <v>1237</v>
      </c>
      <c r="F635" s="227" t="s">
        <v>1238</v>
      </c>
      <c r="G635" s="228" t="s">
        <v>147</v>
      </c>
      <c r="H635" s="229">
        <v>16.4</v>
      </c>
      <c r="I635" s="230"/>
      <c r="J635" s="231">
        <f>ROUND(I635*H635,2)</f>
        <v>0</v>
      </c>
      <c r="K635" s="227" t="s">
        <v>148</v>
      </c>
      <c r="L635" s="43"/>
      <c r="M635" s="232" t="s">
        <v>1</v>
      </c>
      <c r="N635" s="233" t="s">
        <v>41</v>
      </c>
      <c r="O635" s="90"/>
      <c r="P635" s="234">
        <f>O635*H635</f>
        <v>0</v>
      </c>
      <c r="Q635" s="234">
        <v>0.00689</v>
      </c>
      <c r="R635" s="234">
        <f>Q635*H635</f>
        <v>0.112996</v>
      </c>
      <c r="S635" s="234">
        <v>0</v>
      </c>
      <c r="T635" s="235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236" t="s">
        <v>240</v>
      </c>
      <c r="AT635" s="236" t="s">
        <v>144</v>
      </c>
      <c r="AU635" s="236" t="s">
        <v>85</v>
      </c>
      <c r="AY635" s="16" t="s">
        <v>142</v>
      </c>
      <c r="BE635" s="237">
        <f>IF(N635="základní",J635,0)</f>
        <v>0</v>
      </c>
      <c r="BF635" s="237">
        <f>IF(N635="snížená",J635,0)</f>
        <v>0</v>
      </c>
      <c r="BG635" s="237">
        <f>IF(N635="zákl. přenesená",J635,0)</f>
        <v>0</v>
      </c>
      <c r="BH635" s="237">
        <f>IF(N635="sníž. přenesená",J635,0)</f>
        <v>0</v>
      </c>
      <c r="BI635" s="237">
        <f>IF(N635="nulová",J635,0)</f>
        <v>0</v>
      </c>
      <c r="BJ635" s="16" t="s">
        <v>83</v>
      </c>
      <c r="BK635" s="237">
        <f>ROUND(I635*H635,2)</f>
        <v>0</v>
      </c>
      <c r="BL635" s="16" t="s">
        <v>240</v>
      </c>
      <c r="BM635" s="236" t="s">
        <v>1239</v>
      </c>
    </row>
    <row r="636" spans="1:47" s="2" customFormat="1" ht="12">
      <c r="A636" s="37"/>
      <c r="B636" s="38"/>
      <c r="C636" s="39"/>
      <c r="D636" s="238" t="s">
        <v>151</v>
      </c>
      <c r="E636" s="39"/>
      <c r="F636" s="239" t="s">
        <v>1240</v>
      </c>
      <c r="G636" s="39"/>
      <c r="H636" s="39"/>
      <c r="I636" s="240"/>
      <c r="J636" s="39"/>
      <c r="K636" s="39"/>
      <c r="L636" s="43"/>
      <c r="M636" s="241"/>
      <c r="N636" s="242"/>
      <c r="O636" s="90"/>
      <c r="P636" s="90"/>
      <c r="Q636" s="90"/>
      <c r="R636" s="90"/>
      <c r="S636" s="90"/>
      <c r="T636" s="91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16" t="s">
        <v>151</v>
      </c>
      <c r="AU636" s="16" t="s">
        <v>85</v>
      </c>
    </row>
    <row r="637" spans="1:47" s="2" customFormat="1" ht="12">
      <c r="A637" s="37"/>
      <c r="B637" s="38"/>
      <c r="C637" s="39"/>
      <c r="D637" s="238" t="s">
        <v>652</v>
      </c>
      <c r="E637" s="39"/>
      <c r="F637" s="279" t="s">
        <v>1211</v>
      </c>
      <c r="G637" s="39"/>
      <c r="H637" s="39"/>
      <c r="I637" s="240"/>
      <c r="J637" s="39"/>
      <c r="K637" s="39"/>
      <c r="L637" s="43"/>
      <c r="M637" s="241"/>
      <c r="N637" s="242"/>
      <c r="O637" s="90"/>
      <c r="P637" s="90"/>
      <c r="Q637" s="90"/>
      <c r="R637" s="90"/>
      <c r="S637" s="90"/>
      <c r="T637" s="91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16" t="s">
        <v>652</v>
      </c>
      <c r="AU637" s="16" t="s">
        <v>85</v>
      </c>
    </row>
    <row r="638" spans="1:65" s="2" customFormat="1" ht="37.8" customHeight="1">
      <c r="A638" s="37"/>
      <c r="B638" s="38"/>
      <c r="C638" s="254" t="s">
        <v>1241</v>
      </c>
      <c r="D638" s="254" t="s">
        <v>202</v>
      </c>
      <c r="E638" s="255" t="s">
        <v>1242</v>
      </c>
      <c r="F638" s="256" t="s">
        <v>1243</v>
      </c>
      <c r="G638" s="257" t="s">
        <v>147</v>
      </c>
      <c r="H638" s="258">
        <v>18.04</v>
      </c>
      <c r="I638" s="259"/>
      <c r="J638" s="260">
        <f>ROUND(I638*H638,2)</f>
        <v>0</v>
      </c>
      <c r="K638" s="256" t="s">
        <v>148</v>
      </c>
      <c r="L638" s="261"/>
      <c r="M638" s="262" t="s">
        <v>1</v>
      </c>
      <c r="N638" s="263" t="s">
        <v>41</v>
      </c>
      <c r="O638" s="90"/>
      <c r="P638" s="234">
        <f>O638*H638</f>
        <v>0</v>
      </c>
      <c r="Q638" s="234">
        <v>0.0192</v>
      </c>
      <c r="R638" s="234">
        <f>Q638*H638</f>
        <v>0.34636799999999995</v>
      </c>
      <c r="S638" s="234">
        <v>0</v>
      </c>
      <c r="T638" s="235">
        <f>S638*H638</f>
        <v>0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236" t="s">
        <v>518</v>
      </c>
      <c r="AT638" s="236" t="s">
        <v>202</v>
      </c>
      <c r="AU638" s="236" t="s">
        <v>85</v>
      </c>
      <c r="AY638" s="16" t="s">
        <v>142</v>
      </c>
      <c r="BE638" s="237">
        <f>IF(N638="základní",J638,0)</f>
        <v>0</v>
      </c>
      <c r="BF638" s="237">
        <f>IF(N638="snížená",J638,0)</f>
        <v>0</v>
      </c>
      <c r="BG638" s="237">
        <f>IF(N638="zákl. přenesená",J638,0)</f>
        <v>0</v>
      </c>
      <c r="BH638" s="237">
        <f>IF(N638="sníž. přenesená",J638,0)</f>
        <v>0</v>
      </c>
      <c r="BI638" s="237">
        <f>IF(N638="nulová",J638,0)</f>
        <v>0</v>
      </c>
      <c r="BJ638" s="16" t="s">
        <v>83</v>
      </c>
      <c r="BK638" s="237">
        <f>ROUND(I638*H638,2)</f>
        <v>0</v>
      </c>
      <c r="BL638" s="16" t="s">
        <v>240</v>
      </c>
      <c r="BM638" s="236" t="s">
        <v>1244</v>
      </c>
    </row>
    <row r="639" spans="1:47" s="2" customFormat="1" ht="12">
      <c r="A639" s="37"/>
      <c r="B639" s="38"/>
      <c r="C639" s="39"/>
      <c r="D639" s="238" t="s">
        <v>151</v>
      </c>
      <c r="E639" s="39"/>
      <c r="F639" s="239" t="s">
        <v>1243</v>
      </c>
      <c r="G639" s="39"/>
      <c r="H639" s="39"/>
      <c r="I639" s="240"/>
      <c r="J639" s="39"/>
      <c r="K639" s="39"/>
      <c r="L639" s="43"/>
      <c r="M639" s="241"/>
      <c r="N639" s="242"/>
      <c r="O639" s="90"/>
      <c r="P639" s="90"/>
      <c r="Q639" s="90"/>
      <c r="R639" s="90"/>
      <c r="S639" s="90"/>
      <c r="T639" s="91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T639" s="16" t="s">
        <v>151</v>
      </c>
      <c r="AU639" s="16" t="s">
        <v>85</v>
      </c>
    </row>
    <row r="640" spans="1:51" s="13" customFormat="1" ht="12">
      <c r="A640" s="13"/>
      <c r="B640" s="243"/>
      <c r="C640" s="244"/>
      <c r="D640" s="238" t="s">
        <v>153</v>
      </c>
      <c r="E640" s="244"/>
      <c r="F640" s="246" t="s">
        <v>1245</v>
      </c>
      <c r="G640" s="244"/>
      <c r="H640" s="247">
        <v>18.04</v>
      </c>
      <c r="I640" s="248"/>
      <c r="J640" s="244"/>
      <c r="K640" s="244"/>
      <c r="L640" s="249"/>
      <c r="M640" s="250"/>
      <c r="N640" s="251"/>
      <c r="O640" s="251"/>
      <c r="P640" s="251"/>
      <c r="Q640" s="251"/>
      <c r="R640" s="251"/>
      <c r="S640" s="251"/>
      <c r="T640" s="25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3" t="s">
        <v>153</v>
      </c>
      <c r="AU640" s="253" t="s">
        <v>85</v>
      </c>
      <c r="AV640" s="13" t="s">
        <v>85</v>
      </c>
      <c r="AW640" s="13" t="s">
        <v>4</v>
      </c>
      <c r="AX640" s="13" t="s">
        <v>83</v>
      </c>
      <c r="AY640" s="253" t="s">
        <v>142</v>
      </c>
    </row>
    <row r="641" spans="1:65" s="2" customFormat="1" ht="16.5" customHeight="1">
      <c r="A641" s="37"/>
      <c r="B641" s="38"/>
      <c r="C641" s="254" t="s">
        <v>1246</v>
      </c>
      <c r="D641" s="254" t="s">
        <v>202</v>
      </c>
      <c r="E641" s="255" t="s">
        <v>1247</v>
      </c>
      <c r="F641" s="256" t="s">
        <v>1248</v>
      </c>
      <c r="G641" s="257" t="s">
        <v>218</v>
      </c>
      <c r="H641" s="258">
        <v>3.8</v>
      </c>
      <c r="I641" s="259"/>
      <c r="J641" s="260">
        <f>ROUND(I641*H641,2)</f>
        <v>0</v>
      </c>
      <c r="K641" s="256" t="s">
        <v>1</v>
      </c>
      <c r="L641" s="261"/>
      <c r="M641" s="262" t="s">
        <v>1</v>
      </c>
      <c r="N641" s="263" t="s">
        <v>41</v>
      </c>
      <c r="O641" s="90"/>
      <c r="P641" s="234">
        <f>O641*H641</f>
        <v>0</v>
      </c>
      <c r="Q641" s="234">
        <v>0</v>
      </c>
      <c r="R641" s="234">
        <f>Q641*H641</f>
        <v>0</v>
      </c>
      <c r="S641" s="234">
        <v>0</v>
      </c>
      <c r="T641" s="235">
        <f>S641*H641</f>
        <v>0</v>
      </c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R641" s="236" t="s">
        <v>518</v>
      </c>
      <c r="AT641" s="236" t="s">
        <v>202</v>
      </c>
      <c r="AU641" s="236" t="s">
        <v>85</v>
      </c>
      <c r="AY641" s="16" t="s">
        <v>142</v>
      </c>
      <c r="BE641" s="237">
        <f>IF(N641="základní",J641,0)</f>
        <v>0</v>
      </c>
      <c r="BF641" s="237">
        <f>IF(N641="snížená",J641,0)</f>
        <v>0</v>
      </c>
      <c r="BG641" s="237">
        <f>IF(N641="zákl. přenesená",J641,0)</f>
        <v>0</v>
      </c>
      <c r="BH641" s="237">
        <f>IF(N641="sníž. přenesená",J641,0)</f>
        <v>0</v>
      </c>
      <c r="BI641" s="237">
        <f>IF(N641="nulová",J641,0)</f>
        <v>0</v>
      </c>
      <c r="BJ641" s="16" t="s">
        <v>83</v>
      </c>
      <c r="BK641" s="237">
        <f>ROUND(I641*H641,2)</f>
        <v>0</v>
      </c>
      <c r="BL641" s="16" t="s">
        <v>240</v>
      </c>
      <c r="BM641" s="236" t="s">
        <v>1249</v>
      </c>
    </row>
    <row r="642" spans="1:47" s="2" customFormat="1" ht="12">
      <c r="A642" s="37"/>
      <c r="B642" s="38"/>
      <c r="C642" s="39"/>
      <c r="D642" s="238" t="s">
        <v>151</v>
      </c>
      <c r="E642" s="39"/>
      <c r="F642" s="239" t="s">
        <v>1248</v>
      </c>
      <c r="G642" s="39"/>
      <c r="H642" s="39"/>
      <c r="I642" s="240"/>
      <c r="J642" s="39"/>
      <c r="K642" s="39"/>
      <c r="L642" s="43"/>
      <c r="M642" s="241"/>
      <c r="N642" s="242"/>
      <c r="O642" s="90"/>
      <c r="P642" s="90"/>
      <c r="Q642" s="90"/>
      <c r="R642" s="90"/>
      <c r="S642" s="90"/>
      <c r="T642" s="91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T642" s="16" t="s">
        <v>151</v>
      </c>
      <c r="AU642" s="16" t="s">
        <v>85</v>
      </c>
    </row>
    <row r="643" spans="1:51" s="13" customFormat="1" ht="12">
      <c r="A643" s="13"/>
      <c r="B643" s="243"/>
      <c r="C643" s="244"/>
      <c r="D643" s="238" t="s">
        <v>153</v>
      </c>
      <c r="E643" s="245" t="s">
        <v>1</v>
      </c>
      <c r="F643" s="246" t="s">
        <v>1250</v>
      </c>
      <c r="G643" s="244"/>
      <c r="H643" s="247">
        <v>3.8</v>
      </c>
      <c r="I643" s="248"/>
      <c r="J643" s="244"/>
      <c r="K643" s="244"/>
      <c r="L643" s="249"/>
      <c r="M643" s="250"/>
      <c r="N643" s="251"/>
      <c r="O643" s="251"/>
      <c r="P643" s="251"/>
      <c r="Q643" s="251"/>
      <c r="R643" s="251"/>
      <c r="S643" s="251"/>
      <c r="T643" s="25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3" t="s">
        <v>153</v>
      </c>
      <c r="AU643" s="253" t="s">
        <v>85</v>
      </c>
      <c r="AV643" s="13" t="s">
        <v>85</v>
      </c>
      <c r="AW643" s="13" t="s">
        <v>32</v>
      </c>
      <c r="AX643" s="13" t="s">
        <v>83</v>
      </c>
      <c r="AY643" s="253" t="s">
        <v>142</v>
      </c>
    </row>
    <row r="644" spans="1:65" s="2" customFormat="1" ht="24.15" customHeight="1">
      <c r="A644" s="37"/>
      <c r="B644" s="38"/>
      <c r="C644" s="225" t="s">
        <v>1251</v>
      </c>
      <c r="D644" s="225" t="s">
        <v>144</v>
      </c>
      <c r="E644" s="226" t="s">
        <v>1252</v>
      </c>
      <c r="F644" s="227" t="s">
        <v>1253</v>
      </c>
      <c r="G644" s="228" t="s">
        <v>147</v>
      </c>
      <c r="H644" s="229">
        <v>11.99</v>
      </c>
      <c r="I644" s="230"/>
      <c r="J644" s="231">
        <f>ROUND(I644*H644,2)</f>
        <v>0</v>
      </c>
      <c r="K644" s="227" t="s">
        <v>148</v>
      </c>
      <c r="L644" s="43"/>
      <c r="M644" s="232" t="s">
        <v>1</v>
      </c>
      <c r="N644" s="233" t="s">
        <v>41</v>
      </c>
      <c r="O644" s="90"/>
      <c r="P644" s="234">
        <f>O644*H644</f>
        <v>0</v>
      </c>
      <c r="Q644" s="234">
        <v>0.0015</v>
      </c>
      <c r="R644" s="234">
        <f>Q644*H644</f>
        <v>0.017985</v>
      </c>
      <c r="S644" s="234">
        <v>0</v>
      </c>
      <c r="T644" s="235">
        <f>S644*H644</f>
        <v>0</v>
      </c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R644" s="236" t="s">
        <v>240</v>
      </c>
      <c r="AT644" s="236" t="s">
        <v>144</v>
      </c>
      <c r="AU644" s="236" t="s">
        <v>85</v>
      </c>
      <c r="AY644" s="16" t="s">
        <v>142</v>
      </c>
      <c r="BE644" s="237">
        <f>IF(N644="základní",J644,0)</f>
        <v>0</v>
      </c>
      <c r="BF644" s="237">
        <f>IF(N644="snížená",J644,0)</f>
        <v>0</v>
      </c>
      <c r="BG644" s="237">
        <f>IF(N644="zákl. přenesená",J644,0)</f>
        <v>0</v>
      </c>
      <c r="BH644" s="237">
        <f>IF(N644="sníž. přenesená",J644,0)</f>
        <v>0</v>
      </c>
      <c r="BI644" s="237">
        <f>IF(N644="nulová",J644,0)</f>
        <v>0</v>
      </c>
      <c r="BJ644" s="16" t="s">
        <v>83</v>
      </c>
      <c r="BK644" s="237">
        <f>ROUND(I644*H644,2)</f>
        <v>0</v>
      </c>
      <c r="BL644" s="16" t="s">
        <v>240</v>
      </c>
      <c r="BM644" s="236" t="s">
        <v>1254</v>
      </c>
    </row>
    <row r="645" spans="1:47" s="2" customFormat="1" ht="12">
      <c r="A645" s="37"/>
      <c r="B645" s="38"/>
      <c r="C645" s="39"/>
      <c r="D645" s="238" t="s">
        <v>151</v>
      </c>
      <c r="E645" s="39"/>
      <c r="F645" s="239" t="s">
        <v>1255</v>
      </c>
      <c r="G645" s="39"/>
      <c r="H645" s="39"/>
      <c r="I645" s="240"/>
      <c r="J645" s="39"/>
      <c r="K645" s="39"/>
      <c r="L645" s="43"/>
      <c r="M645" s="241"/>
      <c r="N645" s="242"/>
      <c r="O645" s="90"/>
      <c r="P645" s="90"/>
      <c r="Q645" s="90"/>
      <c r="R645" s="90"/>
      <c r="S645" s="90"/>
      <c r="T645" s="91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T645" s="16" t="s">
        <v>151</v>
      </c>
      <c r="AU645" s="16" t="s">
        <v>85</v>
      </c>
    </row>
    <row r="646" spans="1:51" s="13" customFormat="1" ht="12">
      <c r="A646" s="13"/>
      <c r="B646" s="243"/>
      <c r="C646" s="244"/>
      <c r="D646" s="238" t="s">
        <v>153</v>
      </c>
      <c r="E646" s="245" t="s">
        <v>1</v>
      </c>
      <c r="F646" s="246" t="s">
        <v>1256</v>
      </c>
      <c r="G646" s="244"/>
      <c r="H646" s="247">
        <v>11.99</v>
      </c>
      <c r="I646" s="248"/>
      <c r="J646" s="244"/>
      <c r="K646" s="244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153</v>
      </c>
      <c r="AU646" s="253" t="s">
        <v>85</v>
      </c>
      <c r="AV646" s="13" t="s">
        <v>85</v>
      </c>
      <c r="AW646" s="13" t="s">
        <v>32</v>
      </c>
      <c r="AX646" s="13" t="s">
        <v>83</v>
      </c>
      <c r="AY646" s="253" t="s">
        <v>142</v>
      </c>
    </row>
    <row r="647" spans="1:65" s="2" customFormat="1" ht="16.5" customHeight="1">
      <c r="A647" s="37"/>
      <c r="B647" s="38"/>
      <c r="C647" s="225" t="s">
        <v>1257</v>
      </c>
      <c r="D647" s="225" t="s">
        <v>144</v>
      </c>
      <c r="E647" s="226" t="s">
        <v>1258</v>
      </c>
      <c r="F647" s="227" t="s">
        <v>1259</v>
      </c>
      <c r="G647" s="228" t="s">
        <v>218</v>
      </c>
      <c r="H647" s="229">
        <v>3</v>
      </c>
      <c r="I647" s="230"/>
      <c r="J647" s="231">
        <f>ROUND(I647*H647,2)</f>
        <v>0</v>
      </c>
      <c r="K647" s="227" t="s">
        <v>148</v>
      </c>
      <c r="L647" s="43"/>
      <c r="M647" s="232" t="s">
        <v>1</v>
      </c>
      <c r="N647" s="233" t="s">
        <v>41</v>
      </c>
      <c r="O647" s="90"/>
      <c r="P647" s="234">
        <f>O647*H647</f>
        <v>0</v>
      </c>
      <c r="Q647" s="234">
        <v>3E-05</v>
      </c>
      <c r="R647" s="234">
        <f>Q647*H647</f>
        <v>9E-05</v>
      </c>
      <c r="S647" s="234">
        <v>0</v>
      </c>
      <c r="T647" s="235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36" t="s">
        <v>240</v>
      </c>
      <c r="AT647" s="236" t="s">
        <v>144</v>
      </c>
      <c r="AU647" s="236" t="s">
        <v>85</v>
      </c>
      <c r="AY647" s="16" t="s">
        <v>142</v>
      </c>
      <c r="BE647" s="237">
        <f>IF(N647="základní",J647,0)</f>
        <v>0</v>
      </c>
      <c r="BF647" s="237">
        <f>IF(N647="snížená",J647,0)</f>
        <v>0</v>
      </c>
      <c r="BG647" s="237">
        <f>IF(N647="zákl. přenesená",J647,0)</f>
        <v>0</v>
      </c>
      <c r="BH647" s="237">
        <f>IF(N647="sníž. přenesená",J647,0)</f>
        <v>0</v>
      </c>
      <c r="BI647" s="237">
        <f>IF(N647="nulová",J647,0)</f>
        <v>0</v>
      </c>
      <c r="BJ647" s="16" t="s">
        <v>83</v>
      </c>
      <c r="BK647" s="237">
        <f>ROUND(I647*H647,2)</f>
        <v>0</v>
      </c>
      <c r="BL647" s="16" t="s">
        <v>240</v>
      </c>
      <c r="BM647" s="236" t="s">
        <v>1260</v>
      </c>
    </row>
    <row r="648" spans="1:47" s="2" customFormat="1" ht="12">
      <c r="A648" s="37"/>
      <c r="B648" s="38"/>
      <c r="C648" s="39"/>
      <c r="D648" s="238" t="s">
        <v>151</v>
      </c>
      <c r="E648" s="39"/>
      <c r="F648" s="239" t="s">
        <v>1259</v>
      </c>
      <c r="G648" s="39"/>
      <c r="H648" s="39"/>
      <c r="I648" s="240"/>
      <c r="J648" s="39"/>
      <c r="K648" s="39"/>
      <c r="L648" s="43"/>
      <c r="M648" s="241"/>
      <c r="N648" s="242"/>
      <c r="O648" s="90"/>
      <c r="P648" s="90"/>
      <c r="Q648" s="90"/>
      <c r="R648" s="90"/>
      <c r="S648" s="90"/>
      <c r="T648" s="91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T648" s="16" t="s">
        <v>151</v>
      </c>
      <c r="AU648" s="16" t="s">
        <v>85</v>
      </c>
    </row>
    <row r="649" spans="1:47" s="2" customFormat="1" ht="12">
      <c r="A649" s="37"/>
      <c r="B649" s="38"/>
      <c r="C649" s="39"/>
      <c r="D649" s="238" t="s">
        <v>652</v>
      </c>
      <c r="E649" s="39"/>
      <c r="F649" s="279" t="s">
        <v>1261</v>
      </c>
      <c r="G649" s="39"/>
      <c r="H649" s="39"/>
      <c r="I649" s="240"/>
      <c r="J649" s="39"/>
      <c r="K649" s="39"/>
      <c r="L649" s="43"/>
      <c r="M649" s="241"/>
      <c r="N649" s="242"/>
      <c r="O649" s="90"/>
      <c r="P649" s="90"/>
      <c r="Q649" s="90"/>
      <c r="R649" s="90"/>
      <c r="S649" s="90"/>
      <c r="T649" s="91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T649" s="16" t="s">
        <v>652</v>
      </c>
      <c r="AU649" s="16" t="s">
        <v>85</v>
      </c>
    </row>
    <row r="650" spans="1:65" s="2" customFormat="1" ht="24.15" customHeight="1">
      <c r="A650" s="37"/>
      <c r="B650" s="38"/>
      <c r="C650" s="225" t="s">
        <v>1262</v>
      </c>
      <c r="D650" s="225" t="s">
        <v>144</v>
      </c>
      <c r="E650" s="226" t="s">
        <v>1263</v>
      </c>
      <c r="F650" s="227" t="s">
        <v>1264</v>
      </c>
      <c r="G650" s="228" t="s">
        <v>186</v>
      </c>
      <c r="H650" s="229">
        <v>1.923</v>
      </c>
      <c r="I650" s="230"/>
      <c r="J650" s="231">
        <f>ROUND(I650*H650,2)</f>
        <v>0</v>
      </c>
      <c r="K650" s="227" t="s">
        <v>148</v>
      </c>
      <c r="L650" s="43"/>
      <c r="M650" s="232" t="s">
        <v>1</v>
      </c>
      <c r="N650" s="233" t="s">
        <v>41</v>
      </c>
      <c r="O650" s="90"/>
      <c r="P650" s="234">
        <f>O650*H650</f>
        <v>0</v>
      </c>
      <c r="Q650" s="234">
        <v>0</v>
      </c>
      <c r="R650" s="234">
        <f>Q650*H650</f>
        <v>0</v>
      </c>
      <c r="S650" s="234">
        <v>0</v>
      </c>
      <c r="T650" s="235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36" t="s">
        <v>240</v>
      </c>
      <c r="AT650" s="236" t="s">
        <v>144</v>
      </c>
      <c r="AU650" s="236" t="s">
        <v>85</v>
      </c>
      <c r="AY650" s="16" t="s">
        <v>142</v>
      </c>
      <c r="BE650" s="237">
        <f>IF(N650="základní",J650,0)</f>
        <v>0</v>
      </c>
      <c r="BF650" s="237">
        <f>IF(N650="snížená",J650,0)</f>
        <v>0</v>
      </c>
      <c r="BG650" s="237">
        <f>IF(N650="zákl. přenesená",J650,0)</f>
        <v>0</v>
      </c>
      <c r="BH650" s="237">
        <f>IF(N650="sníž. přenesená",J650,0)</f>
        <v>0</v>
      </c>
      <c r="BI650" s="237">
        <f>IF(N650="nulová",J650,0)</f>
        <v>0</v>
      </c>
      <c r="BJ650" s="16" t="s">
        <v>83</v>
      </c>
      <c r="BK650" s="237">
        <f>ROUND(I650*H650,2)</f>
        <v>0</v>
      </c>
      <c r="BL650" s="16" t="s">
        <v>240</v>
      </c>
      <c r="BM650" s="236" t="s">
        <v>1265</v>
      </c>
    </row>
    <row r="651" spans="1:47" s="2" customFormat="1" ht="12">
      <c r="A651" s="37"/>
      <c r="B651" s="38"/>
      <c r="C651" s="39"/>
      <c r="D651" s="238" t="s">
        <v>151</v>
      </c>
      <c r="E651" s="39"/>
      <c r="F651" s="239" t="s">
        <v>1266</v>
      </c>
      <c r="G651" s="39"/>
      <c r="H651" s="39"/>
      <c r="I651" s="240"/>
      <c r="J651" s="39"/>
      <c r="K651" s="39"/>
      <c r="L651" s="43"/>
      <c r="M651" s="241"/>
      <c r="N651" s="242"/>
      <c r="O651" s="90"/>
      <c r="P651" s="90"/>
      <c r="Q651" s="90"/>
      <c r="R651" s="90"/>
      <c r="S651" s="90"/>
      <c r="T651" s="91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T651" s="16" t="s">
        <v>151</v>
      </c>
      <c r="AU651" s="16" t="s">
        <v>85</v>
      </c>
    </row>
    <row r="652" spans="1:63" s="12" customFormat="1" ht="22.8" customHeight="1">
      <c r="A652" s="12"/>
      <c r="B652" s="209"/>
      <c r="C652" s="210"/>
      <c r="D652" s="211" t="s">
        <v>75</v>
      </c>
      <c r="E652" s="223" t="s">
        <v>1267</v>
      </c>
      <c r="F652" s="223" t="s">
        <v>1268</v>
      </c>
      <c r="G652" s="210"/>
      <c r="H652" s="210"/>
      <c r="I652" s="213"/>
      <c r="J652" s="224">
        <f>BK652</f>
        <v>0</v>
      </c>
      <c r="K652" s="210"/>
      <c r="L652" s="215"/>
      <c r="M652" s="216"/>
      <c r="N652" s="217"/>
      <c r="O652" s="217"/>
      <c r="P652" s="218">
        <f>SUM(P653:P689)</f>
        <v>0</v>
      </c>
      <c r="Q652" s="217"/>
      <c r="R652" s="218">
        <f>SUM(R653:R689)</f>
        <v>2.8069928</v>
      </c>
      <c r="S652" s="217"/>
      <c r="T652" s="219">
        <f>SUM(T653:T689)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20" t="s">
        <v>85</v>
      </c>
      <c r="AT652" s="221" t="s">
        <v>75</v>
      </c>
      <c r="AU652" s="221" t="s">
        <v>83</v>
      </c>
      <c r="AY652" s="220" t="s">
        <v>142</v>
      </c>
      <c r="BK652" s="222">
        <f>SUM(BK653:BK689)</f>
        <v>0</v>
      </c>
    </row>
    <row r="653" spans="1:65" s="2" customFormat="1" ht="16.5" customHeight="1">
      <c r="A653" s="37"/>
      <c r="B653" s="38"/>
      <c r="C653" s="225" t="s">
        <v>1269</v>
      </c>
      <c r="D653" s="225" t="s">
        <v>144</v>
      </c>
      <c r="E653" s="226" t="s">
        <v>1270</v>
      </c>
      <c r="F653" s="227" t="s">
        <v>1271</v>
      </c>
      <c r="G653" s="228" t="s">
        <v>147</v>
      </c>
      <c r="H653" s="229">
        <v>85.235</v>
      </c>
      <c r="I653" s="230"/>
      <c r="J653" s="231">
        <f>ROUND(I653*H653,2)</f>
        <v>0</v>
      </c>
      <c r="K653" s="227" t="s">
        <v>148</v>
      </c>
      <c r="L653" s="43"/>
      <c r="M653" s="232" t="s">
        <v>1</v>
      </c>
      <c r="N653" s="233" t="s">
        <v>41</v>
      </c>
      <c r="O653" s="90"/>
      <c r="P653" s="234">
        <f>O653*H653</f>
        <v>0</v>
      </c>
      <c r="Q653" s="234">
        <v>0</v>
      </c>
      <c r="R653" s="234">
        <f>Q653*H653</f>
        <v>0</v>
      </c>
      <c r="S653" s="234">
        <v>0</v>
      </c>
      <c r="T653" s="235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236" t="s">
        <v>240</v>
      </c>
      <c r="AT653" s="236" t="s">
        <v>144</v>
      </c>
      <c r="AU653" s="236" t="s">
        <v>85</v>
      </c>
      <c r="AY653" s="16" t="s">
        <v>142</v>
      </c>
      <c r="BE653" s="237">
        <f>IF(N653="základní",J653,0)</f>
        <v>0</v>
      </c>
      <c r="BF653" s="237">
        <f>IF(N653="snížená",J653,0)</f>
        <v>0</v>
      </c>
      <c r="BG653" s="237">
        <f>IF(N653="zákl. přenesená",J653,0)</f>
        <v>0</v>
      </c>
      <c r="BH653" s="237">
        <f>IF(N653="sníž. přenesená",J653,0)</f>
        <v>0</v>
      </c>
      <c r="BI653" s="237">
        <f>IF(N653="nulová",J653,0)</f>
        <v>0</v>
      </c>
      <c r="BJ653" s="16" t="s">
        <v>83</v>
      </c>
      <c r="BK653" s="237">
        <f>ROUND(I653*H653,2)</f>
        <v>0</v>
      </c>
      <c r="BL653" s="16" t="s">
        <v>240</v>
      </c>
      <c r="BM653" s="236" t="s">
        <v>1272</v>
      </c>
    </row>
    <row r="654" spans="1:47" s="2" customFormat="1" ht="12">
      <c r="A654" s="37"/>
      <c r="B654" s="38"/>
      <c r="C654" s="39"/>
      <c r="D654" s="238" t="s">
        <v>151</v>
      </c>
      <c r="E654" s="39"/>
      <c r="F654" s="239" t="s">
        <v>1273</v>
      </c>
      <c r="G654" s="39"/>
      <c r="H654" s="39"/>
      <c r="I654" s="240"/>
      <c r="J654" s="39"/>
      <c r="K654" s="39"/>
      <c r="L654" s="43"/>
      <c r="M654" s="241"/>
      <c r="N654" s="242"/>
      <c r="O654" s="90"/>
      <c r="P654" s="90"/>
      <c r="Q654" s="90"/>
      <c r="R654" s="90"/>
      <c r="S654" s="90"/>
      <c r="T654" s="91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16" t="s">
        <v>151</v>
      </c>
      <c r="AU654" s="16" t="s">
        <v>85</v>
      </c>
    </row>
    <row r="655" spans="1:51" s="13" customFormat="1" ht="12">
      <c r="A655" s="13"/>
      <c r="B655" s="243"/>
      <c r="C655" s="244"/>
      <c r="D655" s="238" t="s">
        <v>153</v>
      </c>
      <c r="E655" s="245" t="s">
        <v>1</v>
      </c>
      <c r="F655" s="246" t="s">
        <v>1274</v>
      </c>
      <c r="G655" s="244"/>
      <c r="H655" s="247">
        <v>17.15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3" t="s">
        <v>153</v>
      </c>
      <c r="AU655" s="253" t="s">
        <v>85</v>
      </c>
      <c r="AV655" s="13" t="s">
        <v>85</v>
      </c>
      <c r="AW655" s="13" t="s">
        <v>32</v>
      </c>
      <c r="AX655" s="13" t="s">
        <v>76</v>
      </c>
      <c r="AY655" s="253" t="s">
        <v>142</v>
      </c>
    </row>
    <row r="656" spans="1:51" s="13" customFormat="1" ht="12">
      <c r="A656" s="13"/>
      <c r="B656" s="243"/>
      <c r="C656" s="244"/>
      <c r="D656" s="238" t="s">
        <v>153</v>
      </c>
      <c r="E656" s="245" t="s">
        <v>1</v>
      </c>
      <c r="F656" s="246" t="s">
        <v>1275</v>
      </c>
      <c r="G656" s="244"/>
      <c r="H656" s="247">
        <v>13.705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3" t="s">
        <v>153</v>
      </c>
      <c r="AU656" s="253" t="s">
        <v>85</v>
      </c>
      <c r="AV656" s="13" t="s">
        <v>85</v>
      </c>
      <c r="AW656" s="13" t="s">
        <v>32</v>
      </c>
      <c r="AX656" s="13" t="s">
        <v>76</v>
      </c>
      <c r="AY656" s="253" t="s">
        <v>142</v>
      </c>
    </row>
    <row r="657" spans="1:51" s="13" customFormat="1" ht="12">
      <c r="A657" s="13"/>
      <c r="B657" s="243"/>
      <c r="C657" s="244"/>
      <c r="D657" s="238" t="s">
        <v>153</v>
      </c>
      <c r="E657" s="245" t="s">
        <v>1</v>
      </c>
      <c r="F657" s="246" t="s">
        <v>1276</v>
      </c>
      <c r="G657" s="244"/>
      <c r="H657" s="247">
        <v>18.15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3" t="s">
        <v>153</v>
      </c>
      <c r="AU657" s="253" t="s">
        <v>85</v>
      </c>
      <c r="AV657" s="13" t="s">
        <v>85</v>
      </c>
      <c r="AW657" s="13" t="s">
        <v>32</v>
      </c>
      <c r="AX657" s="13" t="s">
        <v>76</v>
      </c>
      <c r="AY657" s="253" t="s">
        <v>142</v>
      </c>
    </row>
    <row r="658" spans="1:51" s="13" customFormat="1" ht="12">
      <c r="A658" s="13"/>
      <c r="B658" s="243"/>
      <c r="C658" s="244"/>
      <c r="D658" s="238" t="s">
        <v>153</v>
      </c>
      <c r="E658" s="245" t="s">
        <v>1</v>
      </c>
      <c r="F658" s="246" t="s">
        <v>1277</v>
      </c>
      <c r="G658" s="244"/>
      <c r="H658" s="247">
        <v>1.71</v>
      </c>
      <c r="I658" s="248"/>
      <c r="J658" s="244"/>
      <c r="K658" s="244"/>
      <c r="L658" s="249"/>
      <c r="M658" s="250"/>
      <c r="N658" s="251"/>
      <c r="O658" s="251"/>
      <c r="P658" s="251"/>
      <c r="Q658" s="251"/>
      <c r="R658" s="251"/>
      <c r="S658" s="251"/>
      <c r="T658" s="25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3" t="s">
        <v>153</v>
      </c>
      <c r="AU658" s="253" t="s">
        <v>85</v>
      </c>
      <c r="AV658" s="13" t="s">
        <v>85</v>
      </c>
      <c r="AW658" s="13" t="s">
        <v>32</v>
      </c>
      <c r="AX658" s="13" t="s">
        <v>76</v>
      </c>
      <c r="AY658" s="253" t="s">
        <v>142</v>
      </c>
    </row>
    <row r="659" spans="1:51" s="13" customFormat="1" ht="12">
      <c r="A659" s="13"/>
      <c r="B659" s="243"/>
      <c r="C659" s="244"/>
      <c r="D659" s="238" t="s">
        <v>153</v>
      </c>
      <c r="E659" s="245" t="s">
        <v>1</v>
      </c>
      <c r="F659" s="246" t="s">
        <v>1278</v>
      </c>
      <c r="G659" s="244"/>
      <c r="H659" s="247">
        <v>10.82</v>
      </c>
      <c r="I659" s="248"/>
      <c r="J659" s="244"/>
      <c r="K659" s="244"/>
      <c r="L659" s="249"/>
      <c r="M659" s="250"/>
      <c r="N659" s="251"/>
      <c r="O659" s="251"/>
      <c r="P659" s="251"/>
      <c r="Q659" s="251"/>
      <c r="R659" s="251"/>
      <c r="S659" s="251"/>
      <c r="T659" s="25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3" t="s">
        <v>153</v>
      </c>
      <c r="AU659" s="253" t="s">
        <v>85</v>
      </c>
      <c r="AV659" s="13" t="s">
        <v>85</v>
      </c>
      <c r="AW659" s="13" t="s">
        <v>32</v>
      </c>
      <c r="AX659" s="13" t="s">
        <v>76</v>
      </c>
      <c r="AY659" s="253" t="s">
        <v>142</v>
      </c>
    </row>
    <row r="660" spans="1:51" s="13" customFormat="1" ht="12">
      <c r="A660" s="13"/>
      <c r="B660" s="243"/>
      <c r="C660" s="244"/>
      <c r="D660" s="238" t="s">
        <v>153</v>
      </c>
      <c r="E660" s="245" t="s">
        <v>1</v>
      </c>
      <c r="F660" s="246" t="s">
        <v>1279</v>
      </c>
      <c r="G660" s="244"/>
      <c r="H660" s="247">
        <v>5.55</v>
      </c>
      <c r="I660" s="248"/>
      <c r="J660" s="244"/>
      <c r="K660" s="244"/>
      <c r="L660" s="249"/>
      <c r="M660" s="250"/>
      <c r="N660" s="251"/>
      <c r="O660" s="251"/>
      <c r="P660" s="251"/>
      <c r="Q660" s="251"/>
      <c r="R660" s="251"/>
      <c r="S660" s="251"/>
      <c r="T660" s="25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3" t="s">
        <v>153</v>
      </c>
      <c r="AU660" s="253" t="s">
        <v>85</v>
      </c>
      <c r="AV660" s="13" t="s">
        <v>85</v>
      </c>
      <c r="AW660" s="13" t="s">
        <v>32</v>
      </c>
      <c r="AX660" s="13" t="s">
        <v>76</v>
      </c>
      <c r="AY660" s="253" t="s">
        <v>142</v>
      </c>
    </row>
    <row r="661" spans="1:51" s="13" customFormat="1" ht="12">
      <c r="A661" s="13"/>
      <c r="B661" s="243"/>
      <c r="C661" s="244"/>
      <c r="D661" s="238" t="s">
        <v>153</v>
      </c>
      <c r="E661" s="245" t="s">
        <v>1</v>
      </c>
      <c r="F661" s="246" t="s">
        <v>1276</v>
      </c>
      <c r="G661" s="244"/>
      <c r="H661" s="247">
        <v>18.15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3" t="s">
        <v>153</v>
      </c>
      <c r="AU661" s="253" t="s">
        <v>85</v>
      </c>
      <c r="AV661" s="13" t="s">
        <v>85</v>
      </c>
      <c r="AW661" s="13" t="s">
        <v>32</v>
      </c>
      <c r="AX661" s="13" t="s">
        <v>76</v>
      </c>
      <c r="AY661" s="253" t="s">
        <v>142</v>
      </c>
    </row>
    <row r="662" spans="1:51" s="14" customFormat="1" ht="12">
      <c r="A662" s="14"/>
      <c r="B662" s="264"/>
      <c r="C662" s="265"/>
      <c r="D662" s="238" t="s">
        <v>153</v>
      </c>
      <c r="E662" s="266" t="s">
        <v>1</v>
      </c>
      <c r="F662" s="267" t="s">
        <v>233</v>
      </c>
      <c r="G662" s="265"/>
      <c r="H662" s="268">
        <v>85.23499999999999</v>
      </c>
      <c r="I662" s="269"/>
      <c r="J662" s="265"/>
      <c r="K662" s="265"/>
      <c r="L662" s="270"/>
      <c r="M662" s="271"/>
      <c r="N662" s="272"/>
      <c r="O662" s="272"/>
      <c r="P662" s="272"/>
      <c r="Q662" s="272"/>
      <c r="R662" s="272"/>
      <c r="S662" s="272"/>
      <c r="T662" s="27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4" t="s">
        <v>153</v>
      </c>
      <c r="AU662" s="274" t="s">
        <v>85</v>
      </c>
      <c r="AV662" s="14" t="s">
        <v>149</v>
      </c>
      <c r="AW662" s="14" t="s">
        <v>32</v>
      </c>
      <c r="AX662" s="14" t="s">
        <v>83</v>
      </c>
      <c r="AY662" s="274" t="s">
        <v>142</v>
      </c>
    </row>
    <row r="663" spans="1:65" s="2" customFormat="1" ht="16.5" customHeight="1">
      <c r="A663" s="37"/>
      <c r="B663" s="38"/>
      <c r="C663" s="225" t="s">
        <v>1280</v>
      </c>
      <c r="D663" s="225" t="s">
        <v>144</v>
      </c>
      <c r="E663" s="226" t="s">
        <v>1281</v>
      </c>
      <c r="F663" s="227" t="s">
        <v>1282</v>
      </c>
      <c r="G663" s="228" t="s">
        <v>147</v>
      </c>
      <c r="H663" s="229">
        <v>85.235</v>
      </c>
      <c r="I663" s="230"/>
      <c r="J663" s="231">
        <f>ROUND(I663*H663,2)</f>
        <v>0</v>
      </c>
      <c r="K663" s="227" t="s">
        <v>148</v>
      </c>
      <c r="L663" s="43"/>
      <c r="M663" s="232" t="s">
        <v>1</v>
      </c>
      <c r="N663" s="233" t="s">
        <v>41</v>
      </c>
      <c r="O663" s="90"/>
      <c r="P663" s="234">
        <f>O663*H663</f>
        <v>0</v>
      </c>
      <c r="Q663" s="234">
        <v>0.0003</v>
      </c>
      <c r="R663" s="234">
        <f>Q663*H663</f>
        <v>0.025570499999999996</v>
      </c>
      <c r="S663" s="234">
        <v>0</v>
      </c>
      <c r="T663" s="235">
        <f>S663*H663</f>
        <v>0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R663" s="236" t="s">
        <v>240</v>
      </c>
      <c r="AT663" s="236" t="s">
        <v>144</v>
      </c>
      <c r="AU663" s="236" t="s">
        <v>85</v>
      </c>
      <c r="AY663" s="16" t="s">
        <v>142</v>
      </c>
      <c r="BE663" s="237">
        <f>IF(N663="základní",J663,0)</f>
        <v>0</v>
      </c>
      <c r="BF663" s="237">
        <f>IF(N663="snížená",J663,0)</f>
        <v>0</v>
      </c>
      <c r="BG663" s="237">
        <f>IF(N663="zákl. přenesená",J663,0)</f>
        <v>0</v>
      </c>
      <c r="BH663" s="237">
        <f>IF(N663="sníž. přenesená",J663,0)</f>
        <v>0</v>
      </c>
      <c r="BI663" s="237">
        <f>IF(N663="nulová",J663,0)</f>
        <v>0</v>
      </c>
      <c r="BJ663" s="16" t="s">
        <v>83</v>
      </c>
      <c r="BK663" s="237">
        <f>ROUND(I663*H663,2)</f>
        <v>0</v>
      </c>
      <c r="BL663" s="16" t="s">
        <v>240</v>
      </c>
      <c r="BM663" s="236" t="s">
        <v>1283</v>
      </c>
    </row>
    <row r="664" spans="1:47" s="2" customFormat="1" ht="12">
      <c r="A664" s="37"/>
      <c r="B664" s="38"/>
      <c r="C664" s="39"/>
      <c r="D664" s="238" t="s">
        <v>151</v>
      </c>
      <c r="E664" s="39"/>
      <c r="F664" s="239" t="s">
        <v>1284</v>
      </c>
      <c r="G664" s="39"/>
      <c r="H664" s="39"/>
      <c r="I664" s="240"/>
      <c r="J664" s="39"/>
      <c r="K664" s="39"/>
      <c r="L664" s="43"/>
      <c r="M664" s="241"/>
      <c r="N664" s="242"/>
      <c r="O664" s="90"/>
      <c r="P664" s="90"/>
      <c r="Q664" s="90"/>
      <c r="R664" s="90"/>
      <c r="S664" s="90"/>
      <c r="T664" s="91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T664" s="16" t="s">
        <v>151</v>
      </c>
      <c r="AU664" s="16" t="s">
        <v>85</v>
      </c>
    </row>
    <row r="665" spans="1:65" s="2" customFormat="1" ht="24.15" customHeight="1">
      <c r="A665" s="37"/>
      <c r="B665" s="38"/>
      <c r="C665" s="225" t="s">
        <v>1285</v>
      </c>
      <c r="D665" s="225" t="s">
        <v>144</v>
      </c>
      <c r="E665" s="226" t="s">
        <v>1286</v>
      </c>
      <c r="F665" s="227" t="s">
        <v>1287</v>
      </c>
      <c r="G665" s="228" t="s">
        <v>147</v>
      </c>
      <c r="H665" s="229">
        <v>5.7</v>
      </c>
      <c r="I665" s="230"/>
      <c r="J665" s="231">
        <f>ROUND(I665*H665,2)</f>
        <v>0</v>
      </c>
      <c r="K665" s="227" t="s">
        <v>148</v>
      </c>
      <c r="L665" s="43"/>
      <c r="M665" s="232" t="s">
        <v>1</v>
      </c>
      <c r="N665" s="233" t="s">
        <v>41</v>
      </c>
      <c r="O665" s="90"/>
      <c r="P665" s="234">
        <f>O665*H665</f>
        <v>0</v>
      </c>
      <c r="Q665" s="234">
        <v>0.0015</v>
      </c>
      <c r="R665" s="234">
        <f>Q665*H665</f>
        <v>0.00855</v>
      </c>
      <c r="S665" s="234">
        <v>0</v>
      </c>
      <c r="T665" s="235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236" t="s">
        <v>240</v>
      </c>
      <c r="AT665" s="236" t="s">
        <v>144</v>
      </c>
      <c r="AU665" s="236" t="s">
        <v>85</v>
      </c>
      <c r="AY665" s="16" t="s">
        <v>142</v>
      </c>
      <c r="BE665" s="237">
        <f>IF(N665="základní",J665,0)</f>
        <v>0</v>
      </c>
      <c r="BF665" s="237">
        <f>IF(N665="snížená",J665,0)</f>
        <v>0</v>
      </c>
      <c r="BG665" s="237">
        <f>IF(N665="zákl. přenesená",J665,0)</f>
        <v>0</v>
      </c>
      <c r="BH665" s="237">
        <f>IF(N665="sníž. přenesená",J665,0)</f>
        <v>0</v>
      </c>
      <c r="BI665" s="237">
        <f>IF(N665="nulová",J665,0)</f>
        <v>0</v>
      </c>
      <c r="BJ665" s="16" t="s">
        <v>83</v>
      </c>
      <c r="BK665" s="237">
        <f>ROUND(I665*H665,2)</f>
        <v>0</v>
      </c>
      <c r="BL665" s="16" t="s">
        <v>240</v>
      </c>
      <c r="BM665" s="236" t="s">
        <v>1288</v>
      </c>
    </row>
    <row r="666" spans="1:47" s="2" customFormat="1" ht="12">
      <c r="A666" s="37"/>
      <c r="B666" s="38"/>
      <c r="C666" s="39"/>
      <c r="D666" s="238" t="s">
        <v>151</v>
      </c>
      <c r="E666" s="39"/>
      <c r="F666" s="239" t="s">
        <v>1289</v>
      </c>
      <c r="G666" s="39"/>
      <c r="H666" s="39"/>
      <c r="I666" s="240"/>
      <c r="J666" s="39"/>
      <c r="K666" s="39"/>
      <c r="L666" s="43"/>
      <c r="M666" s="241"/>
      <c r="N666" s="242"/>
      <c r="O666" s="90"/>
      <c r="P666" s="90"/>
      <c r="Q666" s="90"/>
      <c r="R666" s="90"/>
      <c r="S666" s="90"/>
      <c r="T666" s="91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T666" s="16" t="s">
        <v>151</v>
      </c>
      <c r="AU666" s="16" t="s">
        <v>85</v>
      </c>
    </row>
    <row r="667" spans="1:51" s="13" customFormat="1" ht="12">
      <c r="A667" s="13"/>
      <c r="B667" s="243"/>
      <c r="C667" s="244"/>
      <c r="D667" s="238" t="s">
        <v>153</v>
      </c>
      <c r="E667" s="245" t="s">
        <v>1</v>
      </c>
      <c r="F667" s="246" t="s">
        <v>1290</v>
      </c>
      <c r="G667" s="244"/>
      <c r="H667" s="247">
        <v>5.7</v>
      </c>
      <c r="I667" s="248"/>
      <c r="J667" s="244"/>
      <c r="K667" s="244"/>
      <c r="L667" s="249"/>
      <c r="M667" s="250"/>
      <c r="N667" s="251"/>
      <c r="O667" s="251"/>
      <c r="P667" s="251"/>
      <c r="Q667" s="251"/>
      <c r="R667" s="251"/>
      <c r="S667" s="251"/>
      <c r="T667" s="25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3" t="s">
        <v>153</v>
      </c>
      <c r="AU667" s="253" t="s">
        <v>85</v>
      </c>
      <c r="AV667" s="13" t="s">
        <v>85</v>
      </c>
      <c r="AW667" s="13" t="s">
        <v>32</v>
      </c>
      <c r="AX667" s="13" t="s">
        <v>83</v>
      </c>
      <c r="AY667" s="253" t="s">
        <v>142</v>
      </c>
    </row>
    <row r="668" spans="1:65" s="2" customFormat="1" ht="37.8" customHeight="1">
      <c r="A668" s="37"/>
      <c r="B668" s="38"/>
      <c r="C668" s="225" t="s">
        <v>1291</v>
      </c>
      <c r="D668" s="225" t="s">
        <v>144</v>
      </c>
      <c r="E668" s="226" t="s">
        <v>1292</v>
      </c>
      <c r="F668" s="227" t="s">
        <v>1293</v>
      </c>
      <c r="G668" s="228" t="s">
        <v>147</v>
      </c>
      <c r="H668" s="229">
        <v>85.235</v>
      </c>
      <c r="I668" s="230"/>
      <c r="J668" s="231">
        <f>ROUND(I668*H668,2)</f>
        <v>0</v>
      </c>
      <c r="K668" s="227" t="s">
        <v>148</v>
      </c>
      <c r="L668" s="43"/>
      <c r="M668" s="232" t="s">
        <v>1</v>
      </c>
      <c r="N668" s="233" t="s">
        <v>41</v>
      </c>
      <c r="O668" s="90"/>
      <c r="P668" s="234">
        <f>O668*H668</f>
        <v>0</v>
      </c>
      <c r="Q668" s="234">
        <v>0.009</v>
      </c>
      <c r="R668" s="234">
        <f>Q668*H668</f>
        <v>0.767115</v>
      </c>
      <c r="S668" s="234">
        <v>0</v>
      </c>
      <c r="T668" s="235">
        <f>S668*H668</f>
        <v>0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R668" s="236" t="s">
        <v>240</v>
      </c>
      <c r="AT668" s="236" t="s">
        <v>144</v>
      </c>
      <c r="AU668" s="236" t="s">
        <v>85</v>
      </c>
      <c r="AY668" s="16" t="s">
        <v>142</v>
      </c>
      <c r="BE668" s="237">
        <f>IF(N668="základní",J668,0)</f>
        <v>0</v>
      </c>
      <c r="BF668" s="237">
        <f>IF(N668="snížená",J668,0)</f>
        <v>0</v>
      </c>
      <c r="BG668" s="237">
        <f>IF(N668="zákl. přenesená",J668,0)</f>
        <v>0</v>
      </c>
      <c r="BH668" s="237">
        <f>IF(N668="sníž. přenesená",J668,0)</f>
        <v>0</v>
      </c>
      <c r="BI668" s="237">
        <f>IF(N668="nulová",J668,0)</f>
        <v>0</v>
      </c>
      <c r="BJ668" s="16" t="s">
        <v>83</v>
      </c>
      <c r="BK668" s="237">
        <f>ROUND(I668*H668,2)</f>
        <v>0</v>
      </c>
      <c r="BL668" s="16" t="s">
        <v>240</v>
      </c>
      <c r="BM668" s="236" t="s">
        <v>1294</v>
      </c>
    </row>
    <row r="669" spans="1:47" s="2" customFormat="1" ht="12">
      <c r="A669" s="37"/>
      <c r="B669" s="38"/>
      <c r="C669" s="39"/>
      <c r="D669" s="238" t="s">
        <v>151</v>
      </c>
      <c r="E669" s="39"/>
      <c r="F669" s="239" t="s">
        <v>1295</v>
      </c>
      <c r="G669" s="39"/>
      <c r="H669" s="39"/>
      <c r="I669" s="240"/>
      <c r="J669" s="39"/>
      <c r="K669" s="39"/>
      <c r="L669" s="43"/>
      <c r="M669" s="241"/>
      <c r="N669" s="242"/>
      <c r="O669" s="90"/>
      <c r="P669" s="90"/>
      <c r="Q669" s="90"/>
      <c r="R669" s="90"/>
      <c r="S669" s="90"/>
      <c r="T669" s="91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T669" s="16" t="s">
        <v>151</v>
      </c>
      <c r="AU669" s="16" t="s">
        <v>85</v>
      </c>
    </row>
    <row r="670" spans="1:47" s="2" customFormat="1" ht="12">
      <c r="A670" s="37"/>
      <c r="B670" s="38"/>
      <c r="C670" s="39"/>
      <c r="D670" s="238" t="s">
        <v>652</v>
      </c>
      <c r="E670" s="39"/>
      <c r="F670" s="279" t="s">
        <v>1211</v>
      </c>
      <c r="G670" s="39"/>
      <c r="H670" s="39"/>
      <c r="I670" s="240"/>
      <c r="J670" s="39"/>
      <c r="K670" s="39"/>
      <c r="L670" s="43"/>
      <c r="M670" s="241"/>
      <c r="N670" s="242"/>
      <c r="O670" s="90"/>
      <c r="P670" s="90"/>
      <c r="Q670" s="90"/>
      <c r="R670" s="90"/>
      <c r="S670" s="90"/>
      <c r="T670" s="91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T670" s="16" t="s">
        <v>652</v>
      </c>
      <c r="AU670" s="16" t="s">
        <v>85</v>
      </c>
    </row>
    <row r="671" spans="1:51" s="13" customFormat="1" ht="12">
      <c r="A671" s="13"/>
      <c r="B671" s="243"/>
      <c r="C671" s="244"/>
      <c r="D671" s="238" t="s">
        <v>153</v>
      </c>
      <c r="E671" s="245" t="s">
        <v>1</v>
      </c>
      <c r="F671" s="246" t="s">
        <v>1296</v>
      </c>
      <c r="G671" s="244"/>
      <c r="H671" s="247">
        <v>85.235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3" t="s">
        <v>153</v>
      </c>
      <c r="AU671" s="253" t="s">
        <v>85</v>
      </c>
      <c r="AV671" s="13" t="s">
        <v>85</v>
      </c>
      <c r="AW671" s="13" t="s">
        <v>32</v>
      </c>
      <c r="AX671" s="13" t="s">
        <v>83</v>
      </c>
      <c r="AY671" s="253" t="s">
        <v>142</v>
      </c>
    </row>
    <row r="672" spans="1:65" s="2" customFormat="1" ht="24.15" customHeight="1">
      <c r="A672" s="37"/>
      <c r="B672" s="38"/>
      <c r="C672" s="254" t="s">
        <v>1297</v>
      </c>
      <c r="D672" s="254" t="s">
        <v>202</v>
      </c>
      <c r="E672" s="255" t="s">
        <v>1298</v>
      </c>
      <c r="F672" s="256" t="s">
        <v>1299</v>
      </c>
      <c r="G672" s="257" t="s">
        <v>147</v>
      </c>
      <c r="H672" s="258">
        <v>91.638</v>
      </c>
      <c r="I672" s="259"/>
      <c r="J672" s="260">
        <f>ROUND(I672*H672,2)</f>
        <v>0</v>
      </c>
      <c r="K672" s="256" t="s">
        <v>148</v>
      </c>
      <c r="L672" s="261"/>
      <c r="M672" s="262" t="s">
        <v>1</v>
      </c>
      <c r="N672" s="263" t="s">
        <v>41</v>
      </c>
      <c r="O672" s="90"/>
      <c r="P672" s="234">
        <f>O672*H672</f>
        <v>0</v>
      </c>
      <c r="Q672" s="234">
        <v>0.02</v>
      </c>
      <c r="R672" s="234">
        <f>Q672*H672</f>
        <v>1.8327600000000002</v>
      </c>
      <c r="S672" s="234">
        <v>0</v>
      </c>
      <c r="T672" s="235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236" t="s">
        <v>518</v>
      </c>
      <c r="AT672" s="236" t="s">
        <v>202</v>
      </c>
      <c r="AU672" s="236" t="s">
        <v>85</v>
      </c>
      <c r="AY672" s="16" t="s">
        <v>142</v>
      </c>
      <c r="BE672" s="237">
        <f>IF(N672="základní",J672,0)</f>
        <v>0</v>
      </c>
      <c r="BF672" s="237">
        <f>IF(N672="snížená",J672,0)</f>
        <v>0</v>
      </c>
      <c r="BG672" s="237">
        <f>IF(N672="zákl. přenesená",J672,0)</f>
        <v>0</v>
      </c>
      <c r="BH672" s="237">
        <f>IF(N672="sníž. přenesená",J672,0)</f>
        <v>0</v>
      </c>
      <c r="BI672" s="237">
        <f>IF(N672="nulová",J672,0)</f>
        <v>0</v>
      </c>
      <c r="BJ672" s="16" t="s">
        <v>83</v>
      </c>
      <c r="BK672" s="237">
        <f>ROUND(I672*H672,2)</f>
        <v>0</v>
      </c>
      <c r="BL672" s="16" t="s">
        <v>240</v>
      </c>
      <c r="BM672" s="236" t="s">
        <v>1300</v>
      </c>
    </row>
    <row r="673" spans="1:47" s="2" customFormat="1" ht="12">
      <c r="A673" s="37"/>
      <c r="B673" s="38"/>
      <c r="C673" s="39"/>
      <c r="D673" s="238" t="s">
        <v>151</v>
      </c>
      <c r="E673" s="39"/>
      <c r="F673" s="239" t="s">
        <v>1299</v>
      </c>
      <c r="G673" s="39"/>
      <c r="H673" s="39"/>
      <c r="I673" s="240"/>
      <c r="J673" s="39"/>
      <c r="K673" s="39"/>
      <c r="L673" s="43"/>
      <c r="M673" s="241"/>
      <c r="N673" s="242"/>
      <c r="O673" s="90"/>
      <c r="P673" s="90"/>
      <c r="Q673" s="90"/>
      <c r="R673" s="90"/>
      <c r="S673" s="90"/>
      <c r="T673" s="91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16" t="s">
        <v>151</v>
      </c>
      <c r="AU673" s="16" t="s">
        <v>85</v>
      </c>
    </row>
    <row r="674" spans="1:51" s="13" customFormat="1" ht="12">
      <c r="A674" s="13"/>
      <c r="B674" s="243"/>
      <c r="C674" s="244"/>
      <c r="D674" s="238" t="s">
        <v>153</v>
      </c>
      <c r="E674" s="245" t="s">
        <v>1</v>
      </c>
      <c r="F674" s="246" t="s">
        <v>1301</v>
      </c>
      <c r="G674" s="244"/>
      <c r="H674" s="247">
        <v>79.685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3" t="s">
        <v>153</v>
      </c>
      <c r="AU674" s="253" t="s">
        <v>85</v>
      </c>
      <c r="AV674" s="13" t="s">
        <v>85</v>
      </c>
      <c r="AW674" s="13" t="s">
        <v>32</v>
      </c>
      <c r="AX674" s="13" t="s">
        <v>83</v>
      </c>
      <c r="AY674" s="253" t="s">
        <v>142</v>
      </c>
    </row>
    <row r="675" spans="1:51" s="13" customFormat="1" ht="12">
      <c r="A675" s="13"/>
      <c r="B675" s="243"/>
      <c r="C675" s="244"/>
      <c r="D675" s="238" t="s">
        <v>153</v>
      </c>
      <c r="E675" s="244"/>
      <c r="F675" s="246" t="s">
        <v>1302</v>
      </c>
      <c r="G675" s="244"/>
      <c r="H675" s="247">
        <v>91.638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3" t="s">
        <v>153</v>
      </c>
      <c r="AU675" s="253" t="s">
        <v>85</v>
      </c>
      <c r="AV675" s="13" t="s">
        <v>85</v>
      </c>
      <c r="AW675" s="13" t="s">
        <v>4</v>
      </c>
      <c r="AX675" s="13" t="s">
        <v>83</v>
      </c>
      <c r="AY675" s="253" t="s">
        <v>142</v>
      </c>
    </row>
    <row r="676" spans="1:65" s="2" customFormat="1" ht="37.8" customHeight="1">
      <c r="A676" s="37"/>
      <c r="B676" s="38"/>
      <c r="C676" s="254" t="s">
        <v>1303</v>
      </c>
      <c r="D676" s="254" t="s">
        <v>202</v>
      </c>
      <c r="E676" s="255" t="s">
        <v>1232</v>
      </c>
      <c r="F676" s="256" t="s">
        <v>1233</v>
      </c>
      <c r="G676" s="257" t="s">
        <v>147</v>
      </c>
      <c r="H676" s="258">
        <v>6.383</v>
      </c>
      <c r="I676" s="259"/>
      <c r="J676" s="260">
        <f>ROUND(I676*H676,2)</f>
        <v>0</v>
      </c>
      <c r="K676" s="256" t="s">
        <v>148</v>
      </c>
      <c r="L676" s="261"/>
      <c r="M676" s="262" t="s">
        <v>1</v>
      </c>
      <c r="N676" s="263" t="s">
        <v>41</v>
      </c>
      <c r="O676" s="90"/>
      <c r="P676" s="234">
        <f>O676*H676</f>
        <v>0</v>
      </c>
      <c r="Q676" s="234">
        <v>0.0231</v>
      </c>
      <c r="R676" s="234">
        <f>Q676*H676</f>
        <v>0.1474473</v>
      </c>
      <c r="S676" s="234">
        <v>0</v>
      </c>
      <c r="T676" s="235">
        <f>S676*H676</f>
        <v>0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236" t="s">
        <v>518</v>
      </c>
      <c r="AT676" s="236" t="s">
        <v>202</v>
      </c>
      <c r="AU676" s="236" t="s">
        <v>85</v>
      </c>
      <c r="AY676" s="16" t="s">
        <v>142</v>
      </c>
      <c r="BE676" s="237">
        <f>IF(N676="základní",J676,0)</f>
        <v>0</v>
      </c>
      <c r="BF676" s="237">
        <f>IF(N676="snížená",J676,0)</f>
        <v>0</v>
      </c>
      <c r="BG676" s="237">
        <f>IF(N676="zákl. přenesená",J676,0)</f>
        <v>0</v>
      </c>
      <c r="BH676" s="237">
        <f>IF(N676="sníž. přenesená",J676,0)</f>
        <v>0</v>
      </c>
      <c r="BI676" s="237">
        <f>IF(N676="nulová",J676,0)</f>
        <v>0</v>
      </c>
      <c r="BJ676" s="16" t="s">
        <v>83</v>
      </c>
      <c r="BK676" s="237">
        <f>ROUND(I676*H676,2)</f>
        <v>0</v>
      </c>
      <c r="BL676" s="16" t="s">
        <v>240</v>
      </c>
      <c r="BM676" s="236" t="s">
        <v>1304</v>
      </c>
    </row>
    <row r="677" spans="1:47" s="2" customFormat="1" ht="12">
      <c r="A677" s="37"/>
      <c r="B677" s="38"/>
      <c r="C677" s="39"/>
      <c r="D677" s="238" t="s">
        <v>151</v>
      </c>
      <c r="E677" s="39"/>
      <c r="F677" s="239" t="s">
        <v>1233</v>
      </c>
      <c r="G677" s="39"/>
      <c r="H677" s="39"/>
      <c r="I677" s="240"/>
      <c r="J677" s="39"/>
      <c r="K677" s="39"/>
      <c r="L677" s="43"/>
      <c r="M677" s="241"/>
      <c r="N677" s="242"/>
      <c r="O677" s="90"/>
      <c r="P677" s="90"/>
      <c r="Q677" s="90"/>
      <c r="R677" s="90"/>
      <c r="S677" s="90"/>
      <c r="T677" s="91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T677" s="16" t="s">
        <v>151</v>
      </c>
      <c r="AU677" s="16" t="s">
        <v>85</v>
      </c>
    </row>
    <row r="678" spans="1:51" s="13" customFormat="1" ht="12">
      <c r="A678" s="13"/>
      <c r="B678" s="243"/>
      <c r="C678" s="244"/>
      <c r="D678" s="238" t="s">
        <v>153</v>
      </c>
      <c r="E678" s="244"/>
      <c r="F678" s="246" t="s">
        <v>1305</v>
      </c>
      <c r="G678" s="244"/>
      <c r="H678" s="247">
        <v>6.383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3" t="s">
        <v>153</v>
      </c>
      <c r="AU678" s="253" t="s">
        <v>85</v>
      </c>
      <c r="AV678" s="13" t="s">
        <v>85</v>
      </c>
      <c r="AW678" s="13" t="s">
        <v>4</v>
      </c>
      <c r="AX678" s="13" t="s">
        <v>83</v>
      </c>
      <c r="AY678" s="253" t="s">
        <v>142</v>
      </c>
    </row>
    <row r="679" spans="1:65" s="2" customFormat="1" ht="21.75" customHeight="1">
      <c r="A679" s="37"/>
      <c r="B679" s="38"/>
      <c r="C679" s="225" t="s">
        <v>1306</v>
      </c>
      <c r="D679" s="225" t="s">
        <v>144</v>
      </c>
      <c r="E679" s="226" t="s">
        <v>1307</v>
      </c>
      <c r="F679" s="227" t="s">
        <v>1308</v>
      </c>
      <c r="G679" s="228" t="s">
        <v>218</v>
      </c>
      <c r="H679" s="229">
        <v>51.1</v>
      </c>
      <c r="I679" s="230"/>
      <c r="J679" s="231">
        <f>ROUND(I679*H679,2)</f>
        <v>0</v>
      </c>
      <c r="K679" s="227" t="s">
        <v>1</v>
      </c>
      <c r="L679" s="43"/>
      <c r="M679" s="232" t="s">
        <v>1</v>
      </c>
      <c r="N679" s="233" t="s">
        <v>41</v>
      </c>
      <c r="O679" s="90"/>
      <c r="P679" s="234">
        <f>O679*H679</f>
        <v>0</v>
      </c>
      <c r="Q679" s="234">
        <v>0.0005</v>
      </c>
      <c r="R679" s="234">
        <f>Q679*H679</f>
        <v>0.02555</v>
      </c>
      <c r="S679" s="234">
        <v>0</v>
      </c>
      <c r="T679" s="235">
        <f>S679*H679</f>
        <v>0</v>
      </c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R679" s="236" t="s">
        <v>240</v>
      </c>
      <c r="AT679" s="236" t="s">
        <v>144</v>
      </c>
      <c r="AU679" s="236" t="s">
        <v>85</v>
      </c>
      <c r="AY679" s="16" t="s">
        <v>142</v>
      </c>
      <c r="BE679" s="237">
        <f>IF(N679="základní",J679,0)</f>
        <v>0</v>
      </c>
      <c r="BF679" s="237">
        <f>IF(N679="snížená",J679,0)</f>
        <v>0</v>
      </c>
      <c r="BG679" s="237">
        <f>IF(N679="zákl. přenesená",J679,0)</f>
        <v>0</v>
      </c>
      <c r="BH679" s="237">
        <f>IF(N679="sníž. přenesená",J679,0)</f>
        <v>0</v>
      </c>
      <c r="BI679" s="237">
        <f>IF(N679="nulová",J679,0)</f>
        <v>0</v>
      </c>
      <c r="BJ679" s="16" t="s">
        <v>83</v>
      </c>
      <c r="BK679" s="237">
        <f>ROUND(I679*H679,2)</f>
        <v>0</v>
      </c>
      <c r="BL679" s="16" t="s">
        <v>240</v>
      </c>
      <c r="BM679" s="236" t="s">
        <v>1309</v>
      </c>
    </row>
    <row r="680" spans="1:47" s="2" customFormat="1" ht="12">
      <c r="A680" s="37"/>
      <c r="B680" s="38"/>
      <c r="C680" s="39"/>
      <c r="D680" s="238" t="s">
        <v>151</v>
      </c>
      <c r="E680" s="39"/>
      <c r="F680" s="239" t="s">
        <v>1308</v>
      </c>
      <c r="G680" s="39"/>
      <c r="H680" s="39"/>
      <c r="I680" s="240"/>
      <c r="J680" s="39"/>
      <c r="K680" s="39"/>
      <c r="L680" s="43"/>
      <c r="M680" s="241"/>
      <c r="N680" s="242"/>
      <c r="O680" s="90"/>
      <c r="P680" s="90"/>
      <c r="Q680" s="90"/>
      <c r="R680" s="90"/>
      <c r="S680" s="90"/>
      <c r="T680" s="91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T680" s="16" t="s">
        <v>151</v>
      </c>
      <c r="AU680" s="16" t="s">
        <v>85</v>
      </c>
    </row>
    <row r="681" spans="1:51" s="13" customFormat="1" ht="12">
      <c r="A681" s="13"/>
      <c r="B681" s="243"/>
      <c r="C681" s="244"/>
      <c r="D681" s="238" t="s">
        <v>153</v>
      </c>
      <c r="E681" s="245" t="s">
        <v>1</v>
      </c>
      <c r="F681" s="246" t="s">
        <v>1310</v>
      </c>
      <c r="G681" s="244"/>
      <c r="H681" s="247">
        <v>4.45</v>
      </c>
      <c r="I681" s="248"/>
      <c r="J681" s="244"/>
      <c r="K681" s="244"/>
      <c r="L681" s="249"/>
      <c r="M681" s="250"/>
      <c r="N681" s="251"/>
      <c r="O681" s="251"/>
      <c r="P681" s="251"/>
      <c r="Q681" s="251"/>
      <c r="R681" s="251"/>
      <c r="S681" s="251"/>
      <c r="T681" s="25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3" t="s">
        <v>153</v>
      </c>
      <c r="AU681" s="253" t="s">
        <v>85</v>
      </c>
      <c r="AV681" s="13" t="s">
        <v>85</v>
      </c>
      <c r="AW681" s="13" t="s">
        <v>32</v>
      </c>
      <c r="AX681" s="13" t="s">
        <v>76</v>
      </c>
      <c r="AY681" s="253" t="s">
        <v>142</v>
      </c>
    </row>
    <row r="682" spans="1:51" s="13" customFormat="1" ht="12">
      <c r="A682" s="13"/>
      <c r="B682" s="243"/>
      <c r="C682" s="244"/>
      <c r="D682" s="238" t="s">
        <v>153</v>
      </c>
      <c r="E682" s="245" t="s">
        <v>1</v>
      </c>
      <c r="F682" s="246" t="s">
        <v>1311</v>
      </c>
      <c r="G682" s="244"/>
      <c r="H682" s="247">
        <v>16.05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3" t="s">
        <v>153</v>
      </c>
      <c r="AU682" s="253" t="s">
        <v>85</v>
      </c>
      <c r="AV682" s="13" t="s">
        <v>85</v>
      </c>
      <c r="AW682" s="13" t="s">
        <v>32</v>
      </c>
      <c r="AX682" s="13" t="s">
        <v>76</v>
      </c>
      <c r="AY682" s="253" t="s">
        <v>142</v>
      </c>
    </row>
    <row r="683" spans="1:51" s="13" customFormat="1" ht="12">
      <c r="A683" s="13"/>
      <c r="B683" s="243"/>
      <c r="C683" s="244"/>
      <c r="D683" s="238" t="s">
        <v>153</v>
      </c>
      <c r="E683" s="245" t="s">
        <v>1</v>
      </c>
      <c r="F683" s="246" t="s">
        <v>1312</v>
      </c>
      <c r="G683" s="244"/>
      <c r="H683" s="247">
        <v>4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3" t="s">
        <v>153</v>
      </c>
      <c r="AU683" s="253" t="s">
        <v>85</v>
      </c>
      <c r="AV683" s="13" t="s">
        <v>85</v>
      </c>
      <c r="AW683" s="13" t="s">
        <v>32</v>
      </c>
      <c r="AX683" s="13" t="s">
        <v>76</v>
      </c>
      <c r="AY683" s="253" t="s">
        <v>142</v>
      </c>
    </row>
    <row r="684" spans="1:51" s="13" customFormat="1" ht="12">
      <c r="A684" s="13"/>
      <c r="B684" s="243"/>
      <c r="C684" s="244"/>
      <c r="D684" s="238" t="s">
        <v>153</v>
      </c>
      <c r="E684" s="245" t="s">
        <v>1</v>
      </c>
      <c r="F684" s="246" t="s">
        <v>1313</v>
      </c>
      <c r="G684" s="244"/>
      <c r="H684" s="247">
        <v>15.7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3" t="s">
        <v>153</v>
      </c>
      <c r="AU684" s="253" t="s">
        <v>85</v>
      </c>
      <c r="AV684" s="13" t="s">
        <v>85</v>
      </c>
      <c r="AW684" s="13" t="s">
        <v>32</v>
      </c>
      <c r="AX684" s="13" t="s">
        <v>76</v>
      </c>
      <c r="AY684" s="253" t="s">
        <v>142</v>
      </c>
    </row>
    <row r="685" spans="1:51" s="13" customFormat="1" ht="12">
      <c r="A685" s="13"/>
      <c r="B685" s="243"/>
      <c r="C685" s="244"/>
      <c r="D685" s="238" t="s">
        <v>153</v>
      </c>
      <c r="E685" s="245" t="s">
        <v>1</v>
      </c>
      <c r="F685" s="246" t="s">
        <v>1312</v>
      </c>
      <c r="G685" s="244"/>
      <c r="H685" s="247">
        <v>4</v>
      </c>
      <c r="I685" s="248"/>
      <c r="J685" s="244"/>
      <c r="K685" s="244"/>
      <c r="L685" s="249"/>
      <c r="M685" s="250"/>
      <c r="N685" s="251"/>
      <c r="O685" s="251"/>
      <c r="P685" s="251"/>
      <c r="Q685" s="251"/>
      <c r="R685" s="251"/>
      <c r="S685" s="251"/>
      <c r="T685" s="25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3" t="s">
        <v>153</v>
      </c>
      <c r="AU685" s="253" t="s">
        <v>85</v>
      </c>
      <c r="AV685" s="13" t="s">
        <v>85</v>
      </c>
      <c r="AW685" s="13" t="s">
        <v>32</v>
      </c>
      <c r="AX685" s="13" t="s">
        <v>76</v>
      </c>
      <c r="AY685" s="253" t="s">
        <v>142</v>
      </c>
    </row>
    <row r="686" spans="1:51" s="13" customFormat="1" ht="12">
      <c r="A686" s="13"/>
      <c r="B686" s="243"/>
      <c r="C686" s="244"/>
      <c r="D686" s="238" t="s">
        <v>153</v>
      </c>
      <c r="E686" s="245" t="s">
        <v>1</v>
      </c>
      <c r="F686" s="246" t="s">
        <v>1314</v>
      </c>
      <c r="G686" s="244"/>
      <c r="H686" s="247">
        <v>6.9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3" t="s">
        <v>153</v>
      </c>
      <c r="AU686" s="253" t="s">
        <v>85</v>
      </c>
      <c r="AV686" s="13" t="s">
        <v>85</v>
      </c>
      <c r="AW686" s="13" t="s">
        <v>32</v>
      </c>
      <c r="AX686" s="13" t="s">
        <v>76</v>
      </c>
      <c r="AY686" s="253" t="s">
        <v>142</v>
      </c>
    </row>
    <row r="687" spans="1:51" s="14" customFormat="1" ht="12">
      <c r="A687" s="14"/>
      <c r="B687" s="264"/>
      <c r="C687" s="265"/>
      <c r="D687" s="238" t="s">
        <v>153</v>
      </c>
      <c r="E687" s="266" t="s">
        <v>1</v>
      </c>
      <c r="F687" s="267" t="s">
        <v>233</v>
      </c>
      <c r="G687" s="265"/>
      <c r="H687" s="268">
        <v>51.1</v>
      </c>
      <c r="I687" s="269"/>
      <c r="J687" s="265"/>
      <c r="K687" s="265"/>
      <c r="L687" s="270"/>
      <c r="M687" s="271"/>
      <c r="N687" s="272"/>
      <c r="O687" s="272"/>
      <c r="P687" s="272"/>
      <c r="Q687" s="272"/>
      <c r="R687" s="272"/>
      <c r="S687" s="272"/>
      <c r="T687" s="27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4" t="s">
        <v>153</v>
      </c>
      <c r="AU687" s="274" t="s">
        <v>85</v>
      </c>
      <c r="AV687" s="14" t="s">
        <v>149</v>
      </c>
      <c r="AW687" s="14" t="s">
        <v>32</v>
      </c>
      <c r="AX687" s="14" t="s">
        <v>83</v>
      </c>
      <c r="AY687" s="274" t="s">
        <v>142</v>
      </c>
    </row>
    <row r="688" spans="1:65" s="2" customFormat="1" ht="24.15" customHeight="1">
      <c r="A688" s="37"/>
      <c r="B688" s="38"/>
      <c r="C688" s="225" t="s">
        <v>1315</v>
      </c>
      <c r="D688" s="225" t="s">
        <v>144</v>
      </c>
      <c r="E688" s="226" t="s">
        <v>1316</v>
      </c>
      <c r="F688" s="227" t="s">
        <v>1317</v>
      </c>
      <c r="G688" s="228" t="s">
        <v>186</v>
      </c>
      <c r="H688" s="229">
        <v>2.807</v>
      </c>
      <c r="I688" s="230"/>
      <c r="J688" s="231">
        <f>ROUND(I688*H688,2)</f>
        <v>0</v>
      </c>
      <c r="K688" s="227" t="s">
        <v>148</v>
      </c>
      <c r="L688" s="43"/>
      <c r="M688" s="232" t="s">
        <v>1</v>
      </c>
      <c r="N688" s="233" t="s">
        <v>41</v>
      </c>
      <c r="O688" s="90"/>
      <c r="P688" s="234">
        <f>O688*H688</f>
        <v>0</v>
      </c>
      <c r="Q688" s="234">
        <v>0</v>
      </c>
      <c r="R688" s="234">
        <f>Q688*H688</f>
        <v>0</v>
      </c>
      <c r="S688" s="234">
        <v>0</v>
      </c>
      <c r="T688" s="235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36" t="s">
        <v>240</v>
      </c>
      <c r="AT688" s="236" t="s">
        <v>144</v>
      </c>
      <c r="AU688" s="236" t="s">
        <v>85</v>
      </c>
      <c r="AY688" s="16" t="s">
        <v>142</v>
      </c>
      <c r="BE688" s="237">
        <f>IF(N688="základní",J688,0)</f>
        <v>0</v>
      </c>
      <c r="BF688" s="237">
        <f>IF(N688="snížená",J688,0)</f>
        <v>0</v>
      </c>
      <c r="BG688" s="237">
        <f>IF(N688="zákl. přenesená",J688,0)</f>
        <v>0</v>
      </c>
      <c r="BH688" s="237">
        <f>IF(N688="sníž. přenesená",J688,0)</f>
        <v>0</v>
      </c>
      <c r="BI688" s="237">
        <f>IF(N688="nulová",J688,0)</f>
        <v>0</v>
      </c>
      <c r="BJ688" s="16" t="s">
        <v>83</v>
      </c>
      <c r="BK688" s="237">
        <f>ROUND(I688*H688,2)</f>
        <v>0</v>
      </c>
      <c r="BL688" s="16" t="s">
        <v>240</v>
      </c>
      <c r="BM688" s="236" t="s">
        <v>1318</v>
      </c>
    </row>
    <row r="689" spans="1:47" s="2" customFormat="1" ht="12">
      <c r="A689" s="37"/>
      <c r="B689" s="38"/>
      <c r="C689" s="39"/>
      <c r="D689" s="238" t="s">
        <v>151</v>
      </c>
      <c r="E689" s="39"/>
      <c r="F689" s="239" t="s">
        <v>1319</v>
      </c>
      <c r="G689" s="39"/>
      <c r="H689" s="39"/>
      <c r="I689" s="240"/>
      <c r="J689" s="39"/>
      <c r="K689" s="39"/>
      <c r="L689" s="43"/>
      <c r="M689" s="241"/>
      <c r="N689" s="242"/>
      <c r="O689" s="90"/>
      <c r="P689" s="90"/>
      <c r="Q689" s="90"/>
      <c r="R689" s="90"/>
      <c r="S689" s="90"/>
      <c r="T689" s="91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T689" s="16" t="s">
        <v>151</v>
      </c>
      <c r="AU689" s="16" t="s">
        <v>85</v>
      </c>
    </row>
    <row r="690" spans="1:63" s="12" customFormat="1" ht="22.8" customHeight="1">
      <c r="A690" s="12"/>
      <c r="B690" s="209"/>
      <c r="C690" s="210"/>
      <c r="D690" s="211" t="s">
        <v>75</v>
      </c>
      <c r="E690" s="223" t="s">
        <v>1320</v>
      </c>
      <c r="F690" s="223" t="s">
        <v>1321</v>
      </c>
      <c r="G690" s="210"/>
      <c r="H690" s="210"/>
      <c r="I690" s="213"/>
      <c r="J690" s="224">
        <f>BK690</f>
        <v>0</v>
      </c>
      <c r="K690" s="210"/>
      <c r="L690" s="215"/>
      <c r="M690" s="216"/>
      <c r="N690" s="217"/>
      <c r="O690" s="217"/>
      <c r="P690" s="218">
        <f>SUM(P691:P704)</f>
        <v>0</v>
      </c>
      <c r="Q690" s="217"/>
      <c r="R690" s="218">
        <f>SUM(R691:R704)</f>
        <v>0.015435</v>
      </c>
      <c r="S690" s="217"/>
      <c r="T690" s="219">
        <f>SUM(T691:T704)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220" t="s">
        <v>85</v>
      </c>
      <c r="AT690" s="221" t="s">
        <v>75</v>
      </c>
      <c r="AU690" s="221" t="s">
        <v>83</v>
      </c>
      <c r="AY690" s="220" t="s">
        <v>142</v>
      </c>
      <c r="BK690" s="222">
        <f>SUM(BK691:BK704)</f>
        <v>0</v>
      </c>
    </row>
    <row r="691" spans="1:65" s="2" customFormat="1" ht="24.15" customHeight="1">
      <c r="A691" s="37"/>
      <c r="B691" s="38"/>
      <c r="C691" s="225" t="s">
        <v>1322</v>
      </c>
      <c r="D691" s="225" t="s">
        <v>144</v>
      </c>
      <c r="E691" s="226" t="s">
        <v>1323</v>
      </c>
      <c r="F691" s="227" t="s">
        <v>1324</v>
      </c>
      <c r="G691" s="228" t="s">
        <v>147</v>
      </c>
      <c r="H691" s="229">
        <v>7.5</v>
      </c>
      <c r="I691" s="230"/>
      <c r="J691" s="231">
        <f>ROUND(I691*H691,2)</f>
        <v>0</v>
      </c>
      <c r="K691" s="227" t="s">
        <v>148</v>
      </c>
      <c r="L691" s="43"/>
      <c r="M691" s="232" t="s">
        <v>1</v>
      </c>
      <c r="N691" s="233" t="s">
        <v>41</v>
      </c>
      <c r="O691" s="90"/>
      <c r="P691" s="234">
        <f>O691*H691</f>
        <v>0</v>
      </c>
      <c r="Q691" s="234">
        <v>0.00012</v>
      </c>
      <c r="R691" s="234">
        <f>Q691*H691</f>
        <v>0.0009</v>
      </c>
      <c r="S691" s="234">
        <v>0</v>
      </c>
      <c r="T691" s="235">
        <f>S691*H691</f>
        <v>0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236" t="s">
        <v>240</v>
      </c>
      <c r="AT691" s="236" t="s">
        <v>144</v>
      </c>
      <c r="AU691" s="236" t="s">
        <v>85</v>
      </c>
      <c r="AY691" s="16" t="s">
        <v>142</v>
      </c>
      <c r="BE691" s="237">
        <f>IF(N691="základní",J691,0)</f>
        <v>0</v>
      </c>
      <c r="BF691" s="237">
        <f>IF(N691="snížená",J691,0)</f>
        <v>0</v>
      </c>
      <c r="BG691" s="237">
        <f>IF(N691="zákl. přenesená",J691,0)</f>
        <v>0</v>
      </c>
      <c r="BH691" s="237">
        <f>IF(N691="sníž. přenesená",J691,0)</f>
        <v>0</v>
      </c>
      <c r="BI691" s="237">
        <f>IF(N691="nulová",J691,0)</f>
        <v>0</v>
      </c>
      <c r="BJ691" s="16" t="s">
        <v>83</v>
      </c>
      <c r="BK691" s="237">
        <f>ROUND(I691*H691,2)</f>
        <v>0</v>
      </c>
      <c r="BL691" s="16" t="s">
        <v>240</v>
      </c>
      <c r="BM691" s="236" t="s">
        <v>1325</v>
      </c>
    </row>
    <row r="692" spans="1:47" s="2" customFormat="1" ht="12">
      <c r="A692" s="37"/>
      <c r="B692" s="38"/>
      <c r="C692" s="39"/>
      <c r="D692" s="238" t="s">
        <v>151</v>
      </c>
      <c r="E692" s="39"/>
      <c r="F692" s="239" t="s">
        <v>1326</v>
      </c>
      <c r="G692" s="39"/>
      <c r="H692" s="39"/>
      <c r="I692" s="240"/>
      <c r="J692" s="39"/>
      <c r="K692" s="39"/>
      <c r="L692" s="43"/>
      <c r="M692" s="241"/>
      <c r="N692" s="242"/>
      <c r="O692" s="90"/>
      <c r="P692" s="90"/>
      <c r="Q692" s="90"/>
      <c r="R692" s="90"/>
      <c r="S692" s="90"/>
      <c r="T692" s="91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T692" s="16" t="s">
        <v>151</v>
      </c>
      <c r="AU692" s="16" t="s">
        <v>85</v>
      </c>
    </row>
    <row r="693" spans="1:51" s="13" customFormat="1" ht="12">
      <c r="A693" s="13"/>
      <c r="B693" s="243"/>
      <c r="C693" s="244"/>
      <c r="D693" s="238" t="s">
        <v>153</v>
      </c>
      <c r="E693" s="245" t="s">
        <v>1</v>
      </c>
      <c r="F693" s="246" t="s">
        <v>1327</v>
      </c>
      <c r="G693" s="244"/>
      <c r="H693" s="247">
        <v>7.5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3" t="s">
        <v>153</v>
      </c>
      <c r="AU693" s="253" t="s">
        <v>85</v>
      </c>
      <c r="AV693" s="13" t="s">
        <v>85</v>
      </c>
      <c r="AW693" s="13" t="s">
        <v>32</v>
      </c>
      <c r="AX693" s="13" t="s">
        <v>83</v>
      </c>
      <c r="AY693" s="253" t="s">
        <v>142</v>
      </c>
    </row>
    <row r="694" spans="1:65" s="2" customFormat="1" ht="24.15" customHeight="1">
      <c r="A694" s="37"/>
      <c r="B694" s="38"/>
      <c r="C694" s="225" t="s">
        <v>1328</v>
      </c>
      <c r="D694" s="225" t="s">
        <v>144</v>
      </c>
      <c r="E694" s="226" t="s">
        <v>1329</v>
      </c>
      <c r="F694" s="227" t="s">
        <v>1330</v>
      </c>
      <c r="G694" s="228" t="s">
        <v>147</v>
      </c>
      <c r="H694" s="229">
        <v>7.5</v>
      </c>
      <c r="I694" s="230"/>
      <c r="J694" s="231">
        <f>ROUND(I694*H694,2)</f>
        <v>0</v>
      </c>
      <c r="K694" s="227" t="s">
        <v>148</v>
      </c>
      <c r="L694" s="43"/>
      <c r="M694" s="232" t="s">
        <v>1</v>
      </c>
      <c r="N694" s="233" t="s">
        <v>41</v>
      </c>
      <c r="O694" s="90"/>
      <c r="P694" s="234">
        <f>O694*H694</f>
        <v>0</v>
      </c>
      <c r="Q694" s="234">
        <v>0.00012</v>
      </c>
      <c r="R694" s="234">
        <f>Q694*H694</f>
        <v>0.0009</v>
      </c>
      <c r="S694" s="234">
        <v>0</v>
      </c>
      <c r="T694" s="235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36" t="s">
        <v>240</v>
      </c>
      <c r="AT694" s="236" t="s">
        <v>144</v>
      </c>
      <c r="AU694" s="236" t="s">
        <v>85</v>
      </c>
      <c r="AY694" s="16" t="s">
        <v>142</v>
      </c>
      <c r="BE694" s="237">
        <f>IF(N694="základní",J694,0)</f>
        <v>0</v>
      </c>
      <c r="BF694" s="237">
        <f>IF(N694="snížená",J694,0)</f>
        <v>0</v>
      </c>
      <c r="BG694" s="237">
        <f>IF(N694="zákl. přenesená",J694,0)</f>
        <v>0</v>
      </c>
      <c r="BH694" s="237">
        <f>IF(N694="sníž. přenesená",J694,0)</f>
        <v>0</v>
      </c>
      <c r="BI694" s="237">
        <f>IF(N694="nulová",J694,0)</f>
        <v>0</v>
      </c>
      <c r="BJ694" s="16" t="s">
        <v>83</v>
      </c>
      <c r="BK694" s="237">
        <f>ROUND(I694*H694,2)</f>
        <v>0</v>
      </c>
      <c r="BL694" s="16" t="s">
        <v>240</v>
      </c>
      <c r="BM694" s="236" t="s">
        <v>1331</v>
      </c>
    </row>
    <row r="695" spans="1:47" s="2" customFormat="1" ht="12">
      <c r="A695" s="37"/>
      <c r="B695" s="38"/>
      <c r="C695" s="39"/>
      <c r="D695" s="238" t="s">
        <v>151</v>
      </c>
      <c r="E695" s="39"/>
      <c r="F695" s="239" t="s">
        <v>1332</v>
      </c>
      <c r="G695" s="39"/>
      <c r="H695" s="39"/>
      <c r="I695" s="240"/>
      <c r="J695" s="39"/>
      <c r="K695" s="39"/>
      <c r="L695" s="43"/>
      <c r="M695" s="241"/>
      <c r="N695" s="242"/>
      <c r="O695" s="90"/>
      <c r="P695" s="90"/>
      <c r="Q695" s="90"/>
      <c r="R695" s="90"/>
      <c r="S695" s="90"/>
      <c r="T695" s="91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T695" s="16" t="s">
        <v>151</v>
      </c>
      <c r="AU695" s="16" t="s">
        <v>85</v>
      </c>
    </row>
    <row r="696" spans="1:65" s="2" customFormat="1" ht="16.5" customHeight="1">
      <c r="A696" s="37"/>
      <c r="B696" s="38"/>
      <c r="C696" s="225" t="s">
        <v>1333</v>
      </c>
      <c r="D696" s="225" t="s">
        <v>144</v>
      </c>
      <c r="E696" s="226" t="s">
        <v>1334</v>
      </c>
      <c r="F696" s="227" t="s">
        <v>1335</v>
      </c>
      <c r="G696" s="228" t="s">
        <v>147</v>
      </c>
      <c r="H696" s="229">
        <v>37.875</v>
      </c>
      <c r="I696" s="230"/>
      <c r="J696" s="231">
        <f>ROUND(I696*H696,2)</f>
        <v>0</v>
      </c>
      <c r="K696" s="227" t="s">
        <v>148</v>
      </c>
      <c r="L696" s="43"/>
      <c r="M696" s="232" t="s">
        <v>1</v>
      </c>
      <c r="N696" s="233" t="s">
        <v>41</v>
      </c>
      <c r="O696" s="90"/>
      <c r="P696" s="234">
        <f>O696*H696</f>
        <v>0</v>
      </c>
      <c r="Q696" s="234">
        <v>0</v>
      </c>
      <c r="R696" s="234">
        <f>Q696*H696</f>
        <v>0</v>
      </c>
      <c r="S696" s="234">
        <v>0</v>
      </c>
      <c r="T696" s="235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36" t="s">
        <v>240</v>
      </c>
      <c r="AT696" s="236" t="s">
        <v>144</v>
      </c>
      <c r="AU696" s="236" t="s">
        <v>85</v>
      </c>
      <c r="AY696" s="16" t="s">
        <v>142</v>
      </c>
      <c r="BE696" s="237">
        <f>IF(N696="základní",J696,0)</f>
        <v>0</v>
      </c>
      <c r="BF696" s="237">
        <f>IF(N696="snížená",J696,0)</f>
        <v>0</v>
      </c>
      <c r="BG696" s="237">
        <f>IF(N696="zákl. přenesená",J696,0)</f>
        <v>0</v>
      </c>
      <c r="BH696" s="237">
        <f>IF(N696="sníž. přenesená",J696,0)</f>
        <v>0</v>
      </c>
      <c r="BI696" s="237">
        <f>IF(N696="nulová",J696,0)</f>
        <v>0</v>
      </c>
      <c r="BJ696" s="16" t="s">
        <v>83</v>
      </c>
      <c r="BK696" s="237">
        <f>ROUND(I696*H696,2)</f>
        <v>0</v>
      </c>
      <c r="BL696" s="16" t="s">
        <v>240</v>
      </c>
      <c r="BM696" s="236" t="s">
        <v>1336</v>
      </c>
    </row>
    <row r="697" spans="1:47" s="2" customFormat="1" ht="12">
      <c r="A697" s="37"/>
      <c r="B697" s="38"/>
      <c r="C697" s="39"/>
      <c r="D697" s="238" t="s">
        <v>151</v>
      </c>
      <c r="E697" s="39"/>
      <c r="F697" s="239" t="s">
        <v>1337</v>
      </c>
      <c r="G697" s="39"/>
      <c r="H697" s="39"/>
      <c r="I697" s="240"/>
      <c r="J697" s="39"/>
      <c r="K697" s="39"/>
      <c r="L697" s="43"/>
      <c r="M697" s="241"/>
      <c r="N697" s="242"/>
      <c r="O697" s="90"/>
      <c r="P697" s="90"/>
      <c r="Q697" s="90"/>
      <c r="R697" s="90"/>
      <c r="S697" s="90"/>
      <c r="T697" s="91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T697" s="16" t="s">
        <v>151</v>
      </c>
      <c r="AU697" s="16" t="s">
        <v>85</v>
      </c>
    </row>
    <row r="698" spans="1:51" s="13" customFormat="1" ht="12">
      <c r="A698" s="13"/>
      <c r="B698" s="243"/>
      <c r="C698" s="244"/>
      <c r="D698" s="238" t="s">
        <v>153</v>
      </c>
      <c r="E698" s="245" t="s">
        <v>1</v>
      </c>
      <c r="F698" s="246" t="s">
        <v>1338</v>
      </c>
      <c r="G698" s="244"/>
      <c r="H698" s="247">
        <v>14.775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3" t="s">
        <v>153</v>
      </c>
      <c r="AU698" s="253" t="s">
        <v>85</v>
      </c>
      <c r="AV698" s="13" t="s">
        <v>85</v>
      </c>
      <c r="AW698" s="13" t="s">
        <v>32</v>
      </c>
      <c r="AX698" s="13" t="s">
        <v>76</v>
      </c>
      <c r="AY698" s="253" t="s">
        <v>142</v>
      </c>
    </row>
    <row r="699" spans="1:51" s="13" customFormat="1" ht="12">
      <c r="A699" s="13"/>
      <c r="B699" s="243"/>
      <c r="C699" s="244"/>
      <c r="D699" s="238" t="s">
        <v>153</v>
      </c>
      <c r="E699" s="245" t="s">
        <v>1</v>
      </c>
      <c r="F699" s="246" t="s">
        <v>1339</v>
      </c>
      <c r="G699" s="244"/>
      <c r="H699" s="247">
        <v>23.1</v>
      </c>
      <c r="I699" s="248"/>
      <c r="J699" s="244"/>
      <c r="K699" s="244"/>
      <c r="L699" s="249"/>
      <c r="M699" s="250"/>
      <c r="N699" s="251"/>
      <c r="O699" s="251"/>
      <c r="P699" s="251"/>
      <c r="Q699" s="251"/>
      <c r="R699" s="251"/>
      <c r="S699" s="251"/>
      <c r="T699" s="25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3" t="s">
        <v>153</v>
      </c>
      <c r="AU699" s="253" t="s">
        <v>85</v>
      </c>
      <c r="AV699" s="13" t="s">
        <v>85</v>
      </c>
      <c r="AW699" s="13" t="s">
        <v>32</v>
      </c>
      <c r="AX699" s="13" t="s">
        <v>76</v>
      </c>
      <c r="AY699" s="253" t="s">
        <v>142</v>
      </c>
    </row>
    <row r="700" spans="1:51" s="14" customFormat="1" ht="12">
      <c r="A700" s="14"/>
      <c r="B700" s="264"/>
      <c r="C700" s="265"/>
      <c r="D700" s="238" t="s">
        <v>153</v>
      </c>
      <c r="E700" s="266" t="s">
        <v>1</v>
      </c>
      <c r="F700" s="267" t="s">
        <v>233</v>
      </c>
      <c r="G700" s="265"/>
      <c r="H700" s="268">
        <v>37.875</v>
      </c>
      <c r="I700" s="269"/>
      <c r="J700" s="265"/>
      <c r="K700" s="265"/>
      <c r="L700" s="270"/>
      <c r="M700" s="271"/>
      <c r="N700" s="272"/>
      <c r="O700" s="272"/>
      <c r="P700" s="272"/>
      <c r="Q700" s="272"/>
      <c r="R700" s="272"/>
      <c r="S700" s="272"/>
      <c r="T700" s="27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4" t="s">
        <v>153</v>
      </c>
      <c r="AU700" s="274" t="s">
        <v>85</v>
      </c>
      <c r="AV700" s="14" t="s">
        <v>149</v>
      </c>
      <c r="AW700" s="14" t="s">
        <v>32</v>
      </c>
      <c r="AX700" s="14" t="s">
        <v>83</v>
      </c>
      <c r="AY700" s="274" t="s">
        <v>142</v>
      </c>
    </row>
    <row r="701" spans="1:65" s="2" customFormat="1" ht="24.15" customHeight="1">
      <c r="A701" s="37"/>
      <c r="B701" s="38"/>
      <c r="C701" s="225" t="s">
        <v>1340</v>
      </c>
      <c r="D701" s="225" t="s">
        <v>144</v>
      </c>
      <c r="E701" s="226" t="s">
        <v>1341</v>
      </c>
      <c r="F701" s="227" t="s">
        <v>1342</v>
      </c>
      <c r="G701" s="228" t="s">
        <v>147</v>
      </c>
      <c r="H701" s="229">
        <v>37.875</v>
      </c>
      <c r="I701" s="230"/>
      <c r="J701" s="231">
        <f>ROUND(I701*H701,2)</f>
        <v>0</v>
      </c>
      <c r="K701" s="227" t="s">
        <v>148</v>
      </c>
      <c r="L701" s="43"/>
      <c r="M701" s="232" t="s">
        <v>1</v>
      </c>
      <c r="N701" s="233" t="s">
        <v>41</v>
      </c>
      <c r="O701" s="90"/>
      <c r="P701" s="234">
        <f>O701*H701</f>
        <v>0</v>
      </c>
      <c r="Q701" s="234">
        <v>0.00015</v>
      </c>
      <c r="R701" s="234">
        <f>Q701*H701</f>
        <v>0.00568125</v>
      </c>
      <c r="S701" s="234">
        <v>0</v>
      </c>
      <c r="T701" s="235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36" t="s">
        <v>240</v>
      </c>
      <c r="AT701" s="236" t="s">
        <v>144</v>
      </c>
      <c r="AU701" s="236" t="s">
        <v>85</v>
      </c>
      <c r="AY701" s="16" t="s">
        <v>142</v>
      </c>
      <c r="BE701" s="237">
        <f>IF(N701="základní",J701,0)</f>
        <v>0</v>
      </c>
      <c r="BF701" s="237">
        <f>IF(N701="snížená",J701,0)</f>
        <v>0</v>
      </c>
      <c r="BG701" s="237">
        <f>IF(N701="zákl. přenesená",J701,0)</f>
        <v>0</v>
      </c>
      <c r="BH701" s="237">
        <f>IF(N701="sníž. přenesená",J701,0)</f>
        <v>0</v>
      </c>
      <c r="BI701" s="237">
        <f>IF(N701="nulová",J701,0)</f>
        <v>0</v>
      </c>
      <c r="BJ701" s="16" t="s">
        <v>83</v>
      </c>
      <c r="BK701" s="237">
        <f>ROUND(I701*H701,2)</f>
        <v>0</v>
      </c>
      <c r="BL701" s="16" t="s">
        <v>240</v>
      </c>
      <c r="BM701" s="236" t="s">
        <v>1343</v>
      </c>
    </row>
    <row r="702" spans="1:47" s="2" customFormat="1" ht="12">
      <c r="A702" s="37"/>
      <c r="B702" s="38"/>
      <c r="C702" s="39"/>
      <c r="D702" s="238" t="s">
        <v>151</v>
      </c>
      <c r="E702" s="39"/>
      <c r="F702" s="239" t="s">
        <v>1344</v>
      </c>
      <c r="G702" s="39"/>
      <c r="H702" s="39"/>
      <c r="I702" s="240"/>
      <c r="J702" s="39"/>
      <c r="K702" s="39"/>
      <c r="L702" s="43"/>
      <c r="M702" s="241"/>
      <c r="N702" s="242"/>
      <c r="O702" s="90"/>
      <c r="P702" s="90"/>
      <c r="Q702" s="90"/>
      <c r="R702" s="90"/>
      <c r="S702" s="90"/>
      <c r="T702" s="91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T702" s="16" t="s">
        <v>151</v>
      </c>
      <c r="AU702" s="16" t="s">
        <v>85</v>
      </c>
    </row>
    <row r="703" spans="1:65" s="2" customFormat="1" ht="24.15" customHeight="1">
      <c r="A703" s="37"/>
      <c r="B703" s="38"/>
      <c r="C703" s="225" t="s">
        <v>1345</v>
      </c>
      <c r="D703" s="225" t="s">
        <v>144</v>
      </c>
      <c r="E703" s="226" t="s">
        <v>1346</v>
      </c>
      <c r="F703" s="227" t="s">
        <v>1347</v>
      </c>
      <c r="G703" s="228" t="s">
        <v>147</v>
      </c>
      <c r="H703" s="229">
        <v>37.875</v>
      </c>
      <c r="I703" s="230"/>
      <c r="J703" s="231">
        <f>ROUND(I703*H703,2)</f>
        <v>0</v>
      </c>
      <c r="K703" s="227" t="s">
        <v>148</v>
      </c>
      <c r="L703" s="43"/>
      <c r="M703" s="232" t="s">
        <v>1</v>
      </c>
      <c r="N703" s="233" t="s">
        <v>41</v>
      </c>
      <c r="O703" s="90"/>
      <c r="P703" s="234">
        <f>O703*H703</f>
        <v>0</v>
      </c>
      <c r="Q703" s="234">
        <v>0.00021</v>
      </c>
      <c r="R703" s="234">
        <f>Q703*H703</f>
        <v>0.00795375</v>
      </c>
      <c r="S703" s="234">
        <v>0</v>
      </c>
      <c r="T703" s="235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236" t="s">
        <v>240</v>
      </c>
      <c r="AT703" s="236" t="s">
        <v>144</v>
      </c>
      <c r="AU703" s="236" t="s">
        <v>85</v>
      </c>
      <c r="AY703" s="16" t="s">
        <v>142</v>
      </c>
      <c r="BE703" s="237">
        <f>IF(N703="základní",J703,0)</f>
        <v>0</v>
      </c>
      <c r="BF703" s="237">
        <f>IF(N703="snížená",J703,0)</f>
        <v>0</v>
      </c>
      <c r="BG703" s="237">
        <f>IF(N703="zákl. přenesená",J703,0)</f>
        <v>0</v>
      </c>
      <c r="BH703" s="237">
        <f>IF(N703="sníž. přenesená",J703,0)</f>
        <v>0</v>
      </c>
      <c r="BI703" s="237">
        <f>IF(N703="nulová",J703,0)</f>
        <v>0</v>
      </c>
      <c r="BJ703" s="16" t="s">
        <v>83</v>
      </c>
      <c r="BK703" s="237">
        <f>ROUND(I703*H703,2)</f>
        <v>0</v>
      </c>
      <c r="BL703" s="16" t="s">
        <v>240</v>
      </c>
      <c r="BM703" s="236" t="s">
        <v>1348</v>
      </c>
    </row>
    <row r="704" spans="1:47" s="2" customFormat="1" ht="12">
      <c r="A704" s="37"/>
      <c r="B704" s="38"/>
      <c r="C704" s="39"/>
      <c r="D704" s="238" t="s">
        <v>151</v>
      </c>
      <c r="E704" s="39"/>
      <c r="F704" s="239" t="s">
        <v>1349</v>
      </c>
      <c r="G704" s="39"/>
      <c r="H704" s="39"/>
      <c r="I704" s="240"/>
      <c r="J704" s="39"/>
      <c r="K704" s="39"/>
      <c r="L704" s="43"/>
      <c r="M704" s="241"/>
      <c r="N704" s="242"/>
      <c r="O704" s="90"/>
      <c r="P704" s="90"/>
      <c r="Q704" s="90"/>
      <c r="R704" s="90"/>
      <c r="S704" s="90"/>
      <c r="T704" s="91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T704" s="16" t="s">
        <v>151</v>
      </c>
      <c r="AU704" s="16" t="s">
        <v>85</v>
      </c>
    </row>
    <row r="705" spans="1:63" s="12" customFormat="1" ht="22.8" customHeight="1">
      <c r="A705" s="12"/>
      <c r="B705" s="209"/>
      <c r="C705" s="210"/>
      <c r="D705" s="211" t="s">
        <v>75</v>
      </c>
      <c r="E705" s="223" t="s">
        <v>1350</v>
      </c>
      <c r="F705" s="223" t="s">
        <v>1351</v>
      </c>
      <c r="G705" s="210"/>
      <c r="H705" s="210"/>
      <c r="I705" s="213"/>
      <c r="J705" s="224">
        <f>BK705</f>
        <v>0</v>
      </c>
      <c r="K705" s="210"/>
      <c r="L705" s="215"/>
      <c r="M705" s="216"/>
      <c r="N705" s="217"/>
      <c r="O705" s="217"/>
      <c r="P705" s="218">
        <f>SUM(P706:P716)</f>
        <v>0</v>
      </c>
      <c r="Q705" s="217"/>
      <c r="R705" s="218">
        <f>SUM(R706:R716)</f>
        <v>0.0972744</v>
      </c>
      <c r="S705" s="217"/>
      <c r="T705" s="219">
        <f>SUM(T706:T716)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20" t="s">
        <v>85</v>
      </c>
      <c r="AT705" s="221" t="s">
        <v>75</v>
      </c>
      <c r="AU705" s="221" t="s">
        <v>83</v>
      </c>
      <c r="AY705" s="220" t="s">
        <v>142</v>
      </c>
      <c r="BK705" s="222">
        <f>SUM(BK706:BK716)</f>
        <v>0</v>
      </c>
    </row>
    <row r="706" spans="1:65" s="2" customFormat="1" ht="24.15" customHeight="1">
      <c r="A706" s="37"/>
      <c r="B706" s="38"/>
      <c r="C706" s="225" t="s">
        <v>1352</v>
      </c>
      <c r="D706" s="225" t="s">
        <v>144</v>
      </c>
      <c r="E706" s="226" t="s">
        <v>1353</v>
      </c>
      <c r="F706" s="227" t="s">
        <v>1354</v>
      </c>
      <c r="G706" s="228" t="s">
        <v>147</v>
      </c>
      <c r="H706" s="229">
        <v>202.655</v>
      </c>
      <c r="I706" s="230"/>
      <c r="J706" s="231">
        <f>ROUND(I706*H706,2)</f>
        <v>0</v>
      </c>
      <c r="K706" s="227" t="s">
        <v>148</v>
      </c>
      <c r="L706" s="43"/>
      <c r="M706" s="232" t="s">
        <v>1</v>
      </c>
      <c r="N706" s="233" t="s">
        <v>41</v>
      </c>
      <c r="O706" s="90"/>
      <c r="P706" s="234">
        <f>O706*H706</f>
        <v>0</v>
      </c>
      <c r="Q706" s="234">
        <v>0</v>
      </c>
      <c r="R706" s="234">
        <f>Q706*H706</f>
        <v>0</v>
      </c>
      <c r="S706" s="234">
        <v>0</v>
      </c>
      <c r="T706" s="235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236" t="s">
        <v>240</v>
      </c>
      <c r="AT706" s="236" t="s">
        <v>144</v>
      </c>
      <c r="AU706" s="236" t="s">
        <v>85</v>
      </c>
      <c r="AY706" s="16" t="s">
        <v>142</v>
      </c>
      <c r="BE706" s="237">
        <f>IF(N706="základní",J706,0)</f>
        <v>0</v>
      </c>
      <c r="BF706" s="237">
        <f>IF(N706="snížená",J706,0)</f>
        <v>0</v>
      </c>
      <c r="BG706" s="237">
        <f>IF(N706="zákl. přenesená",J706,0)</f>
        <v>0</v>
      </c>
      <c r="BH706" s="237">
        <f>IF(N706="sníž. přenesená",J706,0)</f>
        <v>0</v>
      </c>
      <c r="BI706" s="237">
        <f>IF(N706="nulová",J706,0)</f>
        <v>0</v>
      </c>
      <c r="BJ706" s="16" t="s">
        <v>83</v>
      </c>
      <c r="BK706" s="237">
        <f>ROUND(I706*H706,2)</f>
        <v>0</v>
      </c>
      <c r="BL706" s="16" t="s">
        <v>240</v>
      </c>
      <c r="BM706" s="236" t="s">
        <v>1355</v>
      </c>
    </row>
    <row r="707" spans="1:47" s="2" customFormat="1" ht="12">
      <c r="A707" s="37"/>
      <c r="B707" s="38"/>
      <c r="C707" s="39"/>
      <c r="D707" s="238" t="s">
        <v>151</v>
      </c>
      <c r="E707" s="39"/>
      <c r="F707" s="239" t="s">
        <v>1356</v>
      </c>
      <c r="G707" s="39"/>
      <c r="H707" s="39"/>
      <c r="I707" s="240"/>
      <c r="J707" s="39"/>
      <c r="K707" s="39"/>
      <c r="L707" s="43"/>
      <c r="M707" s="241"/>
      <c r="N707" s="242"/>
      <c r="O707" s="90"/>
      <c r="P707" s="90"/>
      <c r="Q707" s="90"/>
      <c r="R707" s="90"/>
      <c r="S707" s="90"/>
      <c r="T707" s="91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T707" s="16" t="s">
        <v>151</v>
      </c>
      <c r="AU707" s="16" t="s">
        <v>85</v>
      </c>
    </row>
    <row r="708" spans="1:51" s="13" customFormat="1" ht="12">
      <c r="A708" s="13"/>
      <c r="B708" s="243"/>
      <c r="C708" s="244"/>
      <c r="D708" s="238" t="s">
        <v>153</v>
      </c>
      <c r="E708" s="245" t="s">
        <v>1</v>
      </c>
      <c r="F708" s="246" t="s">
        <v>1357</v>
      </c>
      <c r="G708" s="244"/>
      <c r="H708" s="247">
        <v>45.15</v>
      </c>
      <c r="I708" s="248"/>
      <c r="J708" s="244"/>
      <c r="K708" s="244"/>
      <c r="L708" s="249"/>
      <c r="M708" s="250"/>
      <c r="N708" s="251"/>
      <c r="O708" s="251"/>
      <c r="P708" s="251"/>
      <c r="Q708" s="251"/>
      <c r="R708" s="251"/>
      <c r="S708" s="251"/>
      <c r="T708" s="25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3" t="s">
        <v>153</v>
      </c>
      <c r="AU708" s="253" t="s">
        <v>85</v>
      </c>
      <c r="AV708" s="13" t="s">
        <v>85</v>
      </c>
      <c r="AW708" s="13" t="s">
        <v>32</v>
      </c>
      <c r="AX708" s="13" t="s">
        <v>76</v>
      </c>
      <c r="AY708" s="253" t="s">
        <v>142</v>
      </c>
    </row>
    <row r="709" spans="1:51" s="13" customFormat="1" ht="12">
      <c r="A709" s="13"/>
      <c r="B709" s="243"/>
      <c r="C709" s="244"/>
      <c r="D709" s="238" t="s">
        <v>153</v>
      </c>
      <c r="E709" s="245" t="s">
        <v>1</v>
      </c>
      <c r="F709" s="246" t="s">
        <v>1358</v>
      </c>
      <c r="G709" s="244"/>
      <c r="H709" s="247">
        <v>147.58</v>
      </c>
      <c r="I709" s="248"/>
      <c r="J709" s="244"/>
      <c r="K709" s="244"/>
      <c r="L709" s="249"/>
      <c r="M709" s="250"/>
      <c r="N709" s="251"/>
      <c r="O709" s="251"/>
      <c r="P709" s="251"/>
      <c r="Q709" s="251"/>
      <c r="R709" s="251"/>
      <c r="S709" s="251"/>
      <c r="T709" s="25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3" t="s">
        <v>153</v>
      </c>
      <c r="AU709" s="253" t="s">
        <v>85</v>
      </c>
      <c r="AV709" s="13" t="s">
        <v>85</v>
      </c>
      <c r="AW709" s="13" t="s">
        <v>32</v>
      </c>
      <c r="AX709" s="13" t="s">
        <v>76</v>
      </c>
      <c r="AY709" s="253" t="s">
        <v>142</v>
      </c>
    </row>
    <row r="710" spans="1:51" s="13" customFormat="1" ht="12">
      <c r="A710" s="13"/>
      <c r="B710" s="243"/>
      <c r="C710" s="244"/>
      <c r="D710" s="238" t="s">
        <v>153</v>
      </c>
      <c r="E710" s="245" t="s">
        <v>1</v>
      </c>
      <c r="F710" s="246" t="s">
        <v>1359</v>
      </c>
      <c r="G710" s="244"/>
      <c r="H710" s="247">
        <v>9.925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3" t="s">
        <v>153</v>
      </c>
      <c r="AU710" s="253" t="s">
        <v>85</v>
      </c>
      <c r="AV710" s="13" t="s">
        <v>85</v>
      </c>
      <c r="AW710" s="13" t="s">
        <v>32</v>
      </c>
      <c r="AX710" s="13" t="s">
        <v>76</v>
      </c>
      <c r="AY710" s="253" t="s">
        <v>142</v>
      </c>
    </row>
    <row r="711" spans="1:51" s="14" customFormat="1" ht="12">
      <c r="A711" s="14"/>
      <c r="B711" s="264"/>
      <c r="C711" s="265"/>
      <c r="D711" s="238" t="s">
        <v>153</v>
      </c>
      <c r="E711" s="266" t="s">
        <v>1</v>
      </c>
      <c r="F711" s="267" t="s">
        <v>233</v>
      </c>
      <c r="G711" s="265"/>
      <c r="H711" s="268">
        <v>202.65500000000003</v>
      </c>
      <c r="I711" s="269"/>
      <c r="J711" s="265"/>
      <c r="K711" s="265"/>
      <c r="L711" s="270"/>
      <c r="M711" s="271"/>
      <c r="N711" s="272"/>
      <c r="O711" s="272"/>
      <c r="P711" s="272"/>
      <c r="Q711" s="272"/>
      <c r="R711" s="272"/>
      <c r="S711" s="272"/>
      <c r="T711" s="27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4" t="s">
        <v>153</v>
      </c>
      <c r="AU711" s="274" t="s">
        <v>85</v>
      </c>
      <c r="AV711" s="14" t="s">
        <v>149</v>
      </c>
      <c r="AW711" s="14" t="s">
        <v>32</v>
      </c>
      <c r="AX711" s="14" t="s">
        <v>83</v>
      </c>
      <c r="AY711" s="274" t="s">
        <v>142</v>
      </c>
    </row>
    <row r="712" spans="1:65" s="2" customFormat="1" ht="24.15" customHeight="1">
      <c r="A712" s="37"/>
      <c r="B712" s="38"/>
      <c r="C712" s="225" t="s">
        <v>1360</v>
      </c>
      <c r="D712" s="225" t="s">
        <v>144</v>
      </c>
      <c r="E712" s="226" t="s">
        <v>1361</v>
      </c>
      <c r="F712" s="227" t="s">
        <v>1362</v>
      </c>
      <c r="G712" s="228" t="s">
        <v>147</v>
      </c>
      <c r="H712" s="229">
        <v>202.655</v>
      </c>
      <c r="I712" s="230"/>
      <c r="J712" s="231">
        <f>ROUND(I712*H712,2)</f>
        <v>0</v>
      </c>
      <c r="K712" s="227" t="s">
        <v>148</v>
      </c>
      <c r="L712" s="43"/>
      <c r="M712" s="232" t="s">
        <v>1</v>
      </c>
      <c r="N712" s="233" t="s">
        <v>41</v>
      </c>
      <c r="O712" s="90"/>
      <c r="P712" s="234">
        <f>O712*H712</f>
        <v>0</v>
      </c>
      <c r="Q712" s="234">
        <v>0.0002</v>
      </c>
      <c r="R712" s="234">
        <f>Q712*H712</f>
        <v>0.040531000000000005</v>
      </c>
      <c r="S712" s="234">
        <v>0</v>
      </c>
      <c r="T712" s="235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36" t="s">
        <v>240</v>
      </c>
      <c r="AT712" s="236" t="s">
        <v>144</v>
      </c>
      <c r="AU712" s="236" t="s">
        <v>85</v>
      </c>
      <c r="AY712" s="16" t="s">
        <v>142</v>
      </c>
      <c r="BE712" s="237">
        <f>IF(N712="základní",J712,0)</f>
        <v>0</v>
      </c>
      <c r="BF712" s="237">
        <f>IF(N712="snížená",J712,0)</f>
        <v>0</v>
      </c>
      <c r="BG712" s="237">
        <f>IF(N712="zákl. přenesená",J712,0)</f>
        <v>0</v>
      </c>
      <c r="BH712" s="237">
        <f>IF(N712="sníž. přenesená",J712,0)</f>
        <v>0</v>
      </c>
      <c r="BI712" s="237">
        <f>IF(N712="nulová",J712,0)</f>
        <v>0</v>
      </c>
      <c r="BJ712" s="16" t="s">
        <v>83</v>
      </c>
      <c r="BK712" s="237">
        <f>ROUND(I712*H712,2)</f>
        <v>0</v>
      </c>
      <c r="BL712" s="16" t="s">
        <v>240</v>
      </c>
      <c r="BM712" s="236" t="s">
        <v>1363</v>
      </c>
    </row>
    <row r="713" spans="1:47" s="2" customFormat="1" ht="12">
      <c r="A713" s="37"/>
      <c r="B713" s="38"/>
      <c r="C713" s="39"/>
      <c r="D713" s="238" t="s">
        <v>151</v>
      </c>
      <c r="E713" s="39"/>
      <c r="F713" s="239" t="s">
        <v>1364</v>
      </c>
      <c r="G713" s="39"/>
      <c r="H713" s="39"/>
      <c r="I713" s="240"/>
      <c r="J713" s="39"/>
      <c r="K713" s="39"/>
      <c r="L713" s="43"/>
      <c r="M713" s="241"/>
      <c r="N713" s="242"/>
      <c r="O713" s="90"/>
      <c r="P713" s="90"/>
      <c r="Q713" s="90"/>
      <c r="R713" s="90"/>
      <c r="S713" s="90"/>
      <c r="T713" s="91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T713" s="16" t="s">
        <v>151</v>
      </c>
      <c r="AU713" s="16" t="s">
        <v>85</v>
      </c>
    </row>
    <row r="714" spans="1:51" s="13" customFormat="1" ht="12">
      <c r="A714" s="13"/>
      <c r="B714" s="243"/>
      <c r="C714" s="244"/>
      <c r="D714" s="238" t="s">
        <v>153</v>
      </c>
      <c r="E714" s="245" t="s">
        <v>1</v>
      </c>
      <c r="F714" s="246" t="s">
        <v>1365</v>
      </c>
      <c r="G714" s="244"/>
      <c r="H714" s="247">
        <v>202.655</v>
      </c>
      <c r="I714" s="248"/>
      <c r="J714" s="244"/>
      <c r="K714" s="244"/>
      <c r="L714" s="249"/>
      <c r="M714" s="250"/>
      <c r="N714" s="251"/>
      <c r="O714" s="251"/>
      <c r="P714" s="251"/>
      <c r="Q714" s="251"/>
      <c r="R714" s="251"/>
      <c r="S714" s="251"/>
      <c r="T714" s="25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3" t="s">
        <v>153</v>
      </c>
      <c r="AU714" s="253" t="s">
        <v>85</v>
      </c>
      <c r="AV714" s="13" t="s">
        <v>85</v>
      </c>
      <c r="AW714" s="13" t="s">
        <v>32</v>
      </c>
      <c r="AX714" s="13" t="s">
        <v>83</v>
      </c>
      <c r="AY714" s="253" t="s">
        <v>142</v>
      </c>
    </row>
    <row r="715" spans="1:65" s="2" customFormat="1" ht="33" customHeight="1">
      <c r="A715" s="37"/>
      <c r="B715" s="38"/>
      <c r="C715" s="225" t="s">
        <v>1366</v>
      </c>
      <c r="D715" s="225" t="s">
        <v>144</v>
      </c>
      <c r="E715" s="226" t="s">
        <v>1367</v>
      </c>
      <c r="F715" s="227" t="s">
        <v>1368</v>
      </c>
      <c r="G715" s="228" t="s">
        <v>147</v>
      </c>
      <c r="H715" s="229">
        <v>202.655</v>
      </c>
      <c r="I715" s="230"/>
      <c r="J715" s="231">
        <f>ROUND(I715*H715,2)</f>
        <v>0</v>
      </c>
      <c r="K715" s="227" t="s">
        <v>148</v>
      </c>
      <c r="L715" s="43"/>
      <c r="M715" s="232" t="s">
        <v>1</v>
      </c>
      <c r="N715" s="233" t="s">
        <v>41</v>
      </c>
      <c r="O715" s="90"/>
      <c r="P715" s="234">
        <f>O715*H715</f>
        <v>0</v>
      </c>
      <c r="Q715" s="234">
        <v>0.00028</v>
      </c>
      <c r="R715" s="234">
        <f>Q715*H715</f>
        <v>0.05674339999999999</v>
      </c>
      <c r="S715" s="234">
        <v>0</v>
      </c>
      <c r="T715" s="235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236" t="s">
        <v>240</v>
      </c>
      <c r="AT715" s="236" t="s">
        <v>144</v>
      </c>
      <c r="AU715" s="236" t="s">
        <v>85</v>
      </c>
      <c r="AY715" s="16" t="s">
        <v>142</v>
      </c>
      <c r="BE715" s="237">
        <f>IF(N715="základní",J715,0)</f>
        <v>0</v>
      </c>
      <c r="BF715" s="237">
        <f>IF(N715="snížená",J715,0)</f>
        <v>0</v>
      </c>
      <c r="BG715" s="237">
        <f>IF(N715="zákl. přenesená",J715,0)</f>
        <v>0</v>
      </c>
      <c r="BH715" s="237">
        <f>IF(N715="sníž. přenesená",J715,0)</f>
        <v>0</v>
      </c>
      <c r="BI715" s="237">
        <f>IF(N715="nulová",J715,0)</f>
        <v>0</v>
      </c>
      <c r="BJ715" s="16" t="s">
        <v>83</v>
      </c>
      <c r="BK715" s="237">
        <f>ROUND(I715*H715,2)</f>
        <v>0</v>
      </c>
      <c r="BL715" s="16" t="s">
        <v>240</v>
      </c>
      <c r="BM715" s="236" t="s">
        <v>1369</v>
      </c>
    </row>
    <row r="716" spans="1:47" s="2" customFormat="1" ht="12">
      <c r="A716" s="37"/>
      <c r="B716" s="38"/>
      <c r="C716" s="39"/>
      <c r="D716" s="238" t="s">
        <v>151</v>
      </c>
      <c r="E716" s="39"/>
      <c r="F716" s="239" t="s">
        <v>1370</v>
      </c>
      <c r="G716" s="39"/>
      <c r="H716" s="39"/>
      <c r="I716" s="240"/>
      <c r="J716" s="39"/>
      <c r="K716" s="39"/>
      <c r="L716" s="43"/>
      <c r="M716" s="275"/>
      <c r="N716" s="276"/>
      <c r="O716" s="277"/>
      <c r="P716" s="277"/>
      <c r="Q716" s="277"/>
      <c r="R716" s="277"/>
      <c r="S716" s="277"/>
      <c r="T716" s="278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T716" s="16" t="s">
        <v>151</v>
      </c>
      <c r="AU716" s="16" t="s">
        <v>85</v>
      </c>
    </row>
    <row r="717" spans="1:31" s="2" customFormat="1" ht="6.95" customHeight="1">
      <c r="A717" s="37"/>
      <c r="B717" s="65"/>
      <c r="C717" s="66"/>
      <c r="D717" s="66"/>
      <c r="E717" s="66"/>
      <c r="F717" s="66"/>
      <c r="G717" s="66"/>
      <c r="H717" s="66"/>
      <c r="I717" s="66"/>
      <c r="J717" s="66"/>
      <c r="K717" s="66"/>
      <c r="L717" s="43"/>
      <c r="M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</row>
  </sheetData>
  <sheetProtection password="CC35" sheet="1" objects="1" scenarios="1" formatColumns="0" formatRows="0" autoFilter="0"/>
  <autoFilter ref="C138:K716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2:12" s="1" customFormat="1" ht="12" customHeight="1">
      <c r="B8" s="19"/>
      <c r="D8" s="149" t="s">
        <v>110</v>
      </c>
      <c r="L8" s="19"/>
    </row>
    <row r="9" spans="1:31" s="2" customFormat="1" ht="16.5" customHeight="1">
      <c r="A9" s="37"/>
      <c r="B9" s="43"/>
      <c r="C9" s="37"/>
      <c r="D9" s="37"/>
      <c r="E9" s="150" t="s">
        <v>353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1371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1372</v>
      </c>
      <c r="G14" s="37"/>
      <c r="H14" s="37"/>
      <c r="I14" s="149" t="s">
        <v>22</v>
      </c>
      <c r="J14" s="152" t="str">
        <f>'Rekapitulace stavby'!AN8</f>
        <v>21. 3. 2023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>Město Nový Bor</v>
      </c>
      <c r="F17" s="37"/>
      <c r="G17" s="37"/>
      <c r="H17" s="37"/>
      <c r="I17" s="149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>R. Voce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>J. Nenšěra</v>
      </c>
      <c r="F26" s="37"/>
      <c r="G26" s="37"/>
      <c r="H26" s="37"/>
      <c r="I26" s="149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ROUND(J120,2)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ROUND((SUM(BE120:BE262)),2)</f>
        <v>0</v>
      </c>
      <c r="G35" s="37"/>
      <c r="H35" s="37"/>
      <c r="I35" s="163">
        <v>0.21</v>
      </c>
      <c r="J35" s="162">
        <f>ROUND(((SUM(BE120:BE262))*I35),2)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ROUND((SUM(BF120:BF262)),2)</f>
        <v>0</v>
      </c>
      <c r="G36" s="37"/>
      <c r="H36" s="37"/>
      <c r="I36" s="163">
        <v>0.15</v>
      </c>
      <c r="J36" s="162">
        <f>ROUND(((SUM(BF120:BF262))*I36),2)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ROUND((SUM(BG120:BG262)),2)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ROUND((SUM(BH120:BH262)),2)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ROUND((SUM(BI120:BI262)),2)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353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02a - elektroinstalace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21. 3. 2023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Nový Bor</v>
      </c>
      <c r="G93" s="39"/>
      <c r="H93" s="39"/>
      <c r="I93" s="31" t="s">
        <v>30</v>
      </c>
      <c r="J93" s="35" t="str">
        <f>E23</f>
        <v>R. Voce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Nenšěra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J120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127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2" t="str">
        <f>E7</f>
        <v>Sociální zázemí pro Lesní hřbitov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2:12" s="1" customFormat="1" ht="12" customHeight="1">
      <c r="B109" s="20"/>
      <c r="C109" s="31" t="s">
        <v>110</v>
      </c>
      <c r="D109" s="21"/>
      <c r="E109" s="21"/>
      <c r="F109" s="21"/>
      <c r="G109" s="21"/>
      <c r="H109" s="21"/>
      <c r="I109" s="21"/>
      <c r="J109" s="21"/>
      <c r="K109" s="21"/>
      <c r="L109" s="19"/>
    </row>
    <row r="110" spans="1:31" s="2" customFormat="1" ht="16.5" customHeight="1">
      <c r="A110" s="37"/>
      <c r="B110" s="38"/>
      <c r="C110" s="39"/>
      <c r="D110" s="39"/>
      <c r="E110" s="182" t="s">
        <v>353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E11</f>
        <v>02a - elektroinstalace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F14</f>
        <v xml:space="preserve"> </v>
      </c>
      <c r="G114" s="39"/>
      <c r="H114" s="39"/>
      <c r="I114" s="31" t="s">
        <v>22</v>
      </c>
      <c r="J114" s="78" t="str">
        <f>IF(J14="","",J14)</f>
        <v>21. 3. 2023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E17</f>
        <v>Město Nový Bor</v>
      </c>
      <c r="G116" s="39"/>
      <c r="H116" s="39"/>
      <c r="I116" s="31" t="s">
        <v>30</v>
      </c>
      <c r="J116" s="35" t="str">
        <f>E23</f>
        <v>R. Voce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IF(E20="","",E20)</f>
        <v>Vyplň údaj</v>
      </c>
      <c r="G117" s="39"/>
      <c r="H117" s="39"/>
      <c r="I117" s="31" t="s">
        <v>33</v>
      </c>
      <c r="J117" s="35" t="str">
        <f>E26</f>
        <v>J. Nenšěra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8"/>
      <c r="B119" s="199"/>
      <c r="C119" s="200" t="s">
        <v>128</v>
      </c>
      <c r="D119" s="201" t="s">
        <v>61</v>
      </c>
      <c r="E119" s="201" t="s">
        <v>57</v>
      </c>
      <c r="F119" s="201" t="s">
        <v>58</v>
      </c>
      <c r="G119" s="201" t="s">
        <v>129</v>
      </c>
      <c r="H119" s="201" t="s">
        <v>130</v>
      </c>
      <c r="I119" s="201" t="s">
        <v>131</v>
      </c>
      <c r="J119" s="201" t="s">
        <v>116</v>
      </c>
      <c r="K119" s="202" t="s">
        <v>132</v>
      </c>
      <c r="L119" s="203"/>
      <c r="M119" s="99" t="s">
        <v>1</v>
      </c>
      <c r="N119" s="100" t="s">
        <v>40</v>
      </c>
      <c r="O119" s="100" t="s">
        <v>133</v>
      </c>
      <c r="P119" s="100" t="s">
        <v>134</v>
      </c>
      <c r="Q119" s="100" t="s">
        <v>135</v>
      </c>
      <c r="R119" s="100" t="s">
        <v>136</v>
      </c>
      <c r="S119" s="100" t="s">
        <v>137</v>
      </c>
      <c r="T119" s="101" t="s">
        <v>138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pans="1:63" s="2" customFormat="1" ht="22.8" customHeight="1">
      <c r="A120" s="37"/>
      <c r="B120" s="38"/>
      <c r="C120" s="106" t="s">
        <v>139</v>
      </c>
      <c r="D120" s="39"/>
      <c r="E120" s="39"/>
      <c r="F120" s="39"/>
      <c r="G120" s="39"/>
      <c r="H120" s="39"/>
      <c r="I120" s="39"/>
      <c r="J120" s="204">
        <f>BK120</f>
        <v>0</v>
      </c>
      <c r="K120" s="39"/>
      <c r="L120" s="43"/>
      <c r="M120" s="102"/>
      <c r="N120" s="205"/>
      <c r="O120" s="103"/>
      <c r="P120" s="206">
        <f>SUM(P121:P262)</f>
        <v>0</v>
      </c>
      <c r="Q120" s="103"/>
      <c r="R120" s="206">
        <f>SUM(R121:R262)</f>
        <v>0</v>
      </c>
      <c r="S120" s="103"/>
      <c r="T120" s="207">
        <f>SUM(T121:T262)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118</v>
      </c>
      <c r="BK120" s="208">
        <f>SUM(BK121:BK262)</f>
        <v>0</v>
      </c>
    </row>
    <row r="121" spans="1:65" s="2" customFormat="1" ht="16.5" customHeight="1">
      <c r="A121" s="37"/>
      <c r="B121" s="38"/>
      <c r="C121" s="225" t="s">
        <v>83</v>
      </c>
      <c r="D121" s="225" t="s">
        <v>144</v>
      </c>
      <c r="E121" s="226" t="s">
        <v>1373</v>
      </c>
      <c r="F121" s="227" t="s">
        <v>1374</v>
      </c>
      <c r="G121" s="228" t="s">
        <v>218</v>
      </c>
      <c r="H121" s="229">
        <v>21</v>
      </c>
      <c r="I121" s="230"/>
      <c r="J121" s="231">
        <f>ROUND(I121*H121,2)</f>
        <v>0</v>
      </c>
      <c r="K121" s="227" t="s">
        <v>1</v>
      </c>
      <c r="L121" s="43"/>
      <c r="M121" s="232" t="s">
        <v>1</v>
      </c>
      <c r="N121" s="233" t="s">
        <v>41</v>
      </c>
      <c r="O121" s="90"/>
      <c r="P121" s="234">
        <f>O121*H121</f>
        <v>0</v>
      </c>
      <c r="Q121" s="234">
        <v>0</v>
      </c>
      <c r="R121" s="234">
        <f>Q121*H121</f>
        <v>0</v>
      </c>
      <c r="S121" s="234">
        <v>0</v>
      </c>
      <c r="T121" s="23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6" t="s">
        <v>149</v>
      </c>
      <c r="AT121" s="236" t="s">
        <v>144</v>
      </c>
      <c r="AU121" s="236" t="s">
        <v>76</v>
      </c>
      <c r="AY121" s="16" t="s">
        <v>142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6" t="s">
        <v>83</v>
      </c>
      <c r="BK121" s="237">
        <f>ROUND(I121*H121,2)</f>
        <v>0</v>
      </c>
      <c r="BL121" s="16" t="s">
        <v>149</v>
      </c>
      <c r="BM121" s="236" t="s">
        <v>85</v>
      </c>
    </row>
    <row r="122" spans="1:47" s="2" customFormat="1" ht="12">
      <c r="A122" s="37"/>
      <c r="B122" s="38"/>
      <c r="C122" s="39"/>
      <c r="D122" s="238" t="s">
        <v>151</v>
      </c>
      <c r="E122" s="39"/>
      <c r="F122" s="239" t="s">
        <v>1374</v>
      </c>
      <c r="G122" s="39"/>
      <c r="H122" s="39"/>
      <c r="I122" s="240"/>
      <c r="J122" s="39"/>
      <c r="K122" s="39"/>
      <c r="L122" s="43"/>
      <c r="M122" s="241"/>
      <c r="N122" s="242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151</v>
      </c>
      <c r="AU122" s="16" t="s">
        <v>76</v>
      </c>
    </row>
    <row r="123" spans="1:65" s="2" customFormat="1" ht="16.5" customHeight="1">
      <c r="A123" s="37"/>
      <c r="B123" s="38"/>
      <c r="C123" s="225" t="s">
        <v>85</v>
      </c>
      <c r="D123" s="225" t="s">
        <v>144</v>
      </c>
      <c r="E123" s="226" t="s">
        <v>1375</v>
      </c>
      <c r="F123" s="227" t="s">
        <v>1376</v>
      </c>
      <c r="G123" s="228" t="s">
        <v>218</v>
      </c>
      <c r="H123" s="229">
        <v>3</v>
      </c>
      <c r="I123" s="230"/>
      <c r="J123" s="231">
        <f>ROUND(I123*H123,2)</f>
        <v>0</v>
      </c>
      <c r="K123" s="227" t="s">
        <v>1</v>
      </c>
      <c r="L123" s="43"/>
      <c r="M123" s="232" t="s">
        <v>1</v>
      </c>
      <c r="N123" s="233" t="s">
        <v>41</v>
      </c>
      <c r="O123" s="90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6" t="s">
        <v>149</v>
      </c>
      <c r="AT123" s="236" t="s">
        <v>144</v>
      </c>
      <c r="AU123" s="236" t="s">
        <v>76</v>
      </c>
      <c r="AY123" s="16" t="s">
        <v>142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6" t="s">
        <v>83</v>
      </c>
      <c r="BK123" s="237">
        <f>ROUND(I123*H123,2)</f>
        <v>0</v>
      </c>
      <c r="BL123" s="16" t="s">
        <v>149</v>
      </c>
      <c r="BM123" s="236" t="s">
        <v>149</v>
      </c>
    </row>
    <row r="124" spans="1:47" s="2" customFormat="1" ht="12">
      <c r="A124" s="37"/>
      <c r="B124" s="38"/>
      <c r="C124" s="39"/>
      <c r="D124" s="238" t="s">
        <v>151</v>
      </c>
      <c r="E124" s="39"/>
      <c r="F124" s="239" t="s">
        <v>1376</v>
      </c>
      <c r="G124" s="39"/>
      <c r="H124" s="39"/>
      <c r="I124" s="240"/>
      <c r="J124" s="39"/>
      <c r="K124" s="39"/>
      <c r="L124" s="43"/>
      <c r="M124" s="241"/>
      <c r="N124" s="242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151</v>
      </c>
      <c r="AU124" s="16" t="s">
        <v>76</v>
      </c>
    </row>
    <row r="125" spans="1:65" s="2" customFormat="1" ht="16.5" customHeight="1">
      <c r="A125" s="37"/>
      <c r="B125" s="38"/>
      <c r="C125" s="225" t="s">
        <v>159</v>
      </c>
      <c r="D125" s="225" t="s">
        <v>144</v>
      </c>
      <c r="E125" s="226" t="s">
        <v>1377</v>
      </c>
      <c r="F125" s="227" t="s">
        <v>1378</v>
      </c>
      <c r="G125" s="228" t="s">
        <v>218</v>
      </c>
      <c r="H125" s="229">
        <v>14</v>
      </c>
      <c r="I125" s="230"/>
      <c r="J125" s="231">
        <f>ROUND(I125*H125,2)</f>
        <v>0</v>
      </c>
      <c r="K125" s="227" t="s">
        <v>1</v>
      </c>
      <c r="L125" s="43"/>
      <c r="M125" s="232" t="s">
        <v>1</v>
      </c>
      <c r="N125" s="233" t="s">
        <v>41</v>
      </c>
      <c r="O125" s="90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149</v>
      </c>
      <c r="AT125" s="236" t="s">
        <v>144</v>
      </c>
      <c r="AU125" s="236" t="s">
        <v>76</v>
      </c>
      <c r="AY125" s="16" t="s">
        <v>142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83</v>
      </c>
      <c r="BK125" s="237">
        <f>ROUND(I125*H125,2)</f>
        <v>0</v>
      </c>
      <c r="BL125" s="16" t="s">
        <v>149</v>
      </c>
      <c r="BM125" s="236" t="s">
        <v>177</v>
      </c>
    </row>
    <row r="126" spans="1:47" s="2" customFormat="1" ht="12">
      <c r="A126" s="37"/>
      <c r="B126" s="38"/>
      <c r="C126" s="39"/>
      <c r="D126" s="238" t="s">
        <v>151</v>
      </c>
      <c r="E126" s="39"/>
      <c r="F126" s="239" t="s">
        <v>1378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151</v>
      </c>
      <c r="AU126" s="16" t="s">
        <v>76</v>
      </c>
    </row>
    <row r="127" spans="1:65" s="2" customFormat="1" ht="16.5" customHeight="1">
      <c r="A127" s="37"/>
      <c r="B127" s="38"/>
      <c r="C127" s="225" t="s">
        <v>149</v>
      </c>
      <c r="D127" s="225" t="s">
        <v>144</v>
      </c>
      <c r="E127" s="226" t="s">
        <v>1379</v>
      </c>
      <c r="F127" s="227" t="s">
        <v>1380</v>
      </c>
      <c r="G127" s="228" t="s">
        <v>218</v>
      </c>
      <c r="H127" s="229">
        <v>22</v>
      </c>
      <c r="I127" s="230"/>
      <c r="J127" s="231">
        <f>ROUND(I127*H127,2)</f>
        <v>0</v>
      </c>
      <c r="K127" s="227" t="s">
        <v>1</v>
      </c>
      <c r="L127" s="43"/>
      <c r="M127" s="232" t="s">
        <v>1</v>
      </c>
      <c r="N127" s="233" t="s">
        <v>41</v>
      </c>
      <c r="O127" s="90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6" t="s">
        <v>149</v>
      </c>
      <c r="AT127" s="236" t="s">
        <v>144</v>
      </c>
      <c r="AU127" s="236" t="s">
        <v>76</v>
      </c>
      <c r="AY127" s="16" t="s">
        <v>142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6" t="s">
        <v>83</v>
      </c>
      <c r="BK127" s="237">
        <f>ROUND(I127*H127,2)</f>
        <v>0</v>
      </c>
      <c r="BL127" s="16" t="s">
        <v>149</v>
      </c>
      <c r="BM127" s="236" t="s">
        <v>190</v>
      </c>
    </row>
    <row r="128" spans="1:47" s="2" customFormat="1" ht="12">
      <c r="A128" s="37"/>
      <c r="B128" s="38"/>
      <c r="C128" s="39"/>
      <c r="D128" s="238" t="s">
        <v>151</v>
      </c>
      <c r="E128" s="39"/>
      <c r="F128" s="239" t="s">
        <v>1380</v>
      </c>
      <c r="G128" s="39"/>
      <c r="H128" s="39"/>
      <c r="I128" s="240"/>
      <c r="J128" s="39"/>
      <c r="K128" s="39"/>
      <c r="L128" s="43"/>
      <c r="M128" s="241"/>
      <c r="N128" s="242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151</v>
      </c>
      <c r="AU128" s="16" t="s">
        <v>76</v>
      </c>
    </row>
    <row r="129" spans="1:65" s="2" customFormat="1" ht="16.5" customHeight="1">
      <c r="A129" s="37"/>
      <c r="B129" s="38"/>
      <c r="C129" s="225" t="s">
        <v>171</v>
      </c>
      <c r="D129" s="225" t="s">
        <v>144</v>
      </c>
      <c r="E129" s="226" t="s">
        <v>1381</v>
      </c>
      <c r="F129" s="227" t="s">
        <v>1382</v>
      </c>
      <c r="G129" s="228" t="s">
        <v>218</v>
      </c>
      <c r="H129" s="229">
        <v>193</v>
      </c>
      <c r="I129" s="230"/>
      <c r="J129" s="231">
        <f>ROUND(I129*H129,2)</f>
        <v>0</v>
      </c>
      <c r="K129" s="227" t="s">
        <v>1</v>
      </c>
      <c r="L129" s="43"/>
      <c r="M129" s="232" t="s">
        <v>1</v>
      </c>
      <c r="N129" s="233" t="s">
        <v>41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149</v>
      </c>
      <c r="AT129" s="236" t="s">
        <v>144</v>
      </c>
      <c r="AU129" s="236" t="s">
        <v>76</v>
      </c>
      <c r="AY129" s="16" t="s">
        <v>142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83</v>
      </c>
      <c r="BK129" s="237">
        <f>ROUND(I129*H129,2)</f>
        <v>0</v>
      </c>
      <c r="BL129" s="16" t="s">
        <v>149</v>
      </c>
      <c r="BM129" s="236" t="s">
        <v>201</v>
      </c>
    </row>
    <row r="130" spans="1:47" s="2" customFormat="1" ht="12">
      <c r="A130" s="37"/>
      <c r="B130" s="38"/>
      <c r="C130" s="39"/>
      <c r="D130" s="238" t="s">
        <v>151</v>
      </c>
      <c r="E130" s="39"/>
      <c r="F130" s="239" t="s">
        <v>1382</v>
      </c>
      <c r="G130" s="39"/>
      <c r="H130" s="39"/>
      <c r="I130" s="240"/>
      <c r="J130" s="39"/>
      <c r="K130" s="39"/>
      <c r="L130" s="43"/>
      <c r="M130" s="241"/>
      <c r="N130" s="242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151</v>
      </c>
      <c r="AU130" s="16" t="s">
        <v>76</v>
      </c>
    </row>
    <row r="131" spans="1:65" s="2" customFormat="1" ht="16.5" customHeight="1">
      <c r="A131" s="37"/>
      <c r="B131" s="38"/>
      <c r="C131" s="225" t="s">
        <v>177</v>
      </c>
      <c r="D131" s="225" t="s">
        <v>144</v>
      </c>
      <c r="E131" s="226" t="s">
        <v>1383</v>
      </c>
      <c r="F131" s="227" t="s">
        <v>1384</v>
      </c>
      <c r="G131" s="228" t="s">
        <v>218</v>
      </c>
      <c r="H131" s="229">
        <v>261</v>
      </c>
      <c r="I131" s="230"/>
      <c r="J131" s="231">
        <f>ROUND(I131*H131,2)</f>
        <v>0</v>
      </c>
      <c r="K131" s="227" t="s">
        <v>1</v>
      </c>
      <c r="L131" s="43"/>
      <c r="M131" s="232" t="s">
        <v>1</v>
      </c>
      <c r="N131" s="233" t="s">
        <v>41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149</v>
      </c>
      <c r="AT131" s="236" t="s">
        <v>144</v>
      </c>
      <c r="AU131" s="236" t="s">
        <v>76</v>
      </c>
      <c r="AY131" s="16" t="s">
        <v>142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83</v>
      </c>
      <c r="BK131" s="237">
        <f>ROUND(I131*H131,2)</f>
        <v>0</v>
      </c>
      <c r="BL131" s="16" t="s">
        <v>149</v>
      </c>
      <c r="BM131" s="236" t="s">
        <v>215</v>
      </c>
    </row>
    <row r="132" spans="1:47" s="2" customFormat="1" ht="12">
      <c r="A132" s="37"/>
      <c r="B132" s="38"/>
      <c r="C132" s="39"/>
      <c r="D132" s="238" t="s">
        <v>151</v>
      </c>
      <c r="E132" s="39"/>
      <c r="F132" s="239" t="s">
        <v>1384</v>
      </c>
      <c r="G132" s="39"/>
      <c r="H132" s="39"/>
      <c r="I132" s="240"/>
      <c r="J132" s="39"/>
      <c r="K132" s="39"/>
      <c r="L132" s="43"/>
      <c r="M132" s="241"/>
      <c r="N132" s="242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151</v>
      </c>
      <c r="AU132" s="16" t="s">
        <v>76</v>
      </c>
    </row>
    <row r="133" spans="1:65" s="2" customFormat="1" ht="16.5" customHeight="1">
      <c r="A133" s="37"/>
      <c r="B133" s="38"/>
      <c r="C133" s="225" t="s">
        <v>183</v>
      </c>
      <c r="D133" s="225" t="s">
        <v>144</v>
      </c>
      <c r="E133" s="226" t="s">
        <v>1385</v>
      </c>
      <c r="F133" s="227" t="s">
        <v>1386</v>
      </c>
      <c r="G133" s="228" t="s">
        <v>218</v>
      </c>
      <c r="H133" s="229">
        <v>26</v>
      </c>
      <c r="I133" s="230"/>
      <c r="J133" s="231">
        <f>ROUND(I133*H133,2)</f>
        <v>0</v>
      </c>
      <c r="K133" s="227" t="s">
        <v>1</v>
      </c>
      <c r="L133" s="43"/>
      <c r="M133" s="232" t="s">
        <v>1</v>
      </c>
      <c r="N133" s="233" t="s">
        <v>41</v>
      </c>
      <c r="O133" s="90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6" t="s">
        <v>149</v>
      </c>
      <c r="AT133" s="236" t="s">
        <v>144</v>
      </c>
      <c r="AU133" s="236" t="s">
        <v>76</v>
      </c>
      <c r="AY133" s="16" t="s">
        <v>142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6" t="s">
        <v>83</v>
      </c>
      <c r="BK133" s="237">
        <f>ROUND(I133*H133,2)</f>
        <v>0</v>
      </c>
      <c r="BL133" s="16" t="s">
        <v>149</v>
      </c>
      <c r="BM133" s="236" t="s">
        <v>227</v>
      </c>
    </row>
    <row r="134" spans="1:47" s="2" customFormat="1" ht="12">
      <c r="A134" s="37"/>
      <c r="B134" s="38"/>
      <c r="C134" s="39"/>
      <c r="D134" s="238" t="s">
        <v>151</v>
      </c>
      <c r="E134" s="39"/>
      <c r="F134" s="239" t="s">
        <v>1386</v>
      </c>
      <c r="G134" s="39"/>
      <c r="H134" s="39"/>
      <c r="I134" s="240"/>
      <c r="J134" s="39"/>
      <c r="K134" s="39"/>
      <c r="L134" s="43"/>
      <c r="M134" s="241"/>
      <c r="N134" s="242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151</v>
      </c>
      <c r="AU134" s="16" t="s">
        <v>76</v>
      </c>
    </row>
    <row r="135" spans="1:65" s="2" customFormat="1" ht="16.5" customHeight="1">
      <c r="A135" s="37"/>
      <c r="B135" s="38"/>
      <c r="C135" s="225" t="s">
        <v>190</v>
      </c>
      <c r="D135" s="225" t="s">
        <v>144</v>
      </c>
      <c r="E135" s="226" t="s">
        <v>1387</v>
      </c>
      <c r="F135" s="227" t="s">
        <v>1388</v>
      </c>
      <c r="G135" s="228" t="s">
        <v>218</v>
      </c>
      <c r="H135" s="229">
        <v>20</v>
      </c>
      <c r="I135" s="230"/>
      <c r="J135" s="231">
        <f>ROUND(I135*H135,2)</f>
        <v>0</v>
      </c>
      <c r="K135" s="227" t="s">
        <v>1</v>
      </c>
      <c r="L135" s="43"/>
      <c r="M135" s="232" t="s">
        <v>1</v>
      </c>
      <c r="N135" s="233" t="s">
        <v>41</v>
      </c>
      <c r="O135" s="90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149</v>
      </c>
      <c r="AT135" s="236" t="s">
        <v>144</v>
      </c>
      <c r="AU135" s="236" t="s">
        <v>76</v>
      </c>
      <c r="AY135" s="16" t="s">
        <v>142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83</v>
      </c>
      <c r="BK135" s="237">
        <f>ROUND(I135*H135,2)</f>
        <v>0</v>
      </c>
      <c r="BL135" s="16" t="s">
        <v>149</v>
      </c>
      <c r="BM135" s="236" t="s">
        <v>240</v>
      </c>
    </row>
    <row r="136" spans="1:47" s="2" customFormat="1" ht="12">
      <c r="A136" s="37"/>
      <c r="B136" s="38"/>
      <c r="C136" s="39"/>
      <c r="D136" s="238" t="s">
        <v>151</v>
      </c>
      <c r="E136" s="39"/>
      <c r="F136" s="239" t="s">
        <v>1388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151</v>
      </c>
      <c r="AU136" s="16" t="s">
        <v>76</v>
      </c>
    </row>
    <row r="137" spans="1:65" s="2" customFormat="1" ht="16.5" customHeight="1">
      <c r="A137" s="37"/>
      <c r="B137" s="38"/>
      <c r="C137" s="225" t="s">
        <v>195</v>
      </c>
      <c r="D137" s="225" t="s">
        <v>144</v>
      </c>
      <c r="E137" s="226" t="s">
        <v>1389</v>
      </c>
      <c r="F137" s="227" t="s">
        <v>1390</v>
      </c>
      <c r="G137" s="228" t="s">
        <v>218</v>
      </c>
      <c r="H137" s="229">
        <v>55</v>
      </c>
      <c r="I137" s="230"/>
      <c r="J137" s="231">
        <f>ROUND(I137*H137,2)</f>
        <v>0</v>
      </c>
      <c r="K137" s="227" t="s">
        <v>1</v>
      </c>
      <c r="L137" s="43"/>
      <c r="M137" s="232" t="s">
        <v>1</v>
      </c>
      <c r="N137" s="233" t="s">
        <v>41</v>
      </c>
      <c r="O137" s="90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149</v>
      </c>
      <c r="AT137" s="236" t="s">
        <v>144</v>
      </c>
      <c r="AU137" s="236" t="s">
        <v>76</v>
      </c>
      <c r="AY137" s="16" t="s">
        <v>142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83</v>
      </c>
      <c r="BK137" s="237">
        <f>ROUND(I137*H137,2)</f>
        <v>0</v>
      </c>
      <c r="BL137" s="16" t="s">
        <v>149</v>
      </c>
      <c r="BM137" s="236" t="s">
        <v>250</v>
      </c>
    </row>
    <row r="138" spans="1:47" s="2" customFormat="1" ht="12">
      <c r="A138" s="37"/>
      <c r="B138" s="38"/>
      <c r="C138" s="39"/>
      <c r="D138" s="238" t="s">
        <v>151</v>
      </c>
      <c r="E138" s="39"/>
      <c r="F138" s="239" t="s">
        <v>1390</v>
      </c>
      <c r="G138" s="39"/>
      <c r="H138" s="39"/>
      <c r="I138" s="240"/>
      <c r="J138" s="39"/>
      <c r="K138" s="39"/>
      <c r="L138" s="43"/>
      <c r="M138" s="241"/>
      <c r="N138" s="242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151</v>
      </c>
      <c r="AU138" s="16" t="s">
        <v>76</v>
      </c>
    </row>
    <row r="139" spans="1:65" s="2" customFormat="1" ht="16.5" customHeight="1">
      <c r="A139" s="37"/>
      <c r="B139" s="38"/>
      <c r="C139" s="225" t="s">
        <v>201</v>
      </c>
      <c r="D139" s="225" t="s">
        <v>144</v>
      </c>
      <c r="E139" s="226" t="s">
        <v>1391</v>
      </c>
      <c r="F139" s="227" t="s">
        <v>1392</v>
      </c>
      <c r="G139" s="228" t="s">
        <v>218</v>
      </c>
      <c r="H139" s="229">
        <v>39</v>
      </c>
      <c r="I139" s="230"/>
      <c r="J139" s="231">
        <f>ROUND(I139*H139,2)</f>
        <v>0</v>
      </c>
      <c r="K139" s="227" t="s">
        <v>1</v>
      </c>
      <c r="L139" s="43"/>
      <c r="M139" s="232" t="s">
        <v>1</v>
      </c>
      <c r="N139" s="233" t="s">
        <v>41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149</v>
      </c>
      <c r="AT139" s="236" t="s">
        <v>144</v>
      </c>
      <c r="AU139" s="236" t="s">
        <v>76</v>
      </c>
      <c r="AY139" s="16" t="s">
        <v>142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83</v>
      </c>
      <c r="BK139" s="237">
        <f>ROUND(I139*H139,2)</f>
        <v>0</v>
      </c>
      <c r="BL139" s="16" t="s">
        <v>149</v>
      </c>
      <c r="BM139" s="236" t="s">
        <v>262</v>
      </c>
    </row>
    <row r="140" spans="1:47" s="2" customFormat="1" ht="12">
      <c r="A140" s="37"/>
      <c r="B140" s="38"/>
      <c r="C140" s="39"/>
      <c r="D140" s="238" t="s">
        <v>151</v>
      </c>
      <c r="E140" s="39"/>
      <c r="F140" s="239" t="s">
        <v>1392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151</v>
      </c>
      <c r="AU140" s="16" t="s">
        <v>76</v>
      </c>
    </row>
    <row r="141" spans="1:65" s="2" customFormat="1" ht="16.5" customHeight="1">
      <c r="A141" s="37"/>
      <c r="B141" s="38"/>
      <c r="C141" s="225" t="s">
        <v>208</v>
      </c>
      <c r="D141" s="225" t="s">
        <v>144</v>
      </c>
      <c r="E141" s="226" t="s">
        <v>1393</v>
      </c>
      <c r="F141" s="227" t="s">
        <v>1394</v>
      </c>
      <c r="G141" s="228" t="s">
        <v>218</v>
      </c>
      <c r="H141" s="229">
        <v>40</v>
      </c>
      <c r="I141" s="230"/>
      <c r="J141" s="231">
        <f>ROUND(I141*H141,2)</f>
        <v>0</v>
      </c>
      <c r="K141" s="227" t="s">
        <v>1</v>
      </c>
      <c r="L141" s="43"/>
      <c r="M141" s="232" t="s">
        <v>1</v>
      </c>
      <c r="N141" s="233" t="s">
        <v>41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149</v>
      </c>
      <c r="AT141" s="236" t="s">
        <v>144</v>
      </c>
      <c r="AU141" s="236" t="s">
        <v>76</v>
      </c>
      <c r="AY141" s="16" t="s">
        <v>142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83</v>
      </c>
      <c r="BK141" s="237">
        <f>ROUND(I141*H141,2)</f>
        <v>0</v>
      </c>
      <c r="BL141" s="16" t="s">
        <v>149</v>
      </c>
      <c r="BM141" s="236" t="s">
        <v>271</v>
      </c>
    </row>
    <row r="142" spans="1:47" s="2" customFormat="1" ht="12">
      <c r="A142" s="37"/>
      <c r="B142" s="38"/>
      <c r="C142" s="39"/>
      <c r="D142" s="238" t="s">
        <v>151</v>
      </c>
      <c r="E142" s="39"/>
      <c r="F142" s="239" t="s">
        <v>1394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151</v>
      </c>
      <c r="AU142" s="16" t="s">
        <v>76</v>
      </c>
    </row>
    <row r="143" spans="1:65" s="2" customFormat="1" ht="16.5" customHeight="1">
      <c r="A143" s="37"/>
      <c r="B143" s="38"/>
      <c r="C143" s="225" t="s">
        <v>215</v>
      </c>
      <c r="D143" s="225" t="s">
        <v>144</v>
      </c>
      <c r="E143" s="226" t="s">
        <v>1395</v>
      </c>
      <c r="F143" s="227" t="s">
        <v>1396</v>
      </c>
      <c r="G143" s="228" t="s">
        <v>218</v>
      </c>
      <c r="H143" s="229">
        <v>25</v>
      </c>
      <c r="I143" s="230"/>
      <c r="J143" s="231">
        <f>ROUND(I143*H143,2)</f>
        <v>0</v>
      </c>
      <c r="K143" s="227" t="s">
        <v>1</v>
      </c>
      <c r="L143" s="43"/>
      <c r="M143" s="232" t="s">
        <v>1</v>
      </c>
      <c r="N143" s="233" t="s">
        <v>41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149</v>
      </c>
      <c r="AT143" s="236" t="s">
        <v>144</v>
      </c>
      <c r="AU143" s="236" t="s">
        <v>76</v>
      </c>
      <c r="AY143" s="16" t="s">
        <v>142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83</v>
      </c>
      <c r="BK143" s="237">
        <f>ROUND(I143*H143,2)</f>
        <v>0</v>
      </c>
      <c r="BL143" s="16" t="s">
        <v>149</v>
      </c>
      <c r="BM143" s="236" t="s">
        <v>281</v>
      </c>
    </row>
    <row r="144" spans="1:47" s="2" customFormat="1" ht="12">
      <c r="A144" s="37"/>
      <c r="B144" s="38"/>
      <c r="C144" s="39"/>
      <c r="D144" s="238" t="s">
        <v>151</v>
      </c>
      <c r="E144" s="39"/>
      <c r="F144" s="239" t="s">
        <v>1396</v>
      </c>
      <c r="G144" s="39"/>
      <c r="H144" s="39"/>
      <c r="I144" s="240"/>
      <c r="J144" s="39"/>
      <c r="K144" s="39"/>
      <c r="L144" s="43"/>
      <c r="M144" s="241"/>
      <c r="N144" s="24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151</v>
      </c>
      <c r="AU144" s="16" t="s">
        <v>76</v>
      </c>
    </row>
    <row r="145" spans="1:65" s="2" customFormat="1" ht="24.15" customHeight="1">
      <c r="A145" s="37"/>
      <c r="B145" s="38"/>
      <c r="C145" s="225" t="s">
        <v>221</v>
      </c>
      <c r="D145" s="225" t="s">
        <v>144</v>
      </c>
      <c r="E145" s="226" t="s">
        <v>1397</v>
      </c>
      <c r="F145" s="227" t="s">
        <v>1398</v>
      </c>
      <c r="G145" s="228" t="s">
        <v>218</v>
      </c>
      <c r="H145" s="229">
        <v>8</v>
      </c>
      <c r="I145" s="230"/>
      <c r="J145" s="231">
        <f>ROUND(I145*H145,2)</f>
        <v>0</v>
      </c>
      <c r="K145" s="227" t="s">
        <v>1</v>
      </c>
      <c r="L145" s="43"/>
      <c r="M145" s="232" t="s">
        <v>1</v>
      </c>
      <c r="N145" s="233" t="s">
        <v>41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149</v>
      </c>
      <c r="AT145" s="236" t="s">
        <v>144</v>
      </c>
      <c r="AU145" s="236" t="s">
        <v>76</v>
      </c>
      <c r="AY145" s="16" t="s">
        <v>142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83</v>
      </c>
      <c r="BK145" s="237">
        <f>ROUND(I145*H145,2)</f>
        <v>0</v>
      </c>
      <c r="BL145" s="16" t="s">
        <v>149</v>
      </c>
      <c r="BM145" s="236" t="s">
        <v>291</v>
      </c>
    </row>
    <row r="146" spans="1:47" s="2" customFormat="1" ht="12">
      <c r="A146" s="37"/>
      <c r="B146" s="38"/>
      <c r="C146" s="39"/>
      <c r="D146" s="238" t="s">
        <v>151</v>
      </c>
      <c r="E146" s="39"/>
      <c r="F146" s="239" t="s">
        <v>1398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151</v>
      </c>
      <c r="AU146" s="16" t="s">
        <v>76</v>
      </c>
    </row>
    <row r="147" spans="1:65" s="2" customFormat="1" ht="16.5" customHeight="1">
      <c r="A147" s="37"/>
      <c r="B147" s="38"/>
      <c r="C147" s="225" t="s">
        <v>227</v>
      </c>
      <c r="D147" s="225" t="s">
        <v>144</v>
      </c>
      <c r="E147" s="226" t="s">
        <v>1399</v>
      </c>
      <c r="F147" s="227" t="s">
        <v>1400</v>
      </c>
      <c r="G147" s="228" t="s">
        <v>1401</v>
      </c>
      <c r="H147" s="229">
        <v>20</v>
      </c>
      <c r="I147" s="230"/>
      <c r="J147" s="231">
        <f>ROUND(I147*H147,2)</f>
        <v>0</v>
      </c>
      <c r="K147" s="227" t="s">
        <v>1</v>
      </c>
      <c r="L147" s="43"/>
      <c r="M147" s="232" t="s">
        <v>1</v>
      </c>
      <c r="N147" s="233" t="s">
        <v>41</v>
      </c>
      <c r="O147" s="90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149</v>
      </c>
      <c r="AT147" s="236" t="s">
        <v>144</v>
      </c>
      <c r="AU147" s="236" t="s">
        <v>76</v>
      </c>
      <c r="AY147" s="16" t="s">
        <v>142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83</v>
      </c>
      <c r="BK147" s="237">
        <f>ROUND(I147*H147,2)</f>
        <v>0</v>
      </c>
      <c r="BL147" s="16" t="s">
        <v>149</v>
      </c>
      <c r="BM147" s="236" t="s">
        <v>304</v>
      </c>
    </row>
    <row r="148" spans="1:47" s="2" customFormat="1" ht="12">
      <c r="A148" s="37"/>
      <c r="B148" s="38"/>
      <c r="C148" s="39"/>
      <c r="D148" s="238" t="s">
        <v>151</v>
      </c>
      <c r="E148" s="39"/>
      <c r="F148" s="239" t="s">
        <v>1400</v>
      </c>
      <c r="G148" s="39"/>
      <c r="H148" s="39"/>
      <c r="I148" s="240"/>
      <c r="J148" s="39"/>
      <c r="K148" s="39"/>
      <c r="L148" s="43"/>
      <c r="M148" s="241"/>
      <c r="N148" s="242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151</v>
      </c>
      <c r="AU148" s="16" t="s">
        <v>76</v>
      </c>
    </row>
    <row r="149" spans="1:65" s="2" customFormat="1" ht="16.5" customHeight="1">
      <c r="A149" s="37"/>
      <c r="B149" s="38"/>
      <c r="C149" s="225" t="s">
        <v>8</v>
      </c>
      <c r="D149" s="225" t="s">
        <v>144</v>
      </c>
      <c r="E149" s="226" t="s">
        <v>1402</v>
      </c>
      <c r="F149" s="227" t="s">
        <v>1403</v>
      </c>
      <c r="G149" s="228" t="s">
        <v>1401</v>
      </c>
      <c r="H149" s="229">
        <v>4</v>
      </c>
      <c r="I149" s="230"/>
      <c r="J149" s="231">
        <f>ROUND(I149*H149,2)</f>
        <v>0</v>
      </c>
      <c r="K149" s="227" t="s">
        <v>1</v>
      </c>
      <c r="L149" s="43"/>
      <c r="M149" s="232" t="s">
        <v>1</v>
      </c>
      <c r="N149" s="233" t="s">
        <v>41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149</v>
      </c>
      <c r="AT149" s="236" t="s">
        <v>144</v>
      </c>
      <c r="AU149" s="236" t="s">
        <v>76</v>
      </c>
      <c r="AY149" s="16" t="s">
        <v>142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83</v>
      </c>
      <c r="BK149" s="237">
        <f>ROUND(I149*H149,2)</f>
        <v>0</v>
      </c>
      <c r="BL149" s="16" t="s">
        <v>149</v>
      </c>
      <c r="BM149" s="236" t="s">
        <v>502</v>
      </c>
    </row>
    <row r="150" spans="1:47" s="2" customFormat="1" ht="12">
      <c r="A150" s="37"/>
      <c r="B150" s="38"/>
      <c r="C150" s="39"/>
      <c r="D150" s="238" t="s">
        <v>151</v>
      </c>
      <c r="E150" s="39"/>
      <c r="F150" s="239" t="s">
        <v>1403</v>
      </c>
      <c r="G150" s="39"/>
      <c r="H150" s="39"/>
      <c r="I150" s="240"/>
      <c r="J150" s="39"/>
      <c r="K150" s="39"/>
      <c r="L150" s="43"/>
      <c r="M150" s="241"/>
      <c r="N150" s="24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151</v>
      </c>
      <c r="AU150" s="16" t="s">
        <v>76</v>
      </c>
    </row>
    <row r="151" spans="1:65" s="2" customFormat="1" ht="16.5" customHeight="1">
      <c r="A151" s="37"/>
      <c r="B151" s="38"/>
      <c r="C151" s="225" t="s">
        <v>240</v>
      </c>
      <c r="D151" s="225" t="s">
        <v>144</v>
      </c>
      <c r="E151" s="226" t="s">
        <v>1404</v>
      </c>
      <c r="F151" s="227" t="s">
        <v>1405</v>
      </c>
      <c r="G151" s="228" t="s">
        <v>1401</v>
      </c>
      <c r="H151" s="229">
        <v>4</v>
      </c>
      <c r="I151" s="230"/>
      <c r="J151" s="231">
        <f>ROUND(I151*H151,2)</f>
        <v>0</v>
      </c>
      <c r="K151" s="227" t="s">
        <v>1</v>
      </c>
      <c r="L151" s="43"/>
      <c r="M151" s="232" t="s">
        <v>1</v>
      </c>
      <c r="N151" s="233" t="s">
        <v>41</v>
      </c>
      <c r="O151" s="90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149</v>
      </c>
      <c r="AT151" s="236" t="s">
        <v>144</v>
      </c>
      <c r="AU151" s="236" t="s">
        <v>76</v>
      </c>
      <c r="AY151" s="16" t="s">
        <v>142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83</v>
      </c>
      <c r="BK151" s="237">
        <f>ROUND(I151*H151,2)</f>
        <v>0</v>
      </c>
      <c r="BL151" s="16" t="s">
        <v>149</v>
      </c>
      <c r="BM151" s="236" t="s">
        <v>518</v>
      </c>
    </row>
    <row r="152" spans="1:47" s="2" customFormat="1" ht="12">
      <c r="A152" s="37"/>
      <c r="B152" s="38"/>
      <c r="C152" s="39"/>
      <c r="D152" s="238" t="s">
        <v>151</v>
      </c>
      <c r="E152" s="39"/>
      <c r="F152" s="239" t="s">
        <v>1405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151</v>
      </c>
      <c r="AU152" s="16" t="s">
        <v>76</v>
      </c>
    </row>
    <row r="153" spans="1:65" s="2" customFormat="1" ht="16.5" customHeight="1">
      <c r="A153" s="37"/>
      <c r="B153" s="38"/>
      <c r="C153" s="225" t="s">
        <v>245</v>
      </c>
      <c r="D153" s="225" t="s">
        <v>144</v>
      </c>
      <c r="E153" s="226" t="s">
        <v>1406</v>
      </c>
      <c r="F153" s="227" t="s">
        <v>1407</v>
      </c>
      <c r="G153" s="228" t="s">
        <v>1401</v>
      </c>
      <c r="H153" s="229">
        <v>1</v>
      </c>
      <c r="I153" s="230"/>
      <c r="J153" s="231">
        <f>ROUND(I153*H153,2)</f>
        <v>0</v>
      </c>
      <c r="K153" s="227" t="s">
        <v>1</v>
      </c>
      <c r="L153" s="43"/>
      <c r="M153" s="232" t="s">
        <v>1</v>
      </c>
      <c r="N153" s="233" t="s">
        <v>41</v>
      </c>
      <c r="O153" s="90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149</v>
      </c>
      <c r="AT153" s="236" t="s">
        <v>144</v>
      </c>
      <c r="AU153" s="236" t="s">
        <v>76</v>
      </c>
      <c r="AY153" s="16" t="s">
        <v>142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83</v>
      </c>
      <c r="BK153" s="237">
        <f>ROUND(I153*H153,2)</f>
        <v>0</v>
      </c>
      <c r="BL153" s="16" t="s">
        <v>149</v>
      </c>
      <c r="BM153" s="236" t="s">
        <v>529</v>
      </c>
    </row>
    <row r="154" spans="1:47" s="2" customFormat="1" ht="12">
      <c r="A154" s="37"/>
      <c r="B154" s="38"/>
      <c r="C154" s="39"/>
      <c r="D154" s="238" t="s">
        <v>151</v>
      </c>
      <c r="E154" s="39"/>
      <c r="F154" s="239" t="s">
        <v>1407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151</v>
      </c>
      <c r="AU154" s="16" t="s">
        <v>76</v>
      </c>
    </row>
    <row r="155" spans="1:65" s="2" customFormat="1" ht="16.5" customHeight="1">
      <c r="A155" s="37"/>
      <c r="B155" s="38"/>
      <c r="C155" s="225" t="s">
        <v>250</v>
      </c>
      <c r="D155" s="225" t="s">
        <v>144</v>
      </c>
      <c r="E155" s="226" t="s">
        <v>1408</v>
      </c>
      <c r="F155" s="227" t="s">
        <v>1409</v>
      </c>
      <c r="G155" s="228" t="s">
        <v>1401</v>
      </c>
      <c r="H155" s="229">
        <v>3</v>
      </c>
      <c r="I155" s="230"/>
      <c r="J155" s="231">
        <f>ROUND(I155*H155,2)</f>
        <v>0</v>
      </c>
      <c r="K155" s="227" t="s">
        <v>1</v>
      </c>
      <c r="L155" s="43"/>
      <c r="M155" s="232" t="s">
        <v>1</v>
      </c>
      <c r="N155" s="233" t="s">
        <v>41</v>
      </c>
      <c r="O155" s="90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149</v>
      </c>
      <c r="AT155" s="236" t="s">
        <v>144</v>
      </c>
      <c r="AU155" s="236" t="s">
        <v>76</v>
      </c>
      <c r="AY155" s="16" t="s">
        <v>142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83</v>
      </c>
      <c r="BK155" s="237">
        <f>ROUND(I155*H155,2)</f>
        <v>0</v>
      </c>
      <c r="BL155" s="16" t="s">
        <v>149</v>
      </c>
      <c r="BM155" s="236" t="s">
        <v>539</v>
      </c>
    </row>
    <row r="156" spans="1:47" s="2" customFormat="1" ht="12">
      <c r="A156" s="37"/>
      <c r="B156" s="38"/>
      <c r="C156" s="39"/>
      <c r="D156" s="238" t="s">
        <v>151</v>
      </c>
      <c r="E156" s="39"/>
      <c r="F156" s="239" t="s">
        <v>1409</v>
      </c>
      <c r="G156" s="39"/>
      <c r="H156" s="39"/>
      <c r="I156" s="240"/>
      <c r="J156" s="39"/>
      <c r="K156" s="39"/>
      <c r="L156" s="43"/>
      <c r="M156" s="241"/>
      <c r="N156" s="242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151</v>
      </c>
      <c r="AU156" s="16" t="s">
        <v>76</v>
      </c>
    </row>
    <row r="157" spans="1:65" s="2" customFormat="1" ht="16.5" customHeight="1">
      <c r="A157" s="37"/>
      <c r="B157" s="38"/>
      <c r="C157" s="225" t="s">
        <v>256</v>
      </c>
      <c r="D157" s="225" t="s">
        <v>144</v>
      </c>
      <c r="E157" s="226" t="s">
        <v>1410</v>
      </c>
      <c r="F157" s="227" t="s">
        <v>1411</v>
      </c>
      <c r="G157" s="228" t="s">
        <v>1401</v>
      </c>
      <c r="H157" s="229">
        <v>1</v>
      </c>
      <c r="I157" s="230"/>
      <c r="J157" s="231">
        <f>ROUND(I157*H157,2)</f>
        <v>0</v>
      </c>
      <c r="K157" s="227" t="s">
        <v>1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149</v>
      </c>
      <c r="AT157" s="236" t="s">
        <v>144</v>
      </c>
      <c r="AU157" s="236" t="s">
        <v>76</v>
      </c>
      <c r="AY157" s="16" t="s">
        <v>142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83</v>
      </c>
      <c r="BK157" s="237">
        <f>ROUND(I157*H157,2)</f>
        <v>0</v>
      </c>
      <c r="BL157" s="16" t="s">
        <v>149</v>
      </c>
      <c r="BM157" s="236" t="s">
        <v>551</v>
      </c>
    </row>
    <row r="158" spans="1:47" s="2" customFormat="1" ht="12">
      <c r="A158" s="37"/>
      <c r="B158" s="38"/>
      <c r="C158" s="39"/>
      <c r="D158" s="238" t="s">
        <v>151</v>
      </c>
      <c r="E158" s="39"/>
      <c r="F158" s="239" t="s">
        <v>1411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151</v>
      </c>
      <c r="AU158" s="16" t="s">
        <v>76</v>
      </c>
    </row>
    <row r="159" spans="1:65" s="2" customFormat="1" ht="16.5" customHeight="1">
      <c r="A159" s="37"/>
      <c r="B159" s="38"/>
      <c r="C159" s="225" t="s">
        <v>262</v>
      </c>
      <c r="D159" s="225" t="s">
        <v>144</v>
      </c>
      <c r="E159" s="226" t="s">
        <v>1412</v>
      </c>
      <c r="F159" s="227" t="s">
        <v>1413</v>
      </c>
      <c r="G159" s="228" t="s">
        <v>1401</v>
      </c>
      <c r="H159" s="229">
        <v>1</v>
      </c>
      <c r="I159" s="230"/>
      <c r="J159" s="231">
        <f>ROUND(I159*H159,2)</f>
        <v>0</v>
      </c>
      <c r="K159" s="227" t="s">
        <v>1</v>
      </c>
      <c r="L159" s="43"/>
      <c r="M159" s="232" t="s">
        <v>1</v>
      </c>
      <c r="N159" s="233" t="s">
        <v>41</v>
      </c>
      <c r="O159" s="90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149</v>
      </c>
      <c r="AT159" s="236" t="s">
        <v>144</v>
      </c>
      <c r="AU159" s="236" t="s">
        <v>76</v>
      </c>
      <c r="AY159" s="16" t="s">
        <v>142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83</v>
      </c>
      <c r="BK159" s="237">
        <f>ROUND(I159*H159,2)</f>
        <v>0</v>
      </c>
      <c r="BL159" s="16" t="s">
        <v>149</v>
      </c>
      <c r="BM159" s="236" t="s">
        <v>570</v>
      </c>
    </row>
    <row r="160" spans="1:47" s="2" customFormat="1" ht="12">
      <c r="A160" s="37"/>
      <c r="B160" s="38"/>
      <c r="C160" s="39"/>
      <c r="D160" s="238" t="s">
        <v>151</v>
      </c>
      <c r="E160" s="39"/>
      <c r="F160" s="239" t="s">
        <v>1413</v>
      </c>
      <c r="G160" s="39"/>
      <c r="H160" s="39"/>
      <c r="I160" s="240"/>
      <c r="J160" s="39"/>
      <c r="K160" s="39"/>
      <c r="L160" s="43"/>
      <c r="M160" s="241"/>
      <c r="N160" s="242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151</v>
      </c>
      <c r="AU160" s="16" t="s">
        <v>76</v>
      </c>
    </row>
    <row r="161" spans="1:65" s="2" customFormat="1" ht="16.5" customHeight="1">
      <c r="A161" s="37"/>
      <c r="B161" s="38"/>
      <c r="C161" s="225" t="s">
        <v>7</v>
      </c>
      <c r="D161" s="225" t="s">
        <v>144</v>
      </c>
      <c r="E161" s="226" t="s">
        <v>1414</v>
      </c>
      <c r="F161" s="227" t="s">
        <v>1415</v>
      </c>
      <c r="G161" s="228" t="s">
        <v>1401</v>
      </c>
      <c r="H161" s="229">
        <v>1</v>
      </c>
      <c r="I161" s="230"/>
      <c r="J161" s="231">
        <f>ROUND(I161*H161,2)</f>
        <v>0</v>
      </c>
      <c r="K161" s="227" t="s">
        <v>1</v>
      </c>
      <c r="L161" s="43"/>
      <c r="M161" s="232" t="s">
        <v>1</v>
      </c>
      <c r="N161" s="233" t="s">
        <v>41</v>
      </c>
      <c r="O161" s="90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149</v>
      </c>
      <c r="AT161" s="236" t="s">
        <v>144</v>
      </c>
      <c r="AU161" s="236" t="s">
        <v>76</v>
      </c>
      <c r="AY161" s="16" t="s">
        <v>142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83</v>
      </c>
      <c r="BK161" s="237">
        <f>ROUND(I161*H161,2)</f>
        <v>0</v>
      </c>
      <c r="BL161" s="16" t="s">
        <v>149</v>
      </c>
      <c r="BM161" s="236" t="s">
        <v>580</v>
      </c>
    </row>
    <row r="162" spans="1:47" s="2" customFormat="1" ht="12">
      <c r="A162" s="37"/>
      <c r="B162" s="38"/>
      <c r="C162" s="39"/>
      <c r="D162" s="238" t="s">
        <v>151</v>
      </c>
      <c r="E162" s="39"/>
      <c r="F162" s="239" t="s">
        <v>1415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151</v>
      </c>
      <c r="AU162" s="16" t="s">
        <v>76</v>
      </c>
    </row>
    <row r="163" spans="1:65" s="2" customFormat="1" ht="24.15" customHeight="1">
      <c r="A163" s="37"/>
      <c r="B163" s="38"/>
      <c r="C163" s="225" t="s">
        <v>271</v>
      </c>
      <c r="D163" s="225" t="s">
        <v>144</v>
      </c>
      <c r="E163" s="226" t="s">
        <v>1416</v>
      </c>
      <c r="F163" s="227" t="s">
        <v>1417</v>
      </c>
      <c r="G163" s="228" t="s">
        <v>1401</v>
      </c>
      <c r="H163" s="229">
        <v>12</v>
      </c>
      <c r="I163" s="230"/>
      <c r="J163" s="231">
        <f>ROUND(I163*H163,2)</f>
        <v>0</v>
      </c>
      <c r="K163" s="227" t="s">
        <v>1</v>
      </c>
      <c r="L163" s="43"/>
      <c r="M163" s="232" t="s">
        <v>1</v>
      </c>
      <c r="N163" s="233" t="s">
        <v>41</v>
      </c>
      <c r="O163" s="90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149</v>
      </c>
      <c r="AT163" s="236" t="s">
        <v>144</v>
      </c>
      <c r="AU163" s="236" t="s">
        <v>76</v>
      </c>
      <c r="AY163" s="16" t="s">
        <v>142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83</v>
      </c>
      <c r="BK163" s="237">
        <f>ROUND(I163*H163,2)</f>
        <v>0</v>
      </c>
      <c r="BL163" s="16" t="s">
        <v>149</v>
      </c>
      <c r="BM163" s="236" t="s">
        <v>595</v>
      </c>
    </row>
    <row r="164" spans="1:47" s="2" customFormat="1" ht="12">
      <c r="A164" s="37"/>
      <c r="B164" s="38"/>
      <c r="C164" s="39"/>
      <c r="D164" s="238" t="s">
        <v>151</v>
      </c>
      <c r="E164" s="39"/>
      <c r="F164" s="239" t="s">
        <v>1417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151</v>
      </c>
      <c r="AU164" s="16" t="s">
        <v>76</v>
      </c>
    </row>
    <row r="165" spans="1:65" s="2" customFormat="1" ht="16.5" customHeight="1">
      <c r="A165" s="37"/>
      <c r="B165" s="38"/>
      <c r="C165" s="225" t="s">
        <v>276</v>
      </c>
      <c r="D165" s="225" t="s">
        <v>144</v>
      </c>
      <c r="E165" s="226" t="s">
        <v>1418</v>
      </c>
      <c r="F165" s="227" t="s">
        <v>1419</v>
      </c>
      <c r="G165" s="228" t="s">
        <v>1401</v>
      </c>
      <c r="H165" s="229">
        <v>1</v>
      </c>
      <c r="I165" s="230"/>
      <c r="J165" s="231">
        <f>ROUND(I165*H165,2)</f>
        <v>0</v>
      </c>
      <c r="K165" s="227" t="s">
        <v>1</v>
      </c>
      <c r="L165" s="43"/>
      <c r="M165" s="232" t="s">
        <v>1</v>
      </c>
      <c r="N165" s="233" t="s">
        <v>41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149</v>
      </c>
      <c r="AT165" s="236" t="s">
        <v>144</v>
      </c>
      <c r="AU165" s="236" t="s">
        <v>76</v>
      </c>
      <c r="AY165" s="16" t="s">
        <v>142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83</v>
      </c>
      <c r="BK165" s="237">
        <f>ROUND(I165*H165,2)</f>
        <v>0</v>
      </c>
      <c r="BL165" s="16" t="s">
        <v>149</v>
      </c>
      <c r="BM165" s="236" t="s">
        <v>608</v>
      </c>
    </row>
    <row r="166" spans="1:47" s="2" customFormat="1" ht="12">
      <c r="A166" s="37"/>
      <c r="B166" s="38"/>
      <c r="C166" s="39"/>
      <c r="D166" s="238" t="s">
        <v>151</v>
      </c>
      <c r="E166" s="39"/>
      <c r="F166" s="239" t="s">
        <v>1419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151</v>
      </c>
      <c r="AU166" s="16" t="s">
        <v>76</v>
      </c>
    </row>
    <row r="167" spans="1:65" s="2" customFormat="1" ht="16.5" customHeight="1">
      <c r="A167" s="37"/>
      <c r="B167" s="38"/>
      <c r="C167" s="225" t="s">
        <v>281</v>
      </c>
      <c r="D167" s="225" t="s">
        <v>144</v>
      </c>
      <c r="E167" s="226" t="s">
        <v>1420</v>
      </c>
      <c r="F167" s="227" t="s">
        <v>1421</v>
      </c>
      <c r="G167" s="228" t="s">
        <v>1401</v>
      </c>
      <c r="H167" s="229">
        <v>2</v>
      </c>
      <c r="I167" s="230"/>
      <c r="J167" s="231">
        <f>ROUND(I167*H167,2)</f>
        <v>0</v>
      </c>
      <c r="K167" s="227" t="s">
        <v>1</v>
      </c>
      <c r="L167" s="43"/>
      <c r="M167" s="232" t="s">
        <v>1</v>
      </c>
      <c r="N167" s="233" t="s">
        <v>41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149</v>
      </c>
      <c r="AT167" s="236" t="s">
        <v>144</v>
      </c>
      <c r="AU167" s="236" t="s">
        <v>76</v>
      </c>
      <c r="AY167" s="16" t="s">
        <v>142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83</v>
      </c>
      <c r="BK167" s="237">
        <f>ROUND(I167*H167,2)</f>
        <v>0</v>
      </c>
      <c r="BL167" s="16" t="s">
        <v>149</v>
      </c>
      <c r="BM167" s="236" t="s">
        <v>620</v>
      </c>
    </row>
    <row r="168" spans="1:47" s="2" customFormat="1" ht="12">
      <c r="A168" s="37"/>
      <c r="B168" s="38"/>
      <c r="C168" s="39"/>
      <c r="D168" s="238" t="s">
        <v>151</v>
      </c>
      <c r="E168" s="39"/>
      <c r="F168" s="239" t="s">
        <v>1421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151</v>
      </c>
      <c r="AU168" s="16" t="s">
        <v>76</v>
      </c>
    </row>
    <row r="169" spans="1:65" s="2" customFormat="1" ht="16.5" customHeight="1">
      <c r="A169" s="37"/>
      <c r="B169" s="38"/>
      <c r="C169" s="225" t="s">
        <v>286</v>
      </c>
      <c r="D169" s="225" t="s">
        <v>144</v>
      </c>
      <c r="E169" s="226" t="s">
        <v>1422</v>
      </c>
      <c r="F169" s="227" t="s">
        <v>1423</v>
      </c>
      <c r="G169" s="228" t="s">
        <v>1401</v>
      </c>
      <c r="H169" s="229">
        <v>3</v>
      </c>
      <c r="I169" s="230"/>
      <c r="J169" s="231">
        <f>ROUND(I169*H169,2)</f>
        <v>0</v>
      </c>
      <c r="K169" s="227" t="s">
        <v>1</v>
      </c>
      <c r="L169" s="43"/>
      <c r="M169" s="232" t="s">
        <v>1</v>
      </c>
      <c r="N169" s="233" t="s">
        <v>41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149</v>
      </c>
      <c r="AT169" s="236" t="s">
        <v>144</v>
      </c>
      <c r="AU169" s="236" t="s">
        <v>76</v>
      </c>
      <c r="AY169" s="16" t="s">
        <v>142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83</v>
      </c>
      <c r="BK169" s="237">
        <f>ROUND(I169*H169,2)</f>
        <v>0</v>
      </c>
      <c r="BL169" s="16" t="s">
        <v>149</v>
      </c>
      <c r="BM169" s="236" t="s">
        <v>631</v>
      </c>
    </row>
    <row r="170" spans="1:47" s="2" customFormat="1" ht="12">
      <c r="A170" s="37"/>
      <c r="B170" s="38"/>
      <c r="C170" s="39"/>
      <c r="D170" s="238" t="s">
        <v>151</v>
      </c>
      <c r="E170" s="39"/>
      <c r="F170" s="239" t="s">
        <v>1423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151</v>
      </c>
      <c r="AU170" s="16" t="s">
        <v>76</v>
      </c>
    </row>
    <row r="171" spans="1:65" s="2" customFormat="1" ht="16.5" customHeight="1">
      <c r="A171" s="37"/>
      <c r="B171" s="38"/>
      <c r="C171" s="225" t="s">
        <v>291</v>
      </c>
      <c r="D171" s="225" t="s">
        <v>144</v>
      </c>
      <c r="E171" s="226" t="s">
        <v>1424</v>
      </c>
      <c r="F171" s="227" t="s">
        <v>1425</v>
      </c>
      <c r="G171" s="228" t="s">
        <v>1401</v>
      </c>
      <c r="H171" s="229">
        <v>1</v>
      </c>
      <c r="I171" s="230"/>
      <c r="J171" s="231">
        <f>ROUND(I171*H171,2)</f>
        <v>0</v>
      </c>
      <c r="K171" s="227" t="s">
        <v>1</v>
      </c>
      <c r="L171" s="43"/>
      <c r="M171" s="232" t="s">
        <v>1</v>
      </c>
      <c r="N171" s="233" t="s">
        <v>41</v>
      </c>
      <c r="O171" s="90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149</v>
      </c>
      <c r="AT171" s="236" t="s">
        <v>144</v>
      </c>
      <c r="AU171" s="236" t="s">
        <v>76</v>
      </c>
      <c r="AY171" s="16" t="s">
        <v>142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83</v>
      </c>
      <c r="BK171" s="237">
        <f>ROUND(I171*H171,2)</f>
        <v>0</v>
      </c>
      <c r="BL171" s="16" t="s">
        <v>149</v>
      </c>
      <c r="BM171" s="236" t="s">
        <v>641</v>
      </c>
    </row>
    <row r="172" spans="1:47" s="2" customFormat="1" ht="12">
      <c r="A172" s="37"/>
      <c r="B172" s="38"/>
      <c r="C172" s="39"/>
      <c r="D172" s="238" t="s">
        <v>151</v>
      </c>
      <c r="E172" s="39"/>
      <c r="F172" s="239" t="s">
        <v>1425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151</v>
      </c>
      <c r="AU172" s="16" t="s">
        <v>76</v>
      </c>
    </row>
    <row r="173" spans="1:65" s="2" customFormat="1" ht="16.5" customHeight="1">
      <c r="A173" s="37"/>
      <c r="B173" s="38"/>
      <c r="C173" s="225" t="s">
        <v>299</v>
      </c>
      <c r="D173" s="225" t="s">
        <v>144</v>
      </c>
      <c r="E173" s="226" t="s">
        <v>1426</v>
      </c>
      <c r="F173" s="227" t="s">
        <v>1427</v>
      </c>
      <c r="G173" s="228" t="s">
        <v>1401</v>
      </c>
      <c r="H173" s="229">
        <v>5</v>
      </c>
      <c r="I173" s="230"/>
      <c r="J173" s="231">
        <f>ROUND(I173*H173,2)</f>
        <v>0</v>
      </c>
      <c r="K173" s="227" t="s">
        <v>1</v>
      </c>
      <c r="L173" s="43"/>
      <c r="M173" s="232" t="s">
        <v>1</v>
      </c>
      <c r="N173" s="233" t="s">
        <v>41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149</v>
      </c>
      <c r="AT173" s="236" t="s">
        <v>144</v>
      </c>
      <c r="AU173" s="236" t="s">
        <v>76</v>
      </c>
      <c r="AY173" s="16" t="s">
        <v>142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83</v>
      </c>
      <c r="BK173" s="237">
        <f>ROUND(I173*H173,2)</f>
        <v>0</v>
      </c>
      <c r="BL173" s="16" t="s">
        <v>149</v>
      </c>
      <c r="BM173" s="236" t="s">
        <v>654</v>
      </c>
    </row>
    <row r="174" spans="1:47" s="2" customFormat="1" ht="12">
      <c r="A174" s="37"/>
      <c r="B174" s="38"/>
      <c r="C174" s="39"/>
      <c r="D174" s="238" t="s">
        <v>151</v>
      </c>
      <c r="E174" s="39"/>
      <c r="F174" s="239" t="s">
        <v>1427</v>
      </c>
      <c r="G174" s="39"/>
      <c r="H174" s="39"/>
      <c r="I174" s="240"/>
      <c r="J174" s="39"/>
      <c r="K174" s="39"/>
      <c r="L174" s="43"/>
      <c r="M174" s="241"/>
      <c r="N174" s="242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151</v>
      </c>
      <c r="AU174" s="16" t="s">
        <v>76</v>
      </c>
    </row>
    <row r="175" spans="1:65" s="2" customFormat="1" ht="16.5" customHeight="1">
      <c r="A175" s="37"/>
      <c r="B175" s="38"/>
      <c r="C175" s="225" t="s">
        <v>304</v>
      </c>
      <c r="D175" s="225" t="s">
        <v>144</v>
      </c>
      <c r="E175" s="226" t="s">
        <v>1428</v>
      </c>
      <c r="F175" s="227" t="s">
        <v>1429</v>
      </c>
      <c r="G175" s="228" t="s">
        <v>1401</v>
      </c>
      <c r="H175" s="229">
        <v>1</v>
      </c>
      <c r="I175" s="230"/>
      <c r="J175" s="231">
        <f>ROUND(I175*H175,2)</f>
        <v>0</v>
      </c>
      <c r="K175" s="227" t="s">
        <v>1</v>
      </c>
      <c r="L175" s="43"/>
      <c r="M175" s="232" t="s">
        <v>1</v>
      </c>
      <c r="N175" s="233" t="s">
        <v>41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149</v>
      </c>
      <c r="AT175" s="236" t="s">
        <v>144</v>
      </c>
      <c r="AU175" s="236" t="s">
        <v>76</v>
      </c>
      <c r="AY175" s="16" t="s">
        <v>142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83</v>
      </c>
      <c r="BK175" s="237">
        <f>ROUND(I175*H175,2)</f>
        <v>0</v>
      </c>
      <c r="BL175" s="16" t="s">
        <v>149</v>
      </c>
      <c r="BM175" s="236" t="s">
        <v>664</v>
      </c>
    </row>
    <row r="176" spans="1:47" s="2" customFormat="1" ht="12">
      <c r="A176" s="37"/>
      <c r="B176" s="38"/>
      <c r="C176" s="39"/>
      <c r="D176" s="238" t="s">
        <v>151</v>
      </c>
      <c r="E176" s="39"/>
      <c r="F176" s="239" t="s">
        <v>1429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151</v>
      </c>
      <c r="AU176" s="16" t="s">
        <v>76</v>
      </c>
    </row>
    <row r="177" spans="1:65" s="2" customFormat="1" ht="16.5" customHeight="1">
      <c r="A177" s="37"/>
      <c r="B177" s="38"/>
      <c r="C177" s="225" t="s">
        <v>497</v>
      </c>
      <c r="D177" s="225" t="s">
        <v>144</v>
      </c>
      <c r="E177" s="226" t="s">
        <v>1430</v>
      </c>
      <c r="F177" s="227" t="s">
        <v>1431</v>
      </c>
      <c r="G177" s="228" t="s">
        <v>1401</v>
      </c>
      <c r="H177" s="229">
        <v>2</v>
      </c>
      <c r="I177" s="230"/>
      <c r="J177" s="231">
        <f>ROUND(I177*H177,2)</f>
        <v>0</v>
      </c>
      <c r="K177" s="227" t="s">
        <v>1</v>
      </c>
      <c r="L177" s="43"/>
      <c r="M177" s="232" t="s">
        <v>1</v>
      </c>
      <c r="N177" s="233" t="s">
        <v>41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149</v>
      </c>
      <c r="AT177" s="236" t="s">
        <v>144</v>
      </c>
      <c r="AU177" s="236" t="s">
        <v>76</v>
      </c>
      <c r="AY177" s="16" t="s">
        <v>142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83</v>
      </c>
      <c r="BK177" s="237">
        <f>ROUND(I177*H177,2)</f>
        <v>0</v>
      </c>
      <c r="BL177" s="16" t="s">
        <v>149</v>
      </c>
      <c r="BM177" s="236" t="s">
        <v>672</v>
      </c>
    </row>
    <row r="178" spans="1:47" s="2" customFormat="1" ht="12">
      <c r="A178" s="37"/>
      <c r="B178" s="38"/>
      <c r="C178" s="39"/>
      <c r="D178" s="238" t="s">
        <v>151</v>
      </c>
      <c r="E178" s="39"/>
      <c r="F178" s="239" t="s">
        <v>1431</v>
      </c>
      <c r="G178" s="39"/>
      <c r="H178" s="39"/>
      <c r="I178" s="240"/>
      <c r="J178" s="39"/>
      <c r="K178" s="39"/>
      <c r="L178" s="43"/>
      <c r="M178" s="241"/>
      <c r="N178" s="242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151</v>
      </c>
      <c r="AU178" s="16" t="s">
        <v>76</v>
      </c>
    </row>
    <row r="179" spans="1:65" s="2" customFormat="1" ht="16.5" customHeight="1">
      <c r="A179" s="37"/>
      <c r="B179" s="38"/>
      <c r="C179" s="225" t="s">
        <v>502</v>
      </c>
      <c r="D179" s="225" t="s">
        <v>144</v>
      </c>
      <c r="E179" s="226" t="s">
        <v>1432</v>
      </c>
      <c r="F179" s="227" t="s">
        <v>1433</v>
      </c>
      <c r="G179" s="228" t="s">
        <v>1401</v>
      </c>
      <c r="H179" s="229">
        <v>6</v>
      </c>
      <c r="I179" s="230"/>
      <c r="J179" s="231">
        <f>ROUND(I179*H179,2)</f>
        <v>0</v>
      </c>
      <c r="K179" s="227" t="s">
        <v>1</v>
      </c>
      <c r="L179" s="43"/>
      <c r="M179" s="232" t="s">
        <v>1</v>
      </c>
      <c r="N179" s="233" t="s">
        <v>41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149</v>
      </c>
      <c r="AT179" s="236" t="s">
        <v>144</v>
      </c>
      <c r="AU179" s="236" t="s">
        <v>76</v>
      </c>
      <c r="AY179" s="16" t="s">
        <v>142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83</v>
      </c>
      <c r="BK179" s="237">
        <f>ROUND(I179*H179,2)</f>
        <v>0</v>
      </c>
      <c r="BL179" s="16" t="s">
        <v>149</v>
      </c>
      <c r="BM179" s="236" t="s">
        <v>331</v>
      </c>
    </row>
    <row r="180" spans="1:47" s="2" customFormat="1" ht="12">
      <c r="A180" s="37"/>
      <c r="B180" s="38"/>
      <c r="C180" s="39"/>
      <c r="D180" s="238" t="s">
        <v>151</v>
      </c>
      <c r="E180" s="39"/>
      <c r="F180" s="239" t="s">
        <v>1433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151</v>
      </c>
      <c r="AU180" s="16" t="s">
        <v>76</v>
      </c>
    </row>
    <row r="181" spans="1:65" s="2" customFormat="1" ht="16.5" customHeight="1">
      <c r="A181" s="37"/>
      <c r="B181" s="38"/>
      <c r="C181" s="225" t="s">
        <v>510</v>
      </c>
      <c r="D181" s="225" t="s">
        <v>144</v>
      </c>
      <c r="E181" s="226" t="s">
        <v>1434</v>
      </c>
      <c r="F181" s="227" t="s">
        <v>1435</v>
      </c>
      <c r="G181" s="228" t="s">
        <v>1401</v>
      </c>
      <c r="H181" s="229">
        <v>4</v>
      </c>
      <c r="I181" s="230"/>
      <c r="J181" s="231">
        <f>ROUND(I181*H181,2)</f>
        <v>0</v>
      </c>
      <c r="K181" s="227" t="s">
        <v>1</v>
      </c>
      <c r="L181" s="43"/>
      <c r="M181" s="232" t="s">
        <v>1</v>
      </c>
      <c r="N181" s="233" t="s">
        <v>41</v>
      </c>
      <c r="O181" s="90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6" t="s">
        <v>149</v>
      </c>
      <c r="AT181" s="236" t="s">
        <v>144</v>
      </c>
      <c r="AU181" s="236" t="s">
        <v>76</v>
      </c>
      <c r="AY181" s="16" t="s">
        <v>142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6" t="s">
        <v>83</v>
      </c>
      <c r="BK181" s="237">
        <f>ROUND(I181*H181,2)</f>
        <v>0</v>
      </c>
      <c r="BL181" s="16" t="s">
        <v>149</v>
      </c>
      <c r="BM181" s="236" t="s">
        <v>692</v>
      </c>
    </row>
    <row r="182" spans="1:47" s="2" customFormat="1" ht="12">
      <c r="A182" s="37"/>
      <c r="B182" s="38"/>
      <c r="C182" s="39"/>
      <c r="D182" s="238" t="s">
        <v>151</v>
      </c>
      <c r="E182" s="39"/>
      <c r="F182" s="239" t="s">
        <v>1435</v>
      </c>
      <c r="G182" s="39"/>
      <c r="H182" s="39"/>
      <c r="I182" s="240"/>
      <c r="J182" s="39"/>
      <c r="K182" s="39"/>
      <c r="L182" s="43"/>
      <c r="M182" s="241"/>
      <c r="N182" s="242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151</v>
      </c>
      <c r="AU182" s="16" t="s">
        <v>76</v>
      </c>
    </row>
    <row r="183" spans="1:65" s="2" customFormat="1" ht="78" customHeight="1">
      <c r="A183" s="37"/>
      <c r="B183" s="38"/>
      <c r="C183" s="225" t="s">
        <v>518</v>
      </c>
      <c r="D183" s="225" t="s">
        <v>144</v>
      </c>
      <c r="E183" s="226" t="s">
        <v>1436</v>
      </c>
      <c r="F183" s="227" t="s">
        <v>1437</v>
      </c>
      <c r="G183" s="228" t="s">
        <v>1401</v>
      </c>
      <c r="H183" s="229">
        <v>3</v>
      </c>
      <c r="I183" s="230"/>
      <c r="J183" s="231">
        <f>ROUND(I183*H183,2)</f>
        <v>0</v>
      </c>
      <c r="K183" s="227" t="s">
        <v>1</v>
      </c>
      <c r="L183" s="43"/>
      <c r="M183" s="232" t="s">
        <v>1</v>
      </c>
      <c r="N183" s="233" t="s">
        <v>41</v>
      </c>
      <c r="O183" s="90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149</v>
      </c>
      <c r="AT183" s="236" t="s">
        <v>144</v>
      </c>
      <c r="AU183" s="236" t="s">
        <v>76</v>
      </c>
      <c r="AY183" s="16" t="s">
        <v>142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83</v>
      </c>
      <c r="BK183" s="237">
        <f>ROUND(I183*H183,2)</f>
        <v>0</v>
      </c>
      <c r="BL183" s="16" t="s">
        <v>149</v>
      </c>
      <c r="BM183" s="236" t="s">
        <v>703</v>
      </c>
    </row>
    <row r="184" spans="1:47" s="2" customFormat="1" ht="12">
      <c r="A184" s="37"/>
      <c r="B184" s="38"/>
      <c r="C184" s="39"/>
      <c r="D184" s="238" t="s">
        <v>151</v>
      </c>
      <c r="E184" s="39"/>
      <c r="F184" s="239" t="s">
        <v>1438</v>
      </c>
      <c r="G184" s="39"/>
      <c r="H184" s="39"/>
      <c r="I184" s="240"/>
      <c r="J184" s="39"/>
      <c r="K184" s="39"/>
      <c r="L184" s="43"/>
      <c r="M184" s="241"/>
      <c r="N184" s="242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151</v>
      </c>
      <c r="AU184" s="16" t="s">
        <v>76</v>
      </c>
    </row>
    <row r="185" spans="1:65" s="2" customFormat="1" ht="16.5" customHeight="1">
      <c r="A185" s="37"/>
      <c r="B185" s="38"/>
      <c r="C185" s="225" t="s">
        <v>523</v>
      </c>
      <c r="D185" s="225" t="s">
        <v>144</v>
      </c>
      <c r="E185" s="226" t="s">
        <v>1439</v>
      </c>
      <c r="F185" s="227" t="s">
        <v>1440</v>
      </c>
      <c r="G185" s="228" t="s">
        <v>1401</v>
      </c>
      <c r="H185" s="229">
        <v>1</v>
      </c>
      <c r="I185" s="230"/>
      <c r="J185" s="231">
        <f>ROUND(I185*H185,2)</f>
        <v>0</v>
      </c>
      <c r="K185" s="227" t="s">
        <v>1</v>
      </c>
      <c r="L185" s="43"/>
      <c r="M185" s="232" t="s">
        <v>1</v>
      </c>
      <c r="N185" s="233" t="s">
        <v>41</v>
      </c>
      <c r="O185" s="90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6" t="s">
        <v>149</v>
      </c>
      <c r="AT185" s="236" t="s">
        <v>144</v>
      </c>
      <c r="AU185" s="236" t="s">
        <v>76</v>
      </c>
      <c r="AY185" s="16" t="s">
        <v>142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6" t="s">
        <v>83</v>
      </c>
      <c r="BK185" s="237">
        <f>ROUND(I185*H185,2)</f>
        <v>0</v>
      </c>
      <c r="BL185" s="16" t="s">
        <v>149</v>
      </c>
      <c r="BM185" s="236" t="s">
        <v>712</v>
      </c>
    </row>
    <row r="186" spans="1:47" s="2" customFormat="1" ht="12">
      <c r="A186" s="37"/>
      <c r="B186" s="38"/>
      <c r="C186" s="39"/>
      <c r="D186" s="238" t="s">
        <v>151</v>
      </c>
      <c r="E186" s="39"/>
      <c r="F186" s="239" t="s">
        <v>1440</v>
      </c>
      <c r="G186" s="39"/>
      <c r="H186" s="39"/>
      <c r="I186" s="240"/>
      <c r="J186" s="39"/>
      <c r="K186" s="39"/>
      <c r="L186" s="43"/>
      <c r="M186" s="241"/>
      <c r="N186" s="242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151</v>
      </c>
      <c r="AU186" s="16" t="s">
        <v>76</v>
      </c>
    </row>
    <row r="187" spans="1:65" s="2" customFormat="1" ht="24.15" customHeight="1">
      <c r="A187" s="37"/>
      <c r="B187" s="38"/>
      <c r="C187" s="225" t="s">
        <v>529</v>
      </c>
      <c r="D187" s="225" t="s">
        <v>144</v>
      </c>
      <c r="E187" s="226" t="s">
        <v>1441</v>
      </c>
      <c r="F187" s="227" t="s">
        <v>1442</v>
      </c>
      <c r="G187" s="228" t="s">
        <v>1401</v>
      </c>
      <c r="H187" s="229">
        <v>1</v>
      </c>
      <c r="I187" s="230"/>
      <c r="J187" s="231">
        <f>ROUND(I187*H187,2)</f>
        <v>0</v>
      </c>
      <c r="K187" s="227" t="s">
        <v>1</v>
      </c>
      <c r="L187" s="43"/>
      <c r="M187" s="232" t="s">
        <v>1</v>
      </c>
      <c r="N187" s="233" t="s">
        <v>41</v>
      </c>
      <c r="O187" s="90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6" t="s">
        <v>149</v>
      </c>
      <c r="AT187" s="236" t="s">
        <v>144</v>
      </c>
      <c r="AU187" s="236" t="s">
        <v>76</v>
      </c>
      <c r="AY187" s="16" t="s">
        <v>142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6" t="s">
        <v>83</v>
      </c>
      <c r="BK187" s="237">
        <f>ROUND(I187*H187,2)</f>
        <v>0</v>
      </c>
      <c r="BL187" s="16" t="s">
        <v>149</v>
      </c>
      <c r="BM187" s="236" t="s">
        <v>722</v>
      </c>
    </row>
    <row r="188" spans="1:47" s="2" customFormat="1" ht="12">
      <c r="A188" s="37"/>
      <c r="B188" s="38"/>
      <c r="C188" s="39"/>
      <c r="D188" s="238" t="s">
        <v>151</v>
      </c>
      <c r="E188" s="39"/>
      <c r="F188" s="239" t="s">
        <v>1442</v>
      </c>
      <c r="G188" s="39"/>
      <c r="H188" s="39"/>
      <c r="I188" s="240"/>
      <c r="J188" s="39"/>
      <c r="K188" s="39"/>
      <c r="L188" s="43"/>
      <c r="M188" s="241"/>
      <c r="N188" s="242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151</v>
      </c>
      <c r="AU188" s="16" t="s">
        <v>76</v>
      </c>
    </row>
    <row r="189" spans="1:65" s="2" customFormat="1" ht="24.15" customHeight="1">
      <c r="A189" s="37"/>
      <c r="B189" s="38"/>
      <c r="C189" s="225" t="s">
        <v>534</v>
      </c>
      <c r="D189" s="225" t="s">
        <v>144</v>
      </c>
      <c r="E189" s="226" t="s">
        <v>1443</v>
      </c>
      <c r="F189" s="227" t="s">
        <v>1444</v>
      </c>
      <c r="G189" s="228" t="s">
        <v>1401</v>
      </c>
      <c r="H189" s="229">
        <v>2</v>
      </c>
      <c r="I189" s="230"/>
      <c r="J189" s="231">
        <f>ROUND(I189*H189,2)</f>
        <v>0</v>
      </c>
      <c r="K189" s="227" t="s">
        <v>1</v>
      </c>
      <c r="L189" s="43"/>
      <c r="M189" s="232" t="s">
        <v>1</v>
      </c>
      <c r="N189" s="233" t="s">
        <v>41</v>
      </c>
      <c r="O189" s="90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149</v>
      </c>
      <c r="AT189" s="236" t="s">
        <v>144</v>
      </c>
      <c r="AU189" s="236" t="s">
        <v>76</v>
      </c>
      <c r="AY189" s="16" t="s">
        <v>142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83</v>
      </c>
      <c r="BK189" s="237">
        <f>ROUND(I189*H189,2)</f>
        <v>0</v>
      </c>
      <c r="BL189" s="16" t="s">
        <v>149</v>
      </c>
      <c r="BM189" s="236" t="s">
        <v>731</v>
      </c>
    </row>
    <row r="190" spans="1:47" s="2" customFormat="1" ht="12">
      <c r="A190" s="37"/>
      <c r="B190" s="38"/>
      <c r="C190" s="39"/>
      <c r="D190" s="238" t="s">
        <v>151</v>
      </c>
      <c r="E190" s="39"/>
      <c r="F190" s="239" t="s">
        <v>1444</v>
      </c>
      <c r="G190" s="39"/>
      <c r="H190" s="39"/>
      <c r="I190" s="240"/>
      <c r="J190" s="39"/>
      <c r="K190" s="39"/>
      <c r="L190" s="43"/>
      <c r="M190" s="241"/>
      <c r="N190" s="242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151</v>
      </c>
      <c r="AU190" s="16" t="s">
        <v>76</v>
      </c>
    </row>
    <row r="191" spans="1:65" s="2" customFormat="1" ht="16.5" customHeight="1">
      <c r="A191" s="37"/>
      <c r="B191" s="38"/>
      <c r="C191" s="225" t="s">
        <v>539</v>
      </c>
      <c r="D191" s="225" t="s">
        <v>144</v>
      </c>
      <c r="E191" s="226" t="s">
        <v>1445</v>
      </c>
      <c r="F191" s="227" t="s">
        <v>1446</v>
      </c>
      <c r="G191" s="228" t="s">
        <v>1401</v>
      </c>
      <c r="H191" s="229">
        <v>1</v>
      </c>
      <c r="I191" s="230"/>
      <c r="J191" s="231">
        <f>ROUND(I191*H191,2)</f>
        <v>0</v>
      </c>
      <c r="K191" s="227" t="s">
        <v>1</v>
      </c>
      <c r="L191" s="43"/>
      <c r="M191" s="232" t="s">
        <v>1</v>
      </c>
      <c r="N191" s="233" t="s">
        <v>41</v>
      </c>
      <c r="O191" s="90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6" t="s">
        <v>149</v>
      </c>
      <c r="AT191" s="236" t="s">
        <v>144</v>
      </c>
      <c r="AU191" s="236" t="s">
        <v>76</v>
      </c>
      <c r="AY191" s="16" t="s">
        <v>142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6" t="s">
        <v>83</v>
      </c>
      <c r="BK191" s="237">
        <f>ROUND(I191*H191,2)</f>
        <v>0</v>
      </c>
      <c r="BL191" s="16" t="s">
        <v>149</v>
      </c>
      <c r="BM191" s="236" t="s">
        <v>745</v>
      </c>
    </row>
    <row r="192" spans="1:47" s="2" customFormat="1" ht="12">
      <c r="A192" s="37"/>
      <c r="B192" s="38"/>
      <c r="C192" s="39"/>
      <c r="D192" s="238" t="s">
        <v>151</v>
      </c>
      <c r="E192" s="39"/>
      <c r="F192" s="239" t="s">
        <v>1446</v>
      </c>
      <c r="G192" s="39"/>
      <c r="H192" s="39"/>
      <c r="I192" s="240"/>
      <c r="J192" s="39"/>
      <c r="K192" s="39"/>
      <c r="L192" s="43"/>
      <c r="M192" s="241"/>
      <c r="N192" s="242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151</v>
      </c>
      <c r="AU192" s="16" t="s">
        <v>76</v>
      </c>
    </row>
    <row r="193" spans="1:65" s="2" customFormat="1" ht="16.5" customHeight="1">
      <c r="A193" s="37"/>
      <c r="B193" s="38"/>
      <c r="C193" s="225" t="s">
        <v>545</v>
      </c>
      <c r="D193" s="225" t="s">
        <v>144</v>
      </c>
      <c r="E193" s="226" t="s">
        <v>1447</v>
      </c>
      <c r="F193" s="227" t="s">
        <v>1448</v>
      </c>
      <c r="G193" s="228" t="s">
        <v>1401</v>
      </c>
      <c r="H193" s="229">
        <v>1</v>
      </c>
      <c r="I193" s="230"/>
      <c r="J193" s="231">
        <f>ROUND(I193*H193,2)</f>
        <v>0</v>
      </c>
      <c r="K193" s="227" t="s">
        <v>1</v>
      </c>
      <c r="L193" s="43"/>
      <c r="M193" s="232" t="s">
        <v>1</v>
      </c>
      <c r="N193" s="233" t="s">
        <v>41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149</v>
      </c>
      <c r="AT193" s="236" t="s">
        <v>144</v>
      </c>
      <c r="AU193" s="236" t="s">
        <v>76</v>
      </c>
      <c r="AY193" s="16" t="s">
        <v>142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83</v>
      </c>
      <c r="BK193" s="237">
        <f>ROUND(I193*H193,2)</f>
        <v>0</v>
      </c>
      <c r="BL193" s="16" t="s">
        <v>149</v>
      </c>
      <c r="BM193" s="236" t="s">
        <v>756</v>
      </c>
    </row>
    <row r="194" spans="1:47" s="2" customFormat="1" ht="12">
      <c r="A194" s="37"/>
      <c r="B194" s="38"/>
      <c r="C194" s="39"/>
      <c r="D194" s="238" t="s">
        <v>151</v>
      </c>
      <c r="E194" s="39"/>
      <c r="F194" s="239" t="s">
        <v>1448</v>
      </c>
      <c r="G194" s="39"/>
      <c r="H194" s="39"/>
      <c r="I194" s="240"/>
      <c r="J194" s="39"/>
      <c r="K194" s="39"/>
      <c r="L194" s="43"/>
      <c r="M194" s="241"/>
      <c r="N194" s="242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151</v>
      </c>
      <c r="AU194" s="16" t="s">
        <v>76</v>
      </c>
    </row>
    <row r="195" spans="1:65" s="2" customFormat="1" ht="16.5" customHeight="1">
      <c r="A195" s="37"/>
      <c r="B195" s="38"/>
      <c r="C195" s="225" t="s">
        <v>551</v>
      </c>
      <c r="D195" s="225" t="s">
        <v>144</v>
      </c>
      <c r="E195" s="226" t="s">
        <v>1449</v>
      </c>
      <c r="F195" s="227" t="s">
        <v>1450</v>
      </c>
      <c r="G195" s="228" t="s">
        <v>1401</v>
      </c>
      <c r="H195" s="229">
        <v>2</v>
      </c>
      <c r="I195" s="230"/>
      <c r="J195" s="231">
        <f>ROUND(I195*H195,2)</f>
        <v>0</v>
      </c>
      <c r="K195" s="227" t="s">
        <v>1</v>
      </c>
      <c r="L195" s="43"/>
      <c r="M195" s="232" t="s">
        <v>1</v>
      </c>
      <c r="N195" s="233" t="s">
        <v>41</v>
      </c>
      <c r="O195" s="90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6" t="s">
        <v>149</v>
      </c>
      <c r="AT195" s="236" t="s">
        <v>144</v>
      </c>
      <c r="AU195" s="236" t="s">
        <v>76</v>
      </c>
      <c r="AY195" s="16" t="s">
        <v>142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6" t="s">
        <v>83</v>
      </c>
      <c r="BK195" s="237">
        <f>ROUND(I195*H195,2)</f>
        <v>0</v>
      </c>
      <c r="BL195" s="16" t="s">
        <v>149</v>
      </c>
      <c r="BM195" s="236" t="s">
        <v>765</v>
      </c>
    </row>
    <row r="196" spans="1:47" s="2" customFormat="1" ht="12">
      <c r="A196" s="37"/>
      <c r="B196" s="38"/>
      <c r="C196" s="39"/>
      <c r="D196" s="238" t="s">
        <v>151</v>
      </c>
      <c r="E196" s="39"/>
      <c r="F196" s="239" t="s">
        <v>1450</v>
      </c>
      <c r="G196" s="39"/>
      <c r="H196" s="39"/>
      <c r="I196" s="240"/>
      <c r="J196" s="39"/>
      <c r="K196" s="39"/>
      <c r="L196" s="43"/>
      <c r="M196" s="241"/>
      <c r="N196" s="242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151</v>
      </c>
      <c r="AU196" s="16" t="s">
        <v>76</v>
      </c>
    </row>
    <row r="197" spans="1:65" s="2" customFormat="1" ht="16.5" customHeight="1">
      <c r="A197" s="37"/>
      <c r="B197" s="38"/>
      <c r="C197" s="225" t="s">
        <v>557</v>
      </c>
      <c r="D197" s="225" t="s">
        <v>144</v>
      </c>
      <c r="E197" s="226" t="s">
        <v>1451</v>
      </c>
      <c r="F197" s="227" t="s">
        <v>1452</v>
      </c>
      <c r="G197" s="228" t="s">
        <v>1401</v>
      </c>
      <c r="H197" s="229">
        <v>1</v>
      </c>
      <c r="I197" s="230"/>
      <c r="J197" s="231">
        <f>ROUND(I197*H197,2)</f>
        <v>0</v>
      </c>
      <c r="K197" s="227" t="s">
        <v>1</v>
      </c>
      <c r="L197" s="43"/>
      <c r="M197" s="232" t="s">
        <v>1</v>
      </c>
      <c r="N197" s="233" t="s">
        <v>41</v>
      </c>
      <c r="O197" s="90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6" t="s">
        <v>149</v>
      </c>
      <c r="AT197" s="236" t="s">
        <v>144</v>
      </c>
      <c r="AU197" s="236" t="s">
        <v>76</v>
      </c>
      <c r="AY197" s="16" t="s">
        <v>142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6" t="s">
        <v>83</v>
      </c>
      <c r="BK197" s="237">
        <f>ROUND(I197*H197,2)</f>
        <v>0</v>
      </c>
      <c r="BL197" s="16" t="s">
        <v>149</v>
      </c>
      <c r="BM197" s="236" t="s">
        <v>775</v>
      </c>
    </row>
    <row r="198" spans="1:47" s="2" customFormat="1" ht="12">
      <c r="A198" s="37"/>
      <c r="B198" s="38"/>
      <c r="C198" s="39"/>
      <c r="D198" s="238" t="s">
        <v>151</v>
      </c>
      <c r="E198" s="39"/>
      <c r="F198" s="239" t="s">
        <v>1452</v>
      </c>
      <c r="G198" s="39"/>
      <c r="H198" s="39"/>
      <c r="I198" s="240"/>
      <c r="J198" s="39"/>
      <c r="K198" s="39"/>
      <c r="L198" s="43"/>
      <c r="M198" s="241"/>
      <c r="N198" s="242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151</v>
      </c>
      <c r="AU198" s="16" t="s">
        <v>76</v>
      </c>
    </row>
    <row r="199" spans="1:65" s="2" customFormat="1" ht="16.5" customHeight="1">
      <c r="A199" s="37"/>
      <c r="B199" s="38"/>
      <c r="C199" s="225" t="s">
        <v>570</v>
      </c>
      <c r="D199" s="225" t="s">
        <v>144</v>
      </c>
      <c r="E199" s="226" t="s">
        <v>1453</v>
      </c>
      <c r="F199" s="227" t="s">
        <v>1454</v>
      </c>
      <c r="G199" s="228" t="s">
        <v>1401</v>
      </c>
      <c r="H199" s="229">
        <v>1</v>
      </c>
      <c r="I199" s="230"/>
      <c r="J199" s="231">
        <f>ROUND(I199*H199,2)</f>
        <v>0</v>
      </c>
      <c r="K199" s="227" t="s">
        <v>1</v>
      </c>
      <c r="L199" s="43"/>
      <c r="M199" s="232" t="s">
        <v>1</v>
      </c>
      <c r="N199" s="233" t="s">
        <v>41</v>
      </c>
      <c r="O199" s="90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6" t="s">
        <v>149</v>
      </c>
      <c r="AT199" s="236" t="s">
        <v>144</v>
      </c>
      <c r="AU199" s="236" t="s">
        <v>76</v>
      </c>
      <c r="AY199" s="16" t="s">
        <v>142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6" t="s">
        <v>83</v>
      </c>
      <c r="BK199" s="237">
        <f>ROUND(I199*H199,2)</f>
        <v>0</v>
      </c>
      <c r="BL199" s="16" t="s">
        <v>149</v>
      </c>
      <c r="BM199" s="236" t="s">
        <v>784</v>
      </c>
    </row>
    <row r="200" spans="1:47" s="2" customFormat="1" ht="12">
      <c r="A200" s="37"/>
      <c r="B200" s="38"/>
      <c r="C200" s="39"/>
      <c r="D200" s="238" t="s">
        <v>151</v>
      </c>
      <c r="E200" s="39"/>
      <c r="F200" s="239" t="s">
        <v>1454</v>
      </c>
      <c r="G200" s="39"/>
      <c r="H200" s="39"/>
      <c r="I200" s="240"/>
      <c r="J200" s="39"/>
      <c r="K200" s="39"/>
      <c r="L200" s="43"/>
      <c r="M200" s="241"/>
      <c r="N200" s="242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151</v>
      </c>
      <c r="AU200" s="16" t="s">
        <v>76</v>
      </c>
    </row>
    <row r="201" spans="1:65" s="2" customFormat="1" ht="16.5" customHeight="1">
      <c r="A201" s="37"/>
      <c r="B201" s="38"/>
      <c r="C201" s="225" t="s">
        <v>575</v>
      </c>
      <c r="D201" s="225" t="s">
        <v>144</v>
      </c>
      <c r="E201" s="226" t="s">
        <v>1455</v>
      </c>
      <c r="F201" s="227" t="s">
        <v>1456</v>
      </c>
      <c r="G201" s="228" t="s">
        <v>1401</v>
      </c>
      <c r="H201" s="229">
        <v>1</v>
      </c>
      <c r="I201" s="230"/>
      <c r="J201" s="231">
        <f>ROUND(I201*H201,2)</f>
        <v>0</v>
      </c>
      <c r="K201" s="227" t="s">
        <v>1</v>
      </c>
      <c r="L201" s="43"/>
      <c r="M201" s="232" t="s">
        <v>1</v>
      </c>
      <c r="N201" s="233" t="s">
        <v>41</v>
      </c>
      <c r="O201" s="90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6" t="s">
        <v>149</v>
      </c>
      <c r="AT201" s="236" t="s">
        <v>144</v>
      </c>
      <c r="AU201" s="236" t="s">
        <v>76</v>
      </c>
      <c r="AY201" s="16" t="s">
        <v>142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6" t="s">
        <v>83</v>
      </c>
      <c r="BK201" s="237">
        <f>ROUND(I201*H201,2)</f>
        <v>0</v>
      </c>
      <c r="BL201" s="16" t="s">
        <v>149</v>
      </c>
      <c r="BM201" s="236" t="s">
        <v>798</v>
      </c>
    </row>
    <row r="202" spans="1:47" s="2" customFormat="1" ht="12">
      <c r="A202" s="37"/>
      <c r="B202" s="38"/>
      <c r="C202" s="39"/>
      <c r="D202" s="238" t="s">
        <v>151</v>
      </c>
      <c r="E202" s="39"/>
      <c r="F202" s="239" t="s">
        <v>1456</v>
      </c>
      <c r="G202" s="39"/>
      <c r="H202" s="39"/>
      <c r="I202" s="240"/>
      <c r="J202" s="39"/>
      <c r="K202" s="39"/>
      <c r="L202" s="43"/>
      <c r="M202" s="241"/>
      <c r="N202" s="242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151</v>
      </c>
      <c r="AU202" s="16" t="s">
        <v>76</v>
      </c>
    </row>
    <row r="203" spans="1:65" s="2" customFormat="1" ht="37.8" customHeight="1">
      <c r="A203" s="37"/>
      <c r="B203" s="38"/>
      <c r="C203" s="225" t="s">
        <v>580</v>
      </c>
      <c r="D203" s="225" t="s">
        <v>144</v>
      </c>
      <c r="E203" s="226" t="s">
        <v>1457</v>
      </c>
      <c r="F203" s="227" t="s">
        <v>1458</v>
      </c>
      <c r="G203" s="228" t="s">
        <v>1401</v>
      </c>
      <c r="H203" s="229">
        <v>2</v>
      </c>
      <c r="I203" s="230"/>
      <c r="J203" s="231">
        <f>ROUND(I203*H203,2)</f>
        <v>0</v>
      </c>
      <c r="K203" s="227" t="s">
        <v>1</v>
      </c>
      <c r="L203" s="43"/>
      <c r="M203" s="232" t="s">
        <v>1</v>
      </c>
      <c r="N203" s="233" t="s">
        <v>41</v>
      </c>
      <c r="O203" s="90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6" t="s">
        <v>149</v>
      </c>
      <c r="AT203" s="236" t="s">
        <v>144</v>
      </c>
      <c r="AU203" s="236" t="s">
        <v>76</v>
      </c>
      <c r="AY203" s="16" t="s">
        <v>142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6" t="s">
        <v>83</v>
      </c>
      <c r="BK203" s="237">
        <f>ROUND(I203*H203,2)</f>
        <v>0</v>
      </c>
      <c r="BL203" s="16" t="s">
        <v>149</v>
      </c>
      <c r="BM203" s="236" t="s">
        <v>806</v>
      </c>
    </row>
    <row r="204" spans="1:47" s="2" customFormat="1" ht="12">
      <c r="A204" s="37"/>
      <c r="B204" s="38"/>
      <c r="C204" s="39"/>
      <c r="D204" s="238" t="s">
        <v>151</v>
      </c>
      <c r="E204" s="39"/>
      <c r="F204" s="239" t="s">
        <v>1458</v>
      </c>
      <c r="G204" s="39"/>
      <c r="H204" s="39"/>
      <c r="I204" s="240"/>
      <c r="J204" s="39"/>
      <c r="K204" s="39"/>
      <c r="L204" s="43"/>
      <c r="M204" s="241"/>
      <c r="N204" s="242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151</v>
      </c>
      <c r="AU204" s="16" t="s">
        <v>76</v>
      </c>
    </row>
    <row r="205" spans="1:65" s="2" customFormat="1" ht="37.8" customHeight="1">
      <c r="A205" s="37"/>
      <c r="B205" s="38"/>
      <c r="C205" s="225" t="s">
        <v>589</v>
      </c>
      <c r="D205" s="225" t="s">
        <v>144</v>
      </c>
      <c r="E205" s="226" t="s">
        <v>1459</v>
      </c>
      <c r="F205" s="227" t="s">
        <v>1460</v>
      </c>
      <c r="G205" s="228" t="s">
        <v>1401</v>
      </c>
      <c r="H205" s="229">
        <v>1</v>
      </c>
      <c r="I205" s="230"/>
      <c r="J205" s="231">
        <f>ROUND(I205*H205,2)</f>
        <v>0</v>
      </c>
      <c r="K205" s="227" t="s">
        <v>1</v>
      </c>
      <c r="L205" s="43"/>
      <c r="M205" s="232" t="s">
        <v>1</v>
      </c>
      <c r="N205" s="233" t="s">
        <v>41</v>
      </c>
      <c r="O205" s="90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6" t="s">
        <v>149</v>
      </c>
      <c r="AT205" s="236" t="s">
        <v>144</v>
      </c>
      <c r="AU205" s="236" t="s">
        <v>76</v>
      </c>
      <c r="AY205" s="16" t="s">
        <v>142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6" t="s">
        <v>83</v>
      </c>
      <c r="BK205" s="237">
        <f>ROUND(I205*H205,2)</f>
        <v>0</v>
      </c>
      <c r="BL205" s="16" t="s">
        <v>149</v>
      </c>
      <c r="BM205" s="236" t="s">
        <v>814</v>
      </c>
    </row>
    <row r="206" spans="1:47" s="2" customFormat="1" ht="12">
      <c r="A206" s="37"/>
      <c r="B206" s="38"/>
      <c r="C206" s="39"/>
      <c r="D206" s="238" t="s">
        <v>151</v>
      </c>
      <c r="E206" s="39"/>
      <c r="F206" s="239" t="s">
        <v>1460</v>
      </c>
      <c r="G206" s="39"/>
      <c r="H206" s="39"/>
      <c r="I206" s="240"/>
      <c r="J206" s="39"/>
      <c r="K206" s="39"/>
      <c r="L206" s="43"/>
      <c r="M206" s="241"/>
      <c r="N206" s="242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151</v>
      </c>
      <c r="AU206" s="16" t="s">
        <v>76</v>
      </c>
    </row>
    <row r="207" spans="1:65" s="2" customFormat="1" ht="24.15" customHeight="1">
      <c r="A207" s="37"/>
      <c r="B207" s="38"/>
      <c r="C207" s="225" t="s">
        <v>595</v>
      </c>
      <c r="D207" s="225" t="s">
        <v>144</v>
      </c>
      <c r="E207" s="226" t="s">
        <v>1461</v>
      </c>
      <c r="F207" s="227" t="s">
        <v>1462</v>
      </c>
      <c r="G207" s="228" t="s">
        <v>1401</v>
      </c>
      <c r="H207" s="229">
        <v>1</v>
      </c>
      <c r="I207" s="230"/>
      <c r="J207" s="231">
        <f>ROUND(I207*H207,2)</f>
        <v>0</v>
      </c>
      <c r="K207" s="227" t="s">
        <v>1</v>
      </c>
      <c r="L207" s="43"/>
      <c r="M207" s="232" t="s">
        <v>1</v>
      </c>
      <c r="N207" s="233" t="s">
        <v>41</v>
      </c>
      <c r="O207" s="90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6" t="s">
        <v>149</v>
      </c>
      <c r="AT207" s="236" t="s">
        <v>144</v>
      </c>
      <c r="AU207" s="236" t="s">
        <v>76</v>
      </c>
      <c r="AY207" s="16" t="s">
        <v>142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6" t="s">
        <v>83</v>
      </c>
      <c r="BK207" s="237">
        <f>ROUND(I207*H207,2)</f>
        <v>0</v>
      </c>
      <c r="BL207" s="16" t="s">
        <v>149</v>
      </c>
      <c r="BM207" s="236" t="s">
        <v>824</v>
      </c>
    </row>
    <row r="208" spans="1:47" s="2" customFormat="1" ht="12">
      <c r="A208" s="37"/>
      <c r="B208" s="38"/>
      <c r="C208" s="39"/>
      <c r="D208" s="238" t="s">
        <v>151</v>
      </c>
      <c r="E208" s="39"/>
      <c r="F208" s="239" t="s">
        <v>1462</v>
      </c>
      <c r="G208" s="39"/>
      <c r="H208" s="39"/>
      <c r="I208" s="240"/>
      <c r="J208" s="39"/>
      <c r="K208" s="39"/>
      <c r="L208" s="43"/>
      <c r="M208" s="241"/>
      <c r="N208" s="242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151</v>
      </c>
      <c r="AU208" s="16" t="s">
        <v>76</v>
      </c>
    </row>
    <row r="209" spans="1:65" s="2" customFormat="1" ht="24.15" customHeight="1">
      <c r="A209" s="37"/>
      <c r="B209" s="38"/>
      <c r="C209" s="225" t="s">
        <v>600</v>
      </c>
      <c r="D209" s="225" t="s">
        <v>144</v>
      </c>
      <c r="E209" s="226" t="s">
        <v>1463</v>
      </c>
      <c r="F209" s="227" t="s">
        <v>1464</v>
      </c>
      <c r="G209" s="228" t="s">
        <v>1401</v>
      </c>
      <c r="H209" s="229">
        <v>1</v>
      </c>
      <c r="I209" s="230"/>
      <c r="J209" s="231">
        <f>ROUND(I209*H209,2)</f>
        <v>0</v>
      </c>
      <c r="K209" s="227" t="s">
        <v>1</v>
      </c>
      <c r="L209" s="43"/>
      <c r="M209" s="232" t="s">
        <v>1</v>
      </c>
      <c r="N209" s="233" t="s">
        <v>41</v>
      </c>
      <c r="O209" s="90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6" t="s">
        <v>149</v>
      </c>
      <c r="AT209" s="236" t="s">
        <v>144</v>
      </c>
      <c r="AU209" s="236" t="s">
        <v>76</v>
      </c>
      <c r="AY209" s="16" t="s">
        <v>142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6" t="s">
        <v>83</v>
      </c>
      <c r="BK209" s="237">
        <f>ROUND(I209*H209,2)</f>
        <v>0</v>
      </c>
      <c r="BL209" s="16" t="s">
        <v>149</v>
      </c>
      <c r="BM209" s="236" t="s">
        <v>835</v>
      </c>
    </row>
    <row r="210" spans="1:47" s="2" customFormat="1" ht="12">
      <c r="A210" s="37"/>
      <c r="B210" s="38"/>
      <c r="C210" s="39"/>
      <c r="D210" s="238" t="s">
        <v>151</v>
      </c>
      <c r="E210" s="39"/>
      <c r="F210" s="239" t="s">
        <v>1464</v>
      </c>
      <c r="G210" s="39"/>
      <c r="H210" s="39"/>
      <c r="I210" s="240"/>
      <c r="J210" s="39"/>
      <c r="K210" s="39"/>
      <c r="L210" s="43"/>
      <c r="M210" s="241"/>
      <c r="N210" s="242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151</v>
      </c>
      <c r="AU210" s="16" t="s">
        <v>76</v>
      </c>
    </row>
    <row r="211" spans="1:65" s="2" customFormat="1" ht="24.15" customHeight="1">
      <c r="A211" s="37"/>
      <c r="B211" s="38"/>
      <c r="C211" s="225" t="s">
        <v>608</v>
      </c>
      <c r="D211" s="225" t="s">
        <v>144</v>
      </c>
      <c r="E211" s="226" t="s">
        <v>1465</v>
      </c>
      <c r="F211" s="227" t="s">
        <v>1466</v>
      </c>
      <c r="G211" s="228" t="s">
        <v>1401</v>
      </c>
      <c r="H211" s="229">
        <v>1</v>
      </c>
      <c r="I211" s="230"/>
      <c r="J211" s="231">
        <f>ROUND(I211*H211,2)</f>
        <v>0</v>
      </c>
      <c r="K211" s="227" t="s">
        <v>1</v>
      </c>
      <c r="L211" s="43"/>
      <c r="M211" s="232" t="s">
        <v>1</v>
      </c>
      <c r="N211" s="233" t="s">
        <v>41</v>
      </c>
      <c r="O211" s="90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6" t="s">
        <v>149</v>
      </c>
      <c r="AT211" s="236" t="s">
        <v>144</v>
      </c>
      <c r="AU211" s="236" t="s">
        <v>76</v>
      </c>
      <c r="AY211" s="16" t="s">
        <v>142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6" t="s">
        <v>83</v>
      </c>
      <c r="BK211" s="237">
        <f>ROUND(I211*H211,2)</f>
        <v>0</v>
      </c>
      <c r="BL211" s="16" t="s">
        <v>149</v>
      </c>
      <c r="BM211" s="236" t="s">
        <v>843</v>
      </c>
    </row>
    <row r="212" spans="1:47" s="2" customFormat="1" ht="12">
      <c r="A212" s="37"/>
      <c r="B212" s="38"/>
      <c r="C212" s="39"/>
      <c r="D212" s="238" t="s">
        <v>151</v>
      </c>
      <c r="E212" s="39"/>
      <c r="F212" s="239" t="s">
        <v>1466</v>
      </c>
      <c r="G212" s="39"/>
      <c r="H212" s="39"/>
      <c r="I212" s="240"/>
      <c r="J212" s="39"/>
      <c r="K212" s="39"/>
      <c r="L212" s="43"/>
      <c r="M212" s="241"/>
      <c r="N212" s="242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151</v>
      </c>
      <c r="AU212" s="16" t="s">
        <v>76</v>
      </c>
    </row>
    <row r="213" spans="1:65" s="2" customFormat="1" ht="66.75" customHeight="1">
      <c r="A213" s="37"/>
      <c r="B213" s="38"/>
      <c r="C213" s="225" t="s">
        <v>613</v>
      </c>
      <c r="D213" s="225" t="s">
        <v>144</v>
      </c>
      <c r="E213" s="226" t="s">
        <v>1467</v>
      </c>
      <c r="F213" s="227" t="s">
        <v>1468</v>
      </c>
      <c r="G213" s="228" t="s">
        <v>1401</v>
      </c>
      <c r="H213" s="229">
        <v>1</v>
      </c>
      <c r="I213" s="230"/>
      <c r="J213" s="231">
        <f>ROUND(I213*H213,2)</f>
        <v>0</v>
      </c>
      <c r="K213" s="227" t="s">
        <v>1</v>
      </c>
      <c r="L213" s="43"/>
      <c r="M213" s="232" t="s">
        <v>1</v>
      </c>
      <c r="N213" s="233" t="s">
        <v>41</v>
      </c>
      <c r="O213" s="90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6" t="s">
        <v>149</v>
      </c>
      <c r="AT213" s="236" t="s">
        <v>144</v>
      </c>
      <c r="AU213" s="236" t="s">
        <v>76</v>
      </c>
      <c r="AY213" s="16" t="s">
        <v>142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6" t="s">
        <v>83</v>
      </c>
      <c r="BK213" s="237">
        <f>ROUND(I213*H213,2)</f>
        <v>0</v>
      </c>
      <c r="BL213" s="16" t="s">
        <v>149</v>
      </c>
      <c r="BM213" s="236" t="s">
        <v>852</v>
      </c>
    </row>
    <row r="214" spans="1:47" s="2" customFormat="1" ht="12">
      <c r="A214" s="37"/>
      <c r="B214" s="38"/>
      <c r="C214" s="39"/>
      <c r="D214" s="238" t="s">
        <v>151</v>
      </c>
      <c r="E214" s="39"/>
      <c r="F214" s="239" t="s">
        <v>1469</v>
      </c>
      <c r="G214" s="39"/>
      <c r="H214" s="39"/>
      <c r="I214" s="240"/>
      <c r="J214" s="39"/>
      <c r="K214" s="39"/>
      <c r="L214" s="43"/>
      <c r="M214" s="241"/>
      <c r="N214" s="242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151</v>
      </c>
      <c r="AU214" s="16" t="s">
        <v>76</v>
      </c>
    </row>
    <row r="215" spans="1:65" s="2" customFormat="1" ht="16.5" customHeight="1">
      <c r="A215" s="37"/>
      <c r="B215" s="38"/>
      <c r="C215" s="225" t="s">
        <v>620</v>
      </c>
      <c r="D215" s="225" t="s">
        <v>144</v>
      </c>
      <c r="E215" s="226" t="s">
        <v>1470</v>
      </c>
      <c r="F215" s="227" t="s">
        <v>1471</v>
      </c>
      <c r="G215" s="228" t="s">
        <v>1401</v>
      </c>
      <c r="H215" s="229">
        <v>1</v>
      </c>
      <c r="I215" s="230"/>
      <c r="J215" s="231">
        <f>ROUND(I215*H215,2)</f>
        <v>0</v>
      </c>
      <c r="K215" s="227" t="s">
        <v>1</v>
      </c>
      <c r="L215" s="43"/>
      <c r="M215" s="232" t="s">
        <v>1</v>
      </c>
      <c r="N215" s="233" t="s">
        <v>41</v>
      </c>
      <c r="O215" s="90"/>
      <c r="P215" s="234">
        <f>O215*H215</f>
        <v>0</v>
      </c>
      <c r="Q215" s="234">
        <v>0</v>
      </c>
      <c r="R215" s="234">
        <f>Q215*H215</f>
        <v>0</v>
      </c>
      <c r="S215" s="234">
        <v>0</v>
      </c>
      <c r="T215" s="23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6" t="s">
        <v>149</v>
      </c>
      <c r="AT215" s="236" t="s">
        <v>144</v>
      </c>
      <c r="AU215" s="236" t="s">
        <v>76</v>
      </c>
      <c r="AY215" s="16" t="s">
        <v>142</v>
      </c>
      <c r="BE215" s="237">
        <f>IF(N215="základní",J215,0)</f>
        <v>0</v>
      </c>
      <c r="BF215" s="237">
        <f>IF(N215="snížená",J215,0)</f>
        <v>0</v>
      </c>
      <c r="BG215" s="237">
        <f>IF(N215="zákl. přenesená",J215,0)</f>
        <v>0</v>
      </c>
      <c r="BH215" s="237">
        <f>IF(N215="sníž. přenesená",J215,0)</f>
        <v>0</v>
      </c>
      <c r="BI215" s="237">
        <f>IF(N215="nulová",J215,0)</f>
        <v>0</v>
      </c>
      <c r="BJ215" s="16" t="s">
        <v>83</v>
      </c>
      <c r="BK215" s="237">
        <f>ROUND(I215*H215,2)</f>
        <v>0</v>
      </c>
      <c r="BL215" s="16" t="s">
        <v>149</v>
      </c>
      <c r="BM215" s="236" t="s">
        <v>862</v>
      </c>
    </row>
    <row r="216" spans="1:47" s="2" customFormat="1" ht="12">
      <c r="A216" s="37"/>
      <c r="B216" s="38"/>
      <c r="C216" s="39"/>
      <c r="D216" s="238" t="s">
        <v>151</v>
      </c>
      <c r="E216" s="39"/>
      <c r="F216" s="239" t="s">
        <v>1471</v>
      </c>
      <c r="G216" s="39"/>
      <c r="H216" s="39"/>
      <c r="I216" s="240"/>
      <c r="J216" s="39"/>
      <c r="K216" s="39"/>
      <c r="L216" s="43"/>
      <c r="M216" s="241"/>
      <c r="N216" s="242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151</v>
      </c>
      <c r="AU216" s="16" t="s">
        <v>76</v>
      </c>
    </row>
    <row r="217" spans="1:65" s="2" customFormat="1" ht="16.5" customHeight="1">
      <c r="A217" s="37"/>
      <c r="B217" s="38"/>
      <c r="C217" s="225" t="s">
        <v>626</v>
      </c>
      <c r="D217" s="225" t="s">
        <v>144</v>
      </c>
      <c r="E217" s="226" t="s">
        <v>1472</v>
      </c>
      <c r="F217" s="227" t="s">
        <v>1473</v>
      </c>
      <c r="G217" s="228" t="s">
        <v>1401</v>
      </c>
      <c r="H217" s="229">
        <v>1</v>
      </c>
      <c r="I217" s="230"/>
      <c r="J217" s="231">
        <f>ROUND(I217*H217,2)</f>
        <v>0</v>
      </c>
      <c r="K217" s="227" t="s">
        <v>1</v>
      </c>
      <c r="L217" s="43"/>
      <c r="M217" s="232" t="s">
        <v>1</v>
      </c>
      <c r="N217" s="233" t="s">
        <v>41</v>
      </c>
      <c r="O217" s="90"/>
      <c r="P217" s="234">
        <f>O217*H217</f>
        <v>0</v>
      </c>
      <c r="Q217" s="234">
        <v>0</v>
      </c>
      <c r="R217" s="234">
        <f>Q217*H217</f>
        <v>0</v>
      </c>
      <c r="S217" s="234">
        <v>0</v>
      </c>
      <c r="T217" s="23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6" t="s">
        <v>149</v>
      </c>
      <c r="AT217" s="236" t="s">
        <v>144</v>
      </c>
      <c r="AU217" s="236" t="s">
        <v>76</v>
      </c>
      <c r="AY217" s="16" t="s">
        <v>142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6" t="s">
        <v>83</v>
      </c>
      <c r="BK217" s="237">
        <f>ROUND(I217*H217,2)</f>
        <v>0</v>
      </c>
      <c r="BL217" s="16" t="s">
        <v>149</v>
      </c>
      <c r="BM217" s="236" t="s">
        <v>871</v>
      </c>
    </row>
    <row r="218" spans="1:47" s="2" customFormat="1" ht="12">
      <c r="A218" s="37"/>
      <c r="B218" s="38"/>
      <c r="C218" s="39"/>
      <c r="D218" s="238" t="s">
        <v>151</v>
      </c>
      <c r="E218" s="39"/>
      <c r="F218" s="239" t="s">
        <v>1473</v>
      </c>
      <c r="G218" s="39"/>
      <c r="H218" s="39"/>
      <c r="I218" s="240"/>
      <c r="J218" s="39"/>
      <c r="K218" s="39"/>
      <c r="L218" s="43"/>
      <c r="M218" s="241"/>
      <c r="N218" s="242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151</v>
      </c>
      <c r="AU218" s="16" t="s">
        <v>76</v>
      </c>
    </row>
    <row r="219" spans="1:65" s="2" customFormat="1" ht="16.5" customHeight="1">
      <c r="A219" s="37"/>
      <c r="B219" s="38"/>
      <c r="C219" s="225" t="s">
        <v>631</v>
      </c>
      <c r="D219" s="225" t="s">
        <v>144</v>
      </c>
      <c r="E219" s="226" t="s">
        <v>1474</v>
      </c>
      <c r="F219" s="227" t="s">
        <v>1475</v>
      </c>
      <c r="G219" s="228" t="s">
        <v>1401</v>
      </c>
      <c r="H219" s="229">
        <v>1</v>
      </c>
      <c r="I219" s="230"/>
      <c r="J219" s="231">
        <f>ROUND(I219*H219,2)</f>
        <v>0</v>
      </c>
      <c r="K219" s="227" t="s">
        <v>1</v>
      </c>
      <c r="L219" s="43"/>
      <c r="M219" s="232" t="s">
        <v>1</v>
      </c>
      <c r="N219" s="233" t="s">
        <v>41</v>
      </c>
      <c r="O219" s="90"/>
      <c r="P219" s="234">
        <f>O219*H219</f>
        <v>0</v>
      </c>
      <c r="Q219" s="234">
        <v>0</v>
      </c>
      <c r="R219" s="234">
        <f>Q219*H219</f>
        <v>0</v>
      </c>
      <c r="S219" s="234">
        <v>0</v>
      </c>
      <c r="T219" s="23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6" t="s">
        <v>149</v>
      </c>
      <c r="AT219" s="236" t="s">
        <v>144</v>
      </c>
      <c r="AU219" s="236" t="s">
        <v>76</v>
      </c>
      <c r="AY219" s="16" t="s">
        <v>142</v>
      </c>
      <c r="BE219" s="237">
        <f>IF(N219="základní",J219,0)</f>
        <v>0</v>
      </c>
      <c r="BF219" s="237">
        <f>IF(N219="snížená",J219,0)</f>
        <v>0</v>
      </c>
      <c r="BG219" s="237">
        <f>IF(N219="zákl. přenesená",J219,0)</f>
        <v>0</v>
      </c>
      <c r="BH219" s="237">
        <f>IF(N219="sníž. přenesená",J219,0)</f>
        <v>0</v>
      </c>
      <c r="BI219" s="237">
        <f>IF(N219="nulová",J219,0)</f>
        <v>0</v>
      </c>
      <c r="BJ219" s="16" t="s">
        <v>83</v>
      </c>
      <c r="BK219" s="237">
        <f>ROUND(I219*H219,2)</f>
        <v>0</v>
      </c>
      <c r="BL219" s="16" t="s">
        <v>149</v>
      </c>
      <c r="BM219" s="236" t="s">
        <v>882</v>
      </c>
    </row>
    <row r="220" spans="1:47" s="2" customFormat="1" ht="12">
      <c r="A220" s="37"/>
      <c r="B220" s="38"/>
      <c r="C220" s="39"/>
      <c r="D220" s="238" t="s">
        <v>151</v>
      </c>
      <c r="E220" s="39"/>
      <c r="F220" s="239" t="s">
        <v>1475</v>
      </c>
      <c r="G220" s="39"/>
      <c r="H220" s="39"/>
      <c r="I220" s="240"/>
      <c r="J220" s="39"/>
      <c r="K220" s="39"/>
      <c r="L220" s="43"/>
      <c r="M220" s="241"/>
      <c r="N220" s="242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151</v>
      </c>
      <c r="AU220" s="16" t="s">
        <v>76</v>
      </c>
    </row>
    <row r="221" spans="1:65" s="2" customFormat="1" ht="16.5" customHeight="1">
      <c r="A221" s="37"/>
      <c r="B221" s="38"/>
      <c r="C221" s="225" t="s">
        <v>636</v>
      </c>
      <c r="D221" s="225" t="s">
        <v>144</v>
      </c>
      <c r="E221" s="226" t="s">
        <v>1476</v>
      </c>
      <c r="F221" s="227" t="s">
        <v>1477</v>
      </c>
      <c r="G221" s="228" t="s">
        <v>1401</v>
      </c>
      <c r="H221" s="229">
        <v>2</v>
      </c>
      <c r="I221" s="230"/>
      <c r="J221" s="231">
        <f>ROUND(I221*H221,2)</f>
        <v>0</v>
      </c>
      <c r="K221" s="227" t="s">
        <v>1</v>
      </c>
      <c r="L221" s="43"/>
      <c r="M221" s="232" t="s">
        <v>1</v>
      </c>
      <c r="N221" s="233" t="s">
        <v>41</v>
      </c>
      <c r="O221" s="90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149</v>
      </c>
      <c r="AT221" s="236" t="s">
        <v>144</v>
      </c>
      <c r="AU221" s="236" t="s">
        <v>76</v>
      </c>
      <c r="AY221" s="16" t="s">
        <v>142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83</v>
      </c>
      <c r="BK221" s="237">
        <f>ROUND(I221*H221,2)</f>
        <v>0</v>
      </c>
      <c r="BL221" s="16" t="s">
        <v>149</v>
      </c>
      <c r="BM221" s="236" t="s">
        <v>891</v>
      </c>
    </row>
    <row r="222" spans="1:47" s="2" customFormat="1" ht="12">
      <c r="A222" s="37"/>
      <c r="B222" s="38"/>
      <c r="C222" s="39"/>
      <c r="D222" s="238" t="s">
        <v>151</v>
      </c>
      <c r="E222" s="39"/>
      <c r="F222" s="239" t="s">
        <v>1477</v>
      </c>
      <c r="G222" s="39"/>
      <c r="H222" s="39"/>
      <c r="I222" s="240"/>
      <c r="J222" s="39"/>
      <c r="K222" s="39"/>
      <c r="L222" s="43"/>
      <c r="M222" s="241"/>
      <c r="N222" s="242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151</v>
      </c>
      <c r="AU222" s="16" t="s">
        <v>76</v>
      </c>
    </row>
    <row r="223" spans="1:65" s="2" customFormat="1" ht="16.5" customHeight="1">
      <c r="A223" s="37"/>
      <c r="B223" s="38"/>
      <c r="C223" s="225" t="s">
        <v>641</v>
      </c>
      <c r="D223" s="225" t="s">
        <v>144</v>
      </c>
      <c r="E223" s="226" t="s">
        <v>1478</v>
      </c>
      <c r="F223" s="227" t="s">
        <v>1479</v>
      </c>
      <c r="G223" s="228" t="s">
        <v>1401</v>
      </c>
      <c r="H223" s="229">
        <v>3</v>
      </c>
      <c r="I223" s="230"/>
      <c r="J223" s="231">
        <f>ROUND(I223*H223,2)</f>
        <v>0</v>
      </c>
      <c r="K223" s="227" t="s">
        <v>1</v>
      </c>
      <c r="L223" s="43"/>
      <c r="M223" s="232" t="s">
        <v>1</v>
      </c>
      <c r="N223" s="233" t="s">
        <v>41</v>
      </c>
      <c r="O223" s="90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6" t="s">
        <v>149</v>
      </c>
      <c r="AT223" s="236" t="s">
        <v>144</v>
      </c>
      <c r="AU223" s="236" t="s">
        <v>76</v>
      </c>
      <c r="AY223" s="16" t="s">
        <v>142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6" t="s">
        <v>83</v>
      </c>
      <c r="BK223" s="237">
        <f>ROUND(I223*H223,2)</f>
        <v>0</v>
      </c>
      <c r="BL223" s="16" t="s">
        <v>149</v>
      </c>
      <c r="BM223" s="236" t="s">
        <v>902</v>
      </c>
    </row>
    <row r="224" spans="1:47" s="2" customFormat="1" ht="12">
      <c r="A224" s="37"/>
      <c r="B224" s="38"/>
      <c r="C224" s="39"/>
      <c r="D224" s="238" t="s">
        <v>151</v>
      </c>
      <c r="E224" s="39"/>
      <c r="F224" s="239" t="s">
        <v>1479</v>
      </c>
      <c r="G224" s="39"/>
      <c r="H224" s="39"/>
      <c r="I224" s="240"/>
      <c r="J224" s="39"/>
      <c r="K224" s="39"/>
      <c r="L224" s="43"/>
      <c r="M224" s="241"/>
      <c r="N224" s="242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151</v>
      </c>
      <c r="AU224" s="16" t="s">
        <v>76</v>
      </c>
    </row>
    <row r="225" spans="1:65" s="2" customFormat="1" ht="16.5" customHeight="1">
      <c r="A225" s="37"/>
      <c r="B225" s="38"/>
      <c r="C225" s="225" t="s">
        <v>647</v>
      </c>
      <c r="D225" s="225" t="s">
        <v>144</v>
      </c>
      <c r="E225" s="226" t="s">
        <v>1480</v>
      </c>
      <c r="F225" s="227" t="s">
        <v>1481</v>
      </c>
      <c r="G225" s="228" t="s">
        <v>1401</v>
      </c>
      <c r="H225" s="229">
        <v>1</v>
      </c>
      <c r="I225" s="230"/>
      <c r="J225" s="231">
        <f>ROUND(I225*H225,2)</f>
        <v>0</v>
      </c>
      <c r="K225" s="227" t="s">
        <v>1</v>
      </c>
      <c r="L225" s="43"/>
      <c r="M225" s="232" t="s">
        <v>1</v>
      </c>
      <c r="N225" s="233" t="s">
        <v>41</v>
      </c>
      <c r="O225" s="90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6" t="s">
        <v>149</v>
      </c>
      <c r="AT225" s="236" t="s">
        <v>144</v>
      </c>
      <c r="AU225" s="236" t="s">
        <v>76</v>
      </c>
      <c r="AY225" s="16" t="s">
        <v>142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6" t="s">
        <v>83</v>
      </c>
      <c r="BK225" s="237">
        <f>ROUND(I225*H225,2)</f>
        <v>0</v>
      </c>
      <c r="BL225" s="16" t="s">
        <v>149</v>
      </c>
      <c r="BM225" s="236" t="s">
        <v>916</v>
      </c>
    </row>
    <row r="226" spans="1:47" s="2" customFormat="1" ht="12">
      <c r="A226" s="37"/>
      <c r="B226" s="38"/>
      <c r="C226" s="39"/>
      <c r="D226" s="238" t="s">
        <v>151</v>
      </c>
      <c r="E226" s="39"/>
      <c r="F226" s="239" t="s">
        <v>1481</v>
      </c>
      <c r="G226" s="39"/>
      <c r="H226" s="39"/>
      <c r="I226" s="240"/>
      <c r="J226" s="39"/>
      <c r="K226" s="39"/>
      <c r="L226" s="43"/>
      <c r="M226" s="241"/>
      <c r="N226" s="242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151</v>
      </c>
      <c r="AU226" s="16" t="s">
        <v>76</v>
      </c>
    </row>
    <row r="227" spans="1:65" s="2" customFormat="1" ht="16.5" customHeight="1">
      <c r="A227" s="37"/>
      <c r="B227" s="38"/>
      <c r="C227" s="225" t="s">
        <v>654</v>
      </c>
      <c r="D227" s="225" t="s">
        <v>144</v>
      </c>
      <c r="E227" s="226" t="s">
        <v>1482</v>
      </c>
      <c r="F227" s="227" t="s">
        <v>1483</v>
      </c>
      <c r="G227" s="228" t="s">
        <v>1401</v>
      </c>
      <c r="H227" s="229">
        <v>3</v>
      </c>
      <c r="I227" s="230"/>
      <c r="J227" s="231">
        <f>ROUND(I227*H227,2)</f>
        <v>0</v>
      </c>
      <c r="K227" s="227" t="s">
        <v>1</v>
      </c>
      <c r="L227" s="43"/>
      <c r="M227" s="232" t="s">
        <v>1</v>
      </c>
      <c r="N227" s="233" t="s">
        <v>41</v>
      </c>
      <c r="O227" s="90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6" t="s">
        <v>149</v>
      </c>
      <c r="AT227" s="236" t="s">
        <v>144</v>
      </c>
      <c r="AU227" s="236" t="s">
        <v>76</v>
      </c>
      <c r="AY227" s="16" t="s">
        <v>142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6" t="s">
        <v>83</v>
      </c>
      <c r="BK227" s="237">
        <f>ROUND(I227*H227,2)</f>
        <v>0</v>
      </c>
      <c r="BL227" s="16" t="s">
        <v>149</v>
      </c>
      <c r="BM227" s="236" t="s">
        <v>929</v>
      </c>
    </row>
    <row r="228" spans="1:47" s="2" customFormat="1" ht="12">
      <c r="A228" s="37"/>
      <c r="B228" s="38"/>
      <c r="C228" s="39"/>
      <c r="D228" s="238" t="s">
        <v>151</v>
      </c>
      <c r="E228" s="39"/>
      <c r="F228" s="239" t="s">
        <v>1483</v>
      </c>
      <c r="G228" s="39"/>
      <c r="H228" s="39"/>
      <c r="I228" s="240"/>
      <c r="J228" s="39"/>
      <c r="K228" s="39"/>
      <c r="L228" s="43"/>
      <c r="M228" s="241"/>
      <c r="N228" s="242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151</v>
      </c>
      <c r="AU228" s="16" t="s">
        <v>76</v>
      </c>
    </row>
    <row r="229" spans="1:65" s="2" customFormat="1" ht="16.5" customHeight="1">
      <c r="A229" s="37"/>
      <c r="B229" s="38"/>
      <c r="C229" s="225" t="s">
        <v>659</v>
      </c>
      <c r="D229" s="225" t="s">
        <v>144</v>
      </c>
      <c r="E229" s="226" t="s">
        <v>1484</v>
      </c>
      <c r="F229" s="227" t="s">
        <v>1485</v>
      </c>
      <c r="G229" s="228" t="s">
        <v>1401</v>
      </c>
      <c r="H229" s="229">
        <v>3</v>
      </c>
      <c r="I229" s="230"/>
      <c r="J229" s="231">
        <f>ROUND(I229*H229,2)</f>
        <v>0</v>
      </c>
      <c r="K229" s="227" t="s">
        <v>1</v>
      </c>
      <c r="L229" s="43"/>
      <c r="M229" s="232" t="s">
        <v>1</v>
      </c>
      <c r="N229" s="233" t="s">
        <v>41</v>
      </c>
      <c r="O229" s="90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6" t="s">
        <v>149</v>
      </c>
      <c r="AT229" s="236" t="s">
        <v>144</v>
      </c>
      <c r="AU229" s="236" t="s">
        <v>76</v>
      </c>
      <c r="AY229" s="16" t="s">
        <v>142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6" t="s">
        <v>83</v>
      </c>
      <c r="BK229" s="237">
        <f>ROUND(I229*H229,2)</f>
        <v>0</v>
      </c>
      <c r="BL229" s="16" t="s">
        <v>149</v>
      </c>
      <c r="BM229" s="236" t="s">
        <v>939</v>
      </c>
    </row>
    <row r="230" spans="1:47" s="2" customFormat="1" ht="12">
      <c r="A230" s="37"/>
      <c r="B230" s="38"/>
      <c r="C230" s="39"/>
      <c r="D230" s="238" t="s">
        <v>151</v>
      </c>
      <c r="E230" s="39"/>
      <c r="F230" s="239" t="s">
        <v>1485</v>
      </c>
      <c r="G230" s="39"/>
      <c r="H230" s="39"/>
      <c r="I230" s="240"/>
      <c r="J230" s="39"/>
      <c r="K230" s="39"/>
      <c r="L230" s="43"/>
      <c r="M230" s="241"/>
      <c r="N230" s="242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151</v>
      </c>
      <c r="AU230" s="16" t="s">
        <v>76</v>
      </c>
    </row>
    <row r="231" spans="1:65" s="2" customFormat="1" ht="16.5" customHeight="1">
      <c r="A231" s="37"/>
      <c r="B231" s="38"/>
      <c r="C231" s="225" t="s">
        <v>664</v>
      </c>
      <c r="D231" s="225" t="s">
        <v>144</v>
      </c>
      <c r="E231" s="226" t="s">
        <v>1486</v>
      </c>
      <c r="F231" s="227" t="s">
        <v>1487</v>
      </c>
      <c r="G231" s="228" t="s">
        <v>1401</v>
      </c>
      <c r="H231" s="229">
        <v>5</v>
      </c>
      <c r="I231" s="230"/>
      <c r="J231" s="231">
        <f>ROUND(I231*H231,2)</f>
        <v>0</v>
      </c>
      <c r="K231" s="227" t="s">
        <v>1</v>
      </c>
      <c r="L231" s="43"/>
      <c r="M231" s="232" t="s">
        <v>1</v>
      </c>
      <c r="N231" s="233" t="s">
        <v>41</v>
      </c>
      <c r="O231" s="90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6" t="s">
        <v>149</v>
      </c>
      <c r="AT231" s="236" t="s">
        <v>144</v>
      </c>
      <c r="AU231" s="236" t="s">
        <v>76</v>
      </c>
      <c r="AY231" s="16" t="s">
        <v>142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6" t="s">
        <v>83</v>
      </c>
      <c r="BK231" s="237">
        <f>ROUND(I231*H231,2)</f>
        <v>0</v>
      </c>
      <c r="BL231" s="16" t="s">
        <v>149</v>
      </c>
      <c r="BM231" s="236" t="s">
        <v>950</v>
      </c>
    </row>
    <row r="232" spans="1:47" s="2" customFormat="1" ht="12">
      <c r="A232" s="37"/>
      <c r="B232" s="38"/>
      <c r="C232" s="39"/>
      <c r="D232" s="238" t="s">
        <v>151</v>
      </c>
      <c r="E232" s="39"/>
      <c r="F232" s="239" t="s">
        <v>1487</v>
      </c>
      <c r="G232" s="39"/>
      <c r="H232" s="39"/>
      <c r="I232" s="240"/>
      <c r="J232" s="39"/>
      <c r="K232" s="39"/>
      <c r="L232" s="43"/>
      <c r="M232" s="241"/>
      <c r="N232" s="242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151</v>
      </c>
      <c r="AU232" s="16" t="s">
        <v>76</v>
      </c>
    </row>
    <row r="233" spans="1:65" s="2" customFormat="1" ht="16.5" customHeight="1">
      <c r="A233" s="37"/>
      <c r="B233" s="38"/>
      <c r="C233" s="225" t="s">
        <v>668</v>
      </c>
      <c r="D233" s="225" t="s">
        <v>144</v>
      </c>
      <c r="E233" s="226" t="s">
        <v>1488</v>
      </c>
      <c r="F233" s="227" t="s">
        <v>1489</v>
      </c>
      <c r="G233" s="228" t="s">
        <v>1401</v>
      </c>
      <c r="H233" s="229">
        <v>1</v>
      </c>
      <c r="I233" s="230"/>
      <c r="J233" s="231">
        <f>ROUND(I233*H233,2)</f>
        <v>0</v>
      </c>
      <c r="K233" s="227" t="s">
        <v>1</v>
      </c>
      <c r="L233" s="43"/>
      <c r="M233" s="232" t="s">
        <v>1</v>
      </c>
      <c r="N233" s="233" t="s">
        <v>41</v>
      </c>
      <c r="O233" s="90"/>
      <c r="P233" s="234">
        <f>O233*H233</f>
        <v>0</v>
      </c>
      <c r="Q233" s="234">
        <v>0</v>
      </c>
      <c r="R233" s="234">
        <f>Q233*H233</f>
        <v>0</v>
      </c>
      <c r="S233" s="234">
        <v>0</v>
      </c>
      <c r="T233" s="23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6" t="s">
        <v>149</v>
      </c>
      <c r="AT233" s="236" t="s">
        <v>144</v>
      </c>
      <c r="AU233" s="236" t="s">
        <v>76</v>
      </c>
      <c r="AY233" s="16" t="s">
        <v>142</v>
      </c>
      <c r="BE233" s="237">
        <f>IF(N233="základní",J233,0)</f>
        <v>0</v>
      </c>
      <c r="BF233" s="237">
        <f>IF(N233="snížená",J233,0)</f>
        <v>0</v>
      </c>
      <c r="BG233" s="237">
        <f>IF(N233="zákl. přenesená",J233,0)</f>
        <v>0</v>
      </c>
      <c r="BH233" s="237">
        <f>IF(N233="sníž. přenesená",J233,0)</f>
        <v>0</v>
      </c>
      <c r="BI233" s="237">
        <f>IF(N233="nulová",J233,0)</f>
        <v>0</v>
      </c>
      <c r="BJ233" s="16" t="s">
        <v>83</v>
      </c>
      <c r="BK233" s="237">
        <f>ROUND(I233*H233,2)</f>
        <v>0</v>
      </c>
      <c r="BL233" s="16" t="s">
        <v>149</v>
      </c>
      <c r="BM233" s="236" t="s">
        <v>959</v>
      </c>
    </row>
    <row r="234" spans="1:47" s="2" customFormat="1" ht="12">
      <c r="A234" s="37"/>
      <c r="B234" s="38"/>
      <c r="C234" s="39"/>
      <c r="D234" s="238" t="s">
        <v>151</v>
      </c>
      <c r="E234" s="39"/>
      <c r="F234" s="239" t="s">
        <v>1489</v>
      </c>
      <c r="G234" s="39"/>
      <c r="H234" s="39"/>
      <c r="I234" s="240"/>
      <c r="J234" s="39"/>
      <c r="K234" s="39"/>
      <c r="L234" s="43"/>
      <c r="M234" s="241"/>
      <c r="N234" s="242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151</v>
      </c>
      <c r="AU234" s="16" t="s">
        <v>76</v>
      </c>
    </row>
    <row r="235" spans="1:65" s="2" customFormat="1" ht="16.5" customHeight="1">
      <c r="A235" s="37"/>
      <c r="B235" s="38"/>
      <c r="C235" s="225" t="s">
        <v>672</v>
      </c>
      <c r="D235" s="225" t="s">
        <v>144</v>
      </c>
      <c r="E235" s="226" t="s">
        <v>1490</v>
      </c>
      <c r="F235" s="227" t="s">
        <v>1491</v>
      </c>
      <c r="G235" s="228" t="s">
        <v>1401</v>
      </c>
      <c r="H235" s="229">
        <v>3</v>
      </c>
      <c r="I235" s="230"/>
      <c r="J235" s="231">
        <f>ROUND(I235*H235,2)</f>
        <v>0</v>
      </c>
      <c r="K235" s="227" t="s">
        <v>1</v>
      </c>
      <c r="L235" s="43"/>
      <c r="M235" s="232" t="s">
        <v>1</v>
      </c>
      <c r="N235" s="233" t="s">
        <v>41</v>
      </c>
      <c r="O235" s="90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6" t="s">
        <v>149</v>
      </c>
      <c r="AT235" s="236" t="s">
        <v>144</v>
      </c>
      <c r="AU235" s="236" t="s">
        <v>76</v>
      </c>
      <c r="AY235" s="16" t="s">
        <v>142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6" t="s">
        <v>83</v>
      </c>
      <c r="BK235" s="237">
        <f>ROUND(I235*H235,2)</f>
        <v>0</v>
      </c>
      <c r="BL235" s="16" t="s">
        <v>149</v>
      </c>
      <c r="BM235" s="236" t="s">
        <v>971</v>
      </c>
    </row>
    <row r="236" spans="1:47" s="2" customFormat="1" ht="12">
      <c r="A236" s="37"/>
      <c r="B236" s="38"/>
      <c r="C236" s="39"/>
      <c r="D236" s="238" t="s">
        <v>151</v>
      </c>
      <c r="E236" s="39"/>
      <c r="F236" s="239" t="s">
        <v>1491</v>
      </c>
      <c r="G236" s="39"/>
      <c r="H236" s="39"/>
      <c r="I236" s="240"/>
      <c r="J236" s="39"/>
      <c r="K236" s="39"/>
      <c r="L236" s="43"/>
      <c r="M236" s="241"/>
      <c r="N236" s="242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151</v>
      </c>
      <c r="AU236" s="16" t="s">
        <v>76</v>
      </c>
    </row>
    <row r="237" spans="1:65" s="2" customFormat="1" ht="16.5" customHeight="1">
      <c r="A237" s="37"/>
      <c r="B237" s="38"/>
      <c r="C237" s="225" t="s">
        <v>676</v>
      </c>
      <c r="D237" s="225" t="s">
        <v>144</v>
      </c>
      <c r="E237" s="226" t="s">
        <v>1492</v>
      </c>
      <c r="F237" s="227" t="s">
        <v>1493</v>
      </c>
      <c r="G237" s="228" t="s">
        <v>1401</v>
      </c>
      <c r="H237" s="229">
        <v>6</v>
      </c>
      <c r="I237" s="230"/>
      <c r="J237" s="231">
        <f>ROUND(I237*H237,2)</f>
        <v>0</v>
      </c>
      <c r="K237" s="227" t="s">
        <v>1</v>
      </c>
      <c r="L237" s="43"/>
      <c r="M237" s="232" t="s">
        <v>1</v>
      </c>
      <c r="N237" s="233" t="s">
        <v>41</v>
      </c>
      <c r="O237" s="90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6" t="s">
        <v>149</v>
      </c>
      <c r="AT237" s="236" t="s">
        <v>144</v>
      </c>
      <c r="AU237" s="236" t="s">
        <v>76</v>
      </c>
      <c r="AY237" s="16" t="s">
        <v>142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6" t="s">
        <v>83</v>
      </c>
      <c r="BK237" s="237">
        <f>ROUND(I237*H237,2)</f>
        <v>0</v>
      </c>
      <c r="BL237" s="16" t="s">
        <v>149</v>
      </c>
      <c r="BM237" s="236" t="s">
        <v>981</v>
      </c>
    </row>
    <row r="238" spans="1:47" s="2" customFormat="1" ht="12">
      <c r="A238" s="37"/>
      <c r="B238" s="38"/>
      <c r="C238" s="39"/>
      <c r="D238" s="238" t="s">
        <v>151</v>
      </c>
      <c r="E238" s="39"/>
      <c r="F238" s="239" t="s">
        <v>1493</v>
      </c>
      <c r="G238" s="39"/>
      <c r="H238" s="39"/>
      <c r="I238" s="240"/>
      <c r="J238" s="39"/>
      <c r="K238" s="39"/>
      <c r="L238" s="43"/>
      <c r="M238" s="241"/>
      <c r="N238" s="242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151</v>
      </c>
      <c r="AU238" s="16" t="s">
        <v>76</v>
      </c>
    </row>
    <row r="239" spans="1:65" s="2" customFormat="1" ht="16.5" customHeight="1">
      <c r="A239" s="37"/>
      <c r="B239" s="38"/>
      <c r="C239" s="225" t="s">
        <v>331</v>
      </c>
      <c r="D239" s="225" t="s">
        <v>144</v>
      </c>
      <c r="E239" s="226" t="s">
        <v>1494</v>
      </c>
      <c r="F239" s="227" t="s">
        <v>1495</v>
      </c>
      <c r="G239" s="228" t="s">
        <v>1401</v>
      </c>
      <c r="H239" s="229">
        <v>1</v>
      </c>
      <c r="I239" s="230"/>
      <c r="J239" s="231">
        <f>ROUND(I239*H239,2)</f>
        <v>0</v>
      </c>
      <c r="K239" s="227" t="s">
        <v>1</v>
      </c>
      <c r="L239" s="43"/>
      <c r="M239" s="232" t="s">
        <v>1</v>
      </c>
      <c r="N239" s="233" t="s">
        <v>41</v>
      </c>
      <c r="O239" s="90"/>
      <c r="P239" s="234">
        <f>O239*H239</f>
        <v>0</v>
      </c>
      <c r="Q239" s="234">
        <v>0</v>
      </c>
      <c r="R239" s="234">
        <f>Q239*H239</f>
        <v>0</v>
      </c>
      <c r="S239" s="234">
        <v>0</v>
      </c>
      <c r="T239" s="23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6" t="s">
        <v>149</v>
      </c>
      <c r="AT239" s="236" t="s">
        <v>144</v>
      </c>
      <c r="AU239" s="236" t="s">
        <v>76</v>
      </c>
      <c r="AY239" s="16" t="s">
        <v>142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6" t="s">
        <v>83</v>
      </c>
      <c r="BK239" s="237">
        <f>ROUND(I239*H239,2)</f>
        <v>0</v>
      </c>
      <c r="BL239" s="16" t="s">
        <v>149</v>
      </c>
      <c r="BM239" s="236" t="s">
        <v>681</v>
      </c>
    </row>
    <row r="240" spans="1:47" s="2" customFormat="1" ht="12">
      <c r="A240" s="37"/>
      <c r="B240" s="38"/>
      <c r="C240" s="39"/>
      <c r="D240" s="238" t="s">
        <v>151</v>
      </c>
      <c r="E240" s="39"/>
      <c r="F240" s="239" t="s">
        <v>1495</v>
      </c>
      <c r="G240" s="39"/>
      <c r="H240" s="39"/>
      <c r="I240" s="240"/>
      <c r="J240" s="39"/>
      <c r="K240" s="39"/>
      <c r="L240" s="43"/>
      <c r="M240" s="241"/>
      <c r="N240" s="242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151</v>
      </c>
      <c r="AU240" s="16" t="s">
        <v>76</v>
      </c>
    </row>
    <row r="241" spans="1:65" s="2" customFormat="1" ht="16.5" customHeight="1">
      <c r="A241" s="37"/>
      <c r="B241" s="38"/>
      <c r="C241" s="225" t="s">
        <v>687</v>
      </c>
      <c r="D241" s="225" t="s">
        <v>144</v>
      </c>
      <c r="E241" s="226" t="s">
        <v>1496</v>
      </c>
      <c r="F241" s="227" t="s">
        <v>1497</v>
      </c>
      <c r="G241" s="228" t="s">
        <v>1401</v>
      </c>
      <c r="H241" s="229">
        <v>2</v>
      </c>
      <c r="I241" s="230"/>
      <c r="J241" s="231">
        <f>ROUND(I241*H241,2)</f>
        <v>0</v>
      </c>
      <c r="K241" s="227" t="s">
        <v>1</v>
      </c>
      <c r="L241" s="43"/>
      <c r="M241" s="232" t="s">
        <v>1</v>
      </c>
      <c r="N241" s="233" t="s">
        <v>41</v>
      </c>
      <c r="O241" s="90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6" t="s">
        <v>149</v>
      </c>
      <c r="AT241" s="236" t="s">
        <v>144</v>
      </c>
      <c r="AU241" s="236" t="s">
        <v>76</v>
      </c>
      <c r="AY241" s="16" t="s">
        <v>142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6" t="s">
        <v>83</v>
      </c>
      <c r="BK241" s="237">
        <f>ROUND(I241*H241,2)</f>
        <v>0</v>
      </c>
      <c r="BL241" s="16" t="s">
        <v>149</v>
      </c>
      <c r="BM241" s="236" t="s">
        <v>998</v>
      </c>
    </row>
    <row r="242" spans="1:47" s="2" customFormat="1" ht="12">
      <c r="A242" s="37"/>
      <c r="B242" s="38"/>
      <c r="C242" s="39"/>
      <c r="D242" s="238" t="s">
        <v>151</v>
      </c>
      <c r="E242" s="39"/>
      <c r="F242" s="239" t="s">
        <v>1497</v>
      </c>
      <c r="G242" s="39"/>
      <c r="H242" s="39"/>
      <c r="I242" s="240"/>
      <c r="J242" s="39"/>
      <c r="K242" s="39"/>
      <c r="L242" s="43"/>
      <c r="M242" s="241"/>
      <c r="N242" s="242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151</v>
      </c>
      <c r="AU242" s="16" t="s">
        <v>76</v>
      </c>
    </row>
    <row r="243" spans="1:65" s="2" customFormat="1" ht="16.5" customHeight="1">
      <c r="A243" s="37"/>
      <c r="B243" s="38"/>
      <c r="C243" s="225" t="s">
        <v>692</v>
      </c>
      <c r="D243" s="225" t="s">
        <v>144</v>
      </c>
      <c r="E243" s="226" t="s">
        <v>1498</v>
      </c>
      <c r="F243" s="227" t="s">
        <v>1499</v>
      </c>
      <c r="G243" s="228" t="s">
        <v>1401</v>
      </c>
      <c r="H243" s="229">
        <v>1</v>
      </c>
      <c r="I243" s="230"/>
      <c r="J243" s="231">
        <f>ROUND(I243*H243,2)</f>
        <v>0</v>
      </c>
      <c r="K243" s="227" t="s">
        <v>1</v>
      </c>
      <c r="L243" s="43"/>
      <c r="M243" s="232" t="s">
        <v>1</v>
      </c>
      <c r="N243" s="233" t="s">
        <v>41</v>
      </c>
      <c r="O243" s="90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6" t="s">
        <v>149</v>
      </c>
      <c r="AT243" s="236" t="s">
        <v>144</v>
      </c>
      <c r="AU243" s="236" t="s">
        <v>76</v>
      </c>
      <c r="AY243" s="16" t="s">
        <v>142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6" t="s">
        <v>83</v>
      </c>
      <c r="BK243" s="237">
        <f>ROUND(I243*H243,2)</f>
        <v>0</v>
      </c>
      <c r="BL243" s="16" t="s">
        <v>149</v>
      </c>
      <c r="BM243" s="236" t="s">
        <v>1006</v>
      </c>
    </row>
    <row r="244" spans="1:47" s="2" customFormat="1" ht="12">
      <c r="A244" s="37"/>
      <c r="B244" s="38"/>
      <c r="C244" s="39"/>
      <c r="D244" s="238" t="s">
        <v>151</v>
      </c>
      <c r="E244" s="39"/>
      <c r="F244" s="239" t="s">
        <v>1499</v>
      </c>
      <c r="G244" s="39"/>
      <c r="H244" s="39"/>
      <c r="I244" s="240"/>
      <c r="J244" s="39"/>
      <c r="K244" s="39"/>
      <c r="L244" s="43"/>
      <c r="M244" s="241"/>
      <c r="N244" s="242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151</v>
      </c>
      <c r="AU244" s="16" t="s">
        <v>76</v>
      </c>
    </row>
    <row r="245" spans="1:65" s="2" customFormat="1" ht="16.5" customHeight="1">
      <c r="A245" s="37"/>
      <c r="B245" s="38"/>
      <c r="C245" s="225" t="s">
        <v>697</v>
      </c>
      <c r="D245" s="225" t="s">
        <v>144</v>
      </c>
      <c r="E245" s="226" t="s">
        <v>1500</v>
      </c>
      <c r="F245" s="227" t="s">
        <v>1501</v>
      </c>
      <c r="G245" s="228" t="s">
        <v>1401</v>
      </c>
      <c r="H245" s="229">
        <v>7</v>
      </c>
      <c r="I245" s="230"/>
      <c r="J245" s="231">
        <f>ROUND(I245*H245,2)</f>
        <v>0</v>
      </c>
      <c r="K245" s="227" t="s">
        <v>1</v>
      </c>
      <c r="L245" s="43"/>
      <c r="M245" s="232" t="s">
        <v>1</v>
      </c>
      <c r="N245" s="233" t="s">
        <v>41</v>
      </c>
      <c r="O245" s="90"/>
      <c r="P245" s="234">
        <f>O245*H245</f>
        <v>0</v>
      </c>
      <c r="Q245" s="234">
        <v>0</v>
      </c>
      <c r="R245" s="234">
        <f>Q245*H245</f>
        <v>0</v>
      </c>
      <c r="S245" s="234">
        <v>0</v>
      </c>
      <c r="T245" s="23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6" t="s">
        <v>149</v>
      </c>
      <c r="AT245" s="236" t="s">
        <v>144</v>
      </c>
      <c r="AU245" s="236" t="s">
        <v>76</v>
      </c>
      <c r="AY245" s="16" t="s">
        <v>142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6" t="s">
        <v>83</v>
      </c>
      <c r="BK245" s="237">
        <f>ROUND(I245*H245,2)</f>
        <v>0</v>
      </c>
      <c r="BL245" s="16" t="s">
        <v>149</v>
      </c>
      <c r="BM245" s="236" t="s">
        <v>1016</v>
      </c>
    </row>
    <row r="246" spans="1:47" s="2" customFormat="1" ht="12">
      <c r="A246" s="37"/>
      <c r="B246" s="38"/>
      <c r="C246" s="39"/>
      <c r="D246" s="238" t="s">
        <v>151</v>
      </c>
      <c r="E246" s="39"/>
      <c r="F246" s="239" t="s">
        <v>1501</v>
      </c>
      <c r="G246" s="39"/>
      <c r="H246" s="39"/>
      <c r="I246" s="240"/>
      <c r="J246" s="39"/>
      <c r="K246" s="39"/>
      <c r="L246" s="43"/>
      <c r="M246" s="241"/>
      <c r="N246" s="242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151</v>
      </c>
      <c r="AU246" s="16" t="s">
        <v>76</v>
      </c>
    </row>
    <row r="247" spans="1:65" s="2" customFormat="1" ht="16.5" customHeight="1">
      <c r="A247" s="37"/>
      <c r="B247" s="38"/>
      <c r="C247" s="225" t="s">
        <v>703</v>
      </c>
      <c r="D247" s="225" t="s">
        <v>144</v>
      </c>
      <c r="E247" s="226" t="s">
        <v>1502</v>
      </c>
      <c r="F247" s="227" t="s">
        <v>1503</v>
      </c>
      <c r="G247" s="228" t="s">
        <v>1401</v>
      </c>
      <c r="H247" s="229">
        <v>4</v>
      </c>
      <c r="I247" s="230"/>
      <c r="J247" s="231">
        <f>ROUND(I247*H247,2)</f>
        <v>0</v>
      </c>
      <c r="K247" s="227" t="s">
        <v>1</v>
      </c>
      <c r="L247" s="43"/>
      <c r="M247" s="232" t="s">
        <v>1</v>
      </c>
      <c r="N247" s="233" t="s">
        <v>41</v>
      </c>
      <c r="O247" s="90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6" t="s">
        <v>149</v>
      </c>
      <c r="AT247" s="236" t="s">
        <v>144</v>
      </c>
      <c r="AU247" s="236" t="s">
        <v>76</v>
      </c>
      <c r="AY247" s="16" t="s">
        <v>142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6" t="s">
        <v>83</v>
      </c>
      <c r="BK247" s="237">
        <f>ROUND(I247*H247,2)</f>
        <v>0</v>
      </c>
      <c r="BL247" s="16" t="s">
        <v>149</v>
      </c>
      <c r="BM247" s="236" t="s">
        <v>1028</v>
      </c>
    </row>
    <row r="248" spans="1:47" s="2" customFormat="1" ht="12">
      <c r="A248" s="37"/>
      <c r="B248" s="38"/>
      <c r="C248" s="39"/>
      <c r="D248" s="238" t="s">
        <v>151</v>
      </c>
      <c r="E248" s="39"/>
      <c r="F248" s="239" t="s">
        <v>1503</v>
      </c>
      <c r="G248" s="39"/>
      <c r="H248" s="39"/>
      <c r="I248" s="240"/>
      <c r="J248" s="39"/>
      <c r="K248" s="39"/>
      <c r="L248" s="43"/>
      <c r="M248" s="241"/>
      <c r="N248" s="242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151</v>
      </c>
      <c r="AU248" s="16" t="s">
        <v>76</v>
      </c>
    </row>
    <row r="249" spans="1:65" s="2" customFormat="1" ht="21.75" customHeight="1">
      <c r="A249" s="37"/>
      <c r="B249" s="38"/>
      <c r="C249" s="225" t="s">
        <v>708</v>
      </c>
      <c r="D249" s="225" t="s">
        <v>144</v>
      </c>
      <c r="E249" s="226" t="s">
        <v>1504</v>
      </c>
      <c r="F249" s="227" t="s">
        <v>1505</v>
      </c>
      <c r="G249" s="228" t="s">
        <v>1401</v>
      </c>
      <c r="H249" s="229">
        <v>70</v>
      </c>
      <c r="I249" s="230"/>
      <c r="J249" s="231">
        <f>ROUND(I249*H249,2)</f>
        <v>0</v>
      </c>
      <c r="K249" s="227" t="s">
        <v>1</v>
      </c>
      <c r="L249" s="43"/>
      <c r="M249" s="232" t="s">
        <v>1</v>
      </c>
      <c r="N249" s="233" t="s">
        <v>41</v>
      </c>
      <c r="O249" s="90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6" t="s">
        <v>149</v>
      </c>
      <c r="AT249" s="236" t="s">
        <v>144</v>
      </c>
      <c r="AU249" s="236" t="s">
        <v>76</v>
      </c>
      <c r="AY249" s="16" t="s">
        <v>142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6" t="s">
        <v>83</v>
      </c>
      <c r="BK249" s="237">
        <f>ROUND(I249*H249,2)</f>
        <v>0</v>
      </c>
      <c r="BL249" s="16" t="s">
        <v>149</v>
      </c>
      <c r="BM249" s="236" t="s">
        <v>1038</v>
      </c>
    </row>
    <row r="250" spans="1:47" s="2" customFormat="1" ht="12">
      <c r="A250" s="37"/>
      <c r="B250" s="38"/>
      <c r="C250" s="39"/>
      <c r="D250" s="238" t="s">
        <v>151</v>
      </c>
      <c r="E250" s="39"/>
      <c r="F250" s="239" t="s">
        <v>1505</v>
      </c>
      <c r="G250" s="39"/>
      <c r="H250" s="39"/>
      <c r="I250" s="240"/>
      <c r="J250" s="39"/>
      <c r="K250" s="39"/>
      <c r="L250" s="43"/>
      <c r="M250" s="241"/>
      <c r="N250" s="242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151</v>
      </c>
      <c r="AU250" s="16" t="s">
        <v>76</v>
      </c>
    </row>
    <row r="251" spans="1:65" s="2" customFormat="1" ht="24.15" customHeight="1">
      <c r="A251" s="37"/>
      <c r="B251" s="38"/>
      <c r="C251" s="225" t="s">
        <v>712</v>
      </c>
      <c r="D251" s="225" t="s">
        <v>144</v>
      </c>
      <c r="E251" s="226" t="s">
        <v>1506</v>
      </c>
      <c r="F251" s="227" t="s">
        <v>1507</v>
      </c>
      <c r="G251" s="228" t="s">
        <v>1401</v>
      </c>
      <c r="H251" s="229">
        <v>1</v>
      </c>
      <c r="I251" s="230"/>
      <c r="J251" s="231">
        <f>ROUND(I251*H251,2)</f>
        <v>0</v>
      </c>
      <c r="K251" s="227" t="s">
        <v>1</v>
      </c>
      <c r="L251" s="43"/>
      <c r="M251" s="232" t="s">
        <v>1</v>
      </c>
      <c r="N251" s="233" t="s">
        <v>41</v>
      </c>
      <c r="O251" s="90"/>
      <c r="P251" s="234">
        <f>O251*H251</f>
        <v>0</v>
      </c>
      <c r="Q251" s="234">
        <v>0</v>
      </c>
      <c r="R251" s="234">
        <f>Q251*H251</f>
        <v>0</v>
      </c>
      <c r="S251" s="234">
        <v>0</v>
      </c>
      <c r="T251" s="235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6" t="s">
        <v>149</v>
      </c>
      <c r="AT251" s="236" t="s">
        <v>144</v>
      </c>
      <c r="AU251" s="236" t="s">
        <v>76</v>
      </c>
      <c r="AY251" s="16" t="s">
        <v>142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6" t="s">
        <v>83</v>
      </c>
      <c r="BK251" s="237">
        <f>ROUND(I251*H251,2)</f>
        <v>0</v>
      </c>
      <c r="BL251" s="16" t="s">
        <v>149</v>
      </c>
      <c r="BM251" s="236" t="s">
        <v>1051</v>
      </c>
    </row>
    <row r="252" spans="1:47" s="2" customFormat="1" ht="12">
      <c r="A252" s="37"/>
      <c r="B252" s="38"/>
      <c r="C252" s="39"/>
      <c r="D252" s="238" t="s">
        <v>151</v>
      </c>
      <c r="E252" s="39"/>
      <c r="F252" s="239" t="s">
        <v>1507</v>
      </c>
      <c r="G252" s="39"/>
      <c r="H252" s="39"/>
      <c r="I252" s="240"/>
      <c r="J252" s="39"/>
      <c r="K252" s="39"/>
      <c r="L252" s="43"/>
      <c r="M252" s="241"/>
      <c r="N252" s="242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151</v>
      </c>
      <c r="AU252" s="16" t="s">
        <v>76</v>
      </c>
    </row>
    <row r="253" spans="1:65" s="2" customFormat="1" ht="16.5" customHeight="1">
      <c r="A253" s="37"/>
      <c r="B253" s="38"/>
      <c r="C253" s="225" t="s">
        <v>717</v>
      </c>
      <c r="D253" s="225" t="s">
        <v>144</v>
      </c>
      <c r="E253" s="226" t="s">
        <v>1508</v>
      </c>
      <c r="F253" s="227" t="s">
        <v>1509</v>
      </c>
      <c r="G253" s="228" t="s">
        <v>218</v>
      </c>
      <c r="H253" s="229">
        <v>85</v>
      </c>
      <c r="I253" s="230"/>
      <c r="J253" s="231">
        <f>ROUND(I253*H253,2)</f>
        <v>0</v>
      </c>
      <c r="K253" s="227" t="s">
        <v>1</v>
      </c>
      <c r="L253" s="43"/>
      <c r="M253" s="232" t="s">
        <v>1</v>
      </c>
      <c r="N253" s="233" t="s">
        <v>41</v>
      </c>
      <c r="O253" s="90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6" t="s">
        <v>149</v>
      </c>
      <c r="AT253" s="236" t="s">
        <v>144</v>
      </c>
      <c r="AU253" s="236" t="s">
        <v>76</v>
      </c>
      <c r="AY253" s="16" t="s">
        <v>142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6" t="s">
        <v>83</v>
      </c>
      <c r="BK253" s="237">
        <f>ROUND(I253*H253,2)</f>
        <v>0</v>
      </c>
      <c r="BL253" s="16" t="s">
        <v>149</v>
      </c>
      <c r="BM253" s="236" t="s">
        <v>1064</v>
      </c>
    </row>
    <row r="254" spans="1:47" s="2" customFormat="1" ht="12">
      <c r="A254" s="37"/>
      <c r="B254" s="38"/>
      <c r="C254" s="39"/>
      <c r="D254" s="238" t="s">
        <v>151</v>
      </c>
      <c r="E254" s="39"/>
      <c r="F254" s="239" t="s">
        <v>1509</v>
      </c>
      <c r="G254" s="39"/>
      <c r="H254" s="39"/>
      <c r="I254" s="240"/>
      <c r="J254" s="39"/>
      <c r="K254" s="39"/>
      <c r="L254" s="43"/>
      <c r="M254" s="241"/>
      <c r="N254" s="242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151</v>
      </c>
      <c r="AU254" s="16" t="s">
        <v>76</v>
      </c>
    </row>
    <row r="255" spans="1:65" s="2" customFormat="1" ht="16.5" customHeight="1">
      <c r="A255" s="37"/>
      <c r="B255" s="38"/>
      <c r="C255" s="225" t="s">
        <v>722</v>
      </c>
      <c r="D255" s="225" t="s">
        <v>144</v>
      </c>
      <c r="E255" s="226" t="s">
        <v>1510</v>
      </c>
      <c r="F255" s="227" t="s">
        <v>1511</v>
      </c>
      <c r="G255" s="228" t="s">
        <v>1401</v>
      </c>
      <c r="H255" s="229">
        <v>1</v>
      </c>
      <c r="I255" s="230"/>
      <c r="J255" s="231">
        <f>ROUND(I255*H255,2)</f>
        <v>0</v>
      </c>
      <c r="K255" s="227" t="s">
        <v>1</v>
      </c>
      <c r="L255" s="43"/>
      <c r="M255" s="232" t="s">
        <v>1</v>
      </c>
      <c r="N255" s="233" t="s">
        <v>41</v>
      </c>
      <c r="O255" s="90"/>
      <c r="P255" s="234">
        <f>O255*H255</f>
        <v>0</v>
      </c>
      <c r="Q255" s="234">
        <v>0</v>
      </c>
      <c r="R255" s="234">
        <f>Q255*H255</f>
        <v>0</v>
      </c>
      <c r="S255" s="234">
        <v>0</v>
      </c>
      <c r="T255" s="23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6" t="s">
        <v>149</v>
      </c>
      <c r="AT255" s="236" t="s">
        <v>144</v>
      </c>
      <c r="AU255" s="236" t="s">
        <v>76</v>
      </c>
      <c r="AY255" s="16" t="s">
        <v>142</v>
      </c>
      <c r="BE255" s="237">
        <f>IF(N255="základní",J255,0)</f>
        <v>0</v>
      </c>
      <c r="BF255" s="237">
        <f>IF(N255="snížená",J255,0)</f>
        <v>0</v>
      </c>
      <c r="BG255" s="237">
        <f>IF(N255="zákl. přenesená",J255,0)</f>
        <v>0</v>
      </c>
      <c r="BH255" s="237">
        <f>IF(N255="sníž. přenesená",J255,0)</f>
        <v>0</v>
      </c>
      <c r="BI255" s="237">
        <f>IF(N255="nulová",J255,0)</f>
        <v>0</v>
      </c>
      <c r="BJ255" s="16" t="s">
        <v>83</v>
      </c>
      <c r="BK255" s="237">
        <f>ROUND(I255*H255,2)</f>
        <v>0</v>
      </c>
      <c r="BL255" s="16" t="s">
        <v>149</v>
      </c>
      <c r="BM255" s="236" t="s">
        <v>1074</v>
      </c>
    </row>
    <row r="256" spans="1:47" s="2" customFormat="1" ht="12">
      <c r="A256" s="37"/>
      <c r="B256" s="38"/>
      <c r="C256" s="39"/>
      <c r="D256" s="238" t="s">
        <v>151</v>
      </c>
      <c r="E256" s="39"/>
      <c r="F256" s="239" t="s">
        <v>1511</v>
      </c>
      <c r="G256" s="39"/>
      <c r="H256" s="39"/>
      <c r="I256" s="240"/>
      <c r="J256" s="39"/>
      <c r="K256" s="39"/>
      <c r="L256" s="43"/>
      <c r="M256" s="241"/>
      <c r="N256" s="242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151</v>
      </c>
      <c r="AU256" s="16" t="s">
        <v>76</v>
      </c>
    </row>
    <row r="257" spans="1:65" s="2" customFormat="1" ht="76.35" customHeight="1">
      <c r="A257" s="37"/>
      <c r="B257" s="38"/>
      <c r="C257" s="225" t="s">
        <v>727</v>
      </c>
      <c r="D257" s="225" t="s">
        <v>144</v>
      </c>
      <c r="E257" s="226" t="s">
        <v>1512</v>
      </c>
      <c r="F257" s="227" t="s">
        <v>1513</v>
      </c>
      <c r="G257" s="228" t="s">
        <v>1401</v>
      </c>
      <c r="H257" s="229">
        <v>1</v>
      </c>
      <c r="I257" s="230"/>
      <c r="J257" s="231">
        <f>ROUND(I257*H257,2)</f>
        <v>0</v>
      </c>
      <c r="K257" s="227" t="s">
        <v>1</v>
      </c>
      <c r="L257" s="43"/>
      <c r="M257" s="232" t="s">
        <v>1</v>
      </c>
      <c r="N257" s="233" t="s">
        <v>41</v>
      </c>
      <c r="O257" s="90"/>
      <c r="P257" s="234">
        <f>O257*H257</f>
        <v>0</v>
      </c>
      <c r="Q257" s="234">
        <v>0</v>
      </c>
      <c r="R257" s="234">
        <f>Q257*H257</f>
        <v>0</v>
      </c>
      <c r="S257" s="234">
        <v>0</v>
      </c>
      <c r="T257" s="23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6" t="s">
        <v>149</v>
      </c>
      <c r="AT257" s="236" t="s">
        <v>144</v>
      </c>
      <c r="AU257" s="236" t="s">
        <v>76</v>
      </c>
      <c r="AY257" s="16" t="s">
        <v>142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6" t="s">
        <v>83</v>
      </c>
      <c r="BK257" s="237">
        <f>ROUND(I257*H257,2)</f>
        <v>0</v>
      </c>
      <c r="BL257" s="16" t="s">
        <v>149</v>
      </c>
      <c r="BM257" s="236" t="s">
        <v>1084</v>
      </c>
    </row>
    <row r="258" spans="1:47" s="2" customFormat="1" ht="12">
      <c r="A258" s="37"/>
      <c r="B258" s="38"/>
      <c r="C258" s="39"/>
      <c r="D258" s="238" t="s">
        <v>151</v>
      </c>
      <c r="E258" s="39"/>
      <c r="F258" s="239" t="s">
        <v>1514</v>
      </c>
      <c r="G258" s="39"/>
      <c r="H258" s="39"/>
      <c r="I258" s="240"/>
      <c r="J258" s="39"/>
      <c r="K258" s="39"/>
      <c r="L258" s="43"/>
      <c r="M258" s="241"/>
      <c r="N258" s="242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151</v>
      </c>
      <c r="AU258" s="16" t="s">
        <v>76</v>
      </c>
    </row>
    <row r="259" spans="1:65" s="2" customFormat="1" ht="49.05" customHeight="1">
      <c r="A259" s="37"/>
      <c r="B259" s="38"/>
      <c r="C259" s="225" t="s">
        <v>731</v>
      </c>
      <c r="D259" s="225" t="s">
        <v>144</v>
      </c>
      <c r="E259" s="226" t="s">
        <v>1515</v>
      </c>
      <c r="F259" s="227" t="s">
        <v>1516</v>
      </c>
      <c r="G259" s="228" t="s">
        <v>1401</v>
      </c>
      <c r="H259" s="229">
        <v>1</v>
      </c>
      <c r="I259" s="230"/>
      <c r="J259" s="231">
        <f>ROUND(I259*H259,2)</f>
        <v>0</v>
      </c>
      <c r="K259" s="227" t="s">
        <v>1</v>
      </c>
      <c r="L259" s="43"/>
      <c r="M259" s="232" t="s">
        <v>1</v>
      </c>
      <c r="N259" s="233" t="s">
        <v>41</v>
      </c>
      <c r="O259" s="90"/>
      <c r="P259" s="234">
        <f>O259*H259</f>
        <v>0</v>
      </c>
      <c r="Q259" s="234">
        <v>0</v>
      </c>
      <c r="R259" s="234">
        <f>Q259*H259</f>
        <v>0</v>
      </c>
      <c r="S259" s="234">
        <v>0</v>
      </c>
      <c r="T259" s="23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6" t="s">
        <v>149</v>
      </c>
      <c r="AT259" s="236" t="s">
        <v>144</v>
      </c>
      <c r="AU259" s="236" t="s">
        <v>76</v>
      </c>
      <c r="AY259" s="16" t="s">
        <v>142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6" t="s">
        <v>83</v>
      </c>
      <c r="BK259" s="237">
        <f>ROUND(I259*H259,2)</f>
        <v>0</v>
      </c>
      <c r="BL259" s="16" t="s">
        <v>149</v>
      </c>
      <c r="BM259" s="236" t="s">
        <v>1092</v>
      </c>
    </row>
    <row r="260" spans="1:47" s="2" customFormat="1" ht="12">
      <c r="A260" s="37"/>
      <c r="B260" s="38"/>
      <c r="C260" s="39"/>
      <c r="D260" s="238" t="s">
        <v>151</v>
      </c>
      <c r="E260" s="39"/>
      <c r="F260" s="239" t="s">
        <v>1516</v>
      </c>
      <c r="G260" s="39"/>
      <c r="H260" s="39"/>
      <c r="I260" s="240"/>
      <c r="J260" s="39"/>
      <c r="K260" s="39"/>
      <c r="L260" s="43"/>
      <c r="M260" s="241"/>
      <c r="N260" s="242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151</v>
      </c>
      <c r="AU260" s="16" t="s">
        <v>76</v>
      </c>
    </row>
    <row r="261" spans="1:65" s="2" customFormat="1" ht="33" customHeight="1">
      <c r="A261" s="37"/>
      <c r="B261" s="38"/>
      <c r="C261" s="225" t="s">
        <v>738</v>
      </c>
      <c r="D261" s="225" t="s">
        <v>144</v>
      </c>
      <c r="E261" s="226" t="s">
        <v>1517</v>
      </c>
      <c r="F261" s="227" t="s">
        <v>1518</v>
      </c>
      <c r="G261" s="228" t="s">
        <v>1401</v>
      </c>
      <c r="H261" s="229">
        <v>1</v>
      </c>
      <c r="I261" s="230"/>
      <c r="J261" s="231">
        <f>ROUND(I261*H261,2)</f>
        <v>0</v>
      </c>
      <c r="K261" s="227" t="s">
        <v>1</v>
      </c>
      <c r="L261" s="43"/>
      <c r="M261" s="232" t="s">
        <v>1</v>
      </c>
      <c r="N261" s="233" t="s">
        <v>41</v>
      </c>
      <c r="O261" s="90"/>
      <c r="P261" s="234">
        <f>O261*H261</f>
        <v>0</v>
      </c>
      <c r="Q261" s="234">
        <v>0</v>
      </c>
      <c r="R261" s="234">
        <f>Q261*H261</f>
        <v>0</v>
      </c>
      <c r="S261" s="234">
        <v>0</v>
      </c>
      <c r="T261" s="23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6" t="s">
        <v>149</v>
      </c>
      <c r="AT261" s="236" t="s">
        <v>144</v>
      </c>
      <c r="AU261" s="236" t="s">
        <v>76</v>
      </c>
      <c r="AY261" s="16" t="s">
        <v>142</v>
      </c>
      <c r="BE261" s="237">
        <f>IF(N261="základní",J261,0)</f>
        <v>0</v>
      </c>
      <c r="BF261" s="237">
        <f>IF(N261="snížená",J261,0)</f>
        <v>0</v>
      </c>
      <c r="BG261" s="237">
        <f>IF(N261="zákl. přenesená",J261,0)</f>
        <v>0</v>
      </c>
      <c r="BH261" s="237">
        <f>IF(N261="sníž. přenesená",J261,0)</f>
        <v>0</v>
      </c>
      <c r="BI261" s="237">
        <f>IF(N261="nulová",J261,0)</f>
        <v>0</v>
      </c>
      <c r="BJ261" s="16" t="s">
        <v>83</v>
      </c>
      <c r="BK261" s="237">
        <f>ROUND(I261*H261,2)</f>
        <v>0</v>
      </c>
      <c r="BL261" s="16" t="s">
        <v>149</v>
      </c>
      <c r="BM261" s="236" t="s">
        <v>1100</v>
      </c>
    </row>
    <row r="262" spans="1:47" s="2" customFormat="1" ht="12">
      <c r="A262" s="37"/>
      <c r="B262" s="38"/>
      <c r="C262" s="39"/>
      <c r="D262" s="238" t="s">
        <v>151</v>
      </c>
      <c r="E262" s="39"/>
      <c r="F262" s="239" t="s">
        <v>1518</v>
      </c>
      <c r="G262" s="39"/>
      <c r="H262" s="39"/>
      <c r="I262" s="240"/>
      <c r="J262" s="39"/>
      <c r="K262" s="39"/>
      <c r="L262" s="43"/>
      <c r="M262" s="275"/>
      <c r="N262" s="276"/>
      <c r="O262" s="277"/>
      <c r="P262" s="277"/>
      <c r="Q262" s="277"/>
      <c r="R262" s="277"/>
      <c r="S262" s="277"/>
      <c r="T262" s="27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151</v>
      </c>
      <c r="AU262" s="16" t="s">
        <v>76</v>
      </c>
    </row>
    <row r="263" spans="1:31" s="2" customFormat="1" ht="6.95" customHeight="1">
      <c r="A263" s="37"/>
      <c r="B263" s="65"/>
      <c r="C263" s="66"/>
      <c r="D263" s="66"/>
      <c r="E263" s="66"/>
      <c r="F263" s="66"/>
      <c r="G263" s="66"/>
      <c r="H263" s="66"/>
      <c r="I263" s="66"/>
      <c r="J263" s="66"/>
      <c r="K263" s="66"/>
      <c r="L263" s="43"/>
      <c r="M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</sheetData>
  <sheetProtection password="CC35" sheet="1" objects="1" scenarios="1" formatColumns="0" formatRows="0" autoFilter="0"/>
  <autoFilter ref="C119:K26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2:12" s="1" customFormat="1" ht="12" customHeight="1">
      <c r="B8" s="19"/>
      <c r="D8" s="149" t="s">
        <v>110</v>
      </c>
      <c r="L8" s="19"/>
    </row>
    <row r="9" spans="1:31" s="2" customFormat="1" ht="16.5" customHeight="1">
      <c r="A9" s="37"/>
      <c r="B9" s="43"/>
      <c r="C9" s="37"/>
      <c r="D9" s="37"/>
      <c r="E9" s="150" t="s">
        <v>353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1519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1372</v>
      </c>
      <c r="G14" s="37"/>
      <c r="H14" s="37"/>
      <c r="I14" s="149" t="s">
        <v>22</v>
      </c>
      <c r="J14" s="152" t="str">
        <f>'Rekapitulace stavby'!AN8</f>
        <v>21. 3. 2023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>Město Nový Bor</v>
      </c>
      <c r="F17" s="37"/>
      <c r="G17" s="37"/>
      <c r="H17" s="37"/>
      <c r="I17" s="149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>R. Voce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>J. Nenšěra</v>
      </c>
      <c r="F26" s="37"/>
      <c r="G26" s="37"/>
      <c r="H26" s="37"/>
      <c r="I26" s="149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ROUND(J122,2)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ROUND((SUM(BE122:BE170)),2)</f>
        <v>0</v>
      </c>
      <c r="G35" s="37"/>
      <c r="H35" s="37"/>
      <c r="I35" s="163">
        <v>0.21</v>
      </c>
      <c r="J35" s="162">
        <f>ROUND(((SUM(BE122:BE170))*I35),2)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ROUND((SUM(BF122:BF170)),2)</f>
        <v>0</v>
      </c>
      <c r="G36" s="37"/>
      <c r="H36" s="37"/>
      <c r="I36" s="163">
        <v>0.15</v>
      </c>
      <c r="J36" s="162">
        <f>ROUND(((SUM(BF122:BF170))*I36),2)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ROUND((SUM(BG122:BG170)),2)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ROUND((SUM(BH122:BH170)),2)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ROUND((SUM(BI122:BI170)),2)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353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02b - VZT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21. 3. 2023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Nový Bor</v>
      </c>
      <c r="G93" s="39"/>
      <c r="H93" s="39"/>
      <c r="I93" s="31" t="s">
        <v>30</v>
      </c>
      <c r="J93" s="35" t="str">
        <f>E23</f>
        <v>R. Voce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Nenšěra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J122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125</v>
      </c>
      <c r="E99" s="190"/>
      <c r="F99" s="190"/>
      <c r="G99" s="190"/>
      <c r="H99" s="190"/>
      <c r="I99" s="190"/>
      <c r="J99" s="191">
        <f>J123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1520</v>
      </c>
      <c r="E100" s="195"/>
      <c r="F100" s="195"/>
      <c r="G100" s="195"/>
      <c r="H100" s="195"/>
      <c r="I100" s="195"/>
      <c r="J100" s="196">
        <f>J124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82" t="str">
        <f>E7</f>
        <v>Sociální zázemí pro Lesní hřbitov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2:12" s="1" customFormat="1" ht="12" customHeight="1">
      <c r="B111" s="20"/>
      <c r="C111" s="31" t="s">
        <v>110</v>
      </c>
      <c r="D111" s="21"/>
      <c r="E111" s="21"/>
      <c r="F111" s="21"/>
      <c r="G111" s="21"/>
      <c r="H111" s="21"/>
      <c r="I111" s="21"/>
      <c r="J111" s="21"/>
      <c r="K111" s="21"/>
      <c r="L111" s="19"/>
    </row>
    <row r="112" spans="1:31" s="2" customFormat="1" ht="16.5" customHeight="1">
      <c r="A112" s="37"/>
      <c r="B112" s="38"/>
      <c r="C112" s="39"/>
      <c r="D112" s="39"/>
      <c r="E112" s="182" t="s">
        <v>353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E11</f>
        <v>02b - VZT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F14</f>
        <v xml:space="preserve"> </v>
      </c>
      <c r="G116" s="39"/>
      <c r="H116" s="39"/>
      <c r="I116" s="31" t="s">
        <v>22</v>
      </c>
      <c r="J116" s="78" t="str">
        <f>IF(J14="","",J14)</f>
        <v>21. 3. 2023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E17</f>
        <v>Město Nový Bor</v>
      </c>
      <c r="G118" s="39"/>
      <c r="H118" s="39"/>
      <c r="I118" s="31" t="s">
        <v>30</v>
      </c>
      <c r="J118" s="35" t="str">
        <f>E23</f>
        <v>R. Voce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IF(E20="","",E20)</f>
        <v>Vyplň údaj</v>
      </c>
      <c r="G119" s="39"/>
      <c r="H119" s="39"/>
      <c r="I119" s="31" t="s">
        <v>33</v>
      </c>
      <c r="J119" s="35" t="str">
        <f>E26</f>
        <v>J. Nenšěra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8"/>
      <c r="B121" s="199"/>
      <c r="C121" s="200" t="s">
        <v>128</v>
      </c>
      <c r="D121" s="201" t="s">
        <v>61</v>
      </c>
      <c r="E121" s="201" t="s">
        <v>57</v>
      </c>
      <c r="F121" s="201" t="s">
        <v>58</v>
      </c>
      <c r="G121" s="201" t="s">
        <v>129</v>
      </c>
      <c r="H121" s="201" t="s">
        <v>130</v>
      </c>
      <c r="I121" s="201" t="s">
        <v>131</v>
      </c>
      <c r="J121" s="201" t="s">
        <v>116</v>
      </c>
      <c r="K121" s="202" t="s">
        <v>132</v>
      </c>
      <c r="L121" s="203"/>
      <c r="M121" s="99" t="s">
        <v>1</v>
      </c>
      <c r="N121" s="100" t="s">
        <v>40</v>
      </c>
      <c r="O121" s="100" t="s">
        <v>133</v>
      </c>
      <c r="P121" s="100" t="s">
        <v>134</v>
      </c>
      <c r="Q121" s="100" t="s">
        <v>135</v>
      </c>
      <c r="R121" s="100" t="s">
        <v>136</v>
      </c>
      <c r="S121" s="100" t="s">
        <v>137</v>
      </c>
      <c r="T121" s="101" t="s">
        <v>138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pans="1:63" s="2" customFormat="1" ht="22.8" customHeight="1">
      <c r="A122" s="37"/>
      <c r="B122" s="38"/>
      <c r="C122" s="106" t="s">
        <v>139</v>
      </c>
      <c r="D122" s="39"/>
      <c r="E122" s="39"/>
      <c r="F122" s="39"/>
      <c r="G122" s="39"/>
      <c r="H122" s="39"/>
      <c r="I122" s="39"/>
      <c r="J122" s="204">
        <f>BK122</f>
        <v>0</v>
      </c>
      <c r="K122" s="39"/>
      <c r="L122" s="43"/>
      <c r="M122" s="102"/>
      <c r="N122" s="205"/>
      <c r="O122" s="103"/>
      <c r="P122" s="206">
        <f>P123</f>
        <v>0</v>
      </c>
      <c r="Q122" s="103"/>
      <c r="R122" s="206">
        <f>R123</f>
        <v>0.04871999999999999</v>
      </c>
      <c r="S122" s="103"/>
      <c r="T122" s="207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118</v>
      </c>
      <c r="BK122" s="208">
        <f>BK123</f>
        <v>0</v>
      </c>
    </row>
    <row r="123" spans="1:63" s="12" customFormat="1" ht="25.9" customHeight="1">
      <c r="A123" s="12"/>
      <c r="B123" s="209"/>
      <c r="C123" s="210"/>
      <c r="D123" s="211" t="s">
        <v>75</v>
      </c>
      <c r="E123" s="212" t="s">
        <v>295</v>
      </c>
      <c r="F123" s="212" t="s">
        <v>296</v>
      </c>
      <c r="G123" s="210"/>
      <c r="H123" s="210"/>
      <c r="I123" s="213"/>
      <c r="J123" s="214">
        <f>BK123</f>
        <v>0</v>
      </c>
      <c r="K123" s="210"/>
      <c r="L123" s="215"/>
      <c r="M123" s="216"/>
      <c r="N123" s="217"/>
      <c r="O123" s="217"/>
      <c r="P123" s="218">
        <f>P124</f>
        <v>0</v>
      </c>
      <c r="Q123" s="217"/>
      <c r="R123" s="218">
        <f>R124</f>
        <v>0.04871999999999999</v>
      </c>
      <c r="S123" s="217"/>
      <c r="T123" s="219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0" t="s">
        <v>85</v>
      </c>
      <c r="AT123" s="221" t="s">
        <v>75</v>
      </c>
      <c r="AU123" s="221" t="s">
        <v>76</v>
      </c>
      <c r="AY123" s="220" t="s">
        <v>142</v>
      </c>
      <c r="BK123" s="222">
        <f>BK124</f>
        <v>0</v>
      </c>
    </row>
    <row r="124" spans="1:63" s="12" customFormat="1" ht="22.8" customHeight="1">
      <c r="A124" s="12"/>
      <c r="B124" s="209"/>
      <c r="C124" s="210"/>
      <c r="D124" s="211" t="s">
        <v>75</v>
      </c>
      <c r="E124" s="223" t="s">
        <v>1521</v>
      </c>
      <c r="F124" s="223" t="s">
        <v>1522</v>
      </c>
      <c r="G124" s="210"/>
      <c r="H124" s="210"/>
      <c r="I124" s="213"/>
      <c r="J124" s="224">
        <f>BK124</f>
        <v>0</v>
      </c>
      <c r="K124" s="210"/>
      <c r="L124" s="215"/>
      <c r="M124" s="216"/>
      <c r="N124" s="217"/>
      <c r="O124" s="217"/>
      <c r="P124" s="218">
        <f>SUM(P125:P170)</f>
        <v>0</v>
      </c>
      <c r="Q124" s="217"/>
      <c r="R124" s="218">
        <f>SUM(R125:R170)</f>
        <v>0.04871999999999999</v>
      </c>
      <c r="S124" s="217"/>
      <c r="T124" s="219">
        <f>SUM(T125:T170)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0" t="s">
        <v>85</v>
      </c>
      <c r="AT124" s="221" t="s">
        <v>75</v>
      </c>
      <c r="AU124" s="221" t="s">
        <v>83</v>
      </c>
      <c r="AY124" s="220" t="s">
        <v>142</v>
      </c>
      <c r="BK124" s="222">
        <f>SUM(BK125:BK170)</f>
        <v>0</v>
      </c>
    </row>
    <row r="125" spans="1:65" s="2" customFormat="1" ht="33" customHeight="1">
      <c r="A125" s="37"/>
      <c r="B125" s="38"/>
      <c r="C125" s="225" t="s">
        <v>83</v>
      </c>
      <c r="D125" s="225" t="s">
        <v>144</v>
      </c>
      <c r="E125" s="226" t="s">
        <v>1523</v>
      </c>
      <c r="F125" s="227" t="s">
        <v>1524</v>
      </c>
      <c r="G125" s="228" t="s">
        <v>307</v>
      </c>
      <c r="H125" s="229">
        <v>1</v>
      </c>
      <c r="I125" s="230"/>
      <c r="J125" s="231">
        <f>ROUND(I125*H125,2)</f>
        <v>0</v>
      </c>
      <c r="K125" s="227" t="s">
        <v>148</v>
      </c>
      <c r="L125" s="43"/>
      <c r="M125" s="232" t="s">
        <v>1</v>
      </c>
      <c r="N125" s="233" t="s">
        <v>41</v>
      </c>
      <c r="O125" s="90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240</v>
      </c>
      <c r="AT125" s="236" t="s">
        <v>144</v>
      </c>
      <c r="AU125" s="236" t="s">
        <v>85</v>
      </c>
      <c r="AY125" s="16" t="s">
        <v>142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83</v>
      </c>
      <c r="BK125" s="237">
        <f>ROUND(I125*H125,2)</f>
        <v>0</v>
      </c>
      <c r="BL125" s="16" t="s">
        <v>240</v>
      </c>
      <c r="BM125" s="236" t="s">
        <v>1525</v>
      </c>
    </row>
    <row r="126" spans="1:47" s="2" customFormat="1" ht="12">
      <c r="A126" s="37"/>
      <c r="B126" s="38"/>
      <c r="C126" s="39"/>
      <c r="D126" s="238" t="s">
        <v>151</v>
      </c>
      <c r="E126" s="39"/>
      <c r="F126" s="239" t="s">
        <v>1526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151</v>
      </c>
      <c r="AU126" s="16" t="s">
        <v>85</v>
      </c>
    </row>
    <row r="127" spans="1:65" s="2" customFormat="1" ht="16.5" customHeight="1">
      <c r="A127" s="37"/>
      <c r="B127" s="38"/>
      <c r="C127" s="254" t="s">
        <v>85</v>
      </c>
      <c r="D127" s="254" t="s">
        <v>202</v>
      </c>
      <c r="E127" s="255" t="s">
        <v>1527</v>
      </c>
      <c r="F127" s="256" t="s">
        <v>1528</v>
      </c>
      <c r="G127" s="257" t="s">
        <v>307</v>
      </c>
      <c r="H127" s="258">
        <v>1</v>
      </c>
      <c r="I127" s="259"/>
      <c r="J127" s="260">
        <f>ROUND(I127*H127,2)</f>
        <v>0</v>
      </c>
      <c r="K127" s="256" t="s">
        <v>1</v>
      </c>
      <c r="L127" s="261"/>
      <c r="M127" s="262" t="s">
        <v>1</v>
      </c>
      <c r="N127" s="263" t="s">
        <v>41</v>
      </c>
      <c r="O127" s="90"/>
      <c r="P127" s="234">
        <f>O127*H127</f>
        <v>0</v>
      </c>
      <c r="Q127" s="234">
        <v>0.008</v>
      </c>
      <c r="R127" s="234">
        <f>Q127*H127</f>
        <v>0.008</v>
      </c>
      <c r="S127" s="234">
        <v>0</v>
      </c>
      <c r="T127" s="23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6" t="s">
        <v>518</v>
      </c>
      <c r="AT127" s="236" t="s">
        <v>202</v>
      </c>
      <c r="AU127" s="236" t="s">
        <v>85</v>
      </c>
      <c r="AY127" s="16" t="s">
        <v>142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6" t="s">
        <v>83</v>
      </c>
      <c r="BK127" s="237">
        <f>ROUND(I127*H127,2)</f>
        <v>0</v>
      </c>
      <c r="BL127" s="16" t="s">
        <v>240</v>
      </c>
      <c r="BM127" s="236" t="s">
        <v>1529</v>
      </c>
    </row>
    <row r="128" spans="1:47" s="2" customFormat="1" ht="12">
      <c r="A128" s="37"/>
      <c r="B128" s="38"/>
      <c r="C128" s="39"/>
      <c r="D128" s="238" t="s">
        <v>151</v>
      </c>
      <c r="E128" s="39"/>
      <c r="F128" s="239" t="s">
        <v>1530</v>
      </c>
      <c r="G128" s="39"/>
      <c r="H128" s="39"/>
      <c r="I128" s="240"/>
      <c r="J128" s="39"/>
      <c r="K128" s="39"/>
      <c r="L128" s="43"/>
      <c r="M128" s="241"/>
      <c r="N128" s="242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151</v>
      </c>
      <c r="AU128" s="16" t="s">
        <v>85</v>
      </c>
    </row>
    <row r="129" spans="1:47" s="2" customFormat="1" ht="12">
      <c r="A129" s="37"/>
      <c r="B129" s="38"/>
      <c r="C129" s="39"/>
      <c r="D129" s="238" t="s">
        <v>652</v>
      </c>
      <c r="E129" s="39"/>
      <c r="F129" s="279" t="s">
        <v>1531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652</v>
      </c>
      <c r="AU129" s="16" t="s">
        <v>85</v>
      </c>
    </row>
    <row r="130" spans="1:65" s="2" customFormat="1" ht="24.15" customHeight="1">
      <c r="A130" s="37"/>
      <c r="B130" s="38"/>
      <c r="C130" s="225" t="s">
        <v>159</v>
      </c>
      <c r="D130" s="225" t="s">
        <v>144</v>
      </c>
      <c r="E130" s="226" t="s">
        <v>1532</v>
      </c>
      <c r="F130" s="227" t="s">
        <v>1533</v>
      </c>
      <c r="G130" s="228" t="s">
        <v>307</v>
      </c>
      <c r="H130" s="229">
        <v>3</v>
      </c>
      <c r="I130" s="230"/>
      <c r="J130" s="231">
        <f>ROUND(I130*H130,2)</f>
        <v>0</v>
      </c>
      <c r="K130" s="227" t="s">
        <v>148</v>
      </c>
      <c r="L130" s="43"/>
      <c r="M130" s="232" t="s">
        <v>1</v>
      </c>
      <c r="N130" s="233" t="s">
        <v>41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240</v>
      </c>
      <c r="AT130" s="236" t="s">
        <v>144</v>
      </c>
      <c r="AU130" s="236" t="s">
        <v>85</v>
      </c>
      <c r="AY130" s="16" t="s">
        <v>142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83</v>
      </c>
      <c r="BK130" s="237">
        <f>ROUND(I130*H130,2)</f>
        <v>0</v>
      </c>
      <c r="BL130" s="16" t="s">
        <v>240</v>
      </c>
      <c r="BM130" s="236" t="s">
        <v>1534</v>
      </c>
    </row>
    <row r="131" spans="1:47" s="2" customFormat="1" ht="12">
      <c r="A131" s="37"/>
      <c r="B131" s="38"/>
      <c r="C131" s="39"/>
      <c r="D131" s="238" t="s">
        <v>151</v>
      </c>
      <c r="E131" s="39"/>
      <c r="F131" s="239" t="s">
        <v>1535</v>
      </c>
      <c r="G131" s="39"/>
      <c r="H131" s="39"/>
      <c r="I131" s="240"/>
      <c r="J131" s="39"/>
      <c r="K131" s="39"/>
      <c r="L131" s="43"/>
      <c r="M131" s="241"/>
      <c r="N131" s="242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151</v>
      </c>
      <c r="AU131" s="16" t="s">
        <v>85</v>
      </c>
    </row>
    <row r="132" spans="1:65" s="2" customFormat="1" ht="24.15" customHeight="1">
      <c r="A132" s="37"/>
      <c r="B132" s="38"/>
      <c r="C132" s="254" t="s">
        <v>149</v>
      </c>
      <c r="D132" s="254" t="s">
        <v>202</v>
      </c>
      <c r="E132" s="255" t="s">
        <v>1536</v>
      </c>
      <c r="F132" s="256" t="s">
        <v>1537</v>
      </c>
      <c r="G132" s="257" t="s">
        <v>307</v>
      </c>
      <c r="H132" s="258">
        <v>2</v>
      </c>
      <c r="I132" s="259"/>
      <c r="J132" s="260">
        <f>ROUND(I132*H132,2)</f>
        <v>0</v>
      </c>
      <c r="K132" s="256" t="s">
        <v>148</v>
      </c>
      <c r="L132" s="261"/>
      <c r="M132" s="262" t="s">
        <v>1</v>
      </c>
      <c r="N132" s="263" t="s">
        <v>41</v>
      </c>
      <c r="O132" s="90"/>
      <c r="P132" s="234">
        <f>O132*H132</f>
        <v>0</v>
      </c>
      <c r="Q132" s="234">
        <v>0.0001</v>
      </c>
      <c r="R132" s="234">
        <f>Q132*H132</f>
        <v>0.0002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518</v>
      </c>
      <c r="AT132" s="236" t="s">
        <v>202</v>
      </c>
      <c r="AU132" s="236" t="s">
        <v>85</v>
      </c>
      <c r="AY132" s="16" t="s">
        <v>142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83</v>
      </c>
      <c r="BK132" s="237">
        <f>ROUND(I132*H132,2)</f>
        <v>0</v>
      </c>
      <c r="BL132" s="16" t="s">
        <v>240</v>
      </c>
      <c r="BM132" s="236" t="s">
        <v>1538</v>
      </c>
    </row>
    <row r="133" spans="1:47" s="2" customFormat="1" ht="12">
      <c r="A133" s="37"/>
      <c r="B133" s="38"/>
      <c r="C133" s="39"/>
      <c r="D133" s="238" t="s">
        <v>151</v>
      </c>
      <c r="E133" s="39"/>
      <c r="F133" s="239" t="s">
        <v>1537</v>
      </c>
      <c r="G133" s="39"/>
      <c r="H133" s="39"/>
      <c r="I133" s="240"/>
      <c r="J133" s="39"/>
      <c r="K133" s="39"/>
      <c r="L133" s="43"/>
      <c r="M133" s="241"/>
      <c r="N133" s="242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151</v>
      </c>
      <c r="AU133" s="16" t="s">
        <v>85</v>
      </c>
    </row>
    <row r="134" spans="1:65" s="2" customFormat="1" ht="24.15" customHeight="1">
      <c r="A134" s="37"/>
      <c r="B134" s="38"/>
      <c r="C134" s="254" t="s">
        <v>171</v>
      </c>
      <c r="D134" s="254" t="s">
        <v>202</v>
      </c>
      <c r="E134" s="255" t="s">
        <v>1539</v>
      </c>
      <c r="F134" s="256" t="s">
        <v>1540</v>
      </c>
      <c r="G134" s="257" t="s">
        <v>307</v>
      </c>
      <c r="H134" s="258">
        <v>1</v>
      </c>
      <c r="I134" s="259"/>
      <c r="J134" s="260">
        <f>ROUND(I134*H134,2)</f>
        <v>0</v>
      </c>
      <c r="K134" s="256" t="s">
        <v>148</v>
      </c>
      <c r="L134" s="261"/>
      <c r="M134" s="262" t="s">
        <v>1</v>
      </c>
      <c r="N134" s="263" t="s">
        <v>41</v>
      </c>
      <c r="O134" s="90"/>
      <c r="P134" s="234">
        <f>O134*H134</f>
        <v>0</v>
      </c>
      <c r="Q134" s="234">
        <v>0.0002</v>
      </c>
      <c r="R134" s="234">
        <f>Q134*H134</f>
        <v>0.0002</v>
      </c>
      <c r="S134" s="234">
        <v>0</v>
      </c>
      <c r="T134" s="23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518</v>
      </c>
      <c r="AT134" s="236" t="s">
        <v>202</v>
      </c>
      <c r="AU134" s="236" t="s">
        <v>85</v>
      </c>
      <c r="AY134" s="16" t="s">
        <v>142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83</v>
      </c>
      <c r="BK134" s="237">
        <f>ROUND(I134*H134,2)</f>
        <v>0</v>
      </c>
      <c r="BL134" s="16" t="s">
        <v>240</v>
      </c>
      <c r="BM134" s="236" t="s">
        <v>1541</v>
      </c>
    </row>
    <row r="135" spans="1:47" s="2" customFormat="1" ht="12">
      <c r="A135" s="37"/>
      <c r="B135" s="38"/>
      <c r="C135" s="39"/>
      <c r="D135" s="238" t="s">
        <v>151</v>
      </c>
      <c r="E135" s="39"/>
      <c r="F135" s="239" t="s">
        <v>1540</v>
      </c>
      <c r="G135" s="39"/>
      <c r="H135" s="39"/>
      <c r="I135" s="240"/>
      <c r="J135" s="39"/>
      <c r="K135" s="39"/>
      <c r="L135" s="43"/>
      <c r="M135" s="241"/>
      <c r="N135" s="242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151</v>
      </c>
      <c r="AU135" s="16" t="s">
        <v>85</v>
      </c>
    </row>
    <row r="136" spans="1:65" s="2" customFormat="1" ht="16.5" customHeight="1">
      <c r="A136" s="37"/>
      <c r="B136" s="38"/>
      <c r="C136" s="225" t="s">
        <v>177</v>
      </c>
      <c r="D136" s="225" t="s">
        <v>144</v>
      </c>
      <c r="E136" s="226" t="s">
        <v>1542</v>
      </c>
      <c r="F136" s="227" t="s">
        <v>1543</v>
      </c>
      <c r="G136" s="228" t="s">
        <v>307</v>
      </c>
      <c r="H136" s="229">
        <v>3</v>
      </c>
      <c r="I136" s="230"/>
      <c r="J136" s="231">
        <f>ROUND(I136*H136,2)</f>
        <v>0</v>
      </c>
      <c r="K136" s="227" t="s">
        <v>148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240</v>
      </c>
      <c r="AT136" s="236" t="s">
        <v>144</v>
      </c>
      <c r="AU136" s="236" t="s">
        <v>85</v>
      </c>
      <c r="AY136" s="16" t="s">
        <v>142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83</v>
      </c>
      <c r="BK136" s="237">
        <f>ROUND(I136*H136,2)</f>
        <v>0</v>
      </c>
      <c r="BL136" s="16" t="s">
        <v>240</v>
      </c>
      <c r="BM136" s="236" t="s">
        <v>1544</v>
      </c>
    </row>
    <row r="137" spans="1:47" s="2" customFormat="1" ht="12">
      <c r="A137" s="37"/>
      <c r="B137" s="38"/>
      <c r="C137" s="39"/>
      <c r="D137" s="238" t="s">
        <v>151</v>
      </c>
      <c r="E137" s="39"/>
      <c r="F137" s="239" t="s">
        <v>1545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151</v>
      </c>
      <c r="AU137" s="16" t="s">
        <v>85</v>
      </c>
    </row>
    <row r="138" spans="1:65" s="2" customFormat="1" ht="24.15" customHeight="1">
      <c r="A138" s="37"/>
      <c r="B138" s="38"/>
      <c r="C138" s="254" t="s">
        <v>183</v>
      </c>
      <c r="D138" s="254" t="s">
        <v>202</v>
      </c>
      <c r="E138" s="255" t="s">
        <v>1546</v>
      </c>
      <c r="F138" s="256" t="s">
        <v>1547</v>
      </c>
      <c r="G138" s="257" t="s">
        <v>307</v>
      </c>
      <c r="H138" s="258">
        <v>3</v>
      </c>
      <c r="I138" s="259"/>
      <c r="J138" s="260">
        <f>ROUND(I138*H138,2)</f>
        <v>0</v>
      </c>
      <c r="K138" s="256" t="s">
        <v>148</v>
      </c>
      <c r="L138" s="261"/>
      <c r="M138" s="262" t="s">
        <v>1</v>
      </c>
      <c r="N138" s="263" t="s">
        <v>41</v>
      </c>
      <c r="O138" s="90"/>
      <c r="P138" s="234">
        <f>O138*H138</f>
        <v>0</v>
      </c>
      <c r="Q138" s="234">
        <v>0.0002</v>
      </c>
      <c r="R138" s="234">
        <f>Q138*H138</f>
        <v>0.0006000000000000001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518</v>
      </c>
      <c r="AT138" s="236" t="s">
        <v>202</v>
      </c>
      <c r="AU138" s="236" t="s">
        <v>85</v>
      </c>
      <c r="AY138" s="16" t="s">
        <v>142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83</v>
      </c>
      <c r="BK138" s="237">
        <f>ROUND(I138*H138,2)</f>
        <v>0</v>
      </c>
      <c r="BL138" s="16" t="s">
        <v>240</v>
      </c>
      <c r="BM138" s="236" t="s">
        <v>1548</v>
      </c>
    </row>
    <row r="139" spans="1:47" s="2" customFormat="1" ht="12">
      <c r="A139" s="37"/>
      <c r="B139" s="38"/>
      <c r="C139" s="39"/>
      <c r="D139" s="238" t="s">
        <v>151</v>
      </c>
      <c r="E139" s="39"/>
      <c r="F139" s="239" t="s">
        <v>1547</v>
      </c>
      <c r="G139" s="39"/>
      <c r="H139" s="39"/>
      <c r="I139" s="240"/>
      <c r="J139" s="39"/>
      <c r="K139" s="39"/>
      <c r="L139" s="43"/>
      <c r="M139" s="241"/>
      <c r="N139" s="242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151</v>
      </c>
      <c r="AU139" s="16" t="s">
        <v>85</v>
      </c>
    </row>
    <row r="140" spans="1:47" s="2" customFormat="1" ht="12">
      <c r="A140" s="37"/>
      <c r="B140" s="38"/>
      <c r="C140" s="39"/>
      <c r="D140" s="238" t="s">
        <v>652</v>
      </c>
      <c r="E140" s="39"/>
      <c r="F140" s="279" t="s">
        <v>1549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652</v>
      </c>
      <c r="AU140" s="16" t="s">
        <v>85</v>
      </c>
    </row>
    <row r="141" spans="1:65" s="2" customFormat="1" ht="24.15" customHeight="1">
      <c r="A141" s="37"/>
      <c r="B141" s="38"/>
      <c r="C141" s="225" t="s">
        <v>190</v>
      </c>
      <c r="D141" s="225" t="s">
        <v>144</v>
      </c>
      <c r="E141" s="226" t="s">
        <v>1550</v>
      </c>
      <c r="F141" s="227" t="s">
        <v>1551</v>
      </c>
      <c r="G141" s="228" t="s">
        <v>307</v>
      </c>
      <c r="H141" s="229">
        <v>1</v>
      </c>
      <c r="I141" s="230"/>
      <c r="J141" s="231">
        <f>ROUND(I141*H141,2)</f>
        <v>0</v>
      </c>
      <c r="K141" s="227" t="s">
        <v>148</v>
      </c>
      <c r="L141" s="43"/>
      <c r="M141" s="232" t="s">
        <v>1</v>
      </c>
      <c r="N141" s="233" t="s">
        <v>41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240</v>
      </c>
      <c r="AT141" s="236" t="s">
        <v>144</v>
      </c>
      <c r="AU141" s="236" t="s">
        <v>85</v>
      </c>
      <c r="AY141" s="16" t="s">
        <v>142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83</v>
      </c>
      <c r="BK141" s="237">
        <f>ROUND(I141*H141,2)</f>
        <v>0</v>
      </c>
      <c r="BL141" s="16" t="s">
        <v>240</v>
      </c>
      <c r="BM141" s="236" t="s">
        <v>1552</v>
      </c>
    </row>
    <row r="142" spans="1:47" s="2" customFormat="1" ht="12">
      <c r="A142" s="37"/>
      <c r="B142" s="38"/>
      <c r="C142" s="39"/>
      <c r="D142" s="238" t="s">
        <v>151</v>
      </c>
      <c r="E142" s="39"/>
      <c r="F142" s="239" t="s">
        <v>1553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151</v>
      </c>
      <c r="AU142" s="16" t="s">
        <v>85</v>
      </c>
    </row>
    <row r="143" spans="1:65" s="2" customFormat="1" ht="24.15" customHeight="1">
      <c r="A143" s="37"/>
      <c r="B143" s="38"/>
      <c r="C143" s="254" t="s">
        <v>195</v>
      </c>
      <c r="D143" s="254" t="s">
        <v>202</v>
      </c>
      <c r="E143" s="255" t="s">
        <v>1554</v>
      </c>
      <c r="F143" s="256" t="s">
        <v>1555</v>
      </c>
      <c r="G143" s="257" t="s">
        <v>307</v>
      </c>
      <c r="H143" s="258">
        <v>1</v>
      </c>
      <c r="I143" s="259"/>
      <c r="J143" s="260">
        <f>ROUND(I143*H143,2)</f>
        <v>0</v>
      </c>
      <c r="K143" s="256" t="s">
        <v>148</v>
      </c>
      <c r="L143" s="261"/>
      <c r="M143" s="262" t="s">
        <v>1</v>
      </c>
      <c r="N143" s="263" t="s">
        <v>41</v>
      </c>
      <c r="O143" s="90"/>
      <c r="P143" s="234">
        <f>O143*H143</f>
        <v>0</v>
      </c>
      <c r="Q143" s="234">
        <v>0.0011</v>
      </c>
      <c r="R143" s="234">
        <f>Q143*H143</f>
        <v>0.0011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518</v>
      </c>
      <c r="AT143" s="236" t="s">
        <v>202</v>
      </c>
      <c r="AU143" s="236" t="s">
        <v>85</v>
      </c>
      <c r="AY143" s="16" t="s">
        <v>142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83</v>
      </c>
      <c r="BK143" s="237">
        <f>ROUND(I143*H143,2)</f>
        <v>0</v>
      </c>
      <c r="BL143" s="16" t="s">
        <v>240</v>
      </c>
      <c r="BM143" s="236" t="s">
        <v>1556</v>
      </c>
    </row>
    <row r="144" spans="1:47" s="2" customFormat="1" ht="12">
      <c r="A144" s="37"/>
      <c r="B144" s="38"/>
      <c r="C144" s="39"/>
      <c r="D144" s="238" t="s">
        <v>151</v>
      </c>
      <c r="E144" s="39"/>
      <c r="F144" s="239" t="s">
        <v>1555</v>
      </c>
      <c r="G144" s="39"/>
      <c r="H144" s="39"/>
      <c r="I144" s="240"/>
      <c r="J144" s="39"/>
      <c r="K144" s="39"/>
      <c r="L144" s="43"/>
      <c r="M144" s="241"/>
      <c r="N144" s="24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151</v>
      </c>
      <c r="AU144" s="16" t="s">
        <v>85</v>
      </c>
    </row>
    <row r="145" spans="1:47" s="2" customFormat="1" ht="12">
      <c r="A145" s="37"/>
      <c r="B145" s="38"/>
      <c r="C145" s="39"/>
      <c r="D145" s="238" t="s">
        <v>652</v>
      </c>
      <c r="E145" s="39"/>
      <c r="F145" s="279" t="s">
        <v>1557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652</v>
      </c>
      <c r="AU145" s="16" t="s">
        <v>85</v>
      </c>
    </row>
    <row r="146" spans="1:65" s="2" customFormat="1" ht="24.15" customHeight="1">
      <c r="A146" s="37"/>
      <c r="B146" s="38"/>
      <c r="C146" s="225" t="s">
        <v>201</v>
      </c>
      <c r="D146" s="225" t="s">
        <v>144</v>
      </c>
      <c r="E146" s="226" t="s">
        <v>1558</v>
      </c>
      <c r="F146" s="227" t="s">
        <v>1559</v>
      </c>
      <c r="G146" s="228" t="s">
        <v>307</v>
      </c>
      <c r="H146" s="229">
        <v>6</v>
      </c>
      <c r="I146" s="230"/>
      <c r="J146" s="231">
        <f>ROUND(I146*H146,2)</f>
        <v>0</v>
      </c>
      <c r="K146" s="227" t="s">
        <v>148</v>
      </c>
      <c r="L146" s="43"/>
      <c r="M146" s="232" t="s">
        <v>1</v>
      </c>
      <c r="N146" s="233" t="s">
        <v>41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240</v>
      </c>
      <c r="AT146" s="236" t="s">
        <v>144</v>
      </c>
      <c r="AU146" s="236" t="s">
        <v>85</v>
      </c>
      <c r="AY146" s="16" t="s">
        <v>142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83</v>
      </c>
      <c r="BK146" s="237">
        <f>ROUND(I146*H146,2)</f>
        <v>0</v>
      </c>
      <c r="BL146" s="16" t="s">
        <v>240</v>
      </c>
      <c r="BM146" s="236" t="s">
        <v>1560</v>
      </c>
    </row>
    <row r="147" spans="1:47" s="2" customFormat="1" ht="12">
      <c r="A147" s="37"/>
      <c r="B147" s="38"/>
      <c r="C147" s="39"/>
      <c r="D147" s="238" t="s">
        <v>151</v>
      </c>
      <c r="E147" s="39"/>
      <c r="F147" s="239" t="s">
        <v>1561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151</v>
      </c>
      <c r="AU147" s="16" t="s">
        <v>85</v>
      </c>
    </row>
    <row r="148" spans="1:65" s="2" customFormat="1" ht="24.15" customHeight="1">
      <c r="A148" s="37"/>
      <c r="B148" s="38"/>
      <c r="C148" s="225" t="s">
        <v>208</v>
      </c>
      <c r="D148" s="225" t="s">
        <v>144</v>
      </c>
      <c r="E148" s="226" t="s">
        <v>1562</v>
      </c>
      <c r="F148" s="227" t="s">
        <v>1563</v>
      </c>
      <c r="G148" s="228" t="s">
        <v>307</v>
      </c>
      <c r="H148" s="229">
        <v>3</v>
      </c>
      <c r="I148" s="230"/>
      <c r="J148" s="231">
        <f>ROUND(I148*H148,2)</f>
        <v>0</v>
      </c>
      <c r="K148" s="227" t="s">
        <v>148</v>
      </c>
      <c r="L148" s="43"/>
      <c r="M148" s="232" t="s">
        <v>1</v>
      </c>
      <c r="N148" s="233" t="s">
        <v>41</v>
      </c>
      <c r="O148" s="90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240</v>
      </c>
      <c r="AT148" s="236" t="s">
        <v>144</v>
      </c>
      <c r="AU148" s="236" t="s">
        <v>85</v>
      </c>
      <c r="AY148" s="16" t="s">
        <v>142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83</v>
      </c>
      <c r="BK148" s="237">
        <f>ROUND(I148*H148,2)</f>
        <v>0</v>
      </c>
      <c r="BL148" s="16" t="s">
        <v>240</v>
      </c>
      <c r="BM148" s="236" t="s">
        <v>1564</v>
      </c>
    </row>
    <row r="149" spans="1:47" s="2" customFormat="1" ht="12">
      <c r="A149" s="37"/>
      <c r="B149" s="38"/>
      <c r="C149" s="39"/>
      <c r="D149" s="238" t="s">
        <v>151</v>
      </c>
      <c r="E149" s="39"/>
      <c r="F149" s="239" t="s">
        <v>1565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151</v>
      </c>
      <c r="AU149" s="16" t="s">
        <v>85</v>
      </c>
    </row>
    <row r="150" spans="1:65" s="2" customFormat="1" ht="37.8" customHeight="1">
      <c r="A150" s="37"/>
      <c r="B150" s="38"/>
      <c r="C150" s="225" t="s">
        <v>215</v>
      </c>
      <c r="D150" s="225" t="s">
        <v>144</v>
      </c>
      <c r="E150" s="226" t="s">
        <v>1566</v>
      </c>
      <c r="F150" s="227" t="s">
        <v>1567</v>
      </c>
      <c r="G150" s="228" t="s">
        <v>218</v>
      </c>
      <c r="H150" s="229">
        <v>11</v>
      </c>
      <c r="I150" s="230"/>
      <c r="J150" s="231">
        <f>ROUND(I150*H150,2)</f>
        <v>0</v>
      </c>
      <c r="K150" s="227" t="s">
        <v>148</v>
      </c>
      <c r="L150" s="43"/>
      <c r="M150" s="232" t="s">
        <v>1</v>
      </c>
      <c r="N150" s="233" t="s">
        <v>41</v>
      </c>
      <c r="O150" s="90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240</v>
      </c>
      <c r="AT150" s="236" t="s">
        <v>144</v>
      </c>
      <c r="AU150" s="236" t="s">
        <v>85</v>
      </c>
      <c r="AY150" s="16" t="s">
        <v>142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83</v>
      </c>
      <c r="BK150" s="237">
        <f>ROUND(I150*H150,2)</f>
        <v>0</v>
      </c>
      <c r="BL150" s="16" t="s">
        <v>240</v>
      </c>
      <c r="BM150" s="236" t="s">
        <v>1568</v>
      </c>
    </row>
    <row r="151" spans="1:47" s="2" customFormat="1" ht="12">
      <c r="A151" s="37"/>
      <c r="B151" s="38"/>
      <c r="C151" s="39"/>
      <c r="D151" s="238" t="s">
        <v>151</v>
      </c>
      <c r="E151" s="39"/>
      <c r="F151" s="239" t="s">
        <v>1569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151</v>
      </c>
      <c r="AU151" s="16" t="s">
        <v>85</v>
      </c>
    </row>
    <row r="152" spans="1:51" s="13" customFormat="1" ht="12">
      <c r="A152" s="13"/>
      <c r="B152" s="243"/>
      <c r="C152" s="244"/>
      <c r="D152" s="238" t="s">
        <v>153</v>
      </c>
      <c r="E152" s="245" t="s">
        <v>1</v>
      </c>
      <c r="F152" s="246" t="s">
        <v>1570</v>
      </c>
      <c r="G152" s="244"/>
      <c r="H152" s="247">
        <v>11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153</v>
      </c>
      <c r="AU152" s="253" t="s">
        <v>85</v>
      </c>
      <c r="AV152" s="13" t="s">
        <v>85</v>
      </c>
      <c r="AW152" s="13" t="s">
        <v>32</v>
      </c>
      <c r="AX152" s="13" t="s">
        <v>83</v>
      </c>
      <c r="AY152" s="253" t="s">
        <v>142</v>
      </c>
    </row>
    <row r="153" spans="1:65" s="2" customFormat="1" ht="16.5" customHeight="1">
      <c r="A153" s="37"/>
      <c r="B153" s="38"/>
      <c r="C153" s="254" t="s">
        <v>221</v>
      </c>
      <c r="D153" s="254" t="s">
        <v>202</v>
      </c>
      <c r="E153" s="255" t="s">
        <v>1571</v>
      </c>
      <c r="F153" s="256" t="s">
        <v>1572</v>
      </c>
      <c r="G153" s="257" t="s">
        <v>218</v>
      </c>
      <c r="H153" s="258">
        <v>6</v>
      </c>
      <c r="I153" s="259"/>
      <c r="J153" s="260">
        <f>ROUND(I153*H153,2)</f>
        <v>0</v>
      </c>
      <c r="K153" s="256" t="s">
        <v>148</v>
      </c>
      <c r="L153" s="261"/>
      <c r="M153" s="262" t="s">
        <v>1</v>
      </c>
      <c r="N153" s="263" t="s">
        <v>41</v>
      </c>
      <c r="O153" s="90"/>
      <c r="P153" s="234">
        <f>O153*H153</f>
        <v>0</v>
      </c>
      <c r="Q153" s="234">
        <v>0.0021</v>
      </c>
      <c r="R153" s="234">
        <f>Q153*H153</f>
        <v>0.0126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518</v>
      </c>
      <c r="AT153" s="236" t="s">
        <v>202</v>
      </c>
      <c r="AU153" s="236" t="s">
        <v>85</v>
      </c>
      <c r="AY153" s="16" t="s">
        <v>142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83</v>
      </c>
      <c r="BK153" s="237">
        <f>ROUND(I153*H153,2)</f>
        <v>0</v>
      </c>
      <c r="BL153" s="16" t="s">
        <v>240</v>
      </c>
      <c r="BM153" s="236" t="s">
        <v>1573</v>
      </c>
    </row>
    <row r="154" spans="1:47" s="2" customFormat="1" ht="12">
      <c r="A154" s="37"/>
      <c r="B154" s="38"/>
      <c r="C154" s="39"/>
      <c r="D154" s="238" t="s">
        <v>151</v>
      </c>
      <c r="E154" s="39"/>
      <c r="F154" s="239" t="s">
        <v>1572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151</v>
      </c>
      <c r="AU154" s="16" t="s">
        <v>85</v>
      </c>
    </row>
    <row r="155" spans="1:51" s="13" customFormat="1" ht="12">
      <c r="A155" s="13"/>
      <c r="B155" s="243"/>
      <c r="C155" s="244"/>
      <c r="D155" s="238" t="s">
        <v>153</v>
      </c>
      <c r="E155" s="244"/>
      <c r="F155" s="246" t="s">
        <v>1574</v>
      </c>
      <c r="G155" s="244"/>
      <c r="H155" s="247">
        <v>6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153</v>
      </c>
      <c r="AU155" s="253" t="s">
        <v>85</v>
      </c>
      <c r="AV155" s="13" t="s">
        <v>85</v>
      </c>
      <c r="AW155" s="13" t="s">
        <v>4</v>
      </c>
      <c r="AX155" s="13" t="s">
        <v>83</v>
      </c>
      <c r="AY155" s="253" t="s">
        <v>142</v>
      </c>
    </row>
    <row r="156" spans="1:65" s="2" customFormat="1" ht="16.5" customHeight="1">
      <c r="A156" s="37"/>
      <c r="B156" s="38"/>
      <c r="C156" s="254" t="s">
        <v>227</v>
      </c>
      <c r="D156" s="254" t="s">
        <v>202</v>
      </c>
      <c r="E156" s="255" t="s">
        <v>1575</v>
      </c>
      <c r="F156" s="256" t="s">
        <v>1576</v>
      </c>
      <c r="G156" s="257" t="s">
        <v>218</v>
      </c>
      <c r="H156" s="258">
        <v>7.2</v>
      </c>
      <c r="I156" s="259"/>
      <c r="J156" s="260">
        <f>ROUND(I156*H156,2)</f>
        <v>0</v>
      </c>
      <c r="K156" s="256" t="s">
        <v>148</v>
      </c>
      <c r="L156" s="261"/>
      <c r="M156" s="262" t="s">
        <v>1</v>
      </c>
      <c r="N156" s="263" t="s">
        <v>41</v>
      </c>
      <c r="O156" s="90"/>
      <c r="P156" s="234">
        <f>O156*H156</f>
        <v>0</v>
      </c>
      <c r="Q156" s="234">
        <v>0.0028</v>
      </c>
      <c r="R156" s="234">
        <f>Q156*H156</f>
        <v>0.02016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518</v>
      </c>
      <c r="AT156" s="236" t="s">
        <v>202</v>
      </c>
      <c r="AU156" s="236" t="s">
        <v>85</v>
      </c>
      <c r="AY156" s="16" t="s">
        <v>142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83</v>
      </c>
      <c r="BK156" s="237">
        <f>ROUND(I156*H156,2)</f>
        <v>0</v>
      </c>
      <c r="BL156" s="16" t="s">
        <v>240</v>
      </c>
      <c r="BM156" s="236" t="s">
        <v>1577</v>
      </c>
    </row>
    <row r="157" spans="1:47" s="2" customFormat="1" ht="12">
      <c r="A157" s="37"/>
      <c r="B157" s="38"/>
      <c r="C157" s="39"/>
      <c r="D157" s="238" t="s">
        <v>151</v>
      </c>
      <c r="E157" s="39"/>
      <c r="F157" s="239" t="s">
        <v>1576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151</v>
      </c>
      <c r="AU157" s="16" t="s">
        <v>85</v>
      </c>
    </row>
    <row r="158" spans="1:51" s="13" customFormat="1" ht="12">
      <c r="A158" s="13"/>
      <c r="B158" s="243"/>
      <c r="C158" s="244"/>
      <c r="D158" s="238" t="s">
        <v>153</v>
      </c>
      <c r="E158" s="244"/>
      <c r="F158" s="246" t="s">
        <v>1578</v>
      </c>
      <c r="G158" s="244"/>
      <c r="H158" s="247">
        <v>7.2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153</v>
      </c>
      <c r="AU158" s="253" t="s">
        <v>85</v>
      </c>
      <c r="AV158" s="13" t="s">
        <v>85</v>
      </c>
      <c r="AW158" s="13" t="s">
        <v>4</v>
      </c>
      <c r="AX158" s="13" t="s">
        <v>83</v>
      </c>
      <c r="AY158" s="253" t="s">
        <v>142</v>
      </c>
    </row>
    <row r="159" spans="1:65" s="2" customFormat="1" ht="37.8" customHeight="1">
      <c r="A159" s="37"/>
      <c r="B159" s="38"/>
      <c r="C159" s="225" t="s">
        <v>8</v>
      </c>
      <c r="D159" s="225" t="s">
        <v>144</v>
      </c>
      <c r="E159" s="226" t="s">
        <v>1579</v>
      </c>
      <c r="F159" s="227" t="s">
        <v>1580</v>
      </c>
      <c r="G159" s="228" t="s">
        <v>307</v>
      </c>
      <c r="H159" s="229">
        <v>8</v>
      </c>
      <c r="I159" s="230"/>
      <c r="J159" s="231">
        <f>ROUND(I159*H159,2)</f>
        <v>0</v>
      </c>
      <c r="K159" s="227" t="s">
        <v>148</v>
      </c>
      <c r="L159" s="43"/>
      <c r="M159" s="232" t="s">
        <v>1</v>
      </c>
      <c r="N159" s="233" t="s">
        <v>41</v>
      </c>
      <c r="O159" s="90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240</v>
      </c>
      <c r="AT159" s="236" t="s">
        <v>144</v>
      </c>
      <c r="AU159" s="236" t="s">
        <v>85</v>
      </c>
      <c r="AY159" s="16" t="s">
        <v>142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83</v>
      </c>
      <c r="BK159" s="237">
        <f>ROUND(I159*H159,2)</f>
        <v>0</v>
      </c>
      <c r="BL159" s="16" t="s">
        <v>240</v>
      </c>
      <c r="BM159" s="236" t="s">
        <v>1581</v>
      </c>
    </row>
    <row r="160" spans="1:47" s="2" customFormat="1" ht="12">
      <c r="A160" s="37"/>
      <c r="B160" s="38"/>
      <c r="C160" s="39"/>
      <c r="D160" s="238" t="s">
        <v>151</v>
      </c>
      <c r="E160" s="39"/>
      <c r="F160" s="239" t="s">
        <v>1582</v>
      </c>
      <c r="G160" s="39"/>
      <c r="H160" s="39"/>
      <c r="I160" s="240"/>
      <c r="J160" s="39"/>
      <c r="K160" s="39"/>
      <c r="L160" s="43"/>
      <c r="M160" s="241"/>
      <c r="N160" s="242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151</v>
      </c>
      <c r="AU160" s="16" t="s">
        <v>85</v>
      </c>
    </row>
    <row r="161" spans="1:65" s="2" customFormat="1" ht="24.15" customHeight="1">
      <c r="A161" s="37"/>
      <c r="B161" s="38"/>
      <c r="C161" s="254" t="s">
        <v>240</v>
      </c>
      <c r="D161" s="254" t="s">
        <v>202</v>
      </c>
      <c r="E161" s="255" t="s">
        <v>1583</v>
      </c>
      <c r="F161" s="256" t="s">
        <v>1584</v>
      </c>
      <c r="G161" s="257" t="s">
        <v>307</v>
      </c>
      <c r="H161" s="258">
        <v>3</v>
      </c>
      <c r="I161" s="259"/>
      <c r="J161" s="260">
        <f>ROUND(I161*H161,2)</f>
        <v>0</v>
      </c>
      <c r="K161" s="256" t="s">
        <v>148</v>
      </c>
      <c r="L161" s="261"/>
      <c r="M161" s="262" t="s">
        <v>1</v>
      </c>
      <c r="N161" s="263" t="s">
        <v>41</v>
      </c>
      <c r="O161" s="90"/>
      <c r="P161" s="234">
        <f>O161*H161</f>
        <v>0</v>
      </c>
      <c r="Q161" s="234">
        <v>0.0009</v>
      </c>
      <c r="R161" s="234">
        <f>Q161*H161</f>
        <v>0.0027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518</v>
      </c>
      <c r="AT161" s="236" t="s">
        <v>202</v>
      </c>
      <c r="AU161" s="236" t="s">
        <v>85</v>
      </c>
      <c r="AY161" s="16" t="s">
        <v>142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83</v>
      </c>
      <c r="BK161" s="237">
        <f>ROUND(I161*H161,2)</f>
        <v>0</v>
      </c>
      <c r="BL161" s="16" t="s">
        <v>240</v>
      </c>
      <c r="BM161" s="236" t="s">
        <v>1585</v>
      </c>
    </row>
    <row r="162" spans="1:47" s="2" customFormat="1" ht="12">
      <c r="A162" s="37"/>
      <c r="B162" s="38"/>
      <c r="C162" s="39"/>
      <c r="D162" s="238" t="s">
        <v>151</v>
      </c>
      <c r="E162" s="39"/>
      <c r="F162" s="239" t="s">
        <v>1584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151</v>
      </c>
      <c r="AU162" s="16" t="s">
        <v>85</v>
      </c>
    </row>
    <row r="163" spans="1:65" s="2" customFormat="1" ht="24.15" customHeight="1">
      <c r="A163" s="37"/>
      <c r="B163" s="38"/>
      <c r="C163" s="254" t="s">
        <v>245</v>
      </c>
      <c r="D163" s="254" t="s">
        <v>202</v>
      </c>
      <c r="E163" s="255" t="s">
        <v>1586</v>
      </c>
      <c r="F163" s="256" t="s">
        <v>1587</v>
      </c>
      <c r="G163" s="257" t="s">
        <v>307</v>
      </c>
      <c r="H163" s="258">
        <v>2</v>
      </c>
      <c r="I163" s="259"/>
      <c r="J163" s="260">
        <f>ROUND(I163*H163,2)</f>
        <v>0</v>
      </c>
      <c r="K163" s="256" t="s">
        <v>148</v>
      </c>
      <c r="L163" s="261"/>
      <c r="M163" s="262" t="s">
        <v>1</v>
      </c>
      <c r="N163" s="263" t="s">
        <v>41</v>
      </c>
      <c r="O163" s="90"/>
      <c r="P163" s="234">
        <f>O163*H163</f>
        <v>0</v>
      </c>
      <c r="Q163" s="234">
        <v>0.0008</v>
      </c>
      <c r="R163" s="234">
        <f>Q163*H163</f>
        <v>0.0016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518</v>
      </c>
      <c r="AT163" s="236" t="s">
        <v>202</v>
      </c>
      <c r="AU163" s="236" t="s">
        <v>85</v>
      </c>
      <c r="AY163" s="16" t="s">
        <v>142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83</v>
      </c>
      <c r="BK163" s="237">
        <f>ROUND(I163*H163,2)</f>
        <v>0</v>
      </c>
      <c r="BL163" s="16" t="s">
        <v>240</v>
      </c>
      <c r="BM163" s="236" t="s">
        <v>1588</v>
      </c>
    </row>
    <row r="164" spans="1:47" s="2" customFormat="1" ht="12">
      <c r="A164" s="37"/>
      <c r="B164" s="38"/>
      <c r="C164" s="39"/>
      <c r="D164" s="238" t="s">
        <v>151</v>
      </c>
      <c r="E164" s="39"/>
      <c r="F164" s="239" t="s">
        <v>1587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151</v>
      </c>
      <c r="AU164" s="16" t="s">
        <v>85</v>
      </c>
    </row>
    <row r="165" spans="1:65" s="2" customFormat="1" ht="16.5" customHeight="1">
      <c r="A165" s="37"/>
      <c r="B165" s="38"/>
      <c r="C165" s="254" t="s">
        <v>250</v>
      </c>
      <c r="D165" s="254" t="s">
        <v>202</v>
      </c>
      <c r="E165" s="255" t="s">
        <v>1589</v>
      </c>
      <c r="F165" s="256" t="s">
        <v>1590</v>
      </c>
      <c r="G165" s="257" t="s">
        <v>307</v>
      </c>
      <c r="H165" s="258">
        <v>3</v>
      </c>
      <c r="I165" s="259"/>
      <c r="J165" s="260">
        <f>ROUND(I165*H165,2)</f>
        <v>0</v>
      </c>
      <c r="K165" s="256" t="s">
        <v>148</v>
      </c>
      <c r="L165" s="261"/>
      <c r="M165" s="262" t="s">
        <v>1</v>
      </c>
      <c r="N165" s="263" t="s">
        <v>41</v>
      </c>
      <c r="O165" s="90"/>
      <c r="P165" s="234">
        <f>O165*H165</f>
        <v>0</v>
      </c>
      <c r="Q165" s="234">
        <v>0.00052</v>
      </c>
      <c r="R165" s="234">
        <f>Q165*H165</f>
        <v>0.0015599999999999998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518</v>
      </c>
      <c r="AT165" s="236" t="s">
        <v>202</v>
      </c>
      <c r="AU165" s="236" t="s">
        <v>85</v>
      </c>
      <c r="AY165" s="16" t="s">
        <v>142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83</v>
      </c>
      <c r="BK165" s="237">
        <f>ROUND(I165*H165,2)</f>
        <v>0</v>
      </c>
      <c r="BL165" s="16" t="s">
        <v>240</v>
      </c>
      <c r="BM165" s="236" t="s">
        <v>1591</v>
      </c>
    </row>
    <row r="166" spans="1:47" s="2" customFormat="1" ht="12">
      <c r="A166" s="37"/>
      <c r="B166" s="38"/>
      <c r="C166" s="39"/>
      <c r="D166" s="238" t="s">
        <v>151</v>
      </c>
      <c r="E166" s="39"/>
      <c r="F166" s="239" t="s">
        <v>1590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151</v>
      </c>
      <c r="AU166" s="16" t="s">
        <v>85</v>
      </c>
    </row>
    <row r="167" spans="1:65" s="2" customFormat="1" ht="16.5" customHeight="1">
      <c r="A167" s="37"/>
      <c r="B167" s="38"/>
      <c r="C167" s="225" t="s">
        <v>256</v>
      </c>
      <c r="D167" s="225" t="s">
        <v>144</v>
      </c>
      <c r="E167" s="226" t="s">
        <v>1592</v>
      </c>
      <c r="F167" s="227" t="s">
        <v>1593</v>
      </c>
      <c r="G167" s="228" t="s">
        <v>218</v>
      </c>
      <c r="H167" s="229">
        <v>11</v>
      </c>
      <c r="I167" s="230"/>
      <c r="J167" s="231">
        <f>ROUND(I167*H167,2)</f>
        <v>0</v>
      </c>
      <c r="K167" s="227" t="s">
        <v>1</v>
      </c>
      <c r="L167" s="43"/>
      <c r="M167" s="232" t="s">
        <v>1</v>
      </c>
      <c r="N167" s="233" t="s">
        <v>41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240</v>
      </c>
      <c r="AT167" s="236" t="s">
        <v>144</v>
      </c>
      <c r="AU167" s="236" t="s">
        <v>85</v>
      </c>
      <c r="AY167" s="16" t="s">
        <v>142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83</v>
      </c>
      <c r="BK167" s="237">
        <f>ROUND(I167*H167,2)</f>
        <v>0</v>
      </c>
      <c r="BL167" s="16" t="s">
        <v>240</v>
      </c>
      <c r="BM167" s="236" t="s">
        <v>1594</v>
      </c>
    </row>
    <row r="168" spans="1:47" s="2" customFormat="1" ht="12">
      <c r="A168" s="37"/>
      <c r="B168" s="38"/>
      <c r="C168" s="39"/>
      <c r="D168" s="238" t="s">
        <v>151</v>
      </c>
      <c r="E168" s="39"/>
      <c r="F168" s="239" t="s">
        <v>1593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151</v>
      </c>
      <c r="AU168" s="16" t="s">
        <v>85</v>
      </c>
    </row>
    <row r="169" spans="1:65" s="2" customFormat="1" ht="24.15" customHeight="1">
      <c r="A169" s="37"/>
      <c r="B169" s="38"/>
      <c r="C169" s="225" t="s">
        <v>262</v>
      </c>
      <c r="D169" s="225" t="s">
        <v>144</v>
      </c>
      <c r="E169" s="226" t="s">
        <v>1595</v>
      </c>
      <c r="F169" s="227" t="s">
        <v>1596</v>
      </c>
      <c r="G169" s="228" t="s">
        <v>186</v>
      </c>
      <c r="H169" s="229">
        <v>0.049</v>
      </c>
      <c r="I169" s="230"/>
      <c r="J169" s="231">
        <f>ROUND(I169*H169,2)</f>
        <v>0</v>
      </c>
      <c r="K169" s="227" t="s">
        <v>148</v>
      </c>
      <c r="L169" s="43"/>
      <c r="M169" s="232" t="s">
        <v>1</v>
      </c>
      <c r="N169" s="233" t="s">
        <v>41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240</v>
      </c>
      <c r="AT169" s="236" t="s">
        <v>144</v>
      </c>
      <c r="AU169" s="236" t="s">
        <v>85</v>
      </c>
      <c r="AY169" s="16" t="s">
        <v>142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83</v>
      </c>
      <c r="BK169" s="237">
        <f>ROUND(I169*H169,2)</f>
        <v>0</v>
      </c>
      <c r="BL169" s="16" t="s">
        <v>240</v>
      </c>
      <c r="BM169" s="236" t="s">
        <v>1597</v>
      </c>
    </row>
    <row r="170" spans="1:47" s="2" customFormat="1" ht="12">
      <c r="A170" s="37"/>
      <c r="B170" s="38"/>
      <c r="C170" s="39"/>
      <c r="D170" s="238" t="s">
        <v>151</v>
      </c>
      <c r="E170" s="39"/>
      <c r="F170" s="239" t="s">
        <v>1598</v>
      </c>
      <c r="G170" s="39"/>
      <c r="H170" s="39"/>
      <c r="I170" s="240"/>
      <c r="J170" s="39"/>
      <c r="K170" s="39"/>
      <c r="L170" s="43"/>
      <c r="M170" s="275"/>
      <c r="N170" s="276"/>
      <c r="O170" s="277"/>
      <c r="P170" s="277"/>
      <c r="Q170" s="277"/>
      <c r="R170" s="277"/>
      <c r="S170" s="277"/>
      <c r="T170" s="27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151</v>
      </c>
      <c r="AU170" s="16" t="s">
        <v>85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CC35" sheet="1" objects="1" scenarios="1" formatColumns="0" formatRows="0" autoFilter="0"/>
  <autoFilter ref="C121:K1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2:12" s="1" customFormat="1" ht="12" customHeight="1">
      <c r="B8" s="19"/>
      <c r="D8" s="149" t="s">
        <v>110</v>
      </c>
      <c r="L8" s="19"/>
    </row>
    <row r="9" spans="1:31" s="2" customFormat="1" ht="16.5" customHeight="1">
      <c r="A9" s="37"/>
      <c r="B9" s="43"/>
      <c r="C9" s="37"/>
      <c r="D9" s="37"/>
      <c r="E9" s="150" t="s">
        <v>353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112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1599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1372</v>
      </c>
      <c r="G14" s="37"/>
      <c r="H14" s="37"/>
      <c r="I14" s="149" t="s">
        <v>22</v>
      </c>
      <c r="J14" s="152" t="str">
        <f>'Rekapitulace stavby'!AN8</f>
        <v>21. 3. 2023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>Město Nový Bor</v>
      </c>
      <c r="F17" s="37"/>
      <c r="G17" s="37"/>
      <c r="H17" s="37"/>
      <c r="I17" s="149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>R. Voce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>J. Nenšěra</v>
      </c>
      <c r="F26" s="37"/>
      <c r="G26" s="37"/>
      <c r="H26" s="37"/>
      <c r="I26" s="149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ROUND(J133,2)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ROUND((SUM(BE133:BE382)),2)</f>
        <v>0</v>
      </c>
      <c r="G35" s="37"/>
      <c r="H35" s="37"/>
      <c r="I35" s="163">
        <v>0.21</v>
      </c>
      <c r="J35" s="162">
        <f>ROUND(((SUM(BE133:BE382))*I35),2)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ROUND((SUM(BF133:BF382)),2)</f>
        <v>0</v>
      </c>
      <c r="G36" s="37"/>
      <c r="H36" s="37"/>
      <c r="I36" s="163">
        <v>0.15</v>
      </c>
      <c r="J36" s="162">
        <f>ROUND(((SUM(BF133:BF382))*I36),2)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ROUND((SUM(BG133:BG382)),2)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ROUND((SUM(BH133:BH382)),2)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ROUND((SUM(BI133:BI382)),2)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353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02c - ZTI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21. 3. 2023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Město Nový Bor</v>
      </c>
      <c r="G93" s="39"/>
      <c r="H93" s="39"/>
      <c r="I93" s="31" t="s">
        <v>30</v>
      </c>
      <c r="J93" s="35" t="str">
        <f>E23</f>
        <v>R. Voce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J. Nenšěra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J133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J134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120</v>
      </c>
      <c r="E100" s="195"/>
      <c r="F100" s="195"/>
      <c r="G100" s="195"/>
      <c r="H100" s="195"/>
      <c r="I100" s="195"/>
      <c r="J100" s="196">
        <f>J135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354</v>
      </c>
      <c r="E101" s="195"/>
      <c r="F101" s="195"/>
      <c r="G101" s="195"/>
      <c r="H101" s="195"/>
      <c r="I101" s="195"/>
      <c r="J101" s="196">
        <f>J188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355</v>
      </c>
      <c r="E102" s="195"/>
      <c r="F102" s="195"/>
      <c r="G102" s="195"/>
      <c r="H102" s="195"/>
      <c r="I102" s="195"/>
      <c r="J102" s="196">
        <f>J204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121</v>
      </c>
      <c r="E103" s="195"/>
      <c r="F103" s="195"/>
      <c r="G103" s="195"/>
      <c r="H103" s="195"/>
      <c r="I103" s="195"/>
      <c r="J103" s="196">
        <f>J208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357</v>
      </c>
      <c r="E104" s="195"/>
      <c r="F104" s="195"/>
      <c r="G104" s="195"/>
      <c r="H104" s="195"/>
      <c r="I104" s="195"/>
      <c r="J104" s="196">
        <f>J220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32"/>
      <c r="D105" s="194" t="s">
        <v>122</v>
      </c>
      <c r="E105" s="195"/>
      <c r="F105" s="195"/>
      <c r="G105" s="195"/>
      <c r="H105" s="195"/>
      <c r="I105" s="195"/>
      <c r="J105" s="196">
        <f>J229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32"/>
      <c r="D106" s="194" t="s">
        <v>123</v>
      </c>
      <c r="E106" s="195"/>
      <c r="F106" s="195"/>
      <c r="G106" s="195"/>
      <c r="H106" s="195"/>
      <c r="I106" s="195"/>
      <c r="J106" s="196">
        <f>J263</f>
        <v>0</v>
      </c>
      <c r="K106" s="132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32"/>
      <c r="D107" s="194" t="s">
        <v>358</v>
      </c>
      <c r="E107" s="195"/>
      <c r="F107" s="195"/>
      <c r="G107" s="195"/>
      <c r="H107" s="195"/>
      <c r="I107" s="195"/>
      <c r="J107" s="196">
        <f>J277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7"/>
      <c r="C108" s="188"/>
      <c r="D108" s="189" t="s">
        <v>125</v>
      </c>
      <c r="E108" s="190"/>
      <c r="F108" s="190"/>
      <c r="G108" s="190"/>
      <c r="H108" s="190"/>
      <c r="I108" s="190"/>
      <c r="J108" s="191">
        <f>J280</f>
        <v>0</v>
      </c>
      <c r="K108" s="188"/>
      <c r="L108" s="19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3"/>
      <c r="C109" s="132"/>
      <c r="D109" s="194" t="s">
        <v>362</v>
      </c>
      <c r="E109" s="195"/>
      <c r="F109" s="195"/>
      <c r="G109" s="195"/>
      <c r="H109" s="195"/>
      <c r="I109" s="195"/>
      <c r="J109" s="196">
        <f>J281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3"/>
      <c r="C110" s="132"/>
      <c r="D110" s="194" t="s">
        <v>126</v>
      </c>
      <c r="E110" s="195"/>
      <c r="F110" s="195"/>
      <c r="G110" s="195"/>
      <c r="H110" s="195"/>
      <c r="I110" s="195"/>
      <c r="J110" s="196">
        <f>J309</f>
        <v>0</v>
      </c>
      <c r="K110" s="132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3"/>
      <c r="C111" s="132"/>
      <c r="D111" s="194" t="s">
        <v>363</v>
      </c>
      <c r="E111" s="195"/>
      <c r="F111" s="195"/>
      <c r="G111" s="195"/>
      <c r="H111" s="195"/>
      <c r="I111" s="195"/>
      <c r="J111" s="196">
        <f>J349</f>
        <v>0</v>
      </c>
      <c r="K111" s="132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pans="1:31" s="2" customFormat="1" ht="6.95" customHeight="1">
      <c r="A117" s="37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4.95" customHeight="1">
      <c r="A118" s="37"/>
      <c r="B118" s="38"/>
      <c r="C118" s="22" t="s">
        <v>127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182" t="str">
        <f>E7</f>
        <v>Sociální zázemí pro Lesní hřbitov</v>
      </c>
      <c r="F121" s="31"/>
      <c r="G121" s="31"/>
      <c r="H121" s="31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2:12" s="1" customFormat="1" ht="12" customHeight="1">
      <c r="B122" s="20"/>
      <c r="C122" s="31" t="s">
        <v>110</v>
      </c>
      <c r="D122" s="21"/>
      <c r="E122" s="21"/>
      <c r="F122" s="21"/>
      <c r="G122" s="21"/>
      <c r="H122" s="21"/>
      <c r="I122" s="21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82" t="s">
        <v>353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112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E11</f>
        <v>02c - ZTI</v>
      </c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F14</f>
        <v xml:space="preserve"> </v>
      </c>
      <c r="G127" s="39"/>
      <c r="H127" s="39"/>
      <c r="I127" s="31" t="s">
        <v>22</v>
      </c>
      <c r="J127" s="78" t="str">
        <f>IF(J14="","",J14)</f>
        <v>21. 3. 2023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E17</f>
        <v>Město Nový Bor</v>
      </c>
      <c r="G129" s="39"/>
      <c r="H129" s="39"/>
      <c r="I129" s="31" t="s">
        <v>30</v>
      </c>
      <c r="J129" s="35" t="str">
        <f>E23</f>
        <v>R. Voce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28</v>
      </c>
      <c r="D130" s="39"/>
      <c r="E130" s="39"/>
      <c r="F130" s="26" t="str">
        <f>IF(E20="","",E20)</f>
        <v>Vyplň údaj</v>
      </c>
      <c r="G130" s="39"/>
      <c r="H130" s="39"/>
      <c r="I130" s="31" t="s">
        <v>33</v>
      </c>
      <c r="J130" s="35" t="str">
        <f>E26</f>
        <v>J. Nenšěra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198"/>
      <c r="B132" s="199"/>
      <c r="C132" s="200" t="s">
        <v>128</v>
      </c>
      <c r="D132" s="201" t="s">
        <v>61</v>
      </c>
      <c r="E132" s="201" t="s">
        <v>57</v>
      </c>
      <c r="F132" s="201" t="s">
        <v>58</v>
      </c>
      <c r="G132" s="201" t="s">
        <v>129</v>
      </c>
      <c r="H132" s="201" t="s">
        <v>130</v>
      </c>
      <c r="I132" s="201" t="s">
        <v>131</v>
      </c>
      <c r="J132" s="201" t="s">
        <v>116</v>
      </c>
      <c r="K132" s="202" t="s">
        <v>132</v>
      </c>
      <c r="L132" s="203"/>
      <c r="M132" s="99" t="s">
        <v>1</v>
      </c>
      <c r="N132" s="100" t="s">
        <v>40</v>
      </c>
      <c r="O132" s="100" t="s">
        <v>133</v>
      </c>
      <c r="P132" s="100" t="s">
        <v>134</v>
      </c>
      <c r="Q132" s="100" t="s">
        <v>135</v>
      </c>
      <c r="R132" s="100" t="s">
        <v>136</v>
      </c>
      <c r="S132" s="100" t="s">
        <v>137</v>
      </c>
      <c r="T132" s="101" t="s">
        <v>138</v>
      </c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</row>
    <row r="133" spans="1:63" s="2" customFormat="1" ht="22.8" customHeight="1">
      <c r="A133" s="37"/>
      <c r="B133" s="38"/>
      <c r="C133" s="106" t="s">
        <v>139</v>
      </c>
      <c r="D133" s="39"/>
      <c r="E133" s="39"/>
      <c r="F133" s="39"/>
      <c r="G133" s="39"/>
      <c r="H133" s="39"/>
      <c r="I133" s="39"/>
      <c r="J133" s="204">
        <f>BK133</f>
        <v>0</v>
      </c>
      <c r="K133" s="39"/>
      <c r="L133" s="43"/>
      <c r="M133" s="102"/>
      <c r="N133" s="205"/>
      <c r="O133" s="103"/>
      <c r="P133" s="206">
        <f>P134+P280</f>
        <v>0</v>
      </c>
      <c r="Q133" s="103"/>
      <c r="R133" s="206">
        <f>R134+R280</f>
        <v>49.582025689999995</v>
      </c>
      <c r="S133" s="103"/>
      <c r="T133" s="207">
        <f>T134+T280</f>
        <v>5.92572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75</v>
      </c>
      <c r="AU133" s="16" t="s">
        <v>118</v>
      </c>
      <c r="BK133" s="208">
        <f>BK134+BK280</f>
        <v>0</v>
      </c>
    </row>
    <row r="134" spans="1:63" s="12" customFormat="1" ht="25.9" customHeight="1">
      <c r="A134" s="12"/>
      <c r="B134" s="209"/>
      <c r="C134" s="210"/>
      <c r="D134" s="211" t="s">
        <v>75</v>
      </c>
      <c r="E134" s="212" t="s">
        <v>140</v>
      </c>
      <c r="F134" s="212" t="s">
        <v>141</v>
      </c>
      <c r="G134" s="210"/>
      <c r="H134" s="210"/>
      <c r="I134" s="213"/>
      <c r="J134" s="214">
        <f>BK134</f>
        <v>0</v>
      </c>
      <c r="K134" s="210"/>
      <c r="L134" s="215"/>
      <c r="M134" s="216"/>
      <c r="N134" s="217"/>
      <c r="O134" s="217"/>
      <c r="P134" s="218">
        <f>P135+P188+P204+P208+P220+P229+P263+P277</f>
        <v>0</v>
      </c>
      <c r="Q134" s="217"/>
      <c r="R134" s="218">
        <f>R135+R188+R204+R208+R220+R229+R263+R277</f>
        <v>48.85572568999999</v>
      </c>
      <c r="S134" s="217"/>
      <c r="T134" s="219">
        <f>T135+T188+T204+T208+T220+T229+T263+T277</f>
        <v>5.92572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83</v>
      </c>
      <c r="AT134" s="221" t="s">
        <v>75</v>
      </c>
      <c r="AU134" s="221" t="s">
        <v>76</v>
      </c>
      <c r="AY134" s="220" t="s">
        <v>142</v>
      </c>
      <c r="BK134" s="222">
        <f>BK135+BK188+BK204+BK208+BK220+BK229+BK263+BK277</f>
        <v>0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83</v>
      </c>
      <c r="F135" s="223" t="s">
        <v>143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SUM(P136:P187)</f>
        <v>0</v>
      </c>
      <c r="Q135" s="217"/>
      <c r="R135" s="218">
        <f>SUM(R136:R187)</f>
        <v>14.911999999999999</v>
      </c>
      <c r="S135" s="217"/>
      <c r="T135" s="219">
        <f>SUM(T136:T187)</f>
        <v>5.775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83</v>
      </c>
      <c r="AT135" s="221" t="s">
        <v>75</v>
      </c>
      <c r="AU135" s="221" t="s">
        <v>83</v>
      </c>
      <c r="AY135" s="220" t="s">
        <v>142</v>
      </c>
      <c r="BK135" s="222">
        <f>SUM(BK136:BK187)</f>
        <v>0</v>
      </c>
    </row>
    <row r="136" spans="1:65" s="2" customFormat="1" ht="24.15" customHeight="1">
      <c r="A136" s="37"/>
      <c r="B136" s="38"/>
      <c r="C136" s="225" t="s">
        <v>83</v>
      </c>
      <c r="D136" s="225" t="s">
        <v>144</v>
      </c>
      <c r="E136" s="226" t="s">
        <v>145</v>
      </c>
      <c r="F136" s="227" t="s">
        <v>146</v>
      </c>
      <c r="G136" s="228" t="s">
        <v>147</v>
      </c>
      <c r="H136" s="229">
        <v>7</v>
      </c>
      <c r="I136" s="230"/>
      <c r="J136" s="231">
        <f>ROUND(I136*H136,2)</f>
        <v>0</v>
      </c>
      <c r="K136" s="227" t="s">
        <v>148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0.255</v>
      </c>
      <c r="T136" s="235">
        <f>S136*H136</f>
        <v>1.7850000000000001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149</v>
      </c>
      <c r="AT136" s="236" t="s">
        <v>144</v>
      </c>
      <c r="AU136" s="236" t="s">
        <v>85</v>
      </c>
      <c r="AY136" s="16" t="s">
        <v>142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83</v>
      </c>
      <c r="BK136" s="237">
        <f>ROUND(I136*H136,2)</f>
        <v>0</v>
      </c>
      <c r="BL136" s="16" t="s">
        <v>149</v>
      </c>
      <c r="BM136" s="236" t="s">
        <v>1600</v>
      </c>
    </row>
    <row r="137" spans="1:47" s="2" customFormat="1" ht="12">
      <c r="A137" s="37"/>
      <c r="B137" s="38"/>
      <c r="C137" s="39"/>
      <c r="D137" s="238" t="s">
        <v>151</v>
      </c>
      <c r="E137" s="39"/>
      <c r="F137" s="239" t="s">
        <v>152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151</v>
      </c>
      <c r="AU137" s="16" t="s">
        <v>85</v>
      </c>
    </row>
    <row r="138" spans="1:51" s="13" customFormat="1" ht="12">
      <c r="A138" s="13"/>
      <c r="B138" s="243"/>
      <c r="C138" s="244"/>
      <c r="D138" s="238" t="s">
        <v>153</v>
      </c>
      <c r="E138" s="245" t="s">
        <v>1</v>
      </c>
      <c r="F138" s="246" t="s">
        <v>1601</v>
      </c>
      <c r="G138" s="244"/>
      <c r="H138" s="247">
        <v>7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153</v>
      </c>
      <c r="AU138" s="253" t="s">
        <v>85</v>
      </c>
      <c r="AV138" s="13" t="s">
        <v>85</v>
      </c>
      <c r="AW138" s="13" t="s">
        <v>32</v>
      </c>
      <c r="AX138" s="13" t="s">
        <v>83</v>
      </c>
      <c r="AY138" s="253" t="s">
        <v>142</v>
      </c>
    </row>
    <row r="139" spans="1:65" s="2" customFormat="1" ht="24.15" customHeight="1">
      <c r="A139" s="37"/>
      <c r="B139" s="38"/>
      <c r="C139" s="225" t="s">
        <v>85</v>
      </c>
      <c r="D139" s="225" t="s">
        <v>144</v>
      </c>
      <c r="E139" s="226" t="s">
        <v>155</v>
      </c>
      <c r="F139" s="227" t="s">
        <v>156</v>
      </c>
      <c r="G139" s="228" t="s">
        <v>147</v>
      </c>
      <c r="H139" s="229">
        <v>7</v>
      </c>
      <c r="I139" s="230"/>
      <c r="J139" s="231">
        <f>ROUND(I139*H139,2)</f>
        <v>0</v>
      </c>
      <c r="K139" s="227" t="s">
        <v>148</v>
      </c>
      <c r="L139" s="43"/>
      <c r="M139" s="232" t="s">
        <v>1</v>
      </c>
      <c r="N139" s="233" t="s">
        <v>41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0.24</v>
      </c>
      <c r="T139" s="235">
        <f>S139*H139</f>
        <v>1.68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149</v>
      </c>
      <c r="AT139" s="236" t="s">
        <v>144</v>
      </c>
      <c r="AU139" s="236" t="s">
        <v>85</v>
      </c>
      <c r="AY139" s="16" t="s">
        <v>142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83</v>
      </c>
      <c r="BK139" s="237">
        <f>ROUND(I139*H139,2)</f>
        <v>0</v>
      </c>
      <c r="BL139" s="16" t="s">
        <v>149</v>
      </c>
      <c r="BM139" s="236" t="s">
        <v>1602</v>
      </c>
    </row>
    <row r="140" spans="1:47" s="2" customFormat="1" ht="12">
      <c r="A140" s="37"/>
      <c r="B140" s="38"/>
      <c r="C140" s="39"/>
      <c r="D140" s="238" t="s">
        <v>151</v>
      </c>
      <c r="E140" s="39"/>
      <c r="F140" s="239" t="s">
        <v>158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151</v>
      </c>
      <c r="AU140" s="16" t="s">
        <v>85</v>
      </c>
    </row>
    <row r="141" spans="1:65" s="2" customFormat="1" ht="24.15" customHeight="1">
      <c r="A141" s="37"/>
      <c r="B141" s="38"/>
      <c r="C141" s="225" t="s">
        <v>159</v>
      </c>
      <c r="D141" s="225" t="s">
        <v>144</v>
      </c>
      <c r="E141" s="226" t="s">
        <v>160</v>
      </c>
      <c r="F141" s="227" t="s">
        <v>161</v>
      </c>
      <c r="G141" s="228" t="s">
        <v>147</v>
      </c>
      <c r="H141" s="229">
        <v>7</v>
      </c>
      <c r="I141" s="230"/>
      <c r="J141" s="231">
        <f>ROUND(I141*H141,2)</f>
        <v>0</v>
      </c>
      <c r="K141" s="227" t="s">
        <v>148</v>
      </c>
      <c r="L141" s="43"/>
      <c r="M141" s="232" t="s">
        <v>1</v>
      </c>
      <c r="N141" s="233" t="s">
        <v>41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0.33</v>
      </c>
      <c r="T141" s="235">
        <f>S141*H141</f>
        <v>2.31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149</v>
      </c>
      <c r="AT141" s="236" t="s">
        <v>144</v>
      </c>
      <c r="AU141" s="236" t="s">
        <v>85</v>
      </c>
      <c r="AY141" s="16" t="s">
        <v>142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83</v>
      </c>
      <c r="BK141" s="237">
        <f>ROUND(I141*H141,2)</f>
        <v>0</v>
      </c>
      <c r="BL141" s="16" t="s">
        <v>149</v>
      </c>
      <c r="BM141" s="236" t="s">
        <v>1603</v>
      </c>
    </row>
    <row r="142" spans="1:47" s="2" customFormat="1" ht="12">
      <c r="A142" s="37"/>
      <c r="B142" s="38"/>
      <c r="C142" s="39"/>
      <c r="D142" s="238" t="s">
        <v>151</v>
      </c>
      <c r="E142" s="39"/>
      <c r="F142" s="239" t="s">
        <v>163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151</v>
      </c>
      <c r="AU142" s="16" t="s">
        <v>85</v>
      </c>
    </row>
    <row r="143" spans="1:51" s="13" customFormat="1" ht="12">
      <c r="A143" s="13"/>
      <c r="B143" s="243"/>
      <c r="C143" s="244"/>
      <c r="D143" s="238" t="s">
        <v>153</v>
      </c>
      <c r="E143" s="245" t="s">
        <v>1</v>
      </c>
      <c r="F143" s="246" t="s">
        <v>1601</v>
      </c>
      <c r="G143" s="244"/>
      <c r="H143" s="247">
        <v>7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153</v>
      </c>
      <c r="AU143" s="253" t="s">
        <v>85</v>
      </c>
      <c r="AV143" s="13" t="s">
        <v>85</v>
      </c>
      <c r="AW143" s="13" t="s">
        <v>32</v>
      </c>
      <c r="AX143" s="13" t="s">
        <v>83</v>
      </c>
      <c r="AY143" s="253" t="s">
        <v>142</v>
      </c>
    </row>
    <row r="144" spans="1:65" s="2" customFormat="1" ht="33" customHeight="1">
      <c r="A144" s="37"/>
      <c r="B144" s="38"/>
      <c r="C144" s="225" t="s">
        <v>149</v>
      </c>
      <c r="D144" s="225" t="s">
        <v>144</v>
      </c>
      <c r="E144" s="226" t="s">
        <v>1604</v>
      </c>
      <c r="F144" s="227" t="s">
        <v>1605</v>
      </c>
      <c r="G144" s="228" t="s">
        <v>167</v>
      </c>
      <c r="H144" s="229">
        <v>175.392</v>
      </c>
      <c r="I144" s="230"/>
      <c r="J144" s="231">
        <f>ROUND(I144*H144,2)</f>
        <v>0</v>
      </c>
      <c r="K144" s="227" t="s">
        <v>148</v>
      </c>
      <c r="L144" s="43"/>
      <c r="M144" s="232" t="s">
        <v>1</v>
      </c>
      <c r="N144" s="233" t="s">
        <v>41</v>
      </c>
      <c r="O144" s="90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149</v>
      </c>
      <c r="AT144" s="236" t="s">
        <v>144</v>
      </c>
      <c r="AU144" s="236" t="s">
        <v>85</v>
      </c>
      <c r="AY144" s="16" t="s">
        <v>142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83</v>
      </c>
      <c r="BK144" s="237">
        <f>ROUND(I144*H144,2)</f>
        <v>0</v>
      </c>
      <c r="BL144" s="16" t="s">
        <v>149</v>
      </c>
      <c r="BM144" s="236" t="s">
        <v>1606</v>
      </c>
    </row>
    <row r="145" spans="1:47" s="2" customFormat="1" ht="12">
      <c r="A145" s="37"/>
      <c r="B145" s="38"/>
      <c r="C145" s="39"/>
      <c r="D145" s="238" t="s">
        <v>151</v>
      </c>
      <c r="E145" s="39"/>
      <c r="F145" s="239" t="s">
        <v>1607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151</v>
      </c>
      <c r="AU145" s="16" t="s">
        <v>85</v>
      </c>
    </row>
    <row r="146" spans="1:51" s="13" customFormat="1" ht="12">
      <c r="A146" s="13"/>
      <c r="B146" s="243"/>
      <c r="C146" s="244"/>
      <c r="D146" s="238" t="s">
        <v>153</v>
      </c>
      <c r="E146" s="245" t="s">
        <v>1</v>
      </c>
      <c r="F146" s="246" t="s">
        <v>1608</v>
      </c>
      <c r="G146" s="244"/>
      <c r="H146" s="247">
        <v>148.592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153</v>
      </c>
      <c r="AU146" s="253" t="s">
        <v>85</v>
      </c>
      <c r="AV146" s="13" t="s">
        <v>85</v>
      </c>
      <c r="AW146" s="13" t="s">
        <v>32</v>
      </c>
      <c r="AX146" s="13" t="s">
        <v>76</v>
      </c>
      <c r="AY146" s="253" t="s">
        <v>142</v>
      </c>
    </row>
    <row r="147" spans="1:51" s="13" customFormat="1" ht="12">
      <c r="A147" s="13"/>
      <c r="B147" s="243"/>
      <c r="C147" s="244"/>
      <c r="D147" s="238" t="s">
        <v>153</v>
      </c>
      <c r="E147" s="245" t="s">
        <v>1</v>
      </c>
      <c r="F147" s="246" t="s">
        <v>1609</v>
      </c>
      <c r="G147" s="244"/>
      <c r="H147" s="247">
        <v>26.8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153</v>
      </c>
      <c r="AU147" s="253" t="s">
        <v>85</v>
      </c>
      <c r="AV147" s="13" t="s">
        <v>85</v>
      </c>
      <c r="AW147" s="13" t="s">
        <v>32</v>
      </c>
      <c r="AX147" s="13" t="s">
        <v>76</v>
      </c>
      <c r="AY147" s="253" t="s">
        <v>142</v>
      </c>
    </row>
    <row r="148" spans="1:51" s="14" customFormat="1" ht="12">
      <c r="A148" s="14"/>
      <c r="B148" s="264"/>
      <c r="C148" s="265"/>
      <c r="D148" s="238" t="s">
        <v>153</v>
      </c>
      <c r="E148" s="266" t="s">
        <v>1</v>
      </c>
      <c r="F148" s="267" t="s">
        <v>233</v>
      </c>
      <c r="G148" s="265"/>
      <c r="H148" s="268">
        <v>175.39200000000002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4" t="s">
        <v>153</v>
      </c>
      <c r="AU148" s="274" t="s">
        <v>85</v>
      </c>
      <c r="AV148" s="14" t="s">
        <v>149</v>
      </c>
      <c r="AW148" s="14" t="s">
        <v>32</v>
      </c>
      <c r="AX148" s="14" t="s">
        <v>83</v>
      </c>
      <c r="AY148" s="274" t="s">
        <v>142</v>
      </c>
    </row>
    <row r="149" spans="1:65" s="2" customFormat="1" ht="33" customHeight="1">
      <c r="A149" s="37"/>
      <c r="B149" s="38"/>
      <c r="C149" s="225" t="s">
        <v>171</v>
      </c>
      <c r="D149" s="225" t="s">
        <v>144</v>
      </c>
      <c r="E149" s="226" t="s">
        <v>1610</v>
      </c>
      <c r="F149" s="227" t="s">
        <v>1611</v>
      </c>
      <c r="G149" s="228" t="s">
        <v>167</v>
      </c>
      <c r="H149" s="229">
        <v>39.22</v>
      </c>
      <c r="I149" s="230"/>
      <c r="J149" s="231">
        <f>ROUND(I149*H149,2)</f>
        <v>0</v>
      </c>
      <c r="K149" s="227" t="s">
        <v>148</v>
      </c>
      <c r="L149" s="43"/>
      <c r="M149" s="232" t="s">
        <v>1</v>
      </c>
      <c r="N149" s="233" t="s">
        <v>41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149</v>
      </c>
      <c r="AT149" s="236" t="s">
        <v>144</v>
      </c>
      <c r="AU149" s="236" t="s">
        <v>85</v>
      </c>
      <c r="AY149" s="16" t="s">
        <v>142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83</v>
      </c>
      <c r="BK149" s="237">
        <f>ROUND(I149*H149,2)</f>
        <v>0</v>
      </c>
      <c r="BL149" s="16" t="s">
        <v>149</v>
      </c>
      <c r="BM149" s="236" t="s">
        <v>1612</v>
      </c>
    </row>
    <row r="150" spans="1:47" s="2" customFormat="1" ht="12">
      <c r="A150" s="37"/>
      <c r="B150" s="38"/>
      <c r="C150" s="39"/>
      <c r="D150" s="238" t="s">
        <v>151</v>
      </c>
      <c r="E150" s="39"/>
      <c r="F150" s="239" t="s">
        <v>1613</v>
      </c>
      <c r="G150" s="39"/>
      <c r="H150" s="39"/>
      <c r="I150" s="240"/>
      <c r="J150" s="39"/>
      <c r="K150" s="39"/>
      <c r="L150" s="43"/>
      <c r="M150" s="241"/>
      <c r="N150" s="24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151</v>
      </c>
      <c r="AU150" s="16" t="s">
        <v>85</v>
      </c>
    </row>
    <row r="151" spans="1:51" s="13" customFormat="1" ht="12">
      <c r="A151" s="13"/>
      <c r="B151" s="243"/>
      <c r="C151" s="244"/>
      <c r="D151" s="238" t="s">
        <v>153</v>
      </c>
      <c r="E151" s="245" t="s">
        <v>1</v>
      </c>
      <c r="F151" s="246" t="s">
        <v>1614</v>
      </c>
      <c r="G151" s="244"/>
      <c r="H151" s="247">
        <v>5.1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153</v>
      </c>
      <c r="AU151" s="253" t="s">
        <v>85</v>
      </c>
      <c r="AV151" s="13" t="s">
        <v>85</v>
      </c>
      <c r="AW151" s="13" t="s">
        <v>32</v>
      </c>
      <c r="AX151" s="13" t="s">
        <v>76</v>
      </c>
      <c r="AY151" s="253" t="s">
        <v>142</v>
      </c>
    </row>
    <row r="152" spans="1:51" s="13" customFormat="1" ht="12">
      <c r="A152" s="13"/>
      <c r="B152" s="243"/>
      <c r="C152" s="244"/>
      <c r="D152" s="238" t="s">
        <v>153</v>
      </c>
      <c r="E152" s="245" t="s">
        <v>1</v>
      </c>
      <c r="F152" s="246" t="s">
        <v>1615</v>
      </c>
      <c r="G152" s="244"/>
      <c r="H152" s="247">
        <v>2.4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153</v>
      </c>
      <c r="AU152" s="253" t="s">
        <v>85</v>
      </c>
      <c r="AV152" s="13" t="s">
        <v>85</v>
      </c>
      <c r="AW152" s="13" t="s">
        <v>32</v>
      </c>
      <c r="AX152" s="13" t="s">
        <v>76</v>
      </c>
      <c r="AY152" s="253" t="s">
        <v>142</v>
      </c>
    </row>
    <row r="153" spans="1:51" s="13" customFormat="1" ht="12">
      <c r="A153" s="13"/>
      <c r="B153" s="243"/>
      <c r="C153" s="244"/>
      <c r="D153" s="238" t="s">
        <v>153</v>
      </c>
      <c r="E153" s="245" t="s">
        <v>1</v>
      </c>
      <c r="F153" s="246" t="s">
        <v>1616</v>
      </c>
      <c r="G153" s="244"/>
      <c r="H153" s="247">
        <v>5.8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153</v>
      </c>
      <c r="AU153" s="253" t="s">
        <v>85</v>
      </c>
      <c r="AV153" s="13" t="s">
        <v>85</v>
      </c>
      <c r="AW153" s="13" t="s">
        <v>32</v>
      </c>
      <c r="AX153" s="13" t="s">
        <v>76</v>
      </c>
      <c r="AY153" s="253" t="s">
        <v>142</v>
      </c>
    </row>
    <row r="154" spans="1:51" s="13" customFormat="1" ht="12">
      <c r="A154" s="13"/>
      <c r="B154" s="243"/>
      <c r="C154" s="244"/>
      <c r="D154" s="238" t="s">
        <v>153</v>
      </c>
      <c r="E154" s="245" t="s">
        <v>1</v>
      </c>
      <c r="F154" s="246" t="s">
        <v>1617</v>
      </c>
      <c r="G154" s="244"/>
      <c r="H154" s="247">
        <v>6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153</v>
      </c>
      <c r="AU154" s="253" t="s">
        <v>85</v>
      </c>
      <c r="AV154" s="13" t="s">
        <v>85</v>
      </c>
      <c r="AW154" s="13" t="s">
        <v>32</v>
      </c>
      <c r="AX154" s="13" t="s">
        <v>76</v>
      </c>
      <c r="AY154" s="253" t="s">
        <v>142</v>
      </c>
    </row>
    <row r="155" spans="1:51" s="13" customFormat="1" ht="12">
      <c r="A155" s="13"/>
      <c r="B155" s="243"/>
      <c r="C155" s="244"/>
      <c r="D155" s="238" t="s">
        <v>153</v>
      </c>
      <c r="E155" s="245" t="s">
        <v>1</v>
      </c>
      <c r="F155" s="246" t="s">
        <v>1618</v>
      </c>
      <c r="G155" s="244"/>
      <c r="H155" s="247">
        <v>19.92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153</v>
      </c>
      <c r="AU155" s="253" t="s">
        <v>85</v>
      </c>
      <c r="AV155" s="13" t="s">
        <v>85</v>
      </c>
      <c r="AW155" s="13" t="s">
        <v>32</v>
      </c>
      <c r="AX155" s="13" t="s">
        <v>76</v>
      </c>
      <c r="AY155" s="253" t="s">
        <v>142</v>
      </c>
    </row>
    <row r="156" spans="1:51" s="14" customFormat="1" ht="12">
      <c r="A156" s="14"/>
      <c r="B156" s="264"/>
      <c r="C156" s="265"/>
      <c r="D156" s="238" t="s">
        <v>153</v>
      </c>
      <c r="E156" s="266" t="s">
        <v>1</v>
      </c>
      <c r="F156" s="267" t="s">
        <v>233</v>
      </c>
      <c r="G156" s="265"/>
      <c r="H156" s="268">
        <v>39.22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4" t="s">
        <v>153</v>
      </c>
      <c r="AU156" s="274" t="s">
        <v>85</v>
      </c>
      <c r="AV156" s="14" t="s">
        <v>149</v>
      </c>
      <c r="AW156" s="14" t="s">
        <v>32</v>
      </c>
      <c r="AX156" s="14" t="s">
        <v>83</v>
      </c>
      <c r="AY156" s="274" t="s">
        <v>142</v>
      </c>
    </row>
    <row r="157" spans="1:65" s="2" customFormat="1" ht="37.8" customHeight="1">
      <c r="A157" s="37"/>
      <c r="B157" s="38"/>
      <c r="C157" s="225" t="s">
        <v>177</v>
      </c>
      <c r="D157" s="225" t="s">
        <v>144</v>
      </c>
      <c r="E157" s="226" t="s">
        <v>178</v>
      </c>
      <c r="F157" s="227" t="s">
        <v>179</v>
      </c>
      <c r="G157" s="228" t="s">
        <v>167</v>
      </c>
      <c r="H157" s="229">
        <v>78.62</v>
      </c>
      <c r="I157" s="230"/>
      <c r="J157" s="231">
        <f>ROUND(I157*H157,2)</f>
        <v>0</v>
      </c>
      <c r="K157" s="227" t="s">
        <v>148</v>
      </c>
      <c r="L157" s="43"/>
      <c r="M157" s="232" t="s">
        <v>1</v>
      </c>
      <c r="N157" s="233" t="s">
        <v>41</v>
      </c>
      <c r="O157" s="90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149</v>
      </c>
      <c r="AT157" s="236" t="s">
        <v>144</v>
      </c>
      <c r="AU157" s="236" t="s">
        <v>85</v>
      </c>
      <c r="AY157" s="16" t="s">
        <v>142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83</v>
      </c>
      <c r="BK157" s="237">
        <f>ROUND(I157*H157,2)</f>
        <v>0</v>
      </c>
      <c r="BL157" s="16" t="s">
        <v>149</v>
      </c>
      <c r="BM157" s="236" t="s">
        <v>1619</v>
      </c>
    </row>
    <row r="158" spans="1:47" s="2" customFormat="1" ht="12">
      <c r="A158" s="37"/>
      <c r="B158" s="38"/>
      <c r="C158" s="39"/>
      <c r="D158" s="238" t="s">
        <v>151</v>
      </c>
      <c r="E158" s="39"/>
      <c r="F158" s="239" t="s">
        <v>181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151</v>
      </c>
      <c r="AU158" s="16" t="s">
        <v>85</v>
      </c>
    </row>
    <row r="159" spans="1:51" s="13" customFormat="1" ht="12">
      <c r="A159" s="13"/>
      <c r="B159" s="243"/>
      <c r="C159" s="244"/>
      <c r="D159" s="238" t="s">
        <v>153</v>
      </c>
      <c r="E159" s="245" t="s">
        <v>1</v>
      </c>
      <c r="F159" s="246" t="s">
        <v>1620</v>
      </c>
      <c r="G159" s="244"/>
      <c r="H159" s="247">
        <v>11.28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153</v>
      </c>
      <c r="AU159" s="253" t="s">
        <v>85</v>
      </c>
      <c r="AV159" s="13" t="s">
        <v>85</v>
      </c>
      <c r="AW159" s="13" t="s">
        <v>32</v>
      </c>
      <c r="AX159" s="13" t="s">
        <v>76</v>
      </c>
      <c r="AY159" s="253" t="s">
        <v>142</v>
      </c>
    </row>
    <row r="160" spans="1:51" s="13" customFormat="1" ht="12">
      <c r="A160" s="13"/>
      <c r="B160" s="243"/>
      <c r="C160" s="244"/>
      <c r="D160" s="238" t="s">
        <v>153</v>
      </c>
      <c r="E160" s="245" t="s">
        <v>1</v>
      </c>
      <c r="F160" s="246" t="s">
        <v>1621</v>
      </c>
      <c r="G160" s="244"/>
      <c r="H160" s="247">
        <v>67.34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153</v>
      </c>
      <c r="AU160" s="253" t="s">
        <v>85</v>
      </c>
      <c r="AV160" s="13" t="s">
        <v>85</v>
      </c>
      <c r="AW160" s="13" t="s">
        <v>32</v>
      </c>
      <c r="AX160" s="13" t="s">
        <v>76</v>
      </c>
      <c r="AY160" s="253" t="s">
        <v>142</v>
      </c>
    </row>
    <row r="161" spans="1:51" s="14" customFormat="1" ht="12">
      <c r="A161" s="14"/>
      <c r="B161" s="264"/>
      <c r="C161" s="265"/>
      <c r="D161" s="238" t="s">
        <v>153</v>
      </c>
      <c r="E161" s="266" t="s">
        <v>1</v>
      </c>
      <c r="F161" s="267" t="s">
        <v>233</v>
      </c>
      <c r="G161" s="265"/>
      <c r="H161" s="268">
        <v>78.62</v>
      </c>
      <c r="I161" s="269"/>
      <c r="J161" s="265"/>
      <c r="K161" s="265"/>
      <c r="L161" s="270"/>
      <c r="M161" s="271"/>
      <c r="N161" s="272"/>
      <c r="O161" s="272"/>
      <c r="P161" s="272"/>
      <c r="Q161" s="272"/>
      <c r="R161" s="272"/>
      <c r="S161" s="272"/>
      <c r="T161" s="27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4" t="s">
        <v>153</v>
      </c>
      <c r="AU161" s="274" t="s">
        <v>85</v>
      </c>
      <c r="AV161" s="14" t="s">
        <v>149</v>
      </c>
      <c r="AW161" s="14" t="s">
        <v>32</v>
      </c>
      <c r="AX161" s="14" t="s">
        <v>83</v>
      </c>
      <c r="AY161" s="274" t="s">
        <v>142</v>
      </c>
    </row>
    <row r="162" spans="1:65" s="2" customFormat="1" ht="33" customHeight="1">
      <c r="A162" s="37"/>
      <c r="B162" s="38"/>
      <c r="C162" s="225" t="s">
        <v>183</v>
      </c>
      <c r="D162" s="225" t="s">
        <v>144</v>
      </c>
      <c r="E162" s="226" t="s">
        <v>184</v>
      </c>
      <c r="F162" s="227" t="s">
        <v>185</v>
      </c>
      <c r="G162" s="228" t="s">
        <v>186</v>
      </c>
      <c r="H162" s="229">
        <v>12.12</v>
      </c>
      <c r="I162" s="230"/>
      <c r="J162" s="231">
        <f>ROUND(I162*H162,2)</f>
        <v>0</v>
      </c>
      <c r="K162" s="227" t="s">
        <v>148</v>
      </c>
      <c r="L162" s="43"/>
      <c r="M162" s="232" t="s">
        <v>1</v>
      </c>
      <c r="N162" s="233" t="s">
        <v>41</v>
      </c>
      <c r="O162" s="90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149</v>
      </c>
      <c r="AT162" s="236" t="s">
        <v>144</v>
      </c>
      <c r="AU162" s="236" t="s">
        <v>85</v>
      </c>
      <c r="AY162" s="16" t="s">
        <v>142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83</v>
      </c>
      <c r="BK162" s="237">
        <f>ROUND(I162*H162,2)</f>
        <v>0</v>
      </c>
      <c r="BL162" s="16" t="s">
        <v>149</v>
      </c>
      <c r="BM162" s="236" t="s">
        <v>1622</v>
      </c>
    </row>
    <row r="163" spans="1:47" s="2" customFormat="1" ht="12">
      <c r="A163" s="37"/>
      <c r="B163" s="38"/>
      <c r="C163" s="39"/>
      <c r="D163" s="238" t="s">
        <v>151</v>
      </c>
      <c r="E163" s="39"/>
      <c r="F163" s="239" t="s">
        <v>188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151</v>
      </c>
      <c r="AU163" s="16" t="s">
        <v>85</v>
      </c>
    </row>
    <row r="164" spans="1:51" s="13" customFormat="1" ht="12">
      <c r="A164" s="13"/>
      <c r="B164" s="243"/>
      <c r="C164" s="244"/>
      <c r="D164" s="238" t="s">
        <v>153</v>
      </c>
      <c r="E164" s="244"/>
      <c r="F164" s="246" t="s">
        <v>1623</v>
      </c>
      <c r="G164" s="244"/>
      <c r="H164" s="247">
        <v>12.12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153</v>
      </c>
      <c r="AU164" s="253" t="s">
        <v>85</v>
      </c>
      <c r="AV164" s="13" t="s">
        <v>85</v>
      </c>
      <c r="AW164" s="13" t="s">
        <v>4</v>
      </c>
      <c r="AX164" s="13" t="s">
        <v>83</v>
      </c>
      <c r="AY164" s="253" t="s">
        <v>142</v>
      </c>
    </row>
    <row r="165" spans="1:65" s="2" customFormat="1" ht="24.15" customHeight="1">
      <c r="A165" s="37"/>
      <c r="B165" s="38"/>
      <c r="C165" s="225" t="s">
        <v>190</v>
      </c>
      <c r="D165" s="225" t="s">
        <v>144</v>
      </c>
      <c r="E165" s="226" t="s">
        <v>191</v>
      </c>
      <c r="F165" s="227" t="s">
        <v>192</v>
      </c>
      <c r="G165" s="228" t="s">
        <v>167</v>
      </c>
      <c r="H165" s="229">
        <v>1.44</v>
      </c>
      <c r="I165" s="230"/>
      <c r="J165" s="231">
        <f>ROUND(I165*H165,2)</f>
        <v>0</v>
      </c>
      <c r="K165" s="227" t="s">
        <v>148</v>
      </c>
      <c r="L165" s="43"/>
      <c r="M165" s="232" t="s">
        <v>1</v>
      </c>
      <c r="N165" s="233" t="s">
        <v>41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149</v>
      </c>
      <c r="AT165" s="236" t="s">
        <v>144</v>
      </c>
      <c r="AU165" s="236" t="s">
        <v>85</v>
      </c>
      <c r="AY165" s="16" t="s">
        <v>142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83</v>
      </c>
      <c r="BK165" s="237">
        <f>ROUND(I165*H165,2)</f>
        <v>0</v>
      </c>
      <c r="BL165" s="16" t="s">
        <v>149</v>
      </c>
      <c r="BM165" s="236" t="s">
        <v>1624</v>
      </c>
    </row>
    <row r="166" spans="1:47" s="2" customFormat="1" ht="12">
      <c r="A166" s="37"/>
      <c r="B166" s="38"/>
      <c r="C166" s="39"/>
      <c r="D166" s="238" t="s">
        <v>151</v>
      </c>
      <c r="E166" s="39"/>
      <c r="F166" s="239" t="s">
        <v>194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151</v>
      </c>
      <c r="AU166" s="16" t="s">
        <v>85</v>
      </c>
    </row>
    <row r="167" spans="1:65" s="2" customFormat="1" ht="24.15" customHeight="1">
      <c r="A167" s="37"/>
      <c r="B167" s="38"/>
      <c r="C167" s="225" t="s">
        <v>195</v>
      </c>
      <c r="D167" s="225" t="s">
        <v>144</v>
      </c>
      <c r="E167" s="226" t="s">
        <v>310</v>
      </c>
      <c r="F167" s="227" t="s">
        <v>311</v>
      </c>
      <c r="G167" s="228" t="s">
        <v>167</v>
      </c>
      <c r="H167" s="229">
        <v>134.56</v>
      </c>
      <c r="I167" s="230"/>
      <c r="J167" s="231">
        <f>ROUND(I167*H167,2)</f>
        <v>0</v>
      </c>
      <c r="K167" s="227" t="s">
        <v>148</v>
      </c>
      <c r="L167" s="43"/>
      <c r="M167" s="232" t="s">
        <v>1</v>
      </c>
      <c r="N167" s="233" t="s">
        <v>41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149</v>
      </c>
      <c r="AT167" s="236" t="s">
        <v>144</v>
      </c>
      <c r="AU167" s="236" t="s">
        <v>85</v>
      </c>
      <c r="AY167" s="16" t="s">
        <v>142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83</v>
      </c>
      <c r="BK167" s="237">
        <f>ROUND(I167*H167,2)</f>
        <v>0</v>
      </c>
      <c r="BL167" s="16" t="s">
        <v>149</v>
      </c>
      <c r="BM167" s="236" t="s">
        <v>1625</v>
      </c>
    </row>
    <row r="168" spans="1:47" s="2" customFormat="1" ht="12">
      <c r="A168" s="37"/>
      <c r="B168" s="38"/>
      <c r="C168" s="39"/>
      <c r="D168" s="238" t="s">
        <v>151</v>
      </c>
      <c r="E168" s="39"/>
      <c r="F168" s="239" t="s">
        <v>313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151</v>
      </c>
      <c r="AU168" s="16" t="s">
        <v>85</v>
      </c>
    </row>
    <row r="169" spans="1:51" s="13" customFormat="1" ht="12">
      <c r="A169" s="13"/>
      <c r="B169" s="243"/>
      <c r="C169" s="244"/>
      <c r="D169" s="238" t="s">
        <v>153</v>
      </c>
      <c r="E169" s="245" t="s">
        <v>1</v>
      </c>
      <c r="F169" s="246" t="s">
        <v>1626</v>
      </c>
      <c r="G169" s="244"/>
      <c r="H169" s="247">
        <v>134.56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153</v>
      </c>
      <c r="AU169" s="253" t="s">
        <v>85</v>
      </c>
      <c r="AV169" s="13" t="s">
        <v>85</v>
      </c>
      <c r="AW169" s="13" t="s">
        <v>32</v>
      </c>
      <c r="AX169" s="13" t="s">
        <v>83</v>
      </c>
      <c r="AY169" s="253" t="s">
        <v>142</v>
      </c>
    </row>
    <row r="170" spans="1:65" s="2" customFormat="1" ht="24.15" customHeight="1">
      <c r="A170" s="37"/>
      <c r="B170" s="38"/>
      <c r="C170" s="225" t="s">
        <v>201</v>
      </c>
      <c r="D170" s="225" t="s">
        <v>144</v>
      </c>
      <c r="E170" s="226" t="s">
        <v>196</v>
      </c>
      <c r="F170" s="227" t="s">
        <v>197</v>
      </c>
      <c r="G170" s="228" t="s">
        <v>167</v>
      </c>
      <c r="H170" s="229">
        <v>1.92</v>
      </c>
      <c r="I170" s="230"/>
      <c r="J170" s="231">
        <f>ROUND(I170*H170,2)</f>
        <v>0</v>
      </c>
      <c r="K170" s="227" t="s">
        <v>148</v>
      </c>
      <c r="L170" s="43"/>
      <c r="M170" s="232" t="s">
        <v>1</v>
      </c>
      <c r="N170" s="233" t="s">
        <v>41</v>
      </c>
      <c r="O170" s="90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149</v>
      </c>
      <c r="AT170" s="236" t="s">
        <v>144</v>
      </c>
      <c r="AU170" s="236" t="s">
        <v>85</v>
      </c>
      <c r="AY170" s="16" t="s">
        <v>142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83</v>
      </c>
      <c r="BK170" s="237">
        <f>ROUND(I170*H170,2)</f>
        <v>0</v>
      </c>
      <c r="BL170" s="16" t="s">
        <v>149</v>
      </c>
      <c r="BM170" s="236" t="s">
        <v>1627</v>
      </c>
    </row>
    <row r="171" spans="1:47" s="2" customFormat="1" ht="12">
      <c r="A171" s="37"/>
      <c r="B171" s="38"/>
      <c r="C171" s="39"/>
      <c r="D171" s="238" t="s">
        <v>151</v>
      </c>
      <c r="E171" s="39"/>
      <c r="F171" s="239" t="s">
        <v>199</v>
      </c>
      <c r="G171" s="39"/>
      <c r="H171" s="39"/>
      <c r="I171" s="240"/>
      <c r="J171" s="39"/>
      <c r="K171" s="39"/>
      <c r="L171" s="43"/>
      <c r="M171" s="241"/>
      <c r="N171" s="242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151</v>
      </c>
      <c r="AU171" s="16" t="s">
        <v>85</v>
      </c>
    </row>
    <row r="172" spans="1:51" s="13" customFormat="1" ht="12">
      <c r="A172" s="13"/>
      <c r="B172" s="243"/>
      <c r="C172" s="244"/>
      <c r="D172" s="238" t="s">
        <v>153</v>
      </c>
      <c r="E172" s="245" t="s">
        <v>1</v>
      </c>
      <c r="F172" s="246" t="s">
        <v>1628</v>
      </c>
      <c r="G172" s="244"/>
      <c r="H172" s="247">
        <v>0.72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153</v>
      </c>
      <c r="AU172" s="253" t="s">
        <v>85</v>
      </c>
      <c r="AV172" s="13" t="s">
        <v>85</v>
      </c>
      <c r="AW172" s="13" t="s">
        <v>32</v>
      </c>
      <c r="AX172" s="13" t="s">
        <v>76</v>
      </c>
      <c r="AY172" s="253" t="s">
        <v>142</v>
      </c>
    </row>
    <row r="173" spans="1:51" s="13" customFormat="1" ht="12">
      <c r="A173" s="13"/>
      <c r="B173" s="243"/>
      <c r="C173" s="244"/>
      <c r="D173" s="238" t="s">
        <v>153</v>
      </c>
      <c r="E173" s="245" t="s">
        <v>1</v>
      </c>
      <c r="F173" s="246" t="s">
        <v>1629</v>
      </c>
      <c r="G173" s="244"/>
      <c r="H173" s="247">
        <v>1.2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153</v>
      </c>
      <c r="AU173" s="253" t="s">
        <v>85</v>
      </c>
      <c r="AV173" s="13" t="s">
        <v>85</v>
      </c>
      <c r="AW173" s="13" t="s">
        <v>32</v>
      </c>
      <c r="AX173" s="13" t="s">
        <v>76</v>
      </c>
      <c r="AY173" s="253" t="s">
        <v>142</v>
      </c>
    </row>
    <row r="174" spans="1:51" s="14" customFormat="1" ht="12">
      <c r="A174" s="14"/>
      <c r="B174" s="264"/>
      <c r="C174" s="265"/>
      <c r="D174" s="238" t="s">
        <v>153</v>
      </c>
      <c r="E174" s="266" t="s">
        <v>1</v>
      </c>
      <c r="F174" s="267" t="s">
        <v>233</v>
      </c>
      <c r="G174" s="265"/>
      <c r="H174" s="268">
        <v>1.92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4" t="s">
        <v>153</v>
      </c>
      <c r="AU174" s="274" t="s">
        <v>85</v>
      </c>
      <c r="AV174" s="14" t="s">
        <v>149</v>
      </c>
      <c r="AW174" s="14" t="s">
        <v>32</v>
      </c>
      <c r="AX174" s="14" t="s">
        <v>83</v>
      </c>
      <c r="AY174" s="274" t="s">
        <v>142</v>
      </c>
    </row>
    <row r="175" spans="1:65" s="2" customFormat="1" ht="16.5" customHeight="1">
      <c r="A175" s="37"/>
      <c r="B175" s="38"/>
      <c r="C175" s="254" t="s">
        <v>208</v>
      </c>
      <c r="D175" s="254" t="s">
        <v>202</v>
      </c>
      <c r="E175" s="255" t="s">
        <v>203</v>
      </c>
      <c r="F175" s="256" t="s">
        <v>204</v>
      </c>
      <c r="G175" s="257" t="s">
        <v>186</v>
      </c>
      <c r="H175" s="258">
        <v>3.84</v>
      </c>
      <c r="I175" s="259"/>
      <c r="J175" s="260">
        <f>ROUND(I175*H175,2)</f>
        <v>0</v>
      </c>
      <c r="K175" s="256" t="s">
        <v>148</v>
      </c>
      <c r="L175" s="261"/>
      <c r="M175" s="262" t="s">
        <v>1</v>
      </c>
      <c r="N175" s="263" t="s">
        <v>41</v>
      </c>
      <c r="O175" s="90"/>
      <c r="P175" s="234">
        <f>O175*H175</f>
        <v>0</v>
      </c>
      <c r="Q175" s="234">
        <v>1</v>
      </c>
      <c r="R175" s="234">
        <f>Q175*H175</f>
        <v>3.84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190</v>
      </c>
      <c r="AT175" s="236" t="s">
        <v>202</v>
      </c>
      <c r="AU175" s="236" t="s">
        <v>85</v>
      </c>
      <c r="AY175" s="16" t="s">
        <v>142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83</v>
      </c>
      <c r="BK175" s="237">
        <f>ROUND(I175*H175,2)</f>
        <v>0</v>
      </c>
      <c r="BL175" s="16" t="s">
        <v>149</v>
      </c>
      <c r="BM175" s="236" t="s">
        <v>1630</v>
      </c>
    </row>
    <row r="176" spans="1:47" s="2" customFormat="1" ht="12">
      <c r="A176" s="37"/>
      <c r="B176" s="38"/>
      <c r="C176" s="39"/>
      <c r="D176" s="238" t="s">
        <v>151</v>
      </c>
      <c r="E176" s="39"/>
      <c r="F176" s="239" t="s">
        <v>204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151</v>
      </c>
      <c r="AU176" s="16" t="s">
        <v>85</v>
      </c>
    </row>
    <row r="177" spans="1:51" s="13" customFormat="1" ht="12">
      <c r="A177" s="13"/>
      <c r="B177" s="243"/>
      <c r="C177" s="244"/>
      <c r="D177" s="238" t="s">
        <v>153</v>
      </c>
      <c r="E177" s="244"/>
      <c r="F177" s="246" t="s">
        <v>1631</v>
      </c>
      <c r="G177" s="244"/>
      <c r="H177" s="247">
        <v>3.84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153</v>
      </c>
      <c r="AU177" s="253" t="s">
        <v>85</v>
      </c>
      <c r="AV177" s="13" t="s">
        <v>85</v>
      </c>
      <c r="AW177" s="13" t="s">
        <v>4</v>
      </c>
      <c r="AX177" s="13" t="s">
        <v>83</v>
      </c>
      <c r="AY177" s="253" t="s">
        <v>142</v>
      </c>
    </row>
    <row r="178" spans="1:65" s="2" customFormat="1" ht="24.15" customHeight="1">
      <c r="A178" s="37"/>
      <c r="B178" s="38"/>
      <c r="C178" s="225" t="s">
        <v>215</v>
      </c>
      <c r="D178" s="225" t="s">
        <v>144</v>
      </c>
      <c r="E178" s="226" t="s">
        <v>1632</v>
      </c>
      <c r="F178" s="227" t="s">
        <v>1633</v>
      </c>
      <c r="G178" s="228" t="s">
        <v>167</v>
      </c>
      <c r="H178" s="229">
        <v>5.536</v>
      </c>
      <c r="I178" s="230"/>
      <c r="J178" s="231">
        <f>ROUND(I178*H178,2)</f>
        <v>0</v>
      </c>
      <c r="K178" s="227" t="s">
        <v>148</v>
      </c>
      <c r="L178" s="43"/>
      <c r="M178" s="232" t="s">
        <v>1</v>
      </c>
      <c r="N178" s="233" t="s">
        <v>41</v>
      </c>
      <c r="O178" s="90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149</v>
      </c>
      <c r="AT178" s="236" t="s">
        <v>144</v>
      </c>
      <c r="AU178" s="236" t="s">
        <v>85</v>
      </c>
      <c r="AY178" s="16" t="s">
        <v>142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83</v>
      </c>
      <c r="BK178" s="237">
        <f>ROUND(I178*H178,2)</f>
        <v>0</v>
      </c>
      <c r="BL178" s="16" t="s">
        <v>149</v>
      </c>
      <c r="BM178" s="236" t="s">
        <v>1634</v>
      </c>
    </row>
    <row r="179" spans="1:47" s="2" customFormat="1" ht="12">
      <c r="A179" s="37"/>
      <c r="B179" s="38"/>
      <c r="C179" s="39"/>
      <c r="D179" s="238" t="s">
        <v>151</v>
      </c>
      <c r="E179" s="39"/>
      <c r="F179" s="239" t="s">
        <v>1635</v>
      </c>
      <c r="G179" s="39"/>
      <c r="H179" s="39"/>
      <c r="I179" s="240"/>
      <c r="J179" s="39"/>
      <c r="K179" s="39"/>
      <c r="L179" s="43"/>
      <c r="M179" s="241"/>
      <c r="N179" s="242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151</v>
      </c>
      <c r="AU179" s="16" t="s">
        <v>85</v>
      </c>
    </row>
    <row r="180" spans="1:51" s="13" customFormat="1" ht="12">
      <c r="A180" s="13"/>
      <c r="B180" s="243"/>
      <c r="C180" s="244"/>
      <c r="D180" s="238" t="s">
        <v>153</v>
      </c>
      <c r="E180" s="245" t="s">
        <v>1</v>
      </c>
      <c r="F180" s="246" t="s">
        <v>1636</v>
      </c>
      <c r="G180" s="244"/>
      <c r="H180" s="247">
        <v>2.136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153</v>
      </c>
      <c r="AU180" s="253" t="s">
        <v>85</v>
      </c>
      <c r="AV180" s="13" t="s">
        <v>85</v>
      </c>
      <c r="AW180" s="13" t="s">
        <v>32</v>
      </c>
      <c r="AX180" s="13" t="s">
        <v>76</v>
      </c>
      <c r="AY180" s="253" t="s">
        <v>142</v>
      </c>
    </row>
    <row r="181" spans="1:51" s="13" customFormat="1" ht="12">
      <c r="A181" s="13"/>
      <c r="B181" s="243"/>
      <c r="C181" s="244"/>
      <c r="D181" s="238" t="s">
        <v>153</v>
      </c>
      <c r="E181" s="245" t="s">
        <v>1</v>
      </c>
      <c r="F181" s="246" t="s">
        <v>1637</v>
      </c>
      <c r="G181" s="244"/>
      <c r="H181" s="247">
        <v>3.4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153</v>
      </c>
      <c r="AU181" s="253" t="s">
        <v>85</v>
      </c>
      <c r="AV181" s="13" t="s">
        <v>85</v>
      </c>
      <c r="AW181" s="13" t="s">
        <v>32</v>
      </c>
      <c r="AX181" s="13" t="s">
        <v>76</v>
      </c>
      <c r="AY181" s="253" t="s">
        <v>142</v>
      </c>
    </row>
    <row r="182" spans="1:51" s="14" customFormat="1" ht="12">
      <c r="A182" s="14"/>
      <c r="B182" s="264"/>
      <c r="C182" s="265"/>
      <c r="D182" s="238" t="s">
        <v>153</v>
      </c>
      <c r="E182" s="266" t="s">
        <v>1</v>
      </c>
      <c r="F182" s="267" t="s">
        <v>233</v>
      </c>
      <c r="G182" s="265"/>
      <c r="H182" s="268">
        <v>5.536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4" t="s">
        <v>153</v>
      </c>
      <c r="AU182" s="274" t="s">
        <v>85</v>
      </c>
      <c r="AV182" s="14" t="s">
        <v>149</v>
      </c>
      <c r="AW182" s="14" t="s">
        <v>32</v>
      </c>
      <c r="AX182" s="14" t="s">
        <v>83</v>
      </c>
      <c r="AY182" s="274" t="s">
        <v>142</v>
      </c>
    </row>
    <row r="183" spans="1:65" s="2" customFormat="1" ht="16.5" customHeight="1">
      <c r="A183" s="37"/>
      <c r="B183" s="38"/>
      <c r="C183" s="254" t="s">
        <v>221</v>
      </c>
      <c r="D183" s="254" t="s">
        <v>202</v>
      </c>
      <c r="E183" s="255" t="s">
        <v>203</v>
      </c>
      <c r="F183" s="256" t="s">
        <v>204</v>
      </c>
      <c r="G183" s="257" t="s">
        <v>186</v>
      </c>
      <c r="H183" s="258">
        <v>11.072</v>
      </c>
      <c r="I183" s="259"/>
      <c r="J183" s="260">
        <f>ROUND(I183*H183,2)</f>
        <v>0</v>
      </c>
      <c r="K183" s="256" t="s">
        <v>148</v>
      </c>
      <c r="L183" s="261"/>
      <c r="M183" s="262" t="s">
        <v>1</v>
      </c>
      <c r="N183" s="263" t="s">
        <v>41</v>
      </c>
      <c r="O183" s="90"/>
      <c r="P183" s="234">
        <f>O183*H183</f>
        <v>0</v>
      </c>
      <c r="Q183" s="234">
        <v>1</v>
      </c>
      <c r="R183" s="234">
        <f>Q183*H183</f>
        <v>11.072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190</v>
      </c>
      <c r="AT183" s="236" t="s">
        <v>202</v>
      </c>
      <c r="AU183" s="236" t="s">
        <v>85</v>
      </c>
      <c r="AY183" s="16" t="s">
        <v>142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83</v>
      </c>
      <c r="BK183" s="237">
        <f>ROUND(I183*H183,2)</f>
        <v>0</v>
      </c>
      <c r="BL183" s="16" t="s">
        <v>149</v>
      </c>
      <c r="BM183" s="236" t="s">
        <v>1638</v>
      </c>
    </row>
    <row r="184" spans="1:47" s="2" customFormat="1" ht="12">
      <c r="A184" s="37"/>
      <c r="B184" s="38"/>
      <c r="C184" s="39"/>
      <c r="D184" s="238" t="s">
        <v>151</v>
      </c>
      <c r="E184" s="39"/>
      <c r="F184" s="239" t="s">
        <v>204</v>
      </c>
      <c r="G184" s="39"/>
      <c r="H184" s="39"/>
      <c r="I184" s="240"/>
      <c r="J184" s="39"/>
      <c r="K184" s="39"/>
      <c r="L184" s="43"/>
      <c r="M184" s="241"/>
      <c r="N184" s="242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151</v>
      </c>
      <c r="AU184" s="16" t="s">
        <v>85</v>
      </c>
    </row>
    <row r="185" spans="1:51" s="13" customFormat="1" ht="12">
      <c r="A185" s="13"/>
      <c r="B185" s="243"/>
      <c r="C185" s="244"/>
      <c r="D185" s="238" t="s">
        <v>153</v>
      </c>
      <c r="E185" s="244"/>
      <c r="F185" s="246" t="s">
        <v>1639</v>
      </c>
      <c r="G185" s="244"/>
      <c r="H185" s="247">
        <v>11.072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153</v>
      </c>
      <c r="AU185" s="253" t="s">
        <v>85</v>
      </c>
      <c r="AV185" s="13" t="s">
        <v>85</v>
      </c>
      <c r="AW185" s="13" t="s">
        <v>4</v>
      </c>
      <c r="AX185" s="13" t="s">
        <v>83</v>
      </c>
      <c r="AY185" s="253" t="s">
        <v>142</v>
      </c>
    </row>
    <row r="186" spans="1:65" s="2" customFormat="1" ht="24.15" customHeight="1">
      <c r="A186" s="37"/>
      <c r="B186" s="38"/>
      <c r="C186" s="225" t="s">
        <v>227</v>
      </c>
      <c r="D186" s="225" t="s">
        <v>144</v>
      </c>
      <c r="E186" s="226" t="s">
        <v>327</v>
      </c>
      <c r="F186" s="227" t="s">
        <v>328</v>
      </c>
      <c r="G186" s="228" t="s">
        <v>147</v>
      </c>
      <c r="H186" s="229">
        <v>200</v>
      </c>
      <c r="I186" s="230"/>
      <c r="J186" s="231">
        <f>ROUND(I186*H186,2)</f>
        <v>0</v>
      </c>
      <c r="K186" s="227" t="s">
        <v>148</v>
      </c>
      <c r="L186" s="43"/>
      <c r="M186" s="232" t="s">
        <v>1</v>
      </c>
      <c r="N186" s="233" t="s">
        <v>41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149</v>
      </c>
      <c r="AT186" s="236" t="s">
        <v>144</v>
      </c>
      <c r="AU186" s="236" t="s">
        <v>85</v>
      </c>
      <c r="AY186" s="16" t="s">
        <v>142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83</v>
      </c>
      <c r="BK186" s="237">
        <f>ROUND(I186*H186,2)</f>
        <v>0</v>
      </c>
      <c r="BL186" s="16" t="s">
        <v>149</v>
      </c>
      <c r="BM186" s="236" t="s">
        <v>1640</v>
      </c>
    </row>
    <row r="187" spans="1:47" s="2" customFormat="1" ht="12">
      <c r="A187" s="37"/>
      <c r="B187" s="38"/>
      <c r="C187" s="39"/>
      <c r="D187" s="238" t="s">
        <v>151</v>
      </c>
      <c r="E187" s="39"/>
      <c r="F187" s="239" t="s">
        <v>330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151</v>
      </c>
      <c r="AU187" s="16" t="s">
        <v>85</v>
      </c>
    </row>
    <row r="188" spans="1:63" s="12" customFormat="1" ht="22.8" customHeight="1">
      <c r="A188" s="12"/>
      <c r="B188" s="209"/>
      <c r="C188" s="210"/>
      <c r="D188" s="211" t="s">
        <v>75</v>
      </c>
      <c r="E188" s="223" t="s">
        <v>85</v>
      </c>
      <c r="F188" s="223" t="s">
        <v>386</v>
      </c>
      <c r="G188" s="210"/>
      <c r="H188" s="210"/>
      <c r="I188" s="213"/>
      <c r="J188" s="224">
        <f>BK188</f>
        <v>0</v>
      </c>
      <c r="K188" s="210"/>
      <c r="L188" s="215"/>
      <c r="M188" s="216"/>
      <c r="N188" s="217"/>
      <c r="O188" s="217"/>
      <c r="P188" s="218">
        <f>SUM(P189:P203)</f>
        <v>0</v>
      </c>
      <c r="Q188" s="217"/>
      <c r="R188" s="218">
        <f>SUM(R189:R203)</f>
        <v>21.87527305</v>
      </c>
      <c r="S188" s="217"/>
      <c r="T188" s="219">
        <f>SUM(T189:T203)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0" t="s">
        <v>83</v>
      </c>
      <c r="AT188" s="221" t="s">
        <v>75</v>
      </c>
      <c r="AU188" s="221" t="s">
        <v>83</v>
      </c>
      <c r="AY188" s="220" t="s">
        <v>142</v>
      </c>
      <c r="BK188" s="222">
        <f>SUM(BK189:BK203)</f>
        <v>0</v>
      </c>
    </row>
    <row r="189" spans="1:65" s="2" customFormat="1" ht="24.15" customHeight="1">
      <c r="A189" s="37"/>
      <c r="B189" s="38"/>
      <c r="C189" s="225" t="s">
        <v>8</v>
      </c>
      <c r="D189" s="225" t="s">
        <v>144</v>
      </c>
      <c r="E189" s="226" t="s">
        <v>1641</v>
      </c>
      <c r="F189" s="227" t="s">
        <v>1642</v>
      </c>
      <c r="G189" s="228" t="s">
        <v>147</v>
      </c>
      <c r="H189" s="229">
        <v>28</v>
      </c>
      <c r="I189" s="230"/>
      <c r="J189" s="231">
        <f>ROUND(I189*H189,2)</f>
        <v>0</v>
      </c>
      <c r="K189" s="227" t="s">
        <v>148</v>
      </c>
      <c r="L189" s="43"/>
      <c r="M189" s="232" t="s">
        <v>1</v>
      </c>
      <c r="N189" s="233" t="s">
        <v>41</v>
      </c>
      <c r="O189" s="90"/>
      <c r="P189" s="234">
        <f>O189*H189</f>
        <v>0</v>
      </c>
      <c r="Q189" s="234">
        <v>0.0001</v>
      </c>
      <c r="R189" s="234">
        <f>Q189*H189</f>
        <v>0.0028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149</v>
      </c>
      <c r="AT189" s="236" t="s">
        <v>144</v>
      </c>
      <c r="AU189" s="236" t="s">
        <v>85</v>
      </c>
      <c r="AY189" s="16" t="s">
        <v>142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83</v>
      </c>
      <c r="BK189" s="237">
        <f>ROUND(I189*H189,2)</f>
        <v>0</v>
      </c>
      <c r="BL189" s="16" t="s">
        <v>149</v>
      </c>
      <c r="BM189" s="236" t="s">
        <v>1643</v>
      </c>
    </row>
    <row r="190" spans="1:47" s="2" customFormat="1" ht="12">
      <c r="A190" s="37"/>
      <c r="B190" s="38"/>
      <c r="C190" s="39"/>
      <c r="D190" s="238" t="s">
        <v>151</v>
      </c>
      <c r="E190" s="39"/>
      <c r="F190" s="239" t="s">
        <v>1644</v>
      </c>
      <c r="G190" s="39"/>
      <c r="H190" s="39"/>
      <c r="I190" s="240"/>
      <c r="J190" s="39"/>
      <c r="K190" s="39"/>
      <c r="L190" s="43"/>
      <c r="M190" s="241"/>
      <c r="N190" s="242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151</v>
      </c>
      <c r="AU190" s="16" t="s">
        <v>85</v>
      </c>
    </row>
    <row r="191" spans="1:65" s="2" customFormat="1" ht="24.15" customHeight="1">
      <c r="A191" s="37"/>
      <c r="B191" s="38"/>
      <c r="C191" s="254" t="s">
        <v>240</v>
      </c>
      <c r="D191" s="254" t="s">
        <v>202</v>
      </c>
      <c r="E191" s="255" t="s">
        <v>1645</v>
      </c>
      <c r="F191" s="256" t="s">
        <v>1646</v>
      </c>
      <c r="G191" s="257" t="s">
        <v>147</v>
      </c>
      <c r="H191" s="258">
        <v>33.166</v>
      </c>
      <c r="I191" s="259"/>
      <c r="J191" s="260">
        <f>ROUND(I191*H191,2)</f>
        <v>0</v>
      </c>
      <c r="K191" s="256" t="s">
        <v>148</v>
      </c>
      <c r="L191" s="261"/>
      <c r="M191" s="262" t="s">
        <v>1</v>
      </c>
      <c r="N191" s="263" t="s">
        <v>41</v>
      </c>
      <c r="O191" s="90"/>
      <c r="P191" s="234">
        <f>O191*H191</f>
        <v>0</v>
      </c>
      <c r="Q191" s="234">
        <v>0.0003</v>
      </c>
      <c r="R191" s="234">
        <f>Q191*H191</f>
        <v>0.009949799999999998</v>
      </c>
      <c r="S191" s="234">
        <v>0</v>
      </c>
      <c r="T191" s="23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6" t="s">
        <v>190</v>
      </c>
      <c r="AT191" s="236" t="s">
        <v>202</v>
      </c>
      <c r="AU191" s="236" t="s">
        <v>85</v>
      </c>
      <c r="AY191" s="16" t="s">
        <v>142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6" t="s">
        <v>83</v>
      </c>
      <c r="BK191" s="237">
        <f>ROUND(I191*H191,2)</f>
        <v>0</v>
      </c>
      <c r="BL191" s="16" t="s">
        <v>149</v>
      </c>
      <c r="BM191" s="236" t="s">
        <v>1647</v>
      </c>
    </row>
    <row r="192" spans="1:47" s="2" customFormat="1" ht="12">
      <c r="A192" s="37"/>
      <c r="B192" s="38"/>
      <c r="C192" s="39"/>
      <c r="D192" s="238" t="s">
        <v>151</v>
      </c>
      <c r="E192" s="39"/>
      <c r="F192" s="239" t="s">
        <v>1646</v>
      </c>
      <c r="G192" s="39"/>
      <c r="H192" s="39"/>
      <c r="I192" s="240"/>
      <c r="J192" s="39"/>
      <c r="K192" s="39"/>
      <c r="L192" s="43"/>
      <c r="M192" s="241"/>
      <c r="N192" s="242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151</v>
      </c>
      <c r="AU192" s="16" t="s">
        <v>85</v>
      </c>
    </row>
    <row r="193" spans="1:51" s="13" customFormat="1" ht="12">
      <c r="A193" s="13"/>
      <c r="B193" s="243"/>
      <c r="C193" s="244"/>
      <c r="D193" s="238" t="s">
        <v>153</v>
      </c>
      <c r="E193" s="244"/>
      <c r="F193" s="246" t="s">
        <v>1648</v>
      </c>
      <c r="G193" s="244"/>
      <c r="H193" s="247">
        <v>33.166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153</v>
      </c>
      <c r="AU193" s="253" t="s">
        <v>85</v>
      </c>
      <c r="AV193" s="13" t="s">
        <v>85</v>
      </c>
      <c r="AW193" s="13" t="s">
        <v>4</v>
      </c>
      <c r="AX193" s="13" t="s">
        <v>83</v>
      </c>
      <c r="AY193" s="253" t="s">
        <v>142</v>
      </c>
    </row>
    <row r="194" spans="1:65" s="2" customFormat="1" ht="24.15" customHeight="1">
      <c r="A194" s="37"/>
      <c r="B194" s="38"/>
      <c r="C194" s="225" t="s">
        <v>245</v>
      </c>
      <c r="D194" s="225" t="s">
        <v>144</v>
      </c>
      <c r="E194" s="226" t="s">
        <v>1649</v>
      </c>
      <c r="F194" s="227" t="s">
        <v>1650</v>
      </c>
      <c r="G194" s="228" t="s">
        <v>218</v>
      </c>
      <c r="H194" s="229">
        <v>2.5</v>
      </c>
      <c r="I194" s="230"/>
      <c r="J194" s="231">
        <f>ROUND(I194*H194,2)</f>
        <v>0</v>
      </c>
      <c r="K194" s="227" t="s">
        <v>148</v>
      </c>
      <c r="L194" s="43"/>
      <c r="M194" s="232" t="s">
        <v>1</v>
      </c>
      <c r="N194" s="233" t="s">
        <v>41</v>
      </c>
      <c r="O194" s="90"/>
      <c r="P194" s="234">
        <f>O194*H194</f>
        <v>0</v>
      </c>
      <c r="Q194" s="234">
        <v>0.02464</v>
      </c>
      <c r="R194" s="234">
        <f>Q194*H194</f>
        <v>0.061599999999999995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149</v>
      </c>
      <c r="AT194" s="236" t="s">
        <v>144</v>
      </c>
      <c r="AU194" s="236" t="s">
        <v>85</v>
      </c>
      <c r="AY194" s="16" t="s">
        <v>142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83</v>
      </c>
      <c r="BK194" s="237">
        <f>ROUND(I194*H194,2)</f>
        <v>0</v>
      </c>
      <c r="BL194" s="16" t="s">
        <v>149</v>
      </c>
      <c r="BM194" s="236" t="s">
        <v>1651</v>
      </c>
    </row>
    <row r="195" spans="1:47" s="2" customFormat="1" ht="12">
      <c r="A195" s="37"/>
      <c r="B195" s="38"/>
      <c r="C195" s="39"/>
      <c r="D195" s="238" t="s">
        <v>151</v>
      </c>
      <c r="E195" s="39"/>
      <c r="F195" s="239" t="s">
        <v>1652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151</v>
      </c>
      <c r="AU195" s="16" t="s">
        <v>85</v>
      </c>
    </row>
    <row r="196" spans="1:65" s="2" customFormat="1" ht="16.5" customHeight="1">
      <c r="A196" s="37"/>
      <c r="B196" s="38"/>
      <c r="C196" s="254" t="s">
        <v>250</v>
      </c>
      <c r="D196" s="254" t="s">
        <v>202</v>
      </c>
      <c r="E196" s="255" t="s">
        <v>1653</v>
      </c>
      <c r="F196" s="256" t="s">
        <v>1654</v>
      </c>
      <c r="G196" s="257" t="s">
        <v>307</v>
      </c>
      <c r="H196" s="258">
        <v>5</v>
      </c>
      <c r="I196" s="259"/>
      <c r="J196" s="260">
        <f>ROUND(I196*H196,2)</f>
        <v>0</v>
      </c>
      <c r="K196" s="256" t="s">
        <v>148</v>
      </c>
      <c r="L196" s="261"/>
      <c r="M196" s="262" t="s">
        <v>1</v>
      </c>
      <c r="N196" s="263" t="s">
        <v>41</v>
      </c>
      <c r="O196" s="90"/>
      <c r="P196" s="234">
        <f>O196*H196</f>
        <v>0</v>
      </c>
      <c r="Q196" s="234">
        <v>0.355</v>
      </c>
      <c r="R196" s="234">
        <f>Q196*H196</f>
        <v>1.775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190</v>
      </c>
      <c r="AT196" s="236" t="s">
        <v>202</v>
      </c>
      <c r="AU196" s="236" t="s">
        <v>85</v>
      </c>
      <c r="AY196" s="16" t="s">
        <v>142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83</v>
      </c>
      <c r="BK196" s="237">
        <f>ROUND(I196*H196,2)</f>
        <v>0</v>
      </c>
      <c r="BL196" s="16" t="s">
        <v>149</v>
      </c>
      <c r="BM196" s="236" t="s">
        <v>1655</v>
      </c>
    </row>
    <row r="197" spans="1:47" s="2" customFormat="1" ht="12">
      <c r="A197" s="37"/>
      <c r="B197" s="38"/>
      <c r="C197" s="39"/>
      <c r="D197" s="238" t="s">
        <v>151</v>
      </c>
      <c r="E197" s="39"/>
      <c r="F197" s="239" t="s">
        <v>1654</v>
      </c>
      <c r="G197" s="39"/>
      <c r="H197" s="39"/>
      <c r="I197" s="240"/>
      <c r="J197" s="39"/>
      <c r="K197" s="39"/>
      <c r="L197" s="43"/>
      <c r="M197" s="241"/>
      <c r="N197" s="242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151</v>
      </c>
      <c r="AU197" s="16" t="s">
        <v>85</v>
      </c>
    </row>
    <row r="198" spans="1:65" s="2" customFormat="1" ht="16.5" customHeight="1">
      <c r="A198" s="37"/>
      <c r="B198" s="38"/>
      <c r="C198" s="225" t="s">
        <v>256</v>
      </c>
      <c r="D198" s="225" t="s">
        <v>144</v>
      </c>
      <c r="E198" s="226" t="s">
        <v>1656</v>
      </c>
      <c r="F198" s="227" t="s">
        <v>1657</v>
      </c>
      <c r="G198" s="228" t="s">
        <v>186</v>
      </c>
      <c r="H198" s="229">
        <v>0.185</v>
      </c>
      <c r="I198" s="230"/>
      <c r="J198" s="231">
        <f>ROUND(I198*H198,2)</f>
        <v>0</v>
      </c>
      <c r="K198" s="227" t="s">
        <v>148</v>
      </c>
      <c r="L198" s="43"/>
      <c r="M198" s="232" t="s">
        <v>1</v>
      </c>
      <c r="N198" s="233" t="s">
        <v>41</v>
      </c>
      <c r="O198" s="90"/>
      <c r="P198" s="234">
        <f>O198*H198</f>
        <v>0</v>
      </c>
      <c r="Q198" s="234">
        <v>0.10445</v>
      </c>
      <c r="R198" s="234">
        <f>Q198*H198</f>
        <v>0.01932325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149</v>
      </c>
      <c r="AT198" s="236" t="s">
        <v>144</v>
      </c>
      <c r="AU198" s="236" t="s">
        <v>85</v>
      </c>
      <c r="AY198" s="16" t="s">
        <v>142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83</v>
      </c>
      <c r="BK198" s="237">
        <f>ROUND(I198*H198,2)</f>
        <v>0</v>
      </c>
      <c r="BL198" s="16" t="s">
        <v>149</v>
      </c>
      <c r="BM198" s="236" t="s">
        <v>1658</v>
      </c>
    </row>
    <row r="199" spans="1:47" s="2" customFormat="1" ht="12">
      <c r="A199" s="37"/>
      <c r="B199" s="38"/>
      <c r="C199" s="39"/>
      <c r="D199" s="238" t="s">
        <v>151</v>
      </c>
      <c r="E199" s="39"/>
      <c r="F199" s="239" t="s">
        <v>1659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151</v>
      </c>
      <c r="AU199" s="16" t="s">
        <v>85</v>
      </c>
    </row>
    <row r="200" spans="1:65" s="2" customFormat="1" ht="21.75" customHeight="1">
      <c r="A200" s="37"/>
      <c r="B200" s="38"/>
      <c r="C200" s="254" t="s">
        <v>262</v>
      </c>
      <c r="D200" s="254" t="s">
        <v>202</v>
      </c>
      <c r="E200" s="255" t="s">
        <v>1660</v>
      </c>
      <c r="F200" s="256" t="s">
        <v>1661</v>
      </c>
      <c r="G200" s="257" t="s">
        <v>307</v>
      </c>
      <c r="H200" s="258">
        <v>1</v>
      </c>
      <c r="I200" s="259"/>
      <c r="J200" s="260">
        <f>ROUND(I200*H200,2)</f>
        <v>0</v>
      </c>
      <c r="K200" s="256" t="s">
        <v>148</v>
      </c>
      <c r="L200" s="261"/>
      <c r="M200" s="262" t="s">
        <v>1</v>
      </c>
      <c r="N200" s="263" t="s">
        <v>41</v>
      </c>
      <c r="O200" s="90"/>
      <c r="P200" s="234">
        <f>O200*H200</f>
        <v>0</v>
      </c>
      <c r="Q200" s="234">
        <v>0.185</v>
      </c>
      <c r="R200" s="234">
        <f>Q200*H200</f>
        <v>0.185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190</v>
      </c>
      <c r="AT200" s="236" t="s">
        <v>202</v>
      </c>
      <c r="AU200" s="236" t="s">
        <v>85</v>
      </c>
      <c r="AY200" s="16" t="s">
        <v>142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83</v>
      </c>
      <c r="BK200" s="237">
        <f>ROUND(I200*H200,2)</f>
        <v>0</v>
      </c>
      <c r="BL200" s="16" t="s">
        <v>149</v>
      </c>
      <c r="BM200" s="236" t="s">
        <v>1662</v>
      </c>
    </row>
    <row r="201" spans="1:47" s="2" customFormat="1" ht="12">
      <c r="A201" s="37"/>
      <c r="B201" s="38"/>
      <c r="C201" s="39"/>
      <c r="D201" s="238" t="s">
        <v>151</v>
      </c>
      <c r="E201" s="39"/>
      <c r="F201" s="239" t="s">
        <v>1661</v>
      </c>
      <c r="G201" s="39"/>
      <c r="H201" s="39"/>
      <c r="I201" s="240"/>
      <c r="J201" s="39"/>
      <c r="K201" s="39"/>
      <c r="L201" s="43"/>
      <c r="M201" s="241"/>
      <c r="N201" s="242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151</v>
      </c>
      <c r="AU201" s="16" t="s">
        <v>85</v>
      </c>
    </row>
    <row r="202" spans="1:65" s="2" customFormat="1" ht="16.5" customHeight="1">
      <c r="A202" s="37"/>
      <c r="B202" s="38"/>
      <c r="C202" s="225" t="s">
        <v>7</v>
      </c>
      <c r="D202" s="225" t="s">
        <v>144</v>
      </c>
      <c r="E202" s="226" t="s">
        <v>1663</v>
      </c>
      <c r="F202" s="227" t="s">
        <v>1664</v>
      </c>
      <c r="G202" s="228" t="s">
        <v>167</v>
      </c>
      <c r="H202" s="229">
        <v>8</v>
      </c>
      <c r="I202" s="230"/>
      <c r="J202" s="231">
        <f>ROUND(I202*H202,2)</f>
        <v>0</v>
      </c>
      <c r="K202" s="227" t="s">
        <v>148</v>
      </c>
      <c r="L202" s="43"/>
      <c r="M202" s="232" t="s">
        <v>1</v>
      </c>
      <c r="N202" s="233" t="s">
        <v>41</v>
      </c>
      <c r="O202" s="90"/>
      <c r="P202" s="234">
        <f>O202*H202</f>
        <v>0</v>
      </c>
      <c r="Q202" s="234">
        <v>2.4777</v>
      </c>
      <c r="R202" s="234">
        <f>Q202*H202</f>
        <v>19.8216</v>
      </c>
      <c r="S202" s="234">
        <v>0</v>
      </c>
      <c r="T202" s="23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6" t="s">
        <v>149</v>
      </c>
      <c r="AT202" s="236" t="s">
        <v>144</v>
      </c>
      <c r="AU202" s="236" t="s">
        <v>85</v>
      </c>
      <c r="AY202" s="16" t="s">
        <v>142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6" t="s">
        <v>83</v>
      </c>
      <c r="BK202" s="237">
        <f>ROUND(I202*H202,2)</f>
        <v>0</v>
      </c>
      <c r="BL202" s="16" t="s">
        <v>149</v>
      </c>
      <c r="BM202" s="236" t="s">
        <v>1665</v>
      </c>
    </row>
    <row r="203" spans="1:47" s="2" customFormat="1" ht="12">
      <c r="A203" s="37"/>
      <c r="B203" s="38"/>
      <c r="C203" s="39"/>
      <c r="D203" s="238" t="s">
        <v>151</v>
      </c>
      <c r="E203" s="39"/>
      <c r="F203" s="239" t="s">
        <v>1666</v>
      </c>
      <c r="G203" s="39"/>
      <c r="H203" s="39"/>
      <c r="I203" s="240"/>
      <c r="J203" s="39"/>
      <c r="K203" s="39"/>
      <c r="L203" s="43"/>
      <c r="M203" s="241"/>
      <c r="N203" s="242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151</v>
      </c>
      <c r="AU203" s="16" t="s">
        <v>85</v>
      </c>
    </row>
    <row r="204" spans="1:63" s="12" customFormat="1" ht="22.8" customHeight="1">
      <c r="A204" s="12"/>
      <c r="B204" s="209"/>
      <c r="C204" s="210"/>
      <c r="D204" s="211" t="s">
        <v>75</v>
      </c>
      <c r="E204" s="223" t="s">
        <v>159</v>
      </c>
      <c r="F204" s="223" t="s">
        <v>430</v>
      </c>
      <c r="G204" s="210"/>
      <c r="H204" s="210"/>
      <c r="I204" s="213"/>
      <c r="J204" s="224">
        <f>BK204</f>
        <v>0</v>
      </c>
      <c r="K204" s="210"/>
      <c r="L204" s="215"/>
      <c r="M204" s="216"/>
      <c r="N204" s="217"/>
      <c r="O204" s="217"/>
      <c r="P204" s="218">
        <f>SUM(P205:P207)</f>
        <v>0</v>
      </c>
      <c r="Q204" s="217"/>
      <c r="R204" s="218">
        <f>SUM(R205:R207)</f>
        <v>2.046</v>
      </c>
      <c r="S204" s="217"/>
      <c r="T204" s="219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0" t="s">
        <v>83</v>
      </c>
      <c r="AT204" s="221" t="s">
        <v>75</v>
      </c>
      <c r="AU204" s="221" t="s">
        <v>83</v>
      </c>
      <c r="AY204" s="220" t="s">
        <v>142</v>
      </c>
      <c r="BK204" s="222">
        <f>SUM(BK205:BK207)</f>
        <v>0</v>
      </c>
    </row>
    <row r="205" spans="1:65" s="2" customFormat="1" ht="21.75" customHeight="1">
      <c r="A205" s="37"/>
      <c r="B205" s="38"/>
      <c r="C205" s="225" t="s">
        <v>271</v>
      </c>
      <c r="D205" s="225" t="s">
        <v>144</v>
      </c>
      <c r="E205" s="226" t="s">
        <v>1667</v>
      </c>
      <c r="F205" s="227" t="s">
        <v>1668</v>
      </c>
      <c r="G205" s="228" t="s">
        <v>307</v>
      </c>
      <c r="H205" s="229">
        <v>1</v>
      </c>
      <c r="I205" s="230"/>
      <c r="J205" s="231">
        <f>ROUND(I205*H205,2)</f>
        <v>0</v>
      </c>
      <c r="K205" s="227" t="s">
        <v>148</v>
      </c>
      <c r="L205" s="43"/>
      <c r="M205" s="232" t="s">
        <v>1</v>
      </c>
      <c r="N205" s="233" t="s">
        <v>41</v>
      </c>
      <c r="O205" s="90"/>
      <c r="P205" s="234">
        <f>O205*H205</f>
        <v>0</v>
      </c>
      <c r="Q205" s="234">
        <v>2.046</v>
      </c>
      <c r="R205" s="234">
        <f>Q205*H205</f>
        <v>2.046</v>
      </c>
      <c r="S205" s="234">
        <v>0</v>
      </c>
      <c r="T205" s="23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6" t="s">
        <v>149</v>
      </c>
      <c r="AT205" s="236" t="s">
        <v>144</v>
      </c>
      <c r="AU205" s="236" t="s">
        <v>85</v>
      </c>
      <c r="AY205" s="16" t="s">
        <v>142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6" t="s">
        <v>83</v>
      </c>
      <c r="BK205" s="237">
        <f>ROUND(I205*H205,2)</f>
        <v>0</v>
      </c>
      <c r="BL205" s="16" t="s">
        <v>149</v>
      </c>
      <c r="BM205" s="236" t="s">
        <v>1669</v>
      </c>
    </row>
    <row r="206" spans="1:47" s="2" customFormat="1" ht="12">
      <c r="A206" s="37"/>
      <c r="B206" s="38"/>
      <c r="C206" s="39"/>
      <c r="D206" s="238" t="s">
        <v>151</v>
      </c>
      <c r="E206" s="39"/>
      <c r="F206" s="239" t="s">
        <v>1670</v>
      </c>
      <c r="G206" s="39"/>
      <c r="H206" s="39"/>
      <c r="I206" s="240"/>
      <c r="J206" s="39"/>
      <c r="K206" s="39"/>
      <c r="L206" s="43"/>
      <c r="M206" s="241"/>
      <c r="N206" s="242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151</v>
      </c>
      <c r="AU206" s="16" t="s">
        <v>85</v>
      </c>
    </row>
    <row r="207" spans="1:47" s="2" customFormat="1" ht="12">
      <c r="A207" s="37"/>
      <c r="B207" s="38"/>
      <c r="C207" s="39"/>
      <c r="D207" s="238" t="s">
        <v>652</v>
      </c>
      <c r="E207" s="39"/>
      <c r="F207" s="279" t="s">
        <v>1671</v>
      </c>
      <c r="G207" s="39"/>
      <c r="H207" s="39"/>
      <c r="I207" s="240"/>
      <c r="J207" s="39"/>
      <c r="K207" s="39"/>
      <c r="L207" s="43"/>
      <c r="M207" s="241"/>
      <c r="N207" s="242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652</v>
      </c>
      <c r="AU207" s="16" t="s">
        <v>85</v>
      </c>
    </row>
    <row r="208" spans="1:63" s="12" customFormat="1" ht="22.8" customHeight="1">
      <c r="A208" s="12"/>
      <c r="B208" s="209"/>
      <c r="C208" s="210"/>
      <c r="D208" s="211" t="s">
        <v>75</v>
      </c>
      <c r="E208" s="223" t="s">
        <v>149</v>
      </c>
      <c r="F208" s="223" t="s">
        <v>207</v>
      </c>
      <c r="G208" s="210"/>
      <c r="H208" s="210"/>
      <c r="I208" s="213"/>
      <c r="J208" s="224">
        <f>BK208</f>
        <v>0</v>
      </c>
      <c r="K208" s="210"/>
      <c r="L208" s="215"/>
      <c r="M208" s="216"/>
      <c r="N208" s="217"/>
      <c r="O208" s="217"/>
      <c r="P208" s="218">
        <f>SUM(P209:P219)</f>
        <v>0</v>
      </c>
      <c r="Q208" s="217"/>
      <c r="R208" s="218">
        <f>SUM(R209:R219)</f>
        <v>0</v>
      </c>
      <c r="S208" s="217"/>
      <c r="T208" s="219">
        <f>SUM(T209:T219)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0" t="s">
        <v>83</v>
      </c>
      <c r="AT208" s="221" t="s">
        <v>75</v>
      </c>
      <c r="AU208" s="221" t="s">
        <v>83</v>
      </c>
      <c r="AY208" s="220" t="s">
        <v>142</v>
      </c>
      <c r="BK208" s="222">
        <f>SUM(BK209:BK219)</f>
        <v>0</v>
      </c>
    </row>
    <row r="209" spans="1:65" s="2" customFormat="1" ht="24.15" customHeight="1">
      <c r="A209" s="37"/>
      <c r="B209" s="38"/>
      <c r="C209" s="225" t="s">
        <v>276</v>
      </c>
      <c r="D209" s="225" t="s">
        <v>144</v>
      </c>
      <c r="E209" s="226" t="s">
        <v>209</v>
      </c>
      <c r="F209" s="227" t="s">
        <v>210</v>
      </c>
      <c r="G209" s="228" t="s">
        <v>167</v>
      </c>
      <c r="H209" s="229">
        <v>10.748</v>
      </c>
      <c r="I209" s="230"/>
      <c r="J209" s="231">
        <f>ROUND(I209*H209,2)</f>
        <v>0</v>
      </c>
      <c r="K209" s="227" t="s">
        <v>148</v>
      </c>
      <c r="L209" s="43"/>
      <c r="M209" s="232" t="s">
        <v>1</v>
      </c>
      <c r="N209" s="233" t="s">
        <v>41</v>
      </c>
      <c r="O209" s="90"/>
      <c r="P209" s="234">
        <f>O209*H209</f>
        <v>0</v>
      </c>
      <c r="Q209" s="234">
        <v>0</v>
      </c>
      <c r="R209" s="234">
        <f>Q209*H209</f>
        <v>0</v>
      </c>
      <c r="S209" s="234">
        <v>0</v>
      </c>
      <c r="T209" s="23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6" t="s">
        <v>149</v>
      </c>
      <c r="AT209" s="236" t="s">
        <v>144</v>
      </c>
      <c r="AU209" s="236" t="s">
        <v>85</v>
      </c>
      <c r="AY209" s="16" t="s">
        <v>142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6" t="s">
        <v>83</v>
      </c>
      <c r="BK209" s="237">
        <f>ROUND(I209*H209,2)</f>
        <v>0</v>
      </c>
      <c r="BL209" s="16" t="s">
        <v>149</v>
      </c>
      <c r="BM209" s="236" t="s">
        <v>1672</v>
      </c>
    </row>
    <row r="210" spans="1:47" s="2" customFormat="1" ht="12">
      <c r="A210" s="37"/>
      <c r="B210" s="38"/>
      <c r="C210" s="39"/>
      <c r="D210" s="238" t="s">
        <v>151</v>
      </c>
      <c r="E210" s="39"/>
      <c r="F210" s="239" t="s">
        <v>212</v>
      </c>
      <c r="G210" s="39"/>
      <c r="H210" s="39"/>
      <c r="I210" s="240"/>
      <c r="J210" s="39"/>
      <c r="K210" s="39"/>
      <c r="L210" s="43"/>
      <c r="M210" s="241"/>
      <c r="N210" s="242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151</v>
      </c>
      <c r="AU210" s="16" t="s">
        <v>85</v>
      </c>
    </row>
    <row r="211" spans="1:51" s="13" customFormat="1" ht="12">
      <c r="A211" s="13"/>
      <c r="B211" s="243"/>
      <c r="C211" s="244"/>
      <c r="D211" s="238" t="s">
        <v>153</v>
      </c>
      <c r="E211" s="245" t="s">
        <v>1</v>
      </c>
      <c r="F211" s="246" t="s">
        <v>1673</v>
      </c>
      <c r="G211" s="244"/>
      <c r="H211" s="247">
        <v>1.7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153</v>
      </c>
      <c r="AU211" s="253" t="s">
        <v>85</v>
      </c>
      <c r="AV211" s="13" t="s">
        <v>85</v>
      </c>
      <c r="AW211" s="13" t="s">
        <v>32</v>
      </c>
      <c r="AX211" s="13" t="s">
        <v>76</v>
      </c>
      <c r="AY211" s="253" t="s">
        <v>142</v>
      </c>
    </row>
    <row r="212" spans="1:51" s="13" customFormat="1" ht="12">
      <c r="A212" s="13"/>
      <c r="B212" s="243"/>
      <c r="C212" s="244"/>
      <c r="D212" s="238" t="s">
        <v>153</v>
      </c>
      <c r="E212" s="245" t="s">
        <v>1</v>
      </c>
      <c r="F212" s="246" t="s">
        <v>1674</v>
      </c>
      <c r="G212" s="244"/>
      <c r="H212" s="247">
        <v>0.24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153</v>
      </c>
      <c r="AU212" s="253" t="s">
        <v>85</v>
      </c>
      <c r="AV212" s="13" t="s">
        <v>85</v>
      </c>
      <c r="AW212" s="13" t="s">
        <v>32</v>
      </c>
      <c r="AX212" s="13" t="s">
        <v>76</v>
      </c>
      <c r="AY212" s="253" t="s">
        <v>142</v>
      </c>
    </row>
    <row r="213" spans="1:51" s="13" customFormat="1" ht="12">
      <c r="A213" s="13"/>
      <c r="B213" s="243"/>
      <c r="C213" s="244"/>
      <c r="D213" s="238" t="s">
        <v>153</v>
      </c>
      <c r="E213" s="245" t="s">
        <v>1</v>
      </c>
      <c r="F213" s="246" t="s">
        <v>1675</v>
      </c>
      <c r="G213" s="244"/>
      <c r="H213" s="247">
        <v>0.4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153</v>
      </c>
      <c r="AU213" s="253" t="s">
        <v>85</v>
      </c>
      <c r="AV213" s="13" t="s">
        <v>85</v>
      </c>
      <c r="AW213" s="13" t="s">
        <v>32</v>
      </c>
      <c r="AX213" s="13" t="s">
        <v>76</v>
      </c>
      <c r="AY213" s="253" t="s">
        <v>142</v>
      </c>
    </row>
    <row r="214" spans="1:51" s="13" customFormat="1" ht="12">
      <c r="A214" s="13"/>
      <c r="B214" s="243"/>
      <c r="C214" s="244"/>
      <c r="D214" s="238" t="s">
        <v>153</v>
      </c>
      <c r="E214" s="245" t="s">
        <v>1</v>
      </c>
      <c r="F214" s="246" t="s">
        <v>1676</v>
      </c>
      <c r="G214" s="244"/>
      <c r="H214" s="247">
        <v>0.416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153</v>
      </c>
      <c r="AU214" s="253" t="s">
        <v>85</v>
      </c>
      <c r="AV214" s="13" t="s">
        <v>85</v>
      </c>
      <c r="AW214" s="13" t="s">
        <v>32</v>
      </c>
      <c r="AX214" s="13" t="s">
        <v>76</v>
      </c>
      <c r="AY214" s="253" t="s">
        <v>142</v>
      </c>
    </row>
    <row r="215" spans="1:51" s="13" customFormat="1" ht="12">
      <c r="A215" s="13"/>
      <c r="B215" s="243"/>
      <c r="C215" s="244"/>
      <c r="D215" s="238" t="s">
        <v>153</v>
      </c>
      <c r="E215" s="245" t="s">
        <v>1</v>
      </c>
      <c r="F215" s="246" t="s">
        <v>1677</v>
      </c>
      <c r="G215" s="244"/>
      <c r="H215" s="247">
        <v>1.992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153</v>
      </c>
      <c r="AU215" s="253" t="s">
        <v>85</v>
      </c>
      <c r="AV215" s="13" t="s">
        <v>85</v>
      </c>
      <c r="AW215" s="13" t="s">
        <v>32</v>
      </c>
      <c r="AX215" s="13" t="s">
        <v>76</v>
      </c>
      <c r="AY215" s="253" t="s">
        <v>142</v>
      </c>
    </row>
    <row r="216" spans="1:51" s="13" customFormat="1" ht="12">
      <c r="A216" s="13"/>
      <c r="B216" s="243"/>
      <c r="C216" s="244"/>
      <c r="D216" s="238" t="s">
        <v>153</v>
      </c>
      <c r="E216" s="245" t="s">
        <v>1</v>
      </c>
      <c r="F216" s="246" t="s">
        <v>1678</v>
      </c>
      <c r="G216" s="244"/>
      <c r="H216" s="247">
        <v>6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153</v>
      </c>
      <c r="AU216" s="253" t="s">
        <v>85</v>
      </c>
      <c r="AV216" s="13" t="s">
        <v>85</v>
      </c>
      <c r="AW216" s="13" t="s">
        <v>32</v>
      </c>
      <c r="AX216" s="13" t="s">
        <v>76</v>
      </c>
      <c r="AY216" s="253" t="s">
        <v>142</v>
      </c>
    </row>
    <row r="217" spans="1:51" s="14" customFormat="1" ht="12">
      <c r="A217" s="14"/>
      <c r="B217" s="264"/>
      <c r="C217" s="265"/>
      <c r="D217" s="238" t="s">
        <v>153</v>
      </c>
      <c r="E217" s="266" t="s">
        <v>1</v>
      </c>
      <c r="F217" s="267" t="s">
        <v>233</v>
      </c>
      <c r="G217" s="265"/>
      <c r="H217" s="268">
        <v>10.748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4" t="s">
        <v>153</v>
      </c>
      <c r="AU217" s="274" t="s">
        <v>85</v>
      </c>
      <c r="AV217" s="14" t="s">
        <v>149</v>
      </c>
      <c r="AW217" s="14" t="s">
        <v>32</v>
      </c>
      <c r="AX217" s="14" t="s">
        <v>83</v>
      </c>
      <c r="AY217" s="274" t="s">
        <v>142</v>
      </c>
    </row>
    <row r="218" spans="1:65" s="2" customFormat="1" ht="33" customHeight="1">
      <c r="A218" s="37"/>
      <c r="B218" s="38"/>
      <c r="C218" s="225" t="s">
        <v>281</v>
      </c>
      <c r="D218" s="225" t="s">
        <v>144</v>
      </c>
      <c r="E218" s="226" t="s">
        <v>1679</v>
      </c>
      <c r="F218" s="227" t="s">
        <v>1680</v>
      </c>
      <c r="G218" s="228" t="s">
        <v>167</v>
      </c>
      <c r="H218" s="229">
        <v>8.6</v>
      </c>
      <c r="I218" s="230"/>
      <c r="J218" s="231">
        <f>ROUND(I218*H218,2)</f>
        <v>0</v>
      </c>
      <c r="K218" s="227" t="s">
        <v>148</v>
      </c>
      <c r="L218" s="43"/>
      <c r="M218" s="232" t="s">
        <v>1</v>
      </c>
      <c r="N218" s="233" t="s">
        <v>41</v>
      </c>
      <c r="O218" s="90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6" t="s">
        <v>149</v>
      </c>
      <c r="AT218" s="236" t="s">
        <v>144</v>
      </c>
      <c r="AU218" s="236" t="s">
        <v>85</v>
      </c>
      <c r="AY218" s="16" t="s">
        <v>142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6" t="s">
        <v>83</v>
      </c>
      <c r="BK218" s="237">
        <f>ROUND(I218*H218,2)</f>
        <v>0</v>
      </c>
      <c r="BL218" s="16" t="s">
        <v>149</v>
      </c>
      <c r="BM218" s="236" t="s">
        <v>1681</v>
      </c>
    </row>
    <row r="219" spans="1:47" s="2" customFormat="1" ht="12">
      <c r="A219" s="37"/>
      <c r="B219" s="38"/>
      <c r="C219" s="39"/>
      <c r="D219" s="238" t="s">
        <v>151</v>
      </c>
      <c r="E219" s="39"/>
      <c r="F219" s="239" t="s">
        <v>1682</v>
      </c>
      <c r="G219" s="39"/>
      <c r="H219" s="39"/>
      <c r="I219" s="240"/>
      <c r="J219" s="39"/>
      <c r="K219" s="39"/>
      <c r="L219" s="43"/>
      <c r="M219" s="241"/>
      <c r="N219" s="242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151</v>
      </c>
      <c r="AU219" s="16" t="s">
        <v>85</v>
      </c>
    </row>
    <row r="220" spans="1:63" s="12" customFormat="1" ht="22.8" customHeight="1">
      <c r="A220" s="12"/>
      <c r="B220" s="209"/>
      <c r="C220" s="210"/>
      <c r="D220" s="211" t="s">
        <v>75</v>
      </c>
      <c r="E220" s="223" t="s">
        <v>177</v>
      </c>
      <c r="F220" s="223" t="s">
        <v>544</v>
      </c>
      <c r="G220" s="210"/>
      <c r="H220" s="210"/>
      <c r="I220" s="213"/>
      <c r="J220" s="224">
        <f>BK220</f>
        <v>0</v>
      </c>
      <c r="K220" s="210"/>
      <c r="L220" s="215"/>
      <c r="M220" s="216"/>
      <c r="N220" s="217"/>
      <c r="O220" s="217"/>
      <c r="P220" s="218">
        <f>SUM(P221:P228)</f>
        <v>0</v>
      </c>
      <c r="Q220" s="217"/>
      <c r="R220" s="218">
        <f>SUM(R221:R228)</f>
        <v>2.67159984</v>
      </c>
      <c r="S220" s="217"/>
      <c r="T220" s="219">
        <f>SUM(T221:T228)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0" t="s">
        <v>83</v>
      </c>
      <c r="AT220" s="221" t="s">
        <v>75</v>
      </c>
      <c r="AU220" s="221" t="s">
        <v>83</v>
      </c>
      <c r="AY220" s="220" t="s">
        <v>142</v>
      </c>
      <c r="BK220" s="222">
        <f>SUM(BK221:BK228)</f>
        <v>0</v>
      </c>
    </row>
    <row r="221" spans="1:65" s="2" customFormat="1" ht="33" customHeight="1">
      <c r="A221" s="37"/>
      <c r="B221" s="38"/>
      <c r="C221" s="225" t="s">
        <v>286</v>
      </c>
      <c r="D221" s="225" t="s">
        <v>144</v>
      </c>
      <c r="E221" s="226" t="s">
        <v>601</v>
      </c>
      <c r="F221" s="227" t="s">
        <v>602</v>
      </c>
      <c r="G221" s="228" t="s">
        <v>167</v>
      </c>
      <c r="H221" s="229">
        <v>1.05</v>
      </c>
      <c r="I221" s="230"/>
      <c r="J221" s="231">
        <f>ROUND(I221*H221,2)</f>
        <v>0</v>
      </c>
      <c r="K221" s="227" t="s">
        <v>148</v>
      </c>
      <c r="L221" s="43"/>
      <c r="M221" s="232" t="s">
        <v>1</v>
      </c>
      <c r="N221" s="233" t="s">
        <v>41</v>
      </c>
      <c r="O221" s="90"/>
      <c r="P221" s="234">
        <f>O221*H221</f>
        <v>0</v>
      </c>
      <c r="Q221" s="234">
        <v>2.50187</v>
      </c>
      <c r="R221" s="234">
        <f>Q221*H221</f>
        <v>2.6269635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149</v>
      </c>
      <c r="AT221" s="236" t="s">
        <v>144</v>
      </c>
      <c r="AU221" s="236" t="s">
        <v>85</v>
      </c>
      <c r="AY221" s="16" t="s">
        <v>142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83</v>
      </c>
      <c r="BK221" s="237">
        <f>ROUND(I221*H221,2)</f>
        <v>0</v>
      </c>
      <c r="BL221" s="16" t="s">
        <v>149</v>
      </c>
      <c r="BM221" s="236" t="s">
        <v>1683</v>
      </c>
    </row>
    <row r="222" spans="1:47" s="2" customFormat="1" ht="12">
      <c r="A222" s="37"/>
      <c r="B222" s="38"/>
      <c r="C222" s="39"/>
      <c r="D222" s="238" t="s">
        <v>151</v>
      </c>
      <c r="E222" s="39"/>
      <c r="F222" s="239" t="s">
        <v>604</v>
      </c>
      <c r="G222" s="39"/>
      <c r="H222" s="39"/>
      <c r="I222" s="240"/>
      <c r="J222" s="39"/>
      <c r="K222" s="39"/>
      <c r="L222" s="43"/>
      <c r="M222" s="241"/>
      <c r="N222" s="242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151</v>
      </c>
      <c r="AU222" s="16" t="s">
        <v>85</v>
      </c>
    </row>
    <row r="223" spans="1:51" s="13" customFormat="1" ht="12">
      <c r="A223" s="13"/>
      <c r="B223" s="243"/>
      <c r="C223" s="244"/>
      <c r="D223" s="238" t="s">
        <v>153</v>
      </c>
      <c r="E223" s="245" t="s">
        <v>1</v>
      </c>
      <c r="F223" s="246" t="s">
        <v>1684</v>
      </c>
      <c r="G223" s="244"/>
      <c r="H223" s="247">
        <v>1.05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153</v>
      </c>
      <c r="AU223" s="253" t="s">
        <v>85</v>
      </c>
      <c r="AV223" s="13" t="s">
        <v>85</v>
      </c>
      <c r="AW223" s="13" t="s">
        <v>32</v>
      </c>
      <c r="AX223" s="13" t="s">
        <v>76</v>
      </c>
      <c r="AY223" s="253" t="s">
        <v>142</v>
      </c>
    </row>
    <row r="224" spans="1:51" s="14" customFormat="1" ht="12">
      <c r="A224" s="14"/>
      <c r="B224" s="264"/>
      <c r="C224" s="265"/>
      <c r="D224" s="238" t="s">
        <v>153</v>
      </c>
      <c r="E224" s="266" t="s">
        <v>1</v>
      </c>
      <c r="F224" s="267" t="s">
        <v>233</v>
      </c>
      <c r="G224" s="265"/>
      <c r="H224" s="268">
        <v>1.05</v>
      </c>
      <c r="I224" s="269"/>
      <c r="J224" s="265"/>
      <c r="K224" s="265"/>
      <c r="L224" s="270"/>
      <c r="M224" s="271"/>
      <c r="N224" s="272"/>
      <c r="O224" s="272"/>
      <c r="P224" s="272"/>
      <c r="Q224" s="272"/>
      <c r="R224" s="272"/>
      <c r="S224" s="272"/>
      <c r="T224" s="27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4" t="s">
        <v>153</v>
      </c>
      <c r="AU224" s="274" t="s">
        <v>85</v>
      </c>
      <c r="AV224" s="14" t="s">
        <v>149</v>
      </c>
      <c r="AW224" s="14" t="s">
        <v>32</v>
      </c>
      <c r="AX224" s="14" t="s">
        <v>83</v>
      </c>
      <c r="AY224" s="274" t="s">
        <v>142</v>
      </c>
    </row>
    <row r="225" spans="1:65" s="2" customFormat="1" ht="16.5" customHeight="1">
      <c r="A225" s="37"/>
      <c r="B225" s="38"/>
      <c r="C225" s="225" t="s">
        <v>291</v>
      </c>
      <c r="D225" s="225" t="s">
        <v>144</v>
      </c>
      <c r="E225" s="226" t="s">
        <v>614</v>
      </c>
      <c r="F225" s="227" t="s">
        <v>615</v>
      </c>
      <c r="G225" s="228" t="s">
        <v>186</v>
      </c>
      <c r="H225" s="229">
        <v>0.042</v>
      </c>
      <c r="I225" s="230"/>
      <c r="J225" s="231">
        <f>ROUND(I225*H225,2)</f>
        <v>0</v>
      </c>
      <c r="K225" s="227" t="s">
        <v>148</v>
      </c>
      <c r="L225" s="43"/>
      <c r="M225" s="232" t="s">
        <v>1</v>
      </c>
      <c r="N225" s="233" t="s">
        <v>41</v>
      </c>
      <c r="O225" s="90"/>
      <c r="P225" s="234">
        <f>O225*H225</f>
        <v>0</v>
      </c>
      <c r="Q225" s="234">
        <v>1.06277</v>
      </c>
      <c r="R225" s="234">
        <f>Q225*H225</f>
        <v>0.044636340000000004</v>
      </c>
      <c r="S225" s="234">
        <v>0</v>
      </c>
      <c r="T225" s="23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6" t="s">
        <v>149</v>
      </c>
      <c r="AT225" s="236" t="s">
        <v>144</v>
      </c>
      <c r="AU225" s="236" t="s">
        <v>85</v>
      </c>
      <c r="AY225" s="16" t="s">
        <v>142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6" t="s">
        <v>83</v>
      </c>
      <c r="BK225" s="237">
        <f>ROUND(I225*H225,2)</f>
        <v>0</v>
      </c>
      <c r="BL225" s="16" t="s">
        <v>149</v>
      </c>
      <c r="BM225" s="236" t="s">
        <v>1685</v>
      </c>
    </row>
    <row r="226" spans="1:47" s="2" customFormat="1" ht="12">
      <c r="A226" s="37"/>
      <c r="B226" s="38"/>
      <c r="C226" s="39"/>
      <c r="D226" s="238" t="s">
        <v>151</v>
      </c>
      <c r="E226" s="39"/>
      <c r="F226" s="239" t="s">
        <v>617</v>
      </c>
      <c r="G226" s="39"/>
      <c r="H226" s="39"/>
      <c r="I226" s="240"/>
      <c r="J226" s="39"/>
      <c r="K226" s="39"/>
      <c r="L226" s="43"/>
      <c r="M226" s="241"/>
      <c r="N226" s="242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151</v>
      </c>
      <c r="AU226" s="16" t="s">
        <v>85</v>
      </c>
    </row>
    <row r="227" spans="1:51" s="13" customFormat="1" ht="12">
      <c r="A227" s="13"/>
      <c r="B227" s="243"/>
      <c r="C227" s="244"/>
      <c r="D227" s="238" t="s">
        <v>153</v>
      </c>
      <c r="E227" s="245" t="s">
        <v>1</v>
      </c>
      <c r="F227" s="246" t="s">
        <v>1686</v>
      </c>
      <c r="G227" s="244"/>
      <c r="H227" s="247">
        <v>0.042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153</v>
      </c>
      <c r="AU227" s="253" t="s">
        <v>85</v>
      </c>
      <c r="AV227" s="13" t="s">
        <v>85</v>
      </c>
      <c r="AW227" s="13" t="s">
        <v>32</v>
      </c>
      <c r="AX227" s="13" t="s">
        <v>76</v>
      </c>
      <c r="AY227" s="253" t="s">
        <v>142</v>
      </c>
    </row>
    <row r="228" spans="1:51" s="14" customFormat="1" ht="12">
      <c r="A228" s="14"/>
      <c r="B228" s="264"/>
      <c r="C228" s="265"/>
      <c r="D228" s="238" t="s">
        <v>153</v>
      </c>
      <c r="E228" s="266" t="s">
        <v>1</v>
      </c>
      <c r="F228" s="267" t="s">
        <v>233</v>
      </c>
      <c r="G228" s="265"/>
      <c r="H228" s="268">
        <v>0.042</v>
      </c>
      <c r="I228" s="269"/>
      <c r="J228" s="265"/>
      <c r="K228" s="265"/>
      <c r="L228" s="270"/>
      <c r="M228" s="271"/>
      <c r="N228" s="272"/>
      <c r="O228" s="272"/>
      <c r="P228" s="272"/>
      <c r="Q228" s="272"/>
      <c r="R228" s="272"/>
      <c r="S228" s="272"/>
      <c r="T228" s="27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4" t="s">
        <v>153</v>
      </c>
      <c r="AU228" s="274" t="s">
        <v>85</v>
      </c>
      <c r="AV228" s="14" t="s">
        <v>149</v>
      </c>
      <c r="AW228" s="14" t="s">
        <v>32</v>
      </c>
      <c r="AX228" s="14" t="s">
        <v>83</v>
      </c>
      <c r="AY228" s="274" t="s">
        <v>142</v>
      </c>
    </row>
    <row r="229" spans="1:63" s="12" customFormat="1" ht="22.8" customHeight="1">
      <c r="A229" s="12"/>
      <c r="B229" s="209"/>
      <c r="C229" s="210"/>
      <c r="D229" s="211" t="s">
        <v>75</v>
      </c>
      <c r="E229" s="223" t="s">
        <v>190</v>
      </c>
      <c r="F229" s="223" t="s">
        <v>214</v>
      </c>
      <c r="G229" s="210"/>
      <c r="H229" s="210"/>
      <c r="I229" s="213"/>
      <c r="J229" s="224">
        <f>BK229</f>
        <v>0</v>
      </c>
      <c r="K229" s="210"/>
      <c r="L229" s="215"/>
      <c r="M229" s="216"/>
      <c r="N229" s="217"/>
      <c r="O229" s="217"/>
      <c r="P229" s="218">
        <f>SUM(P230:P262)</f>
        <v>0</v>
      </c>
      <c r="Q229" s="217"/>
      <c r="R229" s="218">
        <f>SUM(R230:R262)</f>
        <v>4.6933880000000014</v>
      </c>
      <c r="S229" s="217"/>
      <c r="T229" s="219">
        <f>SUM(T230:T262)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0" t="s">
        <v>83</v>
      </c>
      <c r="AT229" s="221" t="s">
        <v>75</v>
      </c>
      <c r="AU229" s="221" t="s">
        <v>83</v>
      </c>
      <c r="AY229" s="220" t="s">
        <v>142</v>
      </c>
      <c r="BK229" s="222">
        <f>SUM(BK230:BK262)</f>
        <v>0</v>
      </c>
    </row>
    <row r="230" spans="1:65" s="2" customFormat="1" ht="16.5" customHeight="1">
      <c r="A230" s="37"/>
      <c r="B230" s="38"/>
      <c r="C230" s="225" t="s">
        <v>299</v>
      </c>
      <c r="D230" s="225" t="s">
        <v>144</v>
      </c>
      <c r="E230" s="226" t="s">
        <v>1687</v>
      </c>
      <c r="F230" s="227" t="s">
        <v>1688</v>
      </c>
      <c r="G230" s="228" t="s">
        <v>236</v>
      </c>
      <c r="H230" s="229">
        <v>1</v>
      </c>
      <c r="I230" s="230"/>
      <c r="J230" s="231">
        <f>ROUND(I230*H230,2)</f>
        <v>0</v>
      </c>
      <c r="K230" s="227" t="s">
        <v>1</v>
      </c>
      <c r="L230" s="43"/>
      <c r="M230" s="232" t="s">
        <v>1</v>
      </c>
      <c r="N230" s="233" t="s">
        <v>41</v>
      </c>
      <c r="O230" s="90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6" t="s">
        <v>149</v>
      </c>
      <c r="AT230" s="236" t="s">
        <v>144</v>
      </c>
      <c r="AU230" s="236" t="s">
        <v>85</v>
      </c>
      <c r="AY230" s="16" t="s">
        <v>142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6" t="s">
        <v>83</v>
      </c>
      <c r="BK230" s="237">
        <f>ROUND(I230*H230,2)</f>
        <v>0</v>
      </c>
      <c r="BL230" s="16" t="s">
        <v>149</v>
      </c>
      <c r="BM230" s="236" t="s">
        <v>1689</v>
      </c>
    </row>
    <row r="231" spans="1:47" s="2" customFormat="1" ht="12">
      <c r="A231" s="37"/>
      <c r="B231" s="38"/>
      <c r="C231" s="39"/>
      <c r="D231" s="238" t="s">
        <v>151</v>
      </c>
      <c r="E231" s="39"/>
      <c r="F231" s="239" t="s">
        <v>1688</v>
      </c>
      <c r="G231" s="39"/>
      <c r="H231" s="39"/>
      <c r="I231" s="240"/>
      <c r="J231" s="39"/>
      <c r="K231" s="39"/>
      <c r="L231" s="43"/>
      <c r="M231" s="241"/>
      <c r="N231" s="242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151</v>
      </c>
      <c r="AU231" s="16" t="s">
        <v>85</v>
      </c>
    </row>
    <row r="232" spans="1:65" s="2" customFormat="1" ht="24.15" customHeight="1">
      <c r="A232" s="37"/>
      <c r="B232" s="38"/>
      <c r="C232" s="225" t="s">
        <v>304</v>
      </c>
      <c r="D232" s="225" t="s">
        <v>144</v>
      </c>
      <c r="E232" s="226" t="s">
        <v>1690</v>
      </c>
      <c r="F232" s="227" t="s">
        <v>1691</v>
      </c>
      <c r="G232" s="228" t="s">
        <v>218</v>
      </c>
      <c r="H232" s="229">
        <v>24.9</v>
      </c>
      <c r="I232" s="230"/>
      <c r="J232" s="231">
        <f>ROUND(I232*H232,2)</f>
        <v>0</v>
      </c>
      <c r="K232" s="227" t="s">
        <v>148</v>
      </c>
      <c r="L232" s="43"/>
      <c r="M232" s="232" t="s">
        <v>1</v>
      </c>
      <c r="N232" s="233" t="s">
        <v>41</v>
      </c>
      <c r="O232" s="90"/>
      <c r="P232" s="234">
        <f>O232*H232</f>
        <v>0</v>
      </c>
      <c r="Q232" s="234">
        <v>0.01235</v>
      </c>
      <c r="R232" s="234">
        <f>Q232*H232</f>
        <v>0.307515</v>
      </c>
      <c r="S232" s="234">
        <v>0</v>
      </c>
      <c r="T232" s="23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6" t="s">
        <v>149</v>
      </c>
      <c r="AT232" s="236" t="s">
        <v>144</v>
      </c>
      <c r="AU232" s="236" t="s">
        <v>85</v>
      </c>
      <c r="AY232" s="16" t="s">
        <v>142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6" t="s">
        <v>83</v>
      </c>
      <c r="BK232" s="237">
        <f>ROUND(I232*H232,2)</f>
        <v>0</v>
      </c>
      <c r="BL232" s="16" t="s">
        <v>149</v>
      </c>
      <c r="BM232" s="236" t="s">
        <v>1692</v>
      </c>
    </row>
    <row r="233" spans="1:47" s="2" customFormat="1" ht="12">
      <c r="A233" s="37"/>
      <c r="B233" s="38"/>
      <c r="C233" s="39"/>
      <c r="D233" s="238" t="s">
        <v>151</v>
      </c>
      <c r="E233" s="39"/>
      <c r="F233" s="239" t="s">
        <v>1693</v>
      </c>
      <c r="G233" s="39"/>
      <c r="H233" s="39"/>
      <c r="I233" s="240"/>
      <c r="J233" s="39"/>
      <c r="K233" s="39"/>
      <c r="L233" s="43"/>
      <c r="M233" s="241"/>
      <c r="N233" s="242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151</v>
      </c>
      <c r="AU233" s="16" t="s">
        <v>85</v>
      </c>
    </row>
    <row r="234" spans="1:65" s="2" customFormat="1" ht="24.15" customHeight="1">
      <c r="A234" s="37"/>
      <c r="B234" s="38"/>
      <c r="C234" s="225" t="s">
        <v>497</v>
      </c>
      <c r="D234" s="225" t="s">
        <v>144</v>
      </c>
      <c r="E234" s="226" t="s">
        <v>1694</v>
      </c>
      <c r="F234" s="227" t="s">
        <v>1695</v>
      </c>
      <c r="G234" s="228" t="s">
        <v>1696</v>
      </c>
      <c r="H234" s="229">
        <v>2</v>
      </c>
      <c r="I234" s="230"/>
      <c r="J234" s="231">
        <f>ROUND(I234*H234,2)</f>
        <v>0</v>
      </c>
      <c r="K234" s="227" t="s">
        <v>148</v>
      </c>
      <c r="L234" s="43"/>
      <c r="M234" s="232" t="s">
        <v>1</v>
      </c>
      <c r="N234" s="233" t="s">
        <v>41</v>
      </c>
      <c r="O234" s="90"/>
      <c r="P234" s="234">
        <f>O234*H234</f>
        <v>0</v>
      </c>
      <c r="Q234" s="234">
        <v>0.0001</v>
      </c>
      <c r="R234" s="234">
        <f>Q234*H234</f>
        <v>0.0002</v>
      </c>
      <c r="S234" s="234">
        <v>0</v>
      </c>
      <c r="T234" s="23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6" t="s">
        <v>149</v>
      </c>
      <c r="AT234" s="236" t="s">
        <v>144</v>
      </c>
      <c r="AU234" s="236" t="s">
        <v>85</v>
      </c>
      <c r="AY234" s="16" t="s">
        <v>142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6" t="s">
        <v>83</v>
      </c>
      <c r="BK234" s="237">
        <f>ROUND(I234*H234,2)</f>
        <v>0</v>
      </c>
      <c r="BL234" s="16" t="s">
        <v>149</v>
      </c>
      <c r="BM234" s="236" t="s">
        <v>1697</v>
      </c>
    </row>
    <row r="235" spans="1:47" s="2" customFormat="1" ht="12">
      <c r="A235" s="37"/>
      <c r="B235" s="38"/>
      <c r="C235" s="39"/>
      <c r="D235" s="238" t="s">
        <v>151</v>
      </c>
      <c r="E235" s="39"/>
      <c r="F235" s="239" t="s">
        <v>1698</v>
      </c>
      <c r="G235" s="39"/>
      <c r="H235" s="39"/>
      <c r="I235" s="240"/>
      <c r="J235" s="39"/>
      <c r="K235" s="39"/>
      <c r="L235" s="43"/>
      <c r="M235" s="241"/>
      <c r="N235" s="242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151</v>
      </c>
      <c r="AU235" s="16" t="s">
        <v>85</v>
      </c>
    </row>
    <row r="236" spans="1:65" s="2" customFormat="1" ht="24.15" customHeight="1">
      <c r="A236" s="37"/>
      <c r="B236" s="38"/>
      <c r="C236" s="225" t="s">
        <v>502</v>
      </c>
      <c r="D236" s="225" t="s">
        <v>144</v>
      </c>
      <c r="E236" s="226" t="s">
        <v>1699</v>
      </c>
      <c r="F236" s="227" t="s">
        <v>1700</v>
      </c>
      <c r="G236" s="228" t="s">
        <v>307</v>
      </c>
      <c r="H236" s="229">
        <v>1</v>
      </c>
      <c r="I236" s="230"/>
      <c r="J236" s="231">
        <f>ROUND(I236*H236,2)</f>
        <v>0</v>
      </c>
      <c r="K236" s="227" t="s">
        <v>148</v>
      </c>
      <c r="L236" s="43"/>
      <c r="M236" s="232" t="s">
        <v>1</v>
      </c>
      <c r="N236" s="233" t="s">
        <v>41</v>
      </c>
      <c r="O236" s="90"/>
      <c r="P236" s="234">
        <f>O236*H236</f>
        <v>0</v>
      </c>
      <c r="Q236" s="234">
        <v>0.38627</v>
      </c>
      <c r="R236" s="234">
        <f>Q236*H236</f>
        <v>0.38627</v>
      </c>
      <c r="S236" s="234">
        <v>0</v>
      </c>
      <c r="T236" s="23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6" t="s">
        <v>149</v>
      </c>
      <c r="AT236" s="236" t="s">
        <v>144</v>
      </c>
      <c r="AU236" s="236" t="s">
        <v>85</v>
      </c>
      <c r="AY236" s="16" t="s">
        <v>142</v>
      </c>
      <c r="BE236" s="237">
        <f>IF(N236="základní",J236,0)</f>
        <v>0</v>
      </c>
      <c r="BF236" s="237">
        <f>IF(N236="snížená",J236,0)</f>
        <v>0</v>
      </c>
      <c r="BG236" s="237">
        <f>IF(N236="zákl. přenesená",J236,0)</f>
        <v>0</v>
      </c>
      <c r="BH236" s="237">
        <f>IF(N236="sníž. přenesená",J236,0)</f>
        <v>0</v>
      </c>
      <c r="BI236" s="237">
        <f>IF(N236="nulová",J236,0)</f>
        <v>0</v>
      </c>
      <c r="BJ236" s="16" t="s">
        <v>83</v>
      </c>
      <c r="BK236" s="237">
        <f>ROUND(I236*H236,2)</f>
        <v>0</v>
      </c>
      <c r="BL236" s="16" t="s">
        <v>149</v>
      </c>
      <c r="BM236" s="236" t="s">
        <v>1701</v>
      </c>
    </row>
    <row r="237" spans="1:47" s="2" customFormat="1" ht="12">
      <c r="A237" s="37"/>
      <c r="B237" s="38"/>
      <c r="C237" s="39"/>
      <c r="D237" s="238" t="s">
        <v>151</v>
      </c>
      <c r="E237" s="39"/>
      <c r="F237" s="239" t="s">
        <v>1702</v>
      </c>
      <c r="G237" s="39"/>
      <c r="H237" s="39"/>
      <c r="I237" s="240"/>
      <c r="J237" s="39"/>
      <c r="K237" s="39"/>
      <c r="L237" s="43"/>
      <c r="M237" s="241"/>
      <c r="N237" s="242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151</v>
      </c>
      <c r="AU237" s="16" t="s">
        <v>85</v>
      </c>
    </row>
    <row r="238" spans="1:65" s="2" customFormat="1" ht="24.15" customHeight="1">
      <c r="A238" s="37"/>
      <c r="B238" s="38"/>
      <c r="C238" s="254" t="s">
        <v>510</v>
      </c>
      <c r="D238" s="254" t="s">
        <v>202</v>
      </c>
      <c r="E238" s="255" t="s">
        <v>1703</v>
      </c>
      <c r="F238" s="256" t="s">
        <v>1704</v>
      </c>
      <c r="G238" s="257" t="s">
        <v>307</v>
      </c>
      <c r="H238" s="258">
        <v>1</v>
      </c>
      <c r="I238" s="259"/>
      <c r="J238" s="260">
        <f>ROUND(I238*H238,2)</f>
        <v>0</v>
      </c>
      <c r="K238" s="256" t="s">
        <v>148</v>
      </c>
      <c r="L238" s="261"/>
      <c r="M238" s="262" t="s">
        <v>1</v>
      </c>
      <c r="N238" s="263" t="s">
        <v>41</v>
      </c>
      <c r="O238" s="90"/>
      <c r="P238" s="234">
        <f>O238*H238</f>
        <v>0</v>
      </c>
      <c r="Q238" s="234">
        <v>2.987</v>
      </c>
      <c r="R238" s="234">
        <f>Q238*H238</f>
        <v>2.987</v>
      </c>
      <c r="S238" s="234">
        <v>0</v>
      </c>
      <c r="T238" s="23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6" t="s">
        <v>190</v>
      </c>
      <c r="AT238" s="236" t="s">
        <v>202</v>
      </c>
      <c r="AU238" s="236" t="s">
        <v>85</v>
      </c>
      <c r="AY238" s="16" t="s">
        <v>142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6" t="s">
        <v>83</v>
      </c>
      <c r="BK238" s="237">
        <f>ROUND(I238*H238,2)</f>
        <v>0</v>
      </c>
      <c r="BL238" s="16" t="s">
        <v>149</v>
      </c>
      <c r="BM238" s="236" t="s">
        <v>1705</v>
      </c>
    </row>
    <row r="239" spans="1:47" s="2" customFormat="1" ht="12">
      <c r="A239" s="37"/>
      <c r="B239" s="38"/>
      <c r="C239" s="39"/>
      <c r="D239" s="238" t="s">
        <v>151</v>
      </c>
      <c r="E239" s="39"/>
      <c r="F239" s="239" t="s">
        <v>1704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151</v>
      </c>
      <c r="AU239" s="16" t="s">
        <v>85</v>
      </c>
    </row>
    <row r="240" spans="1:65" s="2" customFormat="1" ht="24.15" customHeight="1">
      <c r="A240" s="37"/>
      <c r="B240" s="38"/>
      <c r="C240" s="225" t="s">
        <v>518</v>
      </c>
      <c r="D240" s="225" t="s">
        <v>144</v>
      </c>
      <c r="E240" s="226" t="s">
        <v>1706</v>
      </c>
      <c r="F240" s="227" t="s">
        <v>1707</v>
      </c>
      <c r="G240" s="228" t="s">
        <v>307</v>
      </c>
      <c r="H240" s="229">
        <v>1</v>
      </c>
      <c r="I240" s="230"/>
      <c r="J240" s="231">
        <f>ROUND(I240*H240,2)</f>
        <v>0</v>
      </c>
      <c r="K240" s="227" t="s">
        <v>148</v>
      </c>
      <c r="L240" s="43"/>
      <c r="M240" s="232" t="s">
        <v>1</v>
      </c>
      <c r="N240" s="233" t="s">
        <v>41</v>
      </c>
      <c r="O240" s="90"/>
      <c r="P240" s="234">
        <f>O240*H240</f>
        <v>0</v>
      </c>
      <c r="Q240" s="234">
        <v>0.0505</v>
      </c>
      <c r="R240" s="234">
        <f>Q240*H240</f>
        <v>0.0505</v>
      </c>
      <c r="S240" s="234">
        <v>0</v>
      </c>
      <c r="T240" s="23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6" t="s">
        <v>149</v>
      </c>
      <c r="AT240" s="236" t="s">
        <v>144</v>
      </c>
      <c r="AU240" s="236" t="s">
        <v>85</v>
      </c>
      <c r="AY240" s="16" t="s">
        <v>142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6" t="s">
        <v>83</v>
      </c>
      <c r="BK240" s="237">
        <f>ROUND(I240*H240,2)</f>
        <v>0</v>
      </c>
      <c r="BL240" s="16" t="s">
        <v>149</v>
      </c>
      <c r="BM240" s="236" t="s">
        <v>1708</v>
      </c>
    </row>
    <row r="241" spans="1:47" s="2" customFormat="1" ht="12">
      <c r="A241" s="37"/>
      <c r="B241" s="38"/>
      <c r="C241" s="39"/>
      <c r="D241" s="238" t="s">
        <v>151</v>
      </c>
      <c r="E241" s="39"/>
      <c r="F241" s="239" t="s">
        <v>1709</v>
      </c>
      <c r="G241" s="39"/>
      <c r="H241" s="39"/>
      <c r="I241" s="240"/>
      <c r="J241" s="39"/>
      <c r="K241" s="39"/>
      <c r="L241" s="43"/>
      <c r="M241" s="241"/>
      <c r="N241" s="242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151</v>
      </c>
      <c r="AU241" s="16" t="s">
        <v>85</v>
      </c>
    </row>
    <row r="242" spans="1:65" s="2" customFormat="1" ht="24.15" customHeight="1">
      <c r="A242" s="37"/>
      <c r="B242" s="38"/>
      <c r="C242" s="254" t="s">
        <v>523</v>
      </c>
      <c r="D242" s="254" t="s">
        <v>202</v>
      </c>
      <c r="E242" s="255" t="s">
        <v>1710</v>
      </c>
      <c r="F242" s="256" t="s">
        <v>1711</v>
      </c>
      <c r="G242" s="257" t="s">
        <v>307</v>
      </c>
      <c r="H242" s="258">
        <v>1</v>
      </c>
      <c r="I242" s="259"/>
      <c r="J242" s="260">
        <f>ROUND(I242*H242,2)</f>
        <v>0</v>
      </c>
      <c r="K242" s="256" t="s">
        <v>148</v>
      </c>
      <c r="L242" s="261"/>
      <c r="M242" s="262" t="s">
        <v>1</v>
      </c>
      <c r="N242" s="263" t="s">
        <v>41</v>
      </c>
      <c r="O242" s="90"/>
      <c r="P242" s="234">
        <f>O242*H242</f>
        <v>0</v>
      </c>
      <c r="Q242" s="234">
        <v>0.589</v>
      </c>
      <c r="R242" s="234">
        <f>Q242*H242</f>
        <v>0.589</v>
      </c>
      <c r="S242" s="234">
        <v>0</v>
      </c>
      <c r="T242" s="23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6" t="s">
        <v>190</v>
      </c>
      <c r="AT242" s="236" t="s">
        <v>202</v>
      </c>
      <c r="AU242" s="236" t="s">
        <v>85</v>
      </c>
      <c r="AY242" s="16" t="s">
        <v>142</v>
      </c>
      <c r="BE242" s="237">
        <f>IF(N242="základní",J242,0)</f>
        <v>0</v>
      </c>
      <c r="BF242" s="237">
        <f>IF(N242="snížená",J242,0)</f>
        <v>0</v>
      </c>
      <c r="BG242" s="237">
        <f>IF(N242="zákl. přenesená",J242,0)</f>
        <v>0</v>
      </c>
      <c r="BH242" s="237">
        <f>IF(N242="sníž. přenesená",J242,0)</f>
        <v>0</v>
      </c>
      <c r="BI242" s="237">
        <f>IF(N242="nulová",J242,0)</f>
        <v>0</v>
      </c>
      <c r="BJ242" s="16" t="s">
        <v>83</v>
      </c>
      <c r="BK242" s="237">
        <f>ROUND(I242*H242,2)</f>
        <v>0</v>
      </c>
      <c r="BL242" s="16" t="s">
        <v>149</v>
      </c>
      <c r="BM242" s="236" t="s">
        <v>1712</v>
      </c>
    </row>
    <row r="243" spans="1:47" s="2" customFormat="1" ht="12">
      <c r="A243" s="37"/>
      <c r="B243" s="38"/>
      <c r="C243" s="39"/>
      <c r="D243" s="238" t="s">
        <v>151</v>
      </c>
      <c r="E243" s="39"/>
      <c r="F243" s="239" t="s">
        <v>1711</v>
      </c>
      <c r="G243" s="39"/>
      <c r="H243" s="39"/>
      <c r="I243" s="240"/>
      <c r="J243" s="39"/>
      <c r="K243" s="39"/>
      <c r="L243" s="43"/>
      <c r="M243" s="241"/>
      <c r="N243" s="242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151</v>
      </c>
      <c r="AU243" s="16" t="s">
        <v>85</v>
      </c>
    </row>
    <row r="244" spans="1:65" s="2" customFormat="1" ht="24.15" customHeight="1">
      <c r="A244" s="37"/>
      <c r="B244" s="38"/>
      <c r="C244" s="225" t="s">
        <v>529</v>
      </c>
      <c r="D244" s="225" t="s">
        <v>144</v>
      </c>
      <c r="E244" s="226" t="s">
        <v>1713</v>
      </c>
      <c r="F244" s="227" t="s">
        <v>1714</v>
      </c>
      <c r="G244" s="228" t="s">
        <v>307</v>
      </c>
      <c r="H244" s="229">
        <v>2</v>
      </c>
      <c r="I244" s="230"/>
      <c r="J244" s="231">
        <f>ROUND(I244*H244,2)</f>
        <v>0</v>
      </c>
      <c r="K244" s="227" t="s">
        <v>148</v>
      </c>
      <c r="L244" s="43"/>
      <c r="M244" s="232" t="s">
        <v>1</v>
      </c>
      <c r="N244" s="233" t="s">
        <v>41</v>
      </c>
      <c r="O244" s="90"/>
      <c r="P244" s="234">
        <f>O244*H244</f>
        <v>0</v>
      </c>
      <c r="Q244" s="234">
        <v>0.03361</v>
      </c>
      <c r="R244" s="234">
        <f>Q244*H244</f>
        <v>0.06722</v>
      </c>
      <c r="S244" s="234">
        <v>0</v>
      </c>
      <c r="T244" s="23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6" t="s">
        <v>149</v>
      </c>
      <c r="AT244" s="236" t="s">
        <v>144</v>
      </c>
      <c r="AU244" s="236" t="s">
        <v>85</v>
      </c>
      <c r="AY244" s="16" t="s">
        <v>142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6" t="s">
        <v>83</v>
      </c>
      <c r="BK244" s="237">
        <f>ROUND(I244*H244,2)</f>
        <v>0</v>
      </c>
      <c r="BL244" s="16" t="s">
        <v>149</v>
      </c>
      <c r="BM244" s="236" t="s">
        <v>1715</v>
      </c>
    </row>
    <row r="245" spans="1:47" s="2" customFormat="1" ht="12">
      <c r="A245" s="37"/>
      <c r="B245" s="38"/>
      <c r="C245" s="39"/>
      <c r="D245" s="238" t="s">
        <v>151</v>
      </c>
      <c r="E245" s="39"/>
      <c r="F245" s="239" t="s">
        <v>1716</v>
      </c>
      <c r="G245" s="39"/>
      <c r="H245" s="39"/>
      <c r="I245" s="240"/>
      <c r="J245" s="39"/>
      <c r="K245" s="39"/>
      <c r="L245" s="43"/>
      <c r="M245" s="241"/>
      <c r="N245" s="242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151</v>
      </c>
      <c r="AU245" s="16" t="s">
        <v>85</v>
      </c>
    </row>
    <row r="246" spans="1:65" s="2" customFormat="1" ht="24.15" customHeight="1">
      <c r="A246" s="37"/>
      <c r="B246" s="38"/>
      <c r="C246" s="225" t="s">
        <v>534</v>
      </c>
      <c r="D246" s="225" t="s">
        <v>144</v>
      </c>
      <c r="E246" s="226" t="s">
        <v>1717</v>
      </c>
      <c r="F246" s="227" t="s">
        <v>1718</v>
      </c>
      <c r="G246" s="228" t="s">
        <v>307</v>
      </c>
      <c r="H246" s="229">
        <v>1</v>
      </c>
      <c r="I246" s="230"/>
      <c r="J246" s="231">
        <f>ROUND(I246*H246,2)</f>
        <v>0</v>
      </c>
      <c r="K246" s="227" t="s">
        <v>148</v>
      </c>
      <c r="L246" s="43"/>
      <c r="M246" s="232" t="s">
        <v>1</v>
      </c>
      <c r="N246" s="233" t="s">
        <v>41</v>
      </c>
      <c r="O246" s="90"/>
      <c r="P246" s="234">
        <f>O246*H246</f>
        <v>0</v>
      </c>
      <c r="Q246" s="234">
        <v>0.21734</v>
      </c>
      <c r="R246" s="234">
        <f>Q246*H246</f>
        <v>0.21734</v>
      </c>
      <c r="S246" s="234">
        <v>0</v>
      </c>
      <c r="T246" s="235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6" t="s">
        <v>149</v>
      </c>
      <c r="AT246" s="236" t="s">
        <v>144</v>
      </c>
      <c r="AU246" s="236" t="s">
        <v>85</v>
      </c>
      <c r="AY246" s="16" t="s">
        <v>142</v>
      </c>
      <c r="BE246" s="237">
        <f>IF(N246="základní",J246,0)</f>
        <v>0</v>
      </c>
      <c r="BF246" s="237">
        <f>IF(N246="snížená",J246,0)</f>
        <v>0</v>
      </c>
      <c r="BG246" s="237">
        <f>IF(N246="zákl. přenesená",J246,0)</f>
        <v>0</v>
      </c>
      <c r="BH246" s="237">
        <f>IF(N246="sníž. přenesená",J246,0)</f>
        <v>0</v>
      </c>
      <c r="BI246" s="237">
        <f>IF(N246="nulová",J246,0)</f>
        <v>0</v>
      </c>
      <c r="BJ246" s="16" t="s">
        <v>83</v>
      </c>
      <c r="BK246" s="237">
        <f>ROUND(I246*H246,2)</f>
        <v>0</v>
      </c>
      <c r="BL246" s="16" t="s">
        <v>149</v>
      </c>
      <c r="BM246" s="236" t="s">
        <v>1719</v>
      </c>
    </row>
    <row r="247" spans="1:47" s="2" customFormat="1" ht="12">
      <c r="A247" s="37"/>
      <c r="B247" s="38"/>
      <c r="C247" s="39"/>
      <c r="D247" s="238" t="s">
        <v>151</v>
      </c>
      <c r="E247" s="39"/>
      <c r="F247" s="239" t="s">
        <v>1720</v>
      </c>
      <c r="G247" s="39"/>
      <c r="H247" s="39"/>
      <c r="I247" s="240"/>
      <c r="J247" s="39"/>
      <c r="K247" s="39"/>
      <c r="L247" s="43"/>
      <c r="M247" s="241"/>
      <c r="N247" s="242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151</v>
      </c>
      <c r="AU247" s="16" t="s">
        <v>85</v>
      </c>
    </row>
    <row r="248" spans="1:65" s="2" customFormat="1" ht="24.15" customHeight="1">
      <c r="A248" s="37"/>
      <c r="B248" s="38"/>
      <c r="C248" s="254" t="s">
        <v>539</v>
      </c>
      <c r="D248" s="254" t="s">
        <v>202</v>
      </c>
      <c r="E248" s="255" t="s">
        <v>1721</v>
      </c>
      <c r="F248" s="256" t="s">
        <v>1722</v>
      </c>
      <c r="G248" s="257" t="s">
        <v>307</v>
      </c>
      <c r="H248" s="258">
        <v>1</v>
      </c>
      <c r="I248" s="259"/>
      <c r="J248" s="260">
        <f>ROUND(I248*H248,2)</f>
        <v>0</v>
      </c>
      <c r="K248" s="256" t="s">
        <v>148</v>
      </c>
      <c r="L248" s="261"/>
      <c r="M248" s="262" t="s">
        <v>1</v>
      </c>
      <c r="N248" s="263" t="s">
        <v>41</v>
      </c>
      <c r="O248" s="90"/>
      <c r="P248" s="234">
        <f>O248*H248</f>
        <v>0</v>
      </c>
      <c r="Q248" s="234">
        <v>0.065</v>
      </c>
      <c r="R248" s="234">
        <f>Q248*H248</f>
        <v>0.065</v>
      </c>
      <c r="S248" s="234">
        <v>0</v>
      </c>
      <c r="T248" s="23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6" t="s">
        <v>190</v>
      </c>
      <c r="AT248" s="236" t="s">
        <v>202</v>
      </c>
      <c r="AU248" s="236" t="s">
        <v>85</v>
      </c>
      <c r="AY248" s="16" t="s">
        <v>142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6" t="s">
        <v>83</v>
      </c>
      <c r="BK248" s="237">
        <f>ROUND(I248*H248,2)</f>
        <v>0</v>
      </c>
      <c r="BL248" s="16" t="s">
        <v>149</v>
      </c>
      <c r="BM248" s="236" t="s">
        <v>1723</v>
      </c>
    </row>
    <row r="249" spans="1:47" s="2" customFormat="1" ht="12">
      <c r="A249" s="37"/>
      <c r="B249" s="38"/>
      <c r="C249" s="39"/>
      <c r="D249" s="238" t="s">
        <v>151</v>
      </c>
      <c r="E249" s="39"/>
      <c r="F249" s="239" t="s">
        <v>1722</v>
      </c>
      <c r="G249" s="39"/>
      <c r="H249" s="39"/>
      <c r="I249" s="240"/>
      <c r="J249" s="39"/>
      <c r="K249" s="39"/>
      <c r="L249" s="43"/>
      <c r="M249" s="241"/>
      <c r="N249" s="242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151</v>
      </c>
      <c r="AU249" s="16" t="s">
        <v>85</v>
      </c>
    </row>
    <row r="250" spans="1:65" s="2" customFormat="1" ht="24.15" customHeight="1">
      <c r="A250" s="37"/>
      <c r="B250" s="38"/>
      <c r="C250" s="225" t="s">
        <v>545</v>
      </c>
      <c r="D250" s="225" t="s">
        <v>144</v>
      </c>
      <c r="E250" s="226" t="s">
        <v>1724</v>
      </c>
      <c r="F250" s="227" t="s">
        <v>1725</v>
      </c>
      <c r="G250" s="228" t="s">
        <v>307</v>
      </c>
      <c r="H250" s="229">
        <v>5</v>
      </c>
      <c r="I250" s="230"/>
      <c r="J250" s="231">
        <f>ROUND(I250*H250,2)</f>
        <v>0</v>
      </c>
      <c r="K250" s="227" t="s">
        <v>148</v>
      </c>
      <c r="L250" s="43"/>
      <c r="M250" s="232" t="s">
        <v>1</v>
      </c>
      <c r="N250" s="233" t="s">
        <v>41</v>
      </c>
      <c r="O250" s="90"/>
      <c r="P250" s="234">
        <f>O250*H250</f>
        <v>0</v>
      </c>
      <c r="Q250" s="234">
        <v>0.00136</v>
      </c>
      <c r="R250" s="234">
        <f>Q250*H250</f>
        <v>0.0068000000000000005</v>
      </c>
      <c r="S250" s="234">
        <v>0</v>
      </c>
      <c r="T250" s="23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6" t="s">
        <v>149</v>
      </c>
      <c r="AT250" s="236" t="s">
        <v>144</v>
      </c>
      <c r="AU250" s="236" t="s">
        <v>85</v>
      </c>
      <c r="AY250" s="16" t="s">
        <v>142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6" t="s">
        <v>83</v>
      </c>
      <c r="BK250" s="237">
        <f>ROUND(I250*H250,2)</f>
        <v>0</v>
      </c>
      <c r="BL250" s="16" t="s">
        <v>149</v>
      </c>
      <c r="BM250" s="236" t="s">
        <v>1726</v>
      </c>
    </row>
    <row r="251" spans="1:47" s="2" customFormat="1" ht="12">
      <c r="A251" s="37"/>
      <c r="B251" s="38"/>
      <c r="C251" s="39"/>
      <c r="D251" s="238" t="s">
        <v>151</v>
      </c>
      <c r="E251" s="39"/>
      <c r="F251" s="239" t="s">
        <v>1727</v>
      </c>
      <c r="G251" s="39"/>
      <c r="H251" s="39"/>
      <c r="I251" s="240"/>
      <c r="J251" s="39"/>
      <c r="K251" s="39"/>
      <c r="L251" s="43"/>
      <c r="M251" s="241"/>
      <c r="N251" s="242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151</v>
      </c>
      <c r="AU251" s="16" t="s">
        <v>85</v>
      </c>
    </row>
    <row r="252" spans="1:65" s="2" customFormat="1" ht="24.15" customHeight="1">
      <c r="A252" s="37"/>
      <c r="B252" s="38"/>
      <c r="C252" s="225" t="s">
        <v>551</v>
      </c>
      <c r="D252" s="225" t="s">
        <v>144</v>
      </c>
      <c r="E252" s="226" t="s">
        <v>1728</v>
      </c>
      <c r="F252" s="227" t="s">
        <v>1729</v>
      </c>
      <c r="G252" s="228" t="s">
        <v>307</v>
      </c>
      <c r="H252" s="229">
        <v>1</v>
      </c>
      <c r="I252" s="230"/>
      <c r="J252" s="231">
        <f>ROUND(I252*H252,2)</f>
        <v>0</v>
      </c>
      <c r="K252" s="227" t="s">
        <v>148</v>
      </c>
      <c r="L252" s="43"/>
      <c r="M252" s="232" t="s">
        <v>1</v>
      </c>
      <c r="N252" s="233" t="s">
        <v>41</v>
      </c>
      <c r="O252" s="90"/>
      <c r="P252" s="234">
        <f>O252*H252</f>
        <v>0</v>
      </c>
      <c r="Q252" s="234">
        <v>0.01246</v>
      </c>
      <c r="R252" s="234">
        <f>Q252*H252</f>
        <v>0.01246</v>
      </c>
      <c r="S252" s="234">
        <v>0</v>
      </c>
      <c r="T252" s="23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6" t="s">
        <v>149</v>
      </c>
      <c r="AT252" s="236" t="s">
        <v>144</v>
      </c>
      <c r="AU252" s="236" t="s">
        <v>85</v>
      </c>
      <c r="AY252" s="16" t="s">
        <v>142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6" t="s">
        <v>83</v>
      </c>
      <c r="BK252" s="237">
        <f>ROUND(I252*H252,2)</f>
        <v>0</v>
      </c>
      <c r="BL252" s="16" t="s">
        <v>149</v>
      </c>
      <c r="BM252" s="236" t="s">
        <v>1730</v>
      </c>
    </row>
    <row r="253" spans="1:47" s="2" customFormat="1" ht="12">
      <c r="A253" s="37"/>
      <c r="B253" s="38"/>
      <c r="C253" s="39"/>
      <c r="D253" s="238" t="s">
        <v>151</v>
      </c>
      <c r="E253" s="39"/>
      <c r="F253" s="239" t="s">
        <v>1731</v>
      </c>
      <c r="G253" s="39"/>
      <c r="H253" s="39"/>
      <c r="I253" s="240"/>
      <c r="J253" s="39"/>
      <c r="K253" s="39"/>
      <c r="L253" s="43"/>
      <c r="M253" s="241"/>
      <c r="N253" s="242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151</v>
      </c>
      <c r="AU253" s="16" t="s">
        <v>85</v>
      </c>
    </row>
    <row r="254" spans="1:65" s="2" customFormat="1" ht="24.15" customHeight="1">
      <c r="A254" s="37"/>
      <c r="B254" s="38"/>
      <c r="C254" s="225" t="s">
        <v>557</v>
      </c>
      <c r="D254" s="225" t="s">
        <v>144</v>
      </c>
      <c r="E254" s="226" t="s">
        <v>1732</v>
      </c>
      <c r="F254" s="227" t="s">
        <v>1733</v>
      </c>
      <c r="G254" s="228" t="s">
        <v>167</v>
      </c>
      <c r="H254" s="229">
        <v>2.337</v>
      </c>
      <c r="I254" s="230"/>
      <c r="J254" s="231">
        <f>ROUND(I254*H254,2)</f>
        <v>0</v>
      </c>
      <c r="K254" s="227" t="s">
        <v>148</v>
      </c>
      <c r="L254" s="43"/>
      <c r="M254" s="232" t="s">
        <v>1</v>
      </c>
      <c r="N254" s="233" t="s">
        <v>41</v>
      </c>
      <c r="O254" s="90"/>
      <c r="P254" s="234">
        <f>O254*H254</f>
        <v>0</v>
      </c>
      <c r="Q254" s="234">
        <v>0</v>
      </c>
      <c r="R254" s="234">
        <f>Q254*H254</f>
        <v>0</v>
      </c>
      <c r="S254" s="234">
        <v>0</v>
      </c>
      <c r="T254" s="23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6" t="s">
        <v>149</v>
      </c>
      <c r="AT254" s="236" t="s">
        <v>144</v>
      </c>
      <c r="AU254" s="236" t="s">
        <v>85</v>
      </c>
      <c r="AY254" s="16" t="s">
        <v>142</v>
      </c>
      <c r="BE254" s="237">
        <f>IF(N254="základní",J254,0)</f>
        <v>0</v>
      </c>
      <c r="BF254" s="237">
        <f>IF(N254="snížená",J254,0)</f>
        <v>0</v>
      </c>
      <c r="BG254" s="237">
        <f>IF(N254="zákl. přenesená",J254,0)</f>
        <v>0</v>
      </c>
      <c r="BH254" s="237">
        <f>IF(N254="sníž. přenesená",J254,0)</f>
        <v>0</v>
      </c>
      <c r="BI254" s="237">
        <f>IF(N254="nulová",J254,0)</f>
        <v>0</v>
      </c>
      <c r="BJ254" s="16" t="s">
        <v>83</v>
      </c>
      <c r="BK254" s="237">
        <f>ROUND(I254*H254,2)</f>
        <v>0</v>
      </c>
      <c r="BL254" s="16" t="s">
        <v>149</v>
      </c>
      <c r="BM254" s="236" t="s">
        <v>1734</v>
      </c>
    </row>
    <row r="255" spans="1:47" s="2" customFormat="1" ht="12">
      <c r="A255" s="37"/>
      <c r="B255" s="38"/>
      <c r="C255" s="39"/>
      <c r="D255" s="238" t="s">
        <v>151</v>
      </c>
      <c r="E255" s="39"/>
      <c r="F255" s="239" t="s">
        <v>1735</v>
      </c>
      <c r="G255" s="39"/>
      <c r="H255" s="39"/>
      <c r="I255" s="240"/>
      <c r="J255" s="39"/>
      <c r="K255" s="39"/>
      <c r="L255" s="43"/>
      <c r="M255" s="241"/>
      <c r="N255" s="242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151</v>
      </c>
      <c r="AU255" s="16" t="s">
        <v>85</v>
      </c>
    </row>
    <row r="256" spans="1:47" s="2" customFormat="1" ht="12">
      <c r="A256" s="37"/>
      <c r="B256" s="38"/>
      <c r="C256" s="39"/>
      <c r="D256" s="238" t="s">
        <v>652</v>
      </c>
      <c r="E256" s="39"/>
      <c r="F256" s="279" t="s">
        <v>1736</v>
      </c>
      <c r="G256" s="39"/>
      <c r="H256" s="39"/>
      <c r="I256" s="240"/>
      <c r="J256" s="39"/>
      <c r="K256" s="39"/>
      <c r="L256" s="43"/>
      <c r="M256" s="241"/>
      <c r="N256" s="242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652</v>
      </c>
      <c r="AU256" s="16" t="s">
        <v>85</v>
      </c>
    </row>
    <row r="257" spans="1:51" s="13" customFormat="1" ht="12">
      <c r="A257" s="13"/>
      <c r="B257" s="243"/>
      <c r="C257" s="244"/>
      <c r="D257" s="238" t="s">
        <v>153</v>
      </c>
      <c r="E257" s="245" t="s">
        <v>1</v>
      </c>
      <c r="F257" s="246" t="s">
        <v>1737</v>
      </c>
      <c r="G257" s="244"/>
      <c r="H257" s="247">
        <v>2.337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153</v>
      </c>
      <c r="AU257" s="253" t="s">
        <v>85</v>
      </c>
      <c r="AV257" s="13" t="s">
        <v>85</v>
      </c>
      <c r="AW257" s="13" t="s">
        <v>32</v>
      </c>
      <c r="AX257" s="13" t="s">
        <v>83</v>
      </c>
      <c r="AY257" s="253" t="s">
        <v>142</v>
      </c>
    </row>
    <row r="258" spans="1:65" s="2" customFormat="1" ht="16.5" customHeight="1">
      <c r="A258" s="37"/>
      <c r="B258" s="38"/>
      <c r="C258" s="225" t="s">
        <v>570</v>
      </c>
      <c r="D258" s="225" t="s">
        <v>144</v>
      </c>
      <c r="E258" s="226" t="s">
        <v>1738</v>
      </c>
      <c r="F258" s="227" t="s">
        <v>1739</v>
      </c>
      <c r="G258" s="228" t="s">
        <v>218</v>
      </c>
      <c r="H258" s="229">
        <v>9</v>
      </c>
      <c r="I258" s="230"/>
      <c r="J258" s="231">
        <f>ROUND(I258*H258,2)</f>
        <v>0</v>
      </c>
      <c r="K258" s="227" t="s">
        <v>148</v>
      </c>
      <c r="L258" s="43"/>
      <c r="M258" s="232" t="s">
        <v>1</v>
      </c>
      <c r="N258" s="233" t="s">
        <v>41</v>
      </c>
      <c r="O258" s="90"/>
      <c r="P258" s="234">
        <f>O258*H258</f>
        <v>0</v>
      </c>
      <c r="Q258" s="234">
        <v>0.00019</v>
      </c>
      <c r="R258" s="234">
        <f>Q258*H258</f>
        <v>0.0017100000000000001</v>
      </c>
      <c r="S258" s="234">
        <v>0</v>
      </c>
      <c r="T258" s="23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6" t="s">
        <v>149</v>
      </c>
      <c r="AT258" s="236" t="s">
        <v>144</v>
      </c>
      <c r="AU258" s="236" t="s">
        <v>85</v>
      </c>
      <c r="AY258" s="16" t="s">
        <v>142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6" t="s">
        <v>83</v>
      </c>
      <c r="BK258" s="237">
        <f>ROUND(I258*H258,2)</f>
        <v>0</v>
      </c>
      <c r="BL258" s="16" t="s">
        <v>149</v>
      </c>
      <c r="BM258" s="236" t="s">
        <v>1740</v>
      </c>
    </row>
    <row r="259" spans="1:47" s="2" customFormat="1" ht="12">
      <c r="A259" s="37"/>
      <c r="B259" s="38"/>
      <c r="C259" s="39"/>
      <c r="D259" s="238" t="s">
        <v>151</v>
      </c>
      <c r="E259" s="39"/>
      <c r="F259" s="239" t="s">
        <v>1741</v>
      </c>
      <c r="G259" s="39"/>
      <c r="H259" s="39"/>
      <c r="I259" s="240"/>
      <c r="J259" s="39"/>
      <c r="K259" s="39"/>
      <c r="L259" s="43"/>
      <c r="M259" s="241"/>
      <c r="N259" s="242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151</v>
      </c>
      <c r="AU259" s="16" t="s">
        <v>85</v>
      </c>
    </row>
    <row r="260" spans="1:65" s="2" customFormat="1" ht="21.75" customHeight="1">
      <c r="A260" s="37"/>
      <c r="B260" s="38"/>
      <c r="C260" s="225" t="s">
        <v>575</v>
      </c>
      <c r="D260" s="225" t="s">
        <v>144</v>
      </c>
      <c r="E260" s="226" t="s">
        <v>1742</v>
      </c>
      <c r="F260" s="227" t="s">
        <v>1743</v>
      </c>
      <c r="G260" s="228" t="s">
        <v>218</v>
      </c>
      <c r="H260" s="229">
        <v>33.9</v>
      </c>
      <c r="I260" s="230"/>
      <c r="J260" s="231">
        <f>ROUND(I260*H260,2)</f>
        <v>0</v>
      </c>
      <c r="K260" s="227" t="s">
        <v>148</v>
      </c>
      <c r="L260" s="43"/>
      <c r="M260" s="232" t="s">
        <v>1</v>
      </c>
      <c r="N260" s="233" t="s">
        <v>41</v>
      </c>
      <c r="O260" s="90"/>
      <c r="P260" s="234">
        <f>O260*H260</f>
        <v>0</v>
      </c>
      <c r="Q260" s="234">
        <v>7E-05</v>
      </c>
      <c r="R260" s="234">
        <f>Q260*H260</f>
        <v>0.0023729999999999997</v>
      </c>
      <c r="S260" s="234">
        <v>0</v>
      </c>
      <c r="T260" s="23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6" t="s">
        <v>149</v>
      </c>
      <c r="AT260" s="236" t="s">
        <v>144</v>
      </c>
      <c r="AU260" s="236" t="s">
        <v>85</v>
      </c>
      <c r="AY260" s="16" t="s">
        <v>142</v>
      </c>
      <c r="BE260" s="237">
        <f>IF(N260="základní",J260,0)</f>
        <v>0</v>
      </c>
      <c r="BF260" s="237">
        <f>IF(N260="snížená",J260,0)</f>
        <v>0</v>
      </c>
      <c r="BG260" s="237">
        <f>IF(N260="zákl. přenesená",J260,0)</f>
        <v>0</v>
      </c>
      <c r="BH260" s="237">
        <f>IF(N260="sníž. přenesená",J260,0)</f>
        <v>0</v>
      </c>
      <c r="BI260" s="237">
        <f>IF(N260="nulová",J260,0)</f>
        <v>0</v>
      </c>
      <c r="BJ260" s="16" t="s">
        <v>83</v>
      </c>
      <c r="BK260" s="237">
        <f>ROUND(I260*H260,2)</f>
        <v>0</v>
      </c>
      <c r="BL260" s="16" t="s">
        <v>149</v>
      </c>
      <c r="BM260" s="236" t="s">
        <v>1744</v>
      </c>
    </row>
    <row r="261" spans="1:47" s="2" customFormat="1" ht="12">
      <c r="A261" s="37"/>
      <c r="B261" s="38"/>
      <c r="C261" s="39"/>
      <c r="D261" s="238" t="s">
        <v>151</v>
      </c>
      <c r="E261" s="39"/>
      <c r="F261" s="239" t="s">
        <v>1745</v>
      </c>
      <c r="G261" s="39"/>
      <c r="H261" s="39"/>
      <c r="I261" s="240"/>
      <c r="J261" s="39"/>
      <c r="K261" s="39"/>
      <c r="L261" s="43"/>
      <c r="M261" s="241"/>
      <c r="N261" s="242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151</v>
      </c>
      <c r="AU261" s="16" t="s">
        <v>85</v>
      </c>
    </row>
    <row r="262" spans="1:51" s="13" customFormat="1" ht="12">
      <c r="A262" s="13"/>
      <c r="B262" s="243"/>
      <c r="C262" s="244"/>
      <c r="D262" s="238" t="s">
        <v>153</v>
      </c>
      <c r="E262" s="245" t="s">
        <v>1</v>
      </c>
      <c r="F262" s="246" t="s">
        <v>1746</v>
      </c>
      <c r="G262" s="244"/>
      <c r="H262" s="247">
        <v>33.9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153</v>
      </c>
      <c r="AU262" s="253" t="s">
        <v>85</v>
      </c>
      <c r="AV262" s="13" t="s">
        <v>85</v>
      </c>
      <c r="AW262" s="13" t="s">
        <v>32</v>
      </c>
      <c r="AX262" s="13" t="s">
        <v>83</v>
      </c>
      <c r="AY262" s="253" t="s">
        <v>142</v>
      </c>
    </row>
    <row r="263" spans="1:63" s="12" customFormat="1" ht="22.8" customHeight="1">
      <c r="A263" s="12"/>
      <c r="B263" s="209"/>
      <c r="C263" s="210"/>
      <c r="D263" s="211" t="s">
        <v>75</v>
      </c>
      <c r="E263" s="223" t="s">
        <v>195</v>
      </c>
      <c r="F263" s="223" t="s">
        <v>226</v>
      </c>
      <c r="G263" s="210"/>
      <c r="H263" s="210"/>
      <c r="I263" s="213"/>
      <c r="J263" s="224">
        <f>BK263</f>
        <v>0</v>
      </c>
      <c r="K263" s="210"/>
      <c r="L263" s="215"/>
      <c r="M263" s="216"/>
      <c r="N263" s="217"/>
      <c r="O263" s="217"/>
      <c r="P263" s="218">
        <f>SUM(P264:P276)</f>
        <v>0</v>
      </c>
      <c r="Q263" s="217"/>
      <c r="R263" s="218">
        <f>SUM(R264:R276)</f>
        <v>2.6574648000000005</v>
      </c>
      <c r="S263" s="217"/>
      <c r="T263" s="219">
        <f>SUM(T264:T276)</f>
        <v>0.15072000000000002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0" t="s">
        <v>83</v>
      </c>
      <c r="AT263" s="221" t="s">
        <v>75</v>
      </c>
      <c r="AU263" s="221" t="s">
        <v>83</v>
      </c>
      <c r="AY263" s="220" t="s">
        <v>142</v>
      </c>
      <c r="BK263" s="222">
        <f>SUM(BK264:BK276)</f>
        <v>0</v>
      </c>
    </row>
    <row r="264" spans="1:65" s="2" customFormat="1" ht="24.15" customHeight="1">
      <c r="A264" s="37"/>
      <c r="B264" s="38"/>
      <c r="C264" s="225" t="s">
        <v>580</v>
      </c>
      <c r="D264" s="225" t="s">
        <v>144</v>
      </c>
      <c r="E264" s="226" t="s">
        <v>1747</v>
      </c>
      <c r="F264" s="227" t="s">
        <v>1748</v>
      </c>
      <c r="G264" s="228" t="s">
        <v>218</v>
      </c>
      <c r="H264" s="229">
        <v>8</v>
      </c>
      <c r="I264" s="230"/>
      <c r="J264" s="231">
        <f>ROUND(I264*H264,2)</f>
        <v>0</v>
      </c>
      <c r="K264" s="227" t="s">
        <v>148</v>
      </c>
      <c r="L264" s="43"/>
      <c r="M264" s="232" t="s">
        <v>1</v>
      </c>
      <c r="N264" s="233" t="s">
        <v>41</v>
      </c>
      <c r="O264" s="90"/>
      <c r="P264" s="234">
        <f>O264*H264</f>
        <v>0</v>
      </c>
      <c r="Q264" s="234">
        <v>0.29221</v>
      </c>
      <c r="R264" s="234">
        <f>Q264*H264</f>
        <v>2.33768</v>
      </c>
      <c r="S264" s="234">
        <v>0</v>
      </c>
      <c r="T264" s="23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6" t="s">
        <v>149</v>
      </c>
      <c r="AT264" s="236" t="s">
        <v>144</v>
      </c>
      <c r="AU264" s="236" t="s">
        <v>85</v>
      </c>
      <c r="AY264" s="16" t="s">
        <v>142</v>
      </c>
      <c r="BE264" s="237">
        <f>IF(N264="základní",J264,0)</f>
        <v>0</v>
      </c>
      <c r="BF264" s="237">
        <f>IF(N264="snížená",J264,0)</f>
        <v>0</v>
      </c>
      <c r="BG264" s="237">
        <f>IF(N264="zákl. přenesená",J264,0)</f>
        <v>0</v>
      </c>
      <c r="BH264" s="237">
        <f>IF(N264="sníž. přenesená",J264,0)</f>
        <v>0</v>
      </c>
      <c r="BI264" s="237">
        <f>IF(N264="nulová",J264,0)</f>
        <v>0</v>
      </c>
      <c r="BJ264" s="16" t="s">
        <v>83</v>
      </c>
      <c r="BK264" s="237">
        <f>ROUND(I264*H264,2)</f>
        <v>0</v>
      </c>
      <c r="BL264" s="16" t="s">
        <v>149</v>
      </c>
      <c r="BM264" s="236" t="s">
        <v>1749</v>
      </c>
    </row>
    <row r="265" spans="1:47" s="2" customFormat="1" ht="12">
      <c r="A265" s="37"/>
      <c r="B265" s="38"/>
      <c r="C265" s="39"/>
      <c r="D265" s="238" t="s">
        <v>151</v>
      </c>
      <c r="E265" s="39"/>
      <c r="F265" s="239" t="s">
        <v>1750</v>
      </c>
      <c r="G265" s="39"/>
      <c r="H265" s="39"/>
      <c r="I265" s="240"/>
      <c r="J265" s="39"/>
      <c r="K265" s="39"/>
      <c r="L265" s="43"/>
      <c r="M265" s="241"/>
      <c r="N265" s="242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151</v>
      </c>
      <c r="AU265" s="16" t="s">
        <v>85</v>
      </c>
    </row>
    <row r="266" spans="1:65" s="2" customFormat="1" ht="24.15" customHeight="1">
      <c r="A266" s="37"/>
      <c r="B266" s="38"/>
      <c r="C266" s="254" t="s">
        <v>589</v>
      </c>
      <c r="D266" s="254" t="s">
        <v>202</v>
      </c>
      <c r="E266" s="255" t="s">
        <v>1751</v>
      </c>
      <c r="F266" s="256" t="s">
        <v>1752</v>
      </c>
      <c r="G266" s="257" t="s">
        <v>218</v>
      </c>
      <c r="H266" s="258">
        <v>8</v>
      </c>
      <c r="I266" s="259"/>
      <c r="J266" s="260">
        <f>ROUND(I266*H266,2)</f>
        <v>0</v>
      </c>
      <c r="K266" s="256" t="s">
        <v>148</v>
      </c>
      <c r="L266" s="261"/>
      <c r="M266" s="262" t="s">
        <v>1</v>
      </c>
      <c r="N266" s="263" t="s">
        <v>41</v>
      </c>
      <c r="O266" s="90"/>
      <c r="P266" s="234">
        <f>O266*H266</f>
        <v>0</v>
      </c>
      <c r="Q266" s="234">
        <v>0.0045</v>
      </c>
      <c r="R266" s="234">
        <f>Q266*H266</f>
        <v>0.036</v>
      </c>
      <c r="S266" s="234">
        <v>0</v>
      </c>
      <c r="T266" s="23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6" t="s">
        <v>190</v>
      </c>
      <c r="AT266" s="236" t="s">
        <v>202</v>
      </c>
      <c r="AU266" s="236" t="s">
        <v>85</v>
      </c>
      <c r="AY266" s="16" t="s">
        <v>142</v>
      </c>
      <c r="BE266" s="237">
        <f>IF(N266="základní",J266,0)</f>
        <v>0</v>
      </c>
      <c r="BF266" s="237">
        <f>IF(N266="snížená",J266,0)</f>
        <v>0</v>
      </c>
      <c r="BG266" s="237">
        <f>IF(N266="zákl. přenesená",J266,0)</f>
        <v>0</v>
      </c>
      <c r="BH266" s="237">
        <f>IF(N266="sníž. přenesená",J266,0)</f>
        <v>0</v>
      </c>
      <c r="BI266" s="237">
        <f>IF(N266="nulová",J266,0)</f>
        <v>0</v>
      </c>
      <c r="BJ266" s="16" t="s">
        <v>83</v>
      </c>
      <c r="BK266" s="237">
        <f>ROUND(I266*H266,2)</f>
        <v>0</v>
      </c>
      <c r="BL266" s="16" t="s">
        <v>149</v>
      </c>
      <c r="BM266" s="236" t="s">
        <v>1753</v>
      </c>
    </row>
    <row r="267" spans="1:47" s="2" customFormat="1" ht="12">
      <c r="A267" s="37"/>
      <c r="B267" s="38"/>
      <c r="C267" s="39"/>
      <c r="D267" s="238" t="s">
        <v>151</v>
      </c>
      <c r="E267" s="39"/>
      <c r="F267" s="239" t="s">
        <v>1752</v>
      </c>
      <c r="G267" s="39"/>
      <c r="H267" s="39"/>
      <c r="I267" s="240"/>
      <c r="J267" s="39"/>
      <c r="K267" s="39"/>
      <c r="L267" s="43"/>
      <c r="M267" s="241"/>
      <c r="N267" s="242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151</v>
      </c>
      <c r="AU267" s="16" t="s">
        <v>85</v>
      </c>
    </row>
    <row r="268" spans="1:65" s="2" customFormat="1" ht="24.15" customHeight="1">
      <c r="A268" s="37"/>
      <c r="B268" s="38"/>
      <c r="C268" s="225" t="s">
        <v>595</v>
      </c>
      <c r="D268" s="225" t="s">
        <v>144</v>
      </c>
      <c r="E268" s="226" t="s">
        <v>1754</v>
      </c>
      <c r="F268" s="227" t="s">
        <v>1755</v>
      </c>
      <c r="G268" s="228" t="s">
        <v>307</v>
      </c>
      <c r="H268" s="229">
        <v>1</v>
      </c>
      <c r="I268" s="230"/>
      <c r="J268" s="231">
        <f>ROUND(I268*H268,2)</f>
        <v>0</v>
      </c>
      <c r="K268" s="227" t="s">
        <v>148</v>
      </c>
      <c r="L268" s="43"/>
      <c r="M268" s="232" t="s">
        <v>1</v>
      </c>
      <c r="N268" s="233" t="s">
        <v>41</v>
      </c>
      <c r="O268" s="90"/>
      <c r="P268" s="234">
        <f>O268*H268</f>
        <v>0</v>
      </c>
      <c r="Q268" s="234">
        <v>0.27205</v>
      </c>
      <c r="R268" s="234">
        <f>Q268*H268</f>
        <v>0.27205</v>
      </c>
      <c r="S268" s="234">
        <v>0</v>
      </c>
      <c r="T268" s="23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6" t="s">
        <v>149</v>
      </c>
      <c r="AT268" s="236" t="s">
        <v>144</v>
      </c>
      <c r="AU268" s="236" t="s">
        <v>85</v>
      </c>
      <c r="AY268" s="16" t="s">
        <v>142</v>
      </c>
      <c r="BE268" s="237">
        <f>IF(N268="základní",J268,0)</f>
        <v>0</v>
      </c>
      <c r="BF268" s="237">
        <f>IF(N268="snížená",J268,0)</f>
        <v>0</v>
      </c>
      <c r="BG268" s="237">
        <f>IF(N268="zákl. přenesená",J268,0)</f>
        <v>0</v>
      </c>
      <c r="BH268" s="237">
        <f>IF(N268="sníž. přenesená",J268,0)</f>
        <v>0</v>
      </c>
      <c r="BI268" s="237">
        <f>IF(N268="nulová",J268,0)</f>
        <v>0</v>
      </c>
      <c r="BJ268" s="16" t="s">
        <v>83</v>
      </c>
      <c r="BK268" s="237">
        <f>ROUND(I268*H268,2)</f>
        <v>0</v>
      </c>
      <c r="BL268" s="16" t="s">
        <v>149</v>
      </c>
      <c r="BM268" s="236" t="s">
        <v>1756</v>
      </c>
    </row>
    <row r="269" spans="1:47" s="2" customFormat="1" ht="12">
      <c r="A269" s="37"/>
      <c r="B269" s="38"/>
      <c r="C269" s="39"/>
      <c r="D269" s="238" t="s">
        <v>151</v>
      </c>
      <c r="E269" s="39"/>
      <c r="F269" s="239" t="s">
        <v>1757</v>
      </c>
      <c r="G269" s="39"/>
      <c r="H269" s="39"/>
      <c r="I269" s="240"/>
      <c r="J269" s="39"/>
      <c r="K269" s="39"/>
      <c r="L269" s="43"/>
      <c r="M269" s="241"/>
      <c r="N269" s="242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151</v>
      </c>
      <c r="AU269" s="16" t="s">
        <v>85</v>
      </c>
    </row>
    <row r="270" spans="1:65" s="2" customFormat="1" ht="33" customHeight="1">
      <c r="A270" s="37"/>
      <c r="B270" s="38"/>
      <c r="C270" s="254" t="s">
        <v>600</v>
      </c>
      <c r="D270" s="254" t="s">
        <v>202</v>
      </c>
      <c r="E270" s="255" t="s">
        <v>1758</v>
      </c>
      <c r="F270" s="256" t="s">
        <v>1759</v>
      </c>
      <c r="G270" s="257" t="s">
        <v>307</v>
      </c>
      <c r="H270" s="258">
        <v>1</v>
      </c>
      <c r="I270" s="259"/>
      <c r="J270" s="260">
        <f>ROUND(I270*H270,2)</f>
        <v>0</v>
      </c>
      <c r="K270" s="256" t="s">
        <v>148</v>
      </c>
      <c r="L270" s="261"/>
      <c r="M270" s="262" t="s">
        <v>1</v>
      </c>
      <c r="N270" s="263" t="s">
        <v>41</v>
      </c>
      <c r="O270" s="90"/>
      <c r="P270" s="234">
        <f>O270*H270</f>
        <v>0</v>
      </c>
      <c r="Q270" s="234">
        <v>0.0114</v>
      </c>
      <c r="R270" s="234">
        <f>Q270*H270</f>
        <v>0.0114</v>
      </c>
      <c r="S270" s="234">
        <v>0</v>
      </c>
      <c r="T270" s="23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6" t="s">
        <v>190</v>
      </c>
      <c r="AT270" s="236" t="s">
        <v>202</v>
      </c>
      <c r="AU270" s="236" t="s">
        <v>85</v>
      </c>
      <c r="AY270" s="16" t="s">
        <v>142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6" t="s">
        <v>83</v>
      </c>
      <c r="BK270" s="237">
        <f>ROUND(I270*H270,2)</f>
        <v>0</v>
      </c>
      <c r="BL270" s="16" t="s">
        <v>149</v>
      </c>
      <c r="BM270" s="236" t="s">
        <v>1760</v>
      </c>
    </row>
    <row r="271" spans="1:47" s="2" customFormat="1" ht="12">
      <c r="A271" s="37"/>
      <c r="B271" s="38"/>
      <c r="C271" s="39"/>
      <c r="D271" s="238" t="s">
        <v>151</v>
      </c>
      <c r="E271" s="39"/>
      <c r="F271" s="239" t="s">
        <v>1759</v>
      </c>
      <c r="G271" s="39"/>
      <c r="H271" s="39"/>
      <c r="I271" s="240"/>
      <c r="J271" s="39"/>
      <c r="K271" s="39"/>
      <c r="L271" s="43"/>
      <c r="M271" s="241"/>
      <c r="N271" s="242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151</v>
      </c>
      <c r="AU271" s="16" t="s">
        <v>85</v>
      </c>
    </row>
    <row r="272" spans="1:65" s="2" customFormat="1" ht="24.15" customHeight="1">
      <c r="A272" s="37"/>
      <c r="B272" s="38"/>
      <c r="C272" s="225" t="s">
        <v>608</v>
      </c>
      <c r="D272" s="225" t="s">
        <v>144</v>
      </c>
      <c r="E272" s="226" t="s">
        <v>1761</v>
      </c>
      <c r="F272" s="227" t="s">
        <v>1762</v>
      </c>
      <c r="G272" s="228" t="s">
        <v>218</v>
      </c>
      <c r="H272" s="229">
        <v>24</v>
      </c>
      <c r="I272" s="230"/>
      <c r="J272" s="231">
        <f>ROUND(I272*H272,2)</f>
        <v>0</v>
      </c>
      <c r="K272" s="227" t="s">
        <v>148</v>
      </c>
      <c r="L272" s="43"/>
      <c r="M272" s="232" t="s">
        <v>1</v>
      </c>
      <c r="N272" s="233" t="s">
        <v>41</v>
      </c>
      <c r="O272" s="90"/>
      <c r="P272" s="234">
        <f>O272*H272</f>
        <v>0</v>
      </c>
      <c r="Q272" s="234">
        <v>0</v>
      </c>
      <c r="R272" s="234">
        <f>Q272*H272</f>
        <v>0</v>
      </c>
      <c r="S272" s="234">
        <v>0.006</v>
      </c>
      <c r="T272" s="235">
        <f>S272*H272</f>
        <v>0.14400000000000002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6" t="s">
        <v>149</v>
      </c>
      <c r="AT272" s="236" t="s">
        <v>144</v>
      </c>
      <c r="AU272" s="236" t="s">
        <v>85</v>
      </c>
      <c r="AY272" s="16" t="s">
        <v>142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6" t="s">
        <v>83</v>
      </c>
      <c r="BK272" s="237">
        <f>ROUND(I272*H272,2)</f>
        <v>0</v>
      </c>
      <c r="BL272" s="16" t="s">
        <v>149</v>
      </c>
      <c r="BM272" s="236" t="s">
        <v>1763</v>
      </c>
    </row>
    <row r="273" spans="1:47" s="2" customFormat="1" ht="12">
      <c r="A273" s="37"/>
      <c r="B273" s="38"/>
      <c r="C273" s="39"/>
      <c r="D273" s="238" t="s">
        <v>151</v>
      </c>
      <c r="E273" s="39"/>
      <c r="F273" s="239" t="s">
        <v>1764</v>
      </c>
      <c r="G273" s="39"/>
      <c r="H273" s="39"/>
      <c r="I273" s="240"/>
      <c r="J273" s="39"/>
      <c r="K273" s="39"/>
      <c r="L273" s="43"/>
      <c r="M273" s="241"/>
      <c r="N273" s="242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151</v>
      </c>
      <c r="AU273" s="16" t="s">
        <v>85</v>
      </c>
    </row>
    <row r="274" spans="1:51" s="13" customFormat="1" ht="12">
      <c r="A274" s="13"/>
      <c r="B274" s="243"/>
      <c r="C274" s="244"/>
      <c r="D274" s="238" t="s">
        <v>153</v>
      </c>
      <c r="E274" s="245" t="s">
        <v>1</v>
      </c>
      <c r="F274" s="246" t="s">
        <v>1765</v>
      </c>
      <c r="G274" s="244"/>
      <c r="H274" s="247">
        <v>24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153</v>
      </c>
      <c r="AU274" s="253" t="s">
        <v>85</v>
      </c>
      <c r="AV274" s="13" t="s">
        <v>85</v>
      </c>
      <c r="AW274" s="13" t="s">
        <v>32</v>
      </c>
      <c r="AX274" s="13" t="s">
        <v>83</v>
      </c>
      <c r="AY274" s="253" t="s">
        <v>142</v>
      </c>
    </row>
    <row r="275" spans="1:65" s="2" customFormat="1" ht="24.15" customHeight="1">
      <c r="A275" s="37"/>
      <c r="B275" s="38"/>
      <c r="C275" s="225" t="s">
        <v>613</v>
      </c>
      <c r="D275" s="225" t="s">
        <v>144</v>
      </c>
      <c r="E275" s="226" t="s">
        <v>1766</v>
      </c>
      <c r="F275" s="227" t="s">
        <v>1767</v>
      </c>
      <c r="G275" s="228" t="s">
        <v>218</v>
      </c>
      <c r="H275" s="229">
        <v>0.12</v>
      </c>
      <c r="I275" s="230"/>
      <c r="J275" s="231">
        <f>ROUND(I275*H275,2)</f>
        <v>0</v>
      </c>
      <c r="K275" s="227" t="s">
        <v>148</v>
      </c>
      <c r="L275" s="43"/>
      <c r="M275" s="232" t="s">
        <v>1</v>
      </c>
      <c r="N275" s="233" t="s">
        <v>41</v>
      </c>
      <c r="O275" s="90"/>
      <c r="P275" s="234">
        <f>O275*H275</f>
        <v>0</v>
      </c>
      <c r="Q275" s="234">
        <v>0.00279</v>
      </c>
      <c r="R275" s="234">
        <f>Q275*H275</f>
        <v>0.0003348</v>
      </c>
      <c r="S275" s="234">
        <v>0.056</v>
      </c>
      <c r="T275" s="235">
        <f>S275*H275</f>
        <v>0.00672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6" t="s">
        <v>149</v>
      </c>
      <c r="AT275" s="236" t="s">
        <v>144</v>
      </c>
      <c r="AU275" s="236" t="s">
        <v>85</v>
      </c>
      <c r="AY275" s="16" t="s">
        <v>142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6" t="s">
        <v>83</v>
      </c>
      <c r="BK275" s="237">
        <f>ROUND(I275*H275,2)</f>
        <v>0</v>
      </c>
      <c r="BL275" s="16" t="s">
        <v>149</v>
      </c>
      <c r="BM275" s="236" t="s">
        <v>1768</v>
      </c>
    </row>
    <row r="276" spans="1:47" s="2" customFormat="1" ht="12">
      <c r="A276" s="37"/>
      <c r="B276" s="38"/>
      <c r="C276" s="39"/>
      <c r="D276" s="238" t="s">
        <v>151</v>
      </c>
      <c r="E276" s="39"/>
      <c r="F276" s="239" t="s">
        <v>1769</v>
      </c>
      <c r="G276" s="39"/>
      <c r="H276" s="39"/>
      <c r="I276" s="240"/>
      <c r="J276" s="39"/>
      <c r="K276" s="39"/>
      <c r="L276" s="43"/>
      <c r="M276" s="241"/>
      <c r="N276" s="242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151</v>
      </c>
      <c r="AU276" s="16" t="s">
        <v>85</v>
      </c>
    </row>
    <row r="277" spans="1:63" s="12" customFormat="1" ht="22.8" customHeight="1">
      <c r="A277" s="12"/>
      <c r="B277" s="209"/>
      <c r="C277" s="210"/>
      <c r="D277" s="211" t="s">
        <v>75</v>
      </c>
      <c r="E277" s="223" t="s">
        <v>736</v>
      </c>
      <c r="F277" s="223" t="s">
        <v>737</v>
      </c>
      <c r="G277" s="210"/>
      <c r="H277" s="210"/>
      <c r="I277" s="213"/>
      <c r="J277" s="224">
        <f>BK277</f>
        <v>0</v>
      </c>
      <c r="K277" s="210"/>
      <c r="L277" s="215"/>
      <c r="M277" s="216"/>
      <c r="N277" s="217"/>
      <c r="O277" s="217"/>
      <c r="P277" s="218">
        <f>SUM(P278:P279)</f>
        <v>0</v>
      </c>
      <c r="Q277" s="217"/>
      <c r="R277" s="218">
        <f>SUM(R278:R279)</f>
        <v>0</v>
      </c>
      <c r="S277" s="217"/>
      <c r="T277" s="219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20" t="s">
        <v>83</v>
      </c>
      <c r="AT277" s="221" t="s">
        <v>75</v>
      </c>
      <c r="AU277" s="221" t="s">
        <v>83</v>
      </c>
      <c r="AY277" s="220" t="s">
        <v>142</v>
      </c>
      <c r="BK277" s="222">
        <f>SUM(BK278:BK279)</f>
        <v>0</v>
      </c>
    </row>
    <row r="278" spans="1:65" s="2" customFormat="1" ht="24.15" customHeight="1">
      <c r="A278" s="37"/>
      <c r="B278" s="38"/>
      <c r="C278" s="225" t="s">
        <v>620</v>
      </c>
      <c r="D278" s="225" t="s">
        <v>144</v>
      </c>
      <c r="E278" s="226" t="s">
        <v>1770</v>
      </c>
      <c r="F278" s="227" t="s">
        <v>1771</v>
      </c>
      <c r="G278" s="228" t="s">
        <v>186</v>
      </c>
      <c r="H278" s="229">
        <v>48.856</v>
      </c>
      <c r="I278" s="230"/>
      <c r="J278" s="231">
        <f>ROUND(I278*H278,2)</f>
        <v>0</v>
      </c>
      <c r="K278" s="227" t="s">
        <v>148</v>
      </c>
      <c r="L278" s="43"/>
      <c r="M278" s="232" t="s">
        <v>1</v>
      </c>
      <c r="N278" s="233" t="s">
        <v>41</v>
      </c>
      <c r="O278" s="90"/>
      <c r="P278" s="234">
        <f>O278*H278</f>
        <v>0</v>
      </c>
      <c r="Q278" s="234">
        <v>0</v>
      </c>
      <c r="R278" s="234">
        <f>Q278*H278</f>
        <v>0</v>
      </c>
      <c r="S278" s="234">
        <v>0</v>
      </c>
      <c r="T278" s="23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6" t="s">
        <v>149</v>
      </c>
      <c r="AT278" s="236" t="s">
        <v>144</v>
      </c>
      <c r="AU278" s="236" t="s">
        <v>85</v>
      </c>
      <c r="AY278" s="16" t="s">
        <v>142</v>
      </c>
      <c r="BE278" s="237">
        <f>IF(N278="základní",J278,0)</f>
        <v>0</v>
      </c>
      <c r="BF278" s="237">
        <f>IF(N278="snížená",J278,0)</f>
        <v>0</v>
      </c>
      <c r="BG278" s="237">
        <f>IF(N278="zákl. přenesená",J278,0)</f>
        <v>0</v>
      </c>
      <c r="BH278" s="237">
        <f>IF(N278="sníž. přenesená",J278,0)</f>
        <v>0</v>
      </c>
      <c r="BI278" s="237">
        <f>IF(N278="nulová",J278,0)</f>
        <v>0</v>
      </c>
      <c r="BJ278" s="16" t="s">
        <v>83</v>
      </c>
      <c r="BK278" s="237">
        <f>ROUND(I278*H278,2)</f>
        <v>0</v>
      </c>
      <c r="BL278" s="16" t="s">
        <v>149</v>
      </c>
      <c r="BM278" s="236" t="s">
        <v>1772</v>
      </c>
    </row>
    <row r="279" spans="1:47" s="2" customFormat="1" ht="12">
      <c r="A279" s="37"/>
      <c r="B279" s="38"/>
      <c r="C279" s="39"/>
      <c r="D279" s="238" t="s">
        <v>151</v>
      </c>
      <c r="E279" s="39"/>
      <c r="F279" s="239" t="s">
        <v>1773</v>
      </c>
      <c r="G279" s="39"/>
      <c r="H279" s="39"/>
      <c r="I279" s="240"/>
      <c r="J279" s="39"/>
      <c r="K279" s="39"/>
      <c r="L279" s="43"/>
      <c r="M279" s="241"/>
      <c r="N279" s="242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151</v>
      </c>
      <c r="AU279" s="16" t="s">
        <v>85</v>
      </c>
    </row>
    <row r="280" spans="1:63" s="12" customFormat="1" ht="25.9" customHeight="1">
      <c r="A280" s="12"/>
      <c r="B280" s="209"/>
      <c r="C280" s="210"/>
      <c r="D280" s="211" t="s">
        <v>75</v>
      </c>
      <c r="E280" s="212" t="s">
        <v>295</v>
      </c>
      <c r="F280" s="212" t="s">
        <v>296</v>
      </c>
      <c r="G280" s="210"/>
      <c r="H280" s="210"/>
      <c r="I280" s="213"/>
      <c r="J280" s="214">
        <f>BK280</f>
        <v>0</v>
      </c>
      <c r="K280" s="210"/>
      <c r="L280" s="215"/>
      <c r="M280" s="216"/>
      <c r="N280" s="217"/>
      <c r="O280" s="217"/>
      <c r="P280" s="218">
        <f>P281+P309+P349</f>
        <v>0</v>
      </c>
      <c r="Q280" s="217"/>
      <c r="R280" s="218">
        <f>R281+R309+R349</f>
        <v>0.7263</v>
      </c>
      <c r="S280" s="217"/>
      <c r="T280" s="219">
        <f>T281+T309+T349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20" t="s">
        <v>85</v>
      </c>
      <c r="AT280" s="221" t="s">
        <v>75</v>
      </c>
      <c r="AU280" s="221" t="s">
        <v>76</v>
      </c>
      <c r="AY280" s="220" t="s">
        <v>142</v>
      </c>
      <c r="BK280" s="222">
        <f>BK281+BK309+BK349</f>
        <v>0</v>
      </c>
    </row>
    <row r="281" spans="1:63" s="12" customFormat="1" ht="22.8" customHeight="1">
      <c r="A281" s="12"/>
      <c r="B281" s="209"/>
      <c r="C281" s="210"/>
      <c r="D281" s="211" t="s">
        <v>75</v>
      </c>
      <c r="E281" s="223" t="s">
        <v>964</v>
      </c>
      <c r="F281" s="223" t="s">
        <v>965</v>
      </c>
      <c r="G281" s="210"/>
      <c r="H281" s="210"/>
      <c r="I281" s="213"/>
      <c r="J281" s="224">
        <f>BK281</f>
        <v>0</v>
      </c>
      <c r="K281" s="210"/>
      <c r="L281" s="215"/>
      <c r="M281" s="216"/>
      <c r="N281" s="217"/>
      <c r="O281" s="217"/>
      <c r="P281" s="218">
        <f>SUM(P282:P308)</f>
        <v>0</v>
      </c>
      <c r="Q281" s="217"/>
      <c r="R281" s="218">
        <f>SUM(R282:R308)</f>
        <v>0.33768</v>
      </c>
      <c r="S281" s="217"/>
      <c r="T281" s="219">
        <f>SUM(T282:T308)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0" t="s">
        <v>85</v>
      </c>
      <c r="AT281" s="221" t="s">
        <v>75</v>
      </c>
      <c r="AU281" s="221" t="s">
        <v>83</v>
      </c>
      <c r="AY281" s="220" t="s">
        <v>142</v>
      </c>
      <c r="BK281" s="222">
        <f>SUM(BK282:BK308)</f>
        <v>0</v>
      </c>
    </row>
    <row r="282" spans="1:65" s="2" customFormat="1" ht="21.75" customHeight="1">
      <c r="A282" s="37"/>
      <c r="B282" s="38"/>
      <c r="C282" s="225" t="s">
        <v>626</v>
      </c>
      <c r="D282" s="225" t="s">
        <v>144</v>
      </c>
      <c r="E282" s="226" t="s">
        <v>1774</v>
      </c>
      <c r="F282" s="227" t="s">
        <v>1775</v>
      </c>
      <c r="G282" s="228" t="s">
        <v>218</v>
      </c>
      <c r="H282" s="229">
        <v>16</v>
      </c>
      <c r="I282" s="230"/>
      <c r="J282" s="231">
        <f>ROUND(I282*H282,2)</f>
        <v>0</v>
      </c>
      <c r="K282" s="227" t="s">
        <v>148</v>
      </c>
      <c r="L282" s="43"/>
      <c r="M282" s="232" t="s">
        <v>1</v>
      </c>
      <c r="N282" s="233" t="s">
        <v>41</v>
      </c>
      <c r="O282" s="90"/>
      <c r="P282" s="234">
        <f>O282*H282</f>
        <v>0</v>
      </c>
      <c r="Q282" s="234">
        <v>0.00142</v>
      </c>
      <c r="R282" s="234">
        <f>Q282*H282</f>
        <v>0.02272</v>
      </c>
      <c r="S282" s="234">
        <v>0</v>
      </c>
      <c r="T282" s="23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6" t="s">
        <v>240</v>
      </c>
      <c r="AT282" s="236" t="s">
        <v>144</v>
      </c>
      <c r="AU282" s="236" t="s">
        <v>85</v>
      </c>
      <c r="AY282" s="16" t="s">
        <v>142</v>
      </c>
      <c r="BE282" s="237">
        <f>IF(N282="základní",J282,0)</f>
        <v>0</v>
      </c>
      <c r="BF282" s="237">
        <f>IF(N282="snížená",J282,0)</f>
        <v>0</v>
      </c>
      <c r="BG282" s="237">
        <f>IF(N282="zákl. přenesená",J282,0)</f>
        <v>0</v>
      </c>
      <c r="BH282" s="237">
        <f>IF(N282="sníž. přenesená",J282,0)</f>
        <v>0</v>
      </c>
      <c r="BI282" s="237">
        <f>IF(N282="nulová",J282,0)</f>
        <v>0</v>
      </c>
      <c r="BJ282" s="16" t="s">
        <v>83</v>
      </c>
      <c r="BK282" s="237">
        <f>ROUND(I282*H282,2)</f>
        <v>0</v>
      </c>
      <c r="BL282" s="16" t="s">
        <v>240</v>
      </c>
      <c r="BM282" s="236" t="s">
        <v>1776</v>
      </c>
    </row>
    <row r="283" spans="1:47" s="2" customFormat="1" ht="12">
      <c r="A283" s="37"/>
      <c r="B283" s="38"/>
      <c r="C283" s="39"/>
      <c r="D283" s="238" t="s">
        <v>151</v>
      </c>
      <c r="E283" s="39"/>
      <c r="F283" s="239" t="s">
        <v>1777</v>
      </c>
      <c r="G283" s="39"/>
      <c r="H283" s="39"/>
      <c r="I283" s="240"/>
      <c r="J283" s="39"/>
      <c r="K283" s="39"/>
      <c r="L283" s="43"/>
      <c r="M283" s="241"/>
      <c r="N283" s="242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151</v>
      </c>
      <c r="AU283" s="16" t="s">
        <v>85</v>
      </c>
    </row>
    <row r="284" spans="1:65" s="2" customFormat="1" ht="21.75" customHeight="1">
      <c r="A284" s="37"/>
      <c r="B284" s="38"/>
      <c r="C284" s="225" t="s">
        <v>631</v>
      </c>
      <c r="D284" s="225" t="s">
        <v>144</v>
      </c>
      <c r="E284" s="226" t="s">
        <v>1778</v>
      </c>
      <c r="F284" s="227" t="s">
        <v>1779</v>
      </c>
      <c r="G284" s="228" t="s">
        <v>218</v>
      </c>
      <c r="H284" s="229">
        <v>24</v>
      </c>
      <c r="I284" s="230"/>
      <c r="J284" s="231">
        <f>ROUND(I284*H284,2)</f>
        <v>0</v>
      </c>
      <c r="K284" s="227" t="s">
        <v>148</v>
      </c>
      <c r="L284" s="43"/>
      <c r="M284" s="232" t="s">
        <v>1</v>
      </c>
      <c r="N284" s="233" t="s">
        <v>41</v>
      </c>
      <c r="O284" s="90"/>
      <c r="P284" s="234">
        <f>O284*H284</f>
        <v>0</v>
      </c>
      <c r="Q284" s="234">
        <v>0.01232</v>
      </c>
      <c r="R284" s="234">
        <f>Q284*H284</f>
        <v>0.29568</v>
      </c>
      <c r="S284" s="234">
        <v>0</v>
      </c>
      <c r="T284" s="23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6" t="s">
        <v>240</v>
      </c>
      <c r="AT284" s="236" t="s">
        <v>144</v>
      </c>
      <c r="AU284" s="236" t="s">
        <v>85</v>
      </c>
      <c r="AY284" s="16" t="s">
        <v>142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6" t="s">
        <v>83</v>
      </c>
      <c r="BK284" s="237">
        <f>ROUND(I284*H284,2)</f>
        <v>0</v>
      </c>
      <c r="BL284" s="16" t="s">
        <v>240</v>
      </c>
      <c r="BM284" s="236" t="s">
        <v>1780</v>
      </c>
    </row>
    <row r="285" spans="1:47" s="2" customFormat="1" ht="12">
      <c r="A285" s="37"/>
      <c r="B285" s="38"/>
      <c r="C285" s="39"/>
      <c r="D285" s="238" t="s">
        <v>151</v>
      </c>
      <c r="E285" s="39"/>
      <c r="F285" s="239" t="s">
        <v>1781</v>
      </c>
      <c r="G285" s="39"/>
      <c r="H285" s="39"/>
      <c r="I285" s="240"/>
      <c r="J285" s="39"/>
      <c r="K285" s="39"/>
      <c r="L285" s="43"/>
      <c r="M285" s="241"/>
      <c r="N285" s="242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151</v>
      </c>
      <c r="AU285" s="16" t="s">
        <v>85</v>
      </c>
    </row>
    <row r="286" spans="1:65" s="2" customFormat="1" ht="16.5" customHeight="1">
      <c r="A286" s="37"/>
      <c r="B286" s="38"/>
      <c r="C286" s="225" t="s">
        <v>636</v>
      </c>
      <c r="D286" s="225" t="s">
        <v>144</v>
      </c>
      <c r="E286" s="226" t="s">
        <v>1782</v>
      </c>
      <c r="F286" s="227" t="s">
        <v>1783</v>
      </c>
      <c r="G286" s="228" t="s">
        <v>218</v>
      </c>
      <c r="H286" s="229">
        <v>3</v>
      </c>
      <c r="I286" s="230"/>
      <c r="J286" s="231">
        <f>ROUND(I286*H286,2)</f>
        <v>0</v>
      </c>
      <c r="K286" s="227" t="s">
        <v>148</v>
      </c>
      <c r="L286" s="43"/>
      <c r="M286" s="232" t="s">
        <v>1</v>
      </c>
      <c r="N286" s="233" t="s">
        <v>41</v>
      </c>
      <c r="O286" s="90"/>
      <c r="P286" s="234">
        <f>O286*H286</f>
        <v>0</v>
      </c>
      <c r="Q286" s="234">
        <v>0.00201</v>
      </c>
      <c r="R286" s="234">
        <f>Q286*H286</f>
        <v>0.006030000000000001</v>
      </c>
      <c r="S286" s="234">
        <v>0</v>
      </c>
      <c r="T286" s="235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6" t="s">
        <v>240</v>
      </c>
      <c r="AT286" s="236" t="s">
        <v>144</v>
      </c>
      <c r="AU286" s="236" t="s">
        <v>85</v>
      </c>
      <c r="AY286" s="16" t="s">
        <v>142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6" t="s">
        <v>83</v>
      </c>
      <c r="BK286" s="237">
        <f>ROUND(I286*H286,2)</f>
        <v>0</v>
      </c>
      <c r="BL286" s="16" t="s">
        <v>240</v>
      </c>
      <c r="BM286" s="236" t="s">
        <v>1784</v>
      </c>
    </row>
    <row r="287" spans="1:47" s="2" customFormat="1" ht="12">
      <c r="A287" s="37"/>
      <c r="B287" s="38"/>
      <c r="C287" s="39"/>
      <c r="D287" s="238" t="s">
        <v>151</v>
      </c>
      <c r="E287" s="39"/>
      <c r="F287" s="239" t="s">
        <v>1785</v>
      </c>
      <c r="G287" s="39"/>
      <c r="H287" s="39"/>
      <c r="I287" s="240"/>
      <c r="J287" s="39"/>
      <c r="K287" s="39"/>
      <c r="L287" s="43"/>
      <c r="M287" s="241"/>
      <c r="N287" s="242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151</v>
      </c>
      <c r="AU287" s="16" t="s">
        <v>85</v>
      </c>
    </row>
    <row r="288" spans="1:65" s="2" customFormat="1" ht="16.5" customHeight="1">
      <c r="A288" s="37"/>
      <c r="B288" s="38"/>
      <c r="C288" s="225" t="s">
        <v>641</v>
      </c>
      <c r="D288" s="225" t="s">
        <v>144</v>
      </c>
      <c r="E288" s="226" t="s">
        <v>1786</v>
      </c>
      <c r="F288" s="227" t="s">
        <v>1787</v>
      </c>
      <c r="G288" s="228" t="s">
        <v>218</v>
      </c>
      <c r="H288" s="229">
        <v>1</v>
      </c>
      <c r="I288" s="230"/>
      <c r="J288" s="231">
        <f>ROUND(I288*H288,2)</f>
        <v>0</v>
      </c>
      <c r="K288" s="227" t="s">
        <v>148</v>
      </c>
      <c r="L288" s="43"/>
      <c r="M288" s="232" t="s">
        <v>1</v>
      </c>
      <c r="N288" s="233" t="s">
        <v>41</v>
      </c>
      <c r="O288" s="90"/>
      <c r="P288" s="234">
        <f>O288*H288</f>
        <v>0</v>
      </c>
      <c r="Q288" s="234">
        <v>0.00041</v>
      </c>
      <c r="R288" s="234">
        <f>Q288*H288</f>
        <v>0.00041</v>
      </c>
      <c r="S288" s="234">
        <v>0</v>
      </c>
      <c r="T288" s="23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6" t="s">
        <v>240</v>
      </c>
      <c r="AT288" s="236" t="s">
        <v>144</v>
      </c>
      <c r="AU288" s="236" t="s">
        <v>85</v>
      </c>
      <c r="AY288" s="16" t="s">
        <v>142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6" t="s">
        <v>83</v>
      </c>
      <c r="BK288" s="237">
        <f>ROUND(I288*H288,2)</f>
        <v>0</v>
      </c>
      <c r="BL288" s="16" t="s">
        <v>240</v>
      </c>
      <c r="BM288" s="236" t="s">
        <v>1788</v>
      </c>
    </row>
    <row r="289" spans="1:47" s="2" customFormat="1" ht="12">
      <c r="A289" s="37"/>
      <c r="B289" s="38"/>
      <c r="C289" s="39"/>
      <c r="D289" s="238" t="s">
        <v>151</v>
      </c>
      <c r="E289" s="39"/>
      <c r="F289" s="239" t="s">
        <v>1789</v>
      </c>
      <c r="G289" s="39"/>
      <c r="H289" s="39"/>
      <c r="I289" s="240"/>
      <c r="J289" s="39"/>
      <c r="K289" s="39"/>
      <c r="L289" s="43"/>
      <c r="M289" s="241"/>
      <c r="N289" s="242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151</v>
      </c>
      <c r="AU289" s="16" t="s">
        <v>85</v>
      </c>
    </row>
    <row r="290" spans="1:65" s="2" customFormat="1" ht="16.5" customHeight="1">
      <c r="A290" s="37"/>
      <c r="B290" s="38"/>
      <c r="C290" s="225" t="s">
        <v>647</v>
      </c>
      <c r="D290" s="225" t="s">
        <v>144</v>
      </c>
      <c r="E290" s="226" t="s">
        <v>1790</v>
      </c>
      <c r="F290" s="227" t="s">
        <v>1791</v>
      </c>
      <c r="G290" s="228" t="s">
        <v>218</v>
      </c>
      <c r="H290" s="229">
        <v>8</v>
      </c>
      <c r="I290" s="230"/>
      <c r="J290" s="231">
        <f>ROUND(I290*H290,2)</f>
        <v>0</v>
      </c>
      <c r="K290" s="227" t="s">
        <v>148</v>
      </c>
      <c r="L290" s="43"/>
      <c r="M290" s="232" t="s">
        <v>1</v>
      </c>
      <c r="N290" s="233" t="s">
        <v>41</v>
      </c>
      <c r="O290" s="90"/>
      <c r="P290" s="234">
        <f>O290*H290</f>
        <v>0</v>
      </c>
      <c r="Q290" s="234">
        <v>0.00048</v>
      </c>
      <c r="R290" s="234">
        <f>Q290*H290</f>
        <v>0.00384</v>
      </c>
      <c r="S290" s="234">
        <v>0</v>
      </c>
      <c r="T290" s="23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6" t="s">
        <v>240</v>
      </c>
      <c r="AT290" s="236" t="s">
        <v>144</v>
      </c>
      <c r="AU290" s="236" t="s">
        <v>85</v>
      </c>
      <c r="AY290" s="16" t="s">
        <v>142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6" t="s">
        <v>83</v>
      </c>
      <c r="BK290" s="237">
        <f>ROUND(I290*H290,2)</f>
        <v>0</v>
      </c>
      <c r="BL290" s="16" t="s">
        <v>240</v>
      </c>
      <c r="BM290" s="236" t="s">
        <v>1792</v>
      </c>
    </row>
    <row r="291" spans="1:47" s="2" customFormat="1" ht="12">
      <c r="A291" s="37"/>
      <c r="B291" s="38"/>
      <c r="C291" s="39"/>
      <c r="D291" s="238" t="s">
        <v>151</v>
      </c>
      <c r="E291" s="39"/>
      <c r="F291" s="239" t="s">
        <v>1793</v>
      </c>
      <c r="G291" s="39"/>
      <c r="H291" s="39"/>
      <c r="I291" s="240"/>
      <c r="J291" s="39"/>
      <c r="K291" s="39"/>
      <c r="L291" s="43"/>
      <c r="M291" s="241"/>
      <c r="N291" s="242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151</v>
      </c>
      <c r="AU291" s="16" t="s">
        <v>85</v>
      </c>
    </row>
    <row r="292" spans="1:51" s="13" customFormat="1" ht="12">
      <c r="A292" s="13"/>
      <c r="B292" s="243"/>
      <c r="C292" s="244"/>
      <c r="D292" s="238" t="s">
        <v>153</v>
      </c>
      <c r="E292" s="245" t="s">
        <v>1</v>
      </c>
      <c r="F292" s="246" t="s">
        <v>1794</v>
      </c>
      <c r="G292" s="244"/>
      <c r="H292" s="247">
        <v>8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153</v>
      </c>
      <c r="AU292" s="253" t="s">
        <v>85</v>
      </c>
      <c r="AV292" s="13" t="s">
        <v>85</v>
      </c>
      <c r="AW292" s="13" t="s">
        <v>32</v>
      </c>
      <c r="AX292" s="13" t="s">
        <v>83</v>
      </c>
      <c r="AY292" s="253" t="s">
        <v>142</v>
      </c>
    </row>
    <row r="293" spans="1:65" s="2" customFormat="1" ht="16.5" customHeight="1">
      <c r="A293" s="37"/>
      <c r="B293" s="38"/>
      <c r="C293" s="225" t="s">
        <v>654</v>
      </c>
      <c r="D293" s="225" t="s">
        <v>144</v>
      </c>
      <c r="E293" s="226" t="s">
        <v>1795</v>
      </c>
      <c r="F293" s="227" t="s">
        <v>1796</v>
      </c>
      <c r="G293" s="228" t="s">
        <v>218</v>
      </c>
      <c r="H293" s="229">
        <v>3</v>
      </c>
      <c r="I293" s="230"/>
      <c r="J293" s="231">
        <f>ROUND(I293*H293,2)</f>
        <v>0</v>
      </c>
      <c r="K293" s="227" t="s">
        <v>148</v>
      </c>
      <c r="L293" s="43"/>
      <c r="M293" s="232" t="s">
        <v>1</v>
      </c>
      <c r="N293" s="233" t="s">
        <v>41</v>
      </c>
      <c r="O293" s="90"/>
      <c r="P293" s="234">
        <f>O293*H293</f>
        <v>0</v>
      </c>
      <c r="Q293" s="234">
        <v>0.00224</v>
      </c>
      <c r="R293" s="234">
        <f>Q293*H293</f>
        <v>0.006719999999999999</v>
      </c>
      <c r="S293" s="234">
        <v>0</v>
      </c>
      <c r="T293" s="23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6" t="s">
        <v>240</v>
      </c>
      <c r="AT293" s="236" t="s">
        <v>144</v>
      </c>
      <c r="AU293" s="236" t="s">
        <v>85</v>
      </c>
      <c r="AY293" s="16" t="s">
        <v>142</v>
      </c>
      <c r="BE293" s="237">
        <f>IF(N293="základní",J293,0)</f>
        <v>0</v>
      </c>
      <c r="BF293" s="237">
        <f>IF(N293="snížená",J293,0)</f>
        <v>0</v>
      </c>
      <c r="BG293" s="237">
        <f>IF(N293="zákl. přenesená",J293,0)</f>
        <v>0</v>
      </c>
      <c r="BH293" s="237">
        <f>IF(N293="sníž. přenesená",J293,0)</f>
        <v>0</v>
      </c>
      <c r="BI293" s="237">
        <f>IF(N293="nulová",J293,0)</f>
        <v>0</v>
      </c>
      <c r="BJ293" s="16" t="s">
        <v>83</v>
      </c>
      <c r="BK293" s="237">
        <f>ROUND(I293*H293,2)</f>
        <v>0</v>
      </c>
      <c r="BL293" s="16" t="s">
        <v>240</v>
      </c>
      <c r="BM293" s="236" t="s">
        <v>1797</v>
      </c>
    </row>
    <row r="294" spans="1:47" s="2" customFormat="1" ht="12">
      <c r="A294" s="37"/>
      <c r="B294" s="38"/>
      <c r="C294" s="39"/>
      <c r="D294" s="238" t="s">
        <v>151</v>
      </c>
      <c r="E294" s="39"/>
      <c r="F294" s="239" t="s">
        <v>1798</v>
      </c>
      <c r="G294" s="39"/>
      <c r="H294" s="39"/>
      <c r="I294" s="240"/>
      <c r="J294" s="39"/>
      <c r="K294" s="39"/>
      <c r="L294" s="43"/>
      <c r="M294" s="241"/>
      <c r="N294" s="242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151</v>
      </c>
      <c r="AU294" s="16" t="s">
        <v>85</v>
      </c>
    </row>
    <row r="295" spans="1:65" s="2" customFormat="1" ht="16.5" customHeight="1">
      <c r="A295" s="37"/>
      <c r="B295" s="38"/>
      <c r="C295" s="225" t="s">
        <v>659</v>
      </c>
      <c r="D295" s="225" t="s">
        <v>144</v>
      </c>
      <c r="E295" s="226" t="s">
        <v>1799</v>
      </c>
      <c r="F295" s="227" t="s">
        <v>1800</v>
      </c>
      <c r="G295" s="228" t="s">
        <v>307</v>
      </c>
      <c r="H295" s="229">
        <v>3</v>
      </c>
      <c r="I295" s="230"/>
      <c r="J295" s="231">
        <f>ROUND(I295*H295,2)</f>
        <v>0</v>
      </c>
      <c r="K295" s="227" t="s">
        <v>148</v>
      </c>
      <c r="L295" s="43"/>
      <c r="M295" s="232" t="s">
        <v>1</v>
      </c>
      <c r="N295" s="233" t="s">
        <v>41</v>
      </c>
      <c r="O295" s="90"/>
      <c r="P295" s="234">
        <f>O295*H295</f>
        <v>0</v>
      </c>
      <c r="Q295" s="234">
        <v>0</v>
      </c>
      <c r="R295" s="234">
        <f>Q295*H295</f>
        <v>0</v>
      </c>
      <c r="S295" s="234">
        <v>0</v>
      </c>
      <c r="T295" s="235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6" t="s">
        <v>240</v>
      </c>
      <c r="AT295" s="236" t="s">
        <v>144</v>
      </c>
      <c r="AU295" s="236" t="s">
        <v>85</v>
      </c>
      <c r="AY295" s="16" t="s">
        <v>142</v>
      </c>
      <c r="BE295" s="237">
        <f>IF(N295="základní",J295,0)</f>
        <v>0</v>
      </c>
      <c r="BF295" s="237">
        <f>IF(N295="snížená",J295,0)</f>
        <v>0</v>
      </c>
      <c r="BG295" s="237">
        <f>IF(N295="zákl. přenesená",J295,0)</f>
        <v>0</v>
      </c>
      <c r="BH295" s="237">
        <f>IF(N295="sníž. přenesená",J295,0)</f>
        <v>0</v>
      </c>
      <c r="BI295" s="237">
        <f>IF(N295="nulová",J295,0)</f>
        <v>0</v>
      </c>
      <c r="BJ295" s="16" t="s">
        <v>83</v>
      </c>
      <c r="BK295" s="237">
        <f>ROUND(I295*H295,2)</f>
        <v>0</v>
      </c>
      <c r="BL295" s="16" t="s">
        <v>240</v>
      </c>
      <c r="BM295" s="236" t="s">
        <v>1801</v>
      </c>
    </row>
    <row r="296" spans="1:47" s="2" customFormat="1" ht="12">
      <c r="A296" s="37"/>
      <c r="B296" s="38"/>
      <c r="C296" s="39"/>
      <c r="D296" s="238" t="s">
        <v>151</v>
      </c>
      <c r="E296" s="39"/>
      <c r="F296" s="239" t="s">
        <v>1802</v>
      </c>
      <c r="G296" s="39"/>
      <c r="H296" s="39"/>
      <c r="I296" s="240"/>
      <c r="J296" s="39"/>
      <c r="K296" s="39"/>
      <c r="L296" s="43"/>
      <c r="M296" s="241"/>
      <c r="N296" s="242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151</v>
      </c>
      <c r="AU296" s="16" t="s">
        <v>85</v>
      </c>
    </row>
    <row r="297" spans="1:65" s="2" customFormat="1" ht="16.5" customHeight="1">
      <c r="A297" s="37"/>
      <c r="B297" s="38"/>
      <c r="C297" s="225" t="s">
        <v>664</v>
      </c>
      <c r="D297" s="225" t="s">
        <v>144</v>
      </c>
      <c r="E297" s="226" t="s">
        <v>1803</v>
      </c>
      <c r="F297" s="227" t="s">
        <v>1804</v>
      </c>
      <c r="G297" s="228" t="s">
        <v>307</v>
      </c>
      <c r="H297" s="229">
        <v>3</v>
      </c>
      <c r="I297" s="230"/>
      <c r="J297" s="231">
        <f>ROUND(I297*H297,2)</f>
        <v>0</v>
      </c>
      <c r="K297" s="227" t="s">
        <v>148</v>
      </c>
      <c r="L297" s="43"/>
      <c r="M297" s="232" t="s">
        <v>1</v>
      </c>
      <c r="N297" s="233" t="s">
        <v>41</v>
      </c>
      <c r="O297" s="90"/>
      <c r="P297" s="234">
        <f>O297*H297</f>
        <v>0</v>
      </c>
      <c r="Q297" s="234">
        <v>0</v>
      </c>
      <c r="R297" s="234">
        <f>Q297*H297</f>
        <v>0</v>
      </c>
      <c r="S297" s="234">
        <v>0</v>
      </c>
      <c r="T297" s="235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6" t="s">
        <v>240</v>
      </c>
      <c r="AT297" s="236" t="s">
        <v>144</v>
      </c>
      <c r="AU297" s="236" t="s">
        <v>85</v>
      </c>
      <c r="AY297" s="16" t="s">
        <v>142</v>
      </c>
      <c r="BE297" s="237">
        <f>IF(N297="základní",J297,0)</f>
        <v>0</v>
      </c>
      <c r="BF297" s="237">
        <f>IF(N297="snížená",J297,0)</f>
        <v>0</v>
      </c>
      <c r="BG297" s="237">
        <f>IF(N297="zákl. přenesená",J297,0)</f>
        <v>0</v>
      </c>
      <c r="BH297" s="237">
        <f>IF(N297="sníž. přenesená",J297,0)</f>
        <v>0</v>
      </c>
      <c r="BI297" s="237">
        <f>IF(N297="nulová",J297,0)</f>
        <v>0</v>
      </c>
      <c r="BJ297" s="16" t="s">
        <v>83</v>
      </c>
      <c r="BK297" s="237">
        <f>ROUND(I297*H297,2)</f>
        <v>0</v>
      </c>
      <c r="BL297" s="16" t="s">
        <v>240</v>
      </c>
      <c r="BM297" s="236" t="s">
        <v>1805</v>
      </c>
    </row>
    <row r="298" spans="1:47" s="2" customFormat="1" ht="12">
      <c r="A298" s="37"/>
      <c r="B298" s="38"/>
      <c r="C298" s="39"/>
      <c r="D298" s="238" t="s">
        <v>151</v>
      </c>
      <c r="E298" s="39"/>
      <c r="F298" s="239" t="s">
        <v>1806</v>
      </c>
      <c r="G298" s="39"/>
      <c r="H298" s="39"/>
      <c r="I298" s="240"/>
      <c r="J298" s="39"/>
      <c r="K298" s="39"/>
      <c r="L298" s="43"/>
      <c r="M298" s="241"/>
      <c r="N298" s="242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151</v>
      </c>
      <c r="AU298" s="16" t="s">
        <v>85</v>
      </c>
    </row>
    <row r="299" spans="1:65" s="2" customFormat="1" ht="21.75" customHeight="1">
      <c r="A299" s="37"/>
      <c r="B299" s="38"/>
      <c r="C299" s="225" t="s">
        <v>668</v>
      </c>
      <c r="D299" s="225" t="s">
        <v>144</v>
      </c>
      <c r="E299" s="226" t="s">
        <v>1807</v>
      </c>
      <c r="F299" s="227" t="s">
        <v>1808</v>
      </c>
      <c r="G299" s="228" t="s">
        <v>307</v>
      </c>
      <c r="H299" s="229">
        <v>3</v>
      </c>
      <c r="I299" s="230"/>
      <c r="J299" s="231">
        <f>ROUND(I299*H299,2)</f>
        <v>0</v>
      </c>
      <c r="K299" s="227" t="s">
        <v>148</v>
      </c>
      <c r="L299" s="43"/>
      <c r="M299" s="232" t="s">
        <v>1</v>
      </c>
      <c r="N299" s="233" t="s">
        <v>41</v>
      </c>
      <c r="O299" s="90"/>
      <c r="P299" s="234">
        <f>O299*H299</f>
        <v>0</v>
      </c>
      <c r="Q299" s="234">
        <v>0</v>
      </c>
      <c r="R299" s="234">
        <f>Q299*H299</f>
        <v>0</v>
      </c>
      <c r="S299" s="234">
        <v>0</v>
      </c>
      <c r="T299" s="235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6" t="s">
        <v>240</v>
      </c>
      <c r="AT299" s="236" t="s">
        <v>144</v>
      </c>
      <c r="AU299" s="236" t="s">
        <v>85</v>
      </c>
      <c r="AY299" s="16" t="s">
        <v>142</v>
      </c>
      <c r="BE299" s="237">
        <f>IF(N299="základní",J299,0)</f>
        <v>0</v>
      </c>
      <c r="BF299" s="237">
        <f>IF(N299="snížená",J299,0)</f>
        <v>0</v>
      </c>
      <c r="BG299" s="237">
        <f>IF(N299="zákl. přenesená",J299,0)</f>
        <v>0</v>
      </c>
      <c r="BH299" s="237">
        <f>IF(N299="sníž. přenesená",J299,0)</f>
        <v>0</v>
      </c>
      <c r="BI299" s="237">
        <f>IF(N299="nulová",J299,0)</f>
        <v>0</v>
      </c>
      <c r="BJ299" s="16" t="s">
        <v>83</v>
      </c>
      <c r="BK299" s="237">
        <f>ROUND(I299*H299,2)</f>
        <v>0</v>
      </c>
      <c r="BL299" s="16" t="s">
        <v>240</v>
      </c>
      <c r="BM299" s="236" t="s">
        <v>1809</v>
      </c>
    </row>
    <row r="300" spans="1:47" s="2" customFormat="1" ht="12">
      <c r="A300" s="37"/>
      <c r="B300" s="38"/>
      <c r="C300" s="39"/>
      <c r="D300" s="238" t="s">
        <v>151</v>
      </c>
      <c r="E300" s="39"/>
      <c r="F300" s="239" t="s">
        <v>1810</v>
      </c>
      <c r="G300" s="39"/>
      <c r="H300" s="39"/>
      <c r="I300" s="240"/>
      <c r="J300" s="39"/>
      <c r="K300" s="39"/>
      <c r="L300" s="43"/>
      <c r="M300" s="241"/>
      <c r="N300" s="242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151</v>
      </c>
      <c r="AU300" s="16" t="s">
        <v>85</v>
      </c>
    </row>
    <row r="301" spans="1:65" s="2" customFormat="1" ht="24.15" customHeight="1">
      <c r="A301" s="37"/>
      <c r="B301" s="38"/>
      <c r="C301" s="225" t="s">
        <v>672</v>
      </c>
      <c r="D301" s="225" t="s">
        <v>144</v>
      </c>
      <c r="E301" s="226" t="s">
        <v>1811</v>
      </c>
      <c r="F301" s="227" t="s">
        <v>1812</v>
      </c>
      <c r="G301" s="228" t="s">
        <v>307</v>
      </c>
      <c r="H301" s="229">
        <v>1</v>
      </c>
      <c r="I301" s="230"/>
      <c r="J301" s="231">
        <f>ROUND(I301*H301,2)</f>
        <v>0</v>
      </c>
      <c r="K301" s="227" t="s">
        <v>148</v>
      </c>
      <c r="L301" s="43"/>
      <c r="M301" s="232" t="s">
        <v>1</v>
      </c>
      <c r="N301" s="233" t="s">
        <v>41</v>
      </c>
      <c r="O301" s="90"/>
      <c r="P301" s="234">
        <f>O301*H301</f>
        <v>0</v>
      </c>
      <c r="Q301" s="234">
        <v>0.00212</v>
      </c>
      <c r="R301" s="234">
        <f>Q301*H301</f>
        <v>0.00212</v>
      </c>
      <c r="S301" s="234">
        <v>0</v>
      </c>
      <c r="T301" s="235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6" t="s">
        <v>240</v>
      </c>
      <c r="AT301" s="236" t="s">
        <v>144</v>
      </c>
      <c r="AU301" s="236" t="s">
        <v>85</v>
      </c>
      <c r="AY301" s="16" t="s">
        <v>142</v>
      </c>
      <c r="BE301" s="237">
        <f>IF(N301="základní",J301,0)</f>
        <v>0</v>
      </c>
      <c r="BF301" s="237">
        <f>IF(N301="snížená",J301,0)</f>
        <v>0</v>
      </c>
      <c r="BG301" s="237">
        <f>IF(N301="zákl. přenesená",J301,0)</f>
        <v>0</v>
      </c>
      <c r="BH301" s="237">
        <f>IF(N301="sníž. přenesená",J301,0)</f>
        <v>0</v>
      </c>
      <c r="BI301" s="237">
        <f>IF(N301="nulová",J301,0)</f>
        <v>0</v>
      </c>
      <c r="BJ301" s="16" t="s">
        <v>83</v>
      </c>
      <c r="BK301" s="237">
        <f>ROUND(I301*H301,2)</f>
        <v>0</v>
      </c>
      <c r="BL301" s="16" t="s">
        <v>240</v>
      </c>
      <c r="BM301" s="236" t="s">
        <v>1813</v>
      </c>
    </row>
    <row r="302" spans="1:47" s="2" customFormat="1" ht="12">
      <c r="A302" s="37"/>
      <c r="B302" s="38"/>
      <c r="C302" s="39"/>
      <c r="D302" s="238" t="s">
        <v>151</v>
      </c>
      <c r="E302" s="39"/>
      <c r="F302" s="239" t="s">
        <v>1814</v>
      </c>
      <c r="G302" s="39"/>
      <c r="H302" s="39"/>
      <c r="I302" s="240"/>
      <c r="J302" s="39"/>
      <c r="K302" s="39"/>
      <c r="L302" s="43"/>
      <c r="M302" s="241"/>
      <c r="N302" s="242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151</v>
      </c>
      <c r="AU302" s="16" t="s">
        <v>85</v>
      </c>
    </row>
    <row r="303" spans="1:65" s="2" customFormat="1" ht="16.5" customHeight="1">
      <c r="A303" s="37"/>
      <c r="B303" s="38"/>
      <c r="C303" s="225" t="s">
        <v>676</v>
      </c>
      <c r="D303" s="225" t="s">
        <v>144</v>
      </c>
      <c r="E303" s="226" t="s">
        <v>1815</v>
      </c>
      <c r="F303" s="227" t="s">
        <v>1816</v>
      </c>
      <c r="G303" s="228" t="s">
        <v>307</v>
      </c>
      <c r="H303" s="229">
        <v>2</v>
      </c>
      <c r="I303" s="230"/>
      <c r="J303" s="231">
        <f>ROUND(I303*H303,2)</f>
        <v>0</v>
      </c>
      <c r="K303" s="227" t="s">
        <v>148</v>
      </c>
      <c r="L303" s="43"/>
      <c r="M303" s="232" t="s">
        <v>1</v>
      </c>
      <c r="N303" s="233" t="s">
        <v>41</v>
      </c>
      <c r="O303" s="90"/>
      <c r="P303" s="234">
        <f>O303*H303</f>
        <v>0</v>
      </c>
      <c r="Q303" s="234">
        <v>8E-05</v>
      </c>
      <c r="R303" s="234">
        <f>Q303*H303</f>
        <v>0.00016</v>
      </c>
      <c r="S303" s="234">
        <v>0</v>
      </c>
      <c r="T303" s="235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6" t="s">
        <v>240</v>
      </c>
      <c r="AT303" s="236" t="s">
        <v>144</v>
      </c>
      <c r="AU303" s="236" t="s">
        <v>85</v>
      </c>
      <c r="AY303" s="16" t="s">
        <v>142</v>
      </c>
      <c r="BE303" s="237">
        <f>IF(N303="základní",J303,0)</f>
        <v>0</v>
      </c>
      <c r="BF303" s="237">
        <f>IF(N303="snížená",J303,0)</f>
        <v>0</v>
      </c>
      <c r="BG303" s="237">
        <f>IF(N303="zákl. přenesená",J303,0)</f>
        <v>0</v>
      </c>
      <c r="BH303" s="237">
        <f>IF(N303="sníž. přenesená",J303,0)</f>
        <v>0</v>
      </c>
      <c r="BI303" s="237">
        <f>IF(N303="nulová",J303,0)</f>
        <v>0</v>
      </c>
      <c r="BJ303" s="16" t="s">
        <v>83</v>
      </c>
      <c r="BK303" s="237">
        <f>ROUND(I303*H303,2)</f>
        <v>0</v>
      </c>
      <c r="BL303" s="16" t="s">
        <v>240</v>
      </c>
      <c r="BM303" s="236" t="s">
        <v>1817</v>
      </c>
    </row>
    <row r="304" spans="1:47" s="2" customFormat="1" ht="12">
      <c r="A304" s="37"/>
      <c r="B304" s="38"/>
      <c r="C304" s="39"/>
      <c r="D304" s="238" t="s">
        <v>151</v>
      </c>
      <c r="E304" s="39"/>
      <c r="F304" s="239" t="s">
        <v>1818</v>
      </c>
      <c r="G304" s="39"/>
      <c r="H304" s="39"/>
      <c r="I304" s="240"/>
      <c r="J304" s="39"/>
      <c r="K304" s="39"/>
      <c r="L304" s="43"/>
      <c r="M304" s="241"/>
      <c r="N304" s="242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151</v>
      </c>
      <c r="AU304" s="16" t="s">
        <v>85</v>
      </c>
    </row>
    <row r="305" spans="1:65" s="2" customFormat="1" ht="21.75" customHeight="1">
      <c r="A305" s="37"/>
      <c r="B305" s="38"/>
      <c r="C305" s="225" t="s">
        <v>331</v>
      </c>
      <c r="D305" s="225" t="s">
        <v>144</v>
      </c>
      <c r="E305" s="226" t="s">
        <v>1819</v>
      </c>
      <c r="F305" s="227" t="s">
        <v>1820</v>
      </c>
      <c r="G305" s="228" t="s">
        <v>218</v>
      </c>
      <c r="H305" s="229">
        <v>55</v>
      </c>
      <c r="I305" s="230"/>
      <c r="J305" s="231">
        <f>ROUND(I305*H305,2)</f>
        <v>0</v>
      </c>
      <c r="K305" s="227" t="s">
        <v>148</v>
      </c>
      <c r="L305" s="43"/>
      <c r="M305" s="232" t="s">
        <v>1</v>
      </c>
      <c r="N305" s="233" t="s">
        <v>41</v>
      </c>
      <c r="O305" s="90"/>
      <c r="P305" s="234">
        <f>O305*H305</f>
        <v>0</v>
      </c>
      <c r="Q305" s="234">
        <v>0</v>
      </c>
      <c r="R305" s="234">
        <f>Q305*H305</f>
        <v>0</v>
      </c>
      <c r="S305" s="234">
        <v>0</v>
      </c>
      <c r="T305" s="23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6" t="s">
        <v>240</v>
      </c>
      <c r="AT305" s="236" t="s">
        <v>144</v>
      </c>
      <c r="AU305" s="236" t="s">
        <v>85</v>
      </c>
      <c r="AY305" s="16" t="s">
        <v>142</v>
      </c>
      <c r="BE305" s="237">
        <f>IF(N305="základní",J305,0)</f>
        <v>0</v>
      </c>
      <c r="BF305" s="237">
        <f>IF(N305="snížená",J305,0)</f>
        <v>0</v>
      </c>
      <c r="BG305" s="237">
        <f>IF(N305="zákl. přenesená",J305,0)</f>
        <v>0</v>
      </c>
      <c r="BH305" s="237">
        <f>IF(N305="sníž. přenesená",J305,0)</f>
        <v>0</v>
      </c>
      <c r="BI305" s="237">
        <f>IF(N305="nulová",J305,0)</f>
        <v>0</v>
      </c>
      <c r="BJ305" s="16" t="s">
        <v>83</v>
      </c>
      <c r="BK305" s="237">
        <f>ROUND(I305*H305,2)</f>
        <v>0</v>
      </c>
      <c r="BL305" s="16" t="s">
        <v>240</v>
      </c>
      <c r="BM305" s="236" t="s">
        <v>1821</v>
      </c>
    </row>
    <row r="306" spans="1:47" s="2" customFormat="1" ht="12">
      <c r="A306" s="37"/>
      <c r="B306" s="38"/>
      <c r="C306" s="39"/>
      <c r="D306" s="238" t="s">
        <v>151</v>
      </c>
      <c r="E306" s="39"/>
      <c r="F306" s="239" t="s">
        <v>1822</v>
      </c>
      <c r="G306" s="39"/>
      <c r="H306" s="39"/>
      <c r="I306" s="240"/>
      <c r="J306" s="39"/>
      <c r="K306" s="39"/>
      <c r="L306" s="43"/>
      <c r="M306" s="241"/>
      <c r="N306" s="242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151</v>
      </c>
      <c r="AU306" s="16" t="s">
        <v>85</v>
      </c>
    </row>
    <row r="307" spans="1:65" s="2" customFormat="1" ht="24.15" customHeight="1">
      <c r="A307" s="37"/>
      <c r="B307" s="38"/>
      <c r="C307" s="225" t="s">
        <v>687</v>
      </c>
      <c r="D307" s="225" t="s">
        <v>144</v>
      </c>
      <c r="E307" s="226" t="s">
        <v>1823</v>
      </c>
      <c r="F307" s="227" t="s">
        <v>1824</v>
      </c>
      <c r="G307" s="228" t="s">
        <v>186</v>
      </c>
      <c r="H307" s="229">
        <v>0.338</v>
      </c>
      <c r="I307" s="230"/>
      <c r="J307" s="231">
        <f>ROUND(I307*H307,2)</f>
        <v>0</v>
      </c>
      <c r="K307" s="227" t="s">
        <v>148</v>
      </c>
      <c r="L307" s="43"/>
      <c r="M307" s="232" t="s">
        <v>1</v>
      </c>
      <c r="N307" s="233" t="s">
        <v>41</v>
      </c>
      <c r="O307" s="90"/>
      <c r="P307" s="234">
        <f>O307*H307</f>
        <v>0</v>
      </c>
      <c r="Q307" s="234">
        <v>0</v>
      </c>
      <c r="R307" s="234">
        <f>Q307*H307</f>
        <v>0</v>
      </c>
      <c r="S307" s="234">
        <v>0</v>
      </c>
      <c r="T307" s="235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6" t="s">
        <v>240</v>
      </c>
      <c r="AT307" s="236" t="s">
        <v>144</v>
      </c>
      <c r="AU307" s="236" t="s">
        <v>85</v>
      </c>
      <c r="AY307" s="16" t="s">
        <v>142</v>
      </c>
      <c r="BE307" s="237">
        <f>IF(N307="základní",J307,0)</f>
        <v>0</v>
      </c>
      <c r="BF307" s="237">
        <f>IF(N307="snížená",J307,0)</f>
        <v>0</v>
      </c>
      <c r="BG307" s="237">
        <f>IF(N307="zákl. přenesená",J307,0)</f>
        <v>0</v>
      </c>
      <c r="BH307" s="237">
        <f>IF(N307="sníž. přenesená",J307,0)</f>
        <v>0</v>
      </c>
      <c r="BI307" s="237">
        <f>IF(N307="nulová",J307,0)</f>
        <v>0</v>
      </c>
      <c r="BJ307" s="16" t="s">
        <v>83</v>
      </c>
      <c r="BK307" s="237">
        <f>ROUND(I307*H307,2)</f>
        <v>0</v>
      </c>
      <c r="BL307" s="16" t="s">
        <v>240</v>
      </c>
      <c r="BM307" s="236" t="s">
        <v>1825</v>
      </c>
    </row>
    <row r="308" spans="1:47" s="2" customFormat="1" ht="12">
      <c r="A308" s="37"/>
      <c r="B308" s="38"/>
      <c r="C308" s="39"/>
      <c r="D308" s="238" t="s">
        <v>151</v>
      </c>
      <c r="E308" s="39"/>
      <c r="F308" s="239" t="s">
        <v>1826</v>
      </c>
      <c r="G308" s="39"/>
      <c r="H308" s="39"/>
      <c r="I308" s="240"/>
      <c r="J308" s="39"/>
      <c r="K308" s="39"/>
      <c r="L308" s="43"/>
      <c r="M308" s="241"/>
      <c r="N308" s="242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151</v>
      </c>
      <c r="AU308" s="16" t="s">
        <v>85</v>
      </c>
    </row>
    <row r="309" spans="1:63" s="12" customFormat="1" ht="22.8" customHeight="1">
      <c r="A309" s="12"/>
      <c r="B309" s="209"/>
      <c r="C309" s="210"/>
      <c r="D309" s="211" t="s">
        <v>75</v>
      </c>
      <c r="E309" s="223" t="s">
        <v>297</v>
      </c>
      <c r="F309" s="223" t="s">
        <v>298</v>
      </c>
      <c r="G309" s="210"/>
      <c r="H309" s="210"/>
      <c r="I309" s="213"/>
      <c r="J309" s="224">
        <f>BK309</f>
        <v>0</v>
      </c>
      <c r="K309" s="210"/>
      <c r="L309" s="215"/>
      <c r="M309" s="216"/>
      <c r="N309" s="217"/>
      <c r="O309" s="217"/>
      <c r="P309" s="218">
        <f>SUM(P310:P348)</f>
        <v>0</v>
      </c>
      <c r="Q309" s="217"/>
      <c r="R309" s="218">
        <f>SUM(R310:R348)</f>
        <v>0.034429999999999995</v>
      </c>
      <c r="S309" s="217"/>
      <c r="T309" s="219">
        <f>SUM(T310:T348)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20" t="s">
        <v>85</v>
      </c>
      <c r="AT309" s="221" t="s">
        <v>75</v>
      </c>
      <c r="AU309" s="221" t="s">
        <v>83</v>
      </c>
      <c r="AY309" s="220" t="s">
        <v>142</v>
      </c>
      <c r="BK309" s="222">
        <f>SUM(BK310:BK348)</f>
        <v>0</v>
      </c>
    </row>
    <row r="310" spans="1:65" s="2" customFormat="1" ht="21.75" customHeight="1">
      <c r="A310" s="37"/>
      <c r="B310" s="38"/>
      <c r="C310" s="225" t="s">
        <v>692</v>
      </c>
      <c r="D310" s="225" t="s">
        <v>144</v>
      </c>
      <c r="E310" s="226" t="s">
        <v>1827</v>
      </c>
      <c r="F310" s="227" t="s">
        <v>1828</v>
      </c>
      <c r="G310" s="228" t="s">
        <v>307</v>
      </c>
      <c r="H310" s="229">
        <v>1</v>
      </c>
      <c r="I310" s="230"/>
      <c r="J310" s="231">
        <f>ROUND(I310*H310,2)</f>
        <v>0</v>
      </c>
      <c r="K310" s="227" t="s">
        <v>148</v>
      </c>
      <c r="L310" s="43"/>
      <c r="M310" s="232" t="s">
        <v>1</v>
      </c>
      <c r="N310" s="233" t="s">
        <v>41</v>
      </c>
      <c r="O310" s="90"/>
      <c r="P310" s="234">
        <f>O310*H310</f>
        <v>0</v>
      </c>
      <c r="Q310" s="234">
        <v>0.0003</v>
      </c>
      <c r="R310" s="234">
        <f>Q310*H310</f>
        <v>0.0003</v>
      </c>
      <c r="S310" s="234">
        <v>0</v>
      </c>
      <c r="T310" s="235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6" t="s">
        <v>240</v>
      </c>
      <c r="AT310" s="236" t="s">
        <v>144</v>
      </c>
      <c r="AU310" s="236" t="s">
        <v>85</v>
      </c>
      <c r="AY310" s="16" t="s">
        <v>142</v>
      </c>
      <c r="BE310" s="237">
        <f>IF(N310="základní",J310,0)</f>
        <v>0</v>
      </c>
      <c r="BF310" s="237">
        <f>IF(N310="snížená",J310,0)</f>
        <v>0</v>
      </c>
      <c r="BG310" s="237">
        <f>IF(N310="zákl. přenesená",J310,0)</f>
        <v>0</v>
      </c>
      <c r="BH310" s="237">
        <f>IF(N310="sníž. přenesená",J310,0)</f>
        <v>0</v>
      </c>
      <c r="BI310" s="237">
        <f>IF(N310="nulová",J310,0)</f>
        <v>0</v>
      </c>
      <c r="BJ310" s="16" t="s">
        <v>83</v>
      </c>
      <c r="BK310" s="237">
        <f>ROUND(I310*H310,2)</f>
        <v>0</v>
      </c>
      <c r="BL310" s="16" t="s">
        <v>240</v>
      </c>
      <c r="BM310" s="236" t="s">
        <v>1829</v>
      </c>
    </row>
    <row r="311" spans="1:47" s="2" customFormat="1" ht="12">
      <c r="A311" s="37"/>
      <c r="B311" s="38"/>
      <c r="C311" s="39"/>
      <c r="D311" s="238" t="s">
        <v>151</v>
      </c>
      <c r="E311" s="39"/>
      <c r="F311" s="239" t="s">
        <v>1830</v>
      </c>
      <c r="G311" s="39"/>
      <c r="H311" s="39"/>
      <c r="I311" s="240"/>
      <c r="J311" s="39"/>
      <c r="K311" s="39"/>
      <c r="L311" s="43"/>
      <c r="M311" s="241"/>
      <c r="N311" s="242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151</v>
      </c>
      <c r="AU311" s="16" t="s">
        <v>85</v>
      </c>
    </row>
    <row r="312" spans="1:65" s="2" customFormat="1" ht="21.75" customHeight="1">
      <c r="A312" s="37"/>
      <c r="B312" s="38"/>
      <c r="C312" s="225" t="s">
        <v>697</v>
      </c>
      <c r="D312" s="225" t="s">
        <v>144</v>
      </c>
      <c r="E312" s="226" t="s">
        <v>1831</v>
      </c>
      <c r="F312" s="227" t="s">
        <v>1832</v>
      </c>
      <c r="G312" s="228" t="s">
        <v>307</v>
      </c>
      <c r="H312" s="229">
        <v>1</v>
      </c>
      <c r="I312" s="230"/>
      <c r="J312" s="231">
        <f>ROUND(I312*H312,2)</f>
        <v>0</v>
      </c>
      <c r="K312" s="227" t="s">
        <v>148</v>
      </c>
      <c r="L312" s="43"/>
      <c r="M312" s="232" t="s">
        <v>1</v>
      </c>
      <c r="N312" s="233" t="s">
        <v>41</v>
      </c>
      <c r="O312" s="90"/>
      <c r="P312" s="234">
        <f>O312*H312</f>
        <v>0</v>
      </c>
      <c r="Q312" s="234">
        <v>0.00042</v>
      </c>
      <c r="R312" s="234">
        <f>Q312*H312</f>
        <v>0.00042</v>
      </c>
      <c r="S312" s="234">
        <v>0</v>
      </c>
      <c r="T312" s="235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6" t="s">
        <v>240</v>
      </c>
      <c r="AT312" s="236" t="s">
        <v>144</v>
      </c>
      <c r="AU312" s="236" t="s">
        <v>85</v>
      </c>
      <c r="AY312" s="16" t="s">
        <v>142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6" t="s">
        <v>83</v>
      </c>
      <c r="BK312" s="237">
        <f>ROUND(I312*H312,2)</f>
        <v>0</v>
      </c>
      <c r="BL312" s="16" t="s">
        <v>240</v>
      </c>
      <c r="BM312" s="236" t="s">
        <v>1833</v>
      </c>
    </row>
    <row r="313" spans="1:47" s="2" customFormat="1" ht="12">
      <c r="A313" s="37"/>
      <c r="B313" s="38"/>
      <c r="C313" s="39"/>
      <c r="D313" s="238" t="s">
        <v>151</v>
      </c>
      <c r="E313" s="39"/>
      <c r="F313" s="239" t="s">
        <v>1834</v>
      </c>
      <c r="G313" s="39"/>
      <c r="H313" s="39"/>
      <c r="I313" s="240"/>
      <c r="J313" s="39"/>
      <c r="K313" s="39"/>
      <c r="L313" s="43"/>
      <c r="M313" s="241"/>
      <c r="N313" s="242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151</v>
      </c>
      <c r="AU313" s="16" t="s">
        <v>85</v>
      </c>
    </row>
    <row r="314" spans="1:65" s="2" customFormat="1" ht="24.15" customHeight="1">
      <c r="A314" s="37"/>
      <c r="B314" s="38"/>
      <c r="C314" s="225" t="s">
        <v>703</v>
      </c>
      <c r="D314" s="225" t="s">
        <v>144</v>
      </c>
      <c r="E314" s="226" t="s">
        <v>1835</v>
      </c>
      <c r="F314" s="227" t="s">
        <v>1836</v>
      </c>
      <c r="G314" s="228" t="s">
        <v>218</v>
      </c>
      <c r="H314" s="229">
        <v>9</v>
      </c>
      <c r="I314" s="230"/>
      <c r="J314" s="231">
        <f>ROUND(I314*H314,2)</f>
        <v>0</v>
      </c>
      <c r="K314" s="227" t="s">
        <v>148</v>
      </c>
      <c r="L314" s="43"/>
      <c r="M314" s="232" t="s">
        <v>1</v>
      </c>
      <c r="N314" s="233" t="s">
        <v>41</v>
      </c>
      <c r="O314" s="90"/>
      <c r="P314" s="234">
        <f>O314*H314</f>
        <v>0</v>
      </c>
      <c r="Q314" s="234">
        <v>0.0002</v>
      </c>
      <c r="R314" s="234">
        <f>Q314*H314</f>
        <v>0.0018000000000000002</v>
      </c>
      <c r="S314" s="234">
        <v>0</v>
      </c>
      <c r="T314" s="235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6" t="s">
        <v>240</v>
      </c>
      <c r="AT314" s="236" t="s">
        <v>144</v>
      </c>
      <c r="AU314" s="236" t="s">
        <v>85</v>
      </c>
      <c r="AY314" s="16" t="s">
        <v>142</v>
      </c>
      <c r="BE314" s="237">
        <f>IF(N314="základní",J314,0)</f>
        <v>0</v>
      </c>
      <c r="BF314" s="237">
        <f>IF(N314="snížená",J314,0)</f>
        <v>0</v>
      </c>
      <c r="BG314" s="237">
        <f>IF(N314="zákl. přenesená",J314,0)</f>
        <v>0</v>
      </c>
      <c r="BH314" s="237">
        <f>IF(N314="sníž. přenesená",J314,0)</f>
        <v>0</v>
      </c>
      <c r="BI314" s="237">
        <f>IF(N314="nulová",J314,0)</f>
        <v>0</v>
      </c>
      <c r="BJ314" s="16" t="s">
        <v>83</v>
      </c>
      <c r="BK314" s="237">
        <f>ROUND(I314*H314,2)</f>
        <v>0</v>
      </c>
      <c r="BL314" s="16" t="s">
        <v>240</v>
      </c>
      <c r="BM314" s="236" t="s">
        <v>1837</v>
      </c>
    </row>
    <row r="315" spans="1:47" s="2" customFormat="1" ht="12">
      <c r="A315" s="37"/>
      <c r="B315" s="38"/>
      <c r="C315" s="39"/>
      <c r="D315" s="238" t="s">
        <v>151</v>
      </c>
      <c r="E315" s="39"/>
      <c r="F315" s="239" t="s">
        <v>1838</v>
      </c>
      <c r="G315" s="39"/>
      <c r="H315" s="39"/>
      <c r="I315" s="240"/>
      <c r="J315" s="39"/>
      <c r="K315" s="39"/>
      <c r="L315" s="43"/>
      <c r="M315" s="241"/>
      <c r="N315" s="242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151</v>
      </c>
      <c r="AU315" s="16" t="s">
        <v>85</v>
      </c>
    </row>
    <row r="316" spans="1:65" s="2" customFormat="1" ht="24.15" customHeight="1">
      <c r="A316" s="37"/>
      <c r="B316" s="38"/>
      <c r="C316" s="225" t="s">
        <v>708</v>
      </c>
      <c r="D316" s="225" t="s">
        <v>144</v>
      </c>
      <c r="E316" s="226" t="s">
        <v>1839</v>
      </c>
      <c r="F316" s="227" t="s">
        <v>1840</v>
      </c>
      <c r="G316" s="228" t="s">
        <v>218</v>
      </c>
      <c r="H316" s="229">
        <v>14</v>
      </c>
      <c r="I316" s="230"/>
      <c r="J316" s="231">
        <f>ROUND(I316*H316,2)</f>
        <v>0</v>
      </c>
      <c r="K316" s="227" t="s">
        <v>148</v>
      </c>
      <c r="L316" s="43"/>
      <c r="M316" s="232" t="s">
        <v>1</v>
      </c>
      <c r="N316" s="233" t="s">
        <v>41</v>
      </c>
      <c r="O316" s="90"/>
      <c r="P316" s="234">
        <f>O316*H316</f>
        <v>0</v>
      </c>
      <c r="Q316" s="234">
        <v>0.00034</v>
      </c>
      <c r="R316" s="234">
        <f>Q316*H316</f>
        <v>0.00476</v>
      </c>
      <c r="S316" s="234">
        <v>0</v>
      </c>
      <c r="T316" s="235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6" t="s">
        <v>240</v>
      </c>
      <c r="AT316" s="236" t="s">
        <v>144</v>
      </c>
      <c r="AU316" s="236" t="s">
        <v>85</v>
      </c>
      <c r="AY316" s="16" t="s">
        <v>142</v>
      </c>
      <c r="BE316" s="237">
        <f>IF(N316="základní",J316,0)</f>
        <v>0</v>
      </c>
      <c r="BF316" s="237">
        <f>IF(N316="snížená",J316,0)</f>
        <v>0</v>
      </c>
      <c r="BG316" s="237">
        <f>IF(N316="zákl. přenesená",J316,0)</f>
        <v>0</v>
      </c>
      <c r="BH316" s="237">
        <f>IF(N316="sníž. přenesená",J316,0)</f>
        <v>0</v>
      </c>
      <c r="BI316" s="237">
        <f>IF(N316="nulová",J316,0)</f>
        <v>0</v>
      </c>
      <c r="BJ316" s="16" t="s">
        <v>83</v>
      </c>
      <c r="BK316" s="237">
        <f>ROUND(I316*H316,2)</f>
        <v>0</v>
      </c>
      <c r="BL316" s="16" t="s">
        <v>240</v>
      </c>
      <c r="BM316" s="236" t="s">
        <v>1841</v>
      </c>
    </row>
    <row r="317" spans="1:47" s="2" customFormat="1" ht="12">
      <c r="A317" s="37"/>
      <c r="B317" s="38"/>
      <c r="C317" s="39"/>
      <c r="D317" s="238" t="s">
        <v>151</v>
      </c>
      <c r="E317" s="39"/>
      <c r="F317" s="239" t="s">
        <v>1842</v>
      </c>
      <c r="G317" s="39"/>
      <c r="H317" s="39"/>
      <c r="I317" s="240"/>
      <c r="J317" s="39"/>
      <c r="K317" s="39"/>
      <c r="L317" s="43"/>
      <c r="M317" s="241"/>
      <c r="N317" s="242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151</v>
      </c>
      <c r="AU317" s="16" t="s">
        <v>85</v>
      </c>
    </row>
    <row r="318" spans="1:65" s="2" customFormat="1" ht="24.15" customHeight="1">
      <c r="A318" s="37"/>
      <c r="B318" s="38"/>
      <c r="C318" s="225" t="s">
        <v>712</v>
      </c>
      <c r="D318" s="225" t="s">
        <v>144</v>
      </c>
      <c r="E318" s="226" t="s">
        <v>1843</v>
      </c>
      <c r="F318" s="227" t="s">
        <v>1844</v>
      </c>
      <c r="G318" s="228" t="s">
        <v>218</v>
      </c>
      <c r="H318" s="229">
        <v>5</v>
      </c>
      <c r="I318" s="230"/>
      <c r="J318" s="231">
        <f>ROUND(I318*H318,2)</f>
        <v>0</v>
      </c>
      <c r="K318" s="227" t="s">
        <v>148</v>
      </c>
      <c r="L318" s="43"/>
      <c r="M318" s="232" t="s">
        <v>1</v>
      </c>
      <c r="N318" s="233" t="s">
        <v>41</v>
      </c>
      <c r="O318" s="90"/>
      <c r="P318" s="234">
        <f>O318*H318</f>
        <v>0</v>
      </c>
      <c r="Q318" s="234">
        <v>0.00059</v>
      </c>
      <c r="R318" s="234">
        <f>Q318*H318</f>
        <v>0.0029500000000000004</v>
      </c>
      <c r="S318" s="234">
        <v>0</v>
      </c>
      <c r="T318" s="23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6" t="s">
        <v>240</v>
      </c>
      <c r="AT318" s="236" t="s">
        <v>144</v>
      </c>
      <c r="AU318" s="236" t="s">
        <v>85</v>
      </c>
      <c r="AY318" s="16" t="s">
        <v>142</v>
      </c>
      <c r="BE318" s="237">
        <f>IF(N318="základní",J318,0)</f>
        <v>0</v>
      </c>
      <c r="BF318" s="237">
        <f>IF(N318="snížená",J318,0)</f>
        <v>0</v>
      </c>
      <c r="BG318" s="237">
        <f>IF(N318="zákl. přenesená",J318,0)</f>
        <v>0</v>
      </c>
      <c r="BH318" s="237">
        <f>IF(N318="sníž. přenesená",J318,0)</f>
        <v>0</v>
      </c>
      <c r="BI318" s="237">
        <f>IF(N318="nulová",J318,0)</f>
        <v>0</v>
      </c>
      <c r="BJ318" s="16" t="s">
        <v>83</v>
      </c>
      <c r="BK318" s="237">
        <f>ROUND(I318*H318,2)</f>
        <v>0</v>
      </c>
      <c r="BL318" s="16" t="s">
        <v>240</v>
      </c>
      <c r="BM318" s="236" t="s">
        <v>1845</v>
      </c>
    </row>
    <row r="319" spans="1:47" s="2" customFormat="1" ht="12">
      <c r="A319" s="37"/>
      <c r="B319" s="38"/>
      <c r="C319" s="39"/>
      <c r="D319" s="238" t="s">
        <v>151</v>
      </c>
      <c r="E319" s="39"/>
      <c r="F319" s="239" t="s">
        <v>1846</v>
      </c>
      <c r="G319" s="39"/>
      <c r="H319" s="39"/>
      <c r="I319" s="240"/>
      <c r="J319" s="39"/>
      <c r="K319" s="39"/>
      <c r="L319" s="43"/>
      <c r="M319" s="241"/>
      <c r="N319" s="242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151</v>
      </c>
      <c r="AU319" s="16" t="s">
        <v>85</v>
      </c>
    </row>
    <row r="320" spans="1:65" s="2" customFormat="1" ht="37.8" customHeight="1">
      <c r="A320" s="37"/>
      <c r="B320" s="38"/>
      <c r="C320" s="225" t="s">
        <v>717</v>
      </c>
      <c r="D320" s="225" t="s">
        <v>144</v>
      </c>
      <c r="E320" s="226" t="s">
        <v>1847</v>
      </c>
      <c r="F320" s="227" t="s">
        <v>1848</v>
      </c>
      <c r="G320" s="228" t="s">
        <v>218</v>
      </c>
      <c r="H320" s="229">
        <v>10</v>
      </c>
      <c r="I320" s="230"/>
      <c r="J320" s="231">
        <f>ROUND(I320*H320,2)</f>
        <v>0</v>
      </c>
      <c r="K320" s="227" t="s">
        <v>148</v>
      </c>
      <c r="L320" s="43"/>
      <c r="M320" s="232" t="s">
        <v>1</v>
      </c>
      <c r="N320" s="233" t="s">
        <v>41</v>
      </c>
      <c r="O320" s="90"/>
      <c r="P320" s="234">
        <f>O320*H320</f>
        <v>0</v>
      </c>
      <c r="Q320" s="234">
        <v>7E-05</v>
      </c>
      <c r="R320" s="234">
        <f>Q320*H320</f>
        <v>0.0006999999999999999</v>
      </c>
      <c r="S320" s="234">
        <v>0</v>
      </c>
      <c r="T320" s="235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6" t="s">
        <v>240</v>
      </c>
      <c r="AT320" s="236" t="s">
        <v>144</v>
      </c>
      <c r="AU320" s="236" t="s">
        <v>85</v>
      </c>
      <c r="AY320" s="16" t="s">
        <v>142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6" t="s">
        <v>83</v>
      </c>
      <c r="BK320" s="237">
        <f>ROUND(I320*H320,2)</f>
        <v>0</v>
      </c>
      <c r="BL320" s="16" t="s">
        <v>240</v>
      </c>
      <c r="BM320" s="236" t="s">
        <v>1849</v>
      </c>
    </row>
    <row r="321" spans="1:47" s="2" customFormat="1" ht="12">
      <c r="A321" s="37"/>
      <c r="B321" s="38"/>
      <c r="C321" s="39"/>
      <c r="D321" s="238" t="s">
        <v>151</v>
      </c>
      <c r="E321" s="39"/>
      <c r="F321" s="239" t="s">
        <v>1850</v>
      </c>
      <c r="G321" s="39"/>
      <c r="H321" s="39"/>
      <c r="I321" s="240"/>
      <c r="J321" s="39"/>
      <c r="K321" s="39"/>
      <c r="L321" s="43"/>
      <c r="M321" s="241"/>
      <c r="N321" s="242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151</v>
      </c>
      <c r="AU321" s="16" t="s">
        <v>85</v>
      </c>
    </row>
    <row r="322" spans="1:51" s="13" customFormat="1" ht="12">
      <c r="A322" s="13"/>
      <c r="B322" s="243"/>
      <c r="C322" s="244"/>
      <c r="D322" s="238" t="s">
        <v>153</v>
      </c>
      <c r="E322" s="245" t="s">
        <v>1</v>
      </c>
      <c r="F322" s="246" t="s">
        <v>201</v>
      </c>
      <c r="G322" s="244"/>
      <c r="H322" s="247">
        <v>10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3" t="s">
        <v>153</v>
      </c>
      <c r="AU322" s="253" t="s">
        <v>85</v>
      </c>
      <c r="AV322" s="13" t="s">
        <v>85</v>
      </c>
      <c r="AW322" s="13" t="s">
        <v>32</v>
      </c>
      <c r="AX322" s="13" t="s">
        <v>83</v>
      </c>
      <c r="AY322" s="253" t="s">
        <v>142</v>
      </c>
    </row>
    <row r="323" spans="1:65" s="2" customFormat="1" ht="37.8" customHeight="1">
      <c r="A323" s="37"/>
      <c r="B323" s="38"/>
      <c r="C323" s="225" t="s">
        <v>722</v>
      </c>
      <c r="D323" s="225" t="s">
        <v>144</v>
      </c>
      <c r="E323" s="226" t="s">
        <v>1851</v>
      </c>
      <c r="F323" s="227" t="s">
        <v>1852</v>
      </c>
      <c r="G323" s="228" t="s">
        <v>218</v>
      </c>
      <c r="H323" s="229">
        <v>4</v>
      </c>
      <c r="I323" s="230"/>
      <c r="J323" s="231">
        <f>ROUND(I323*H323,2)</f>
        <v>0</v>
      </c>
      <c r="K323" s="227" t="s">
        <v>148</v>
      </c>
      <c r="L323" s="43"/>
      <c r="M323" s="232" t="s">
        <v>1</v>
      </c>
      <c r="N323" s="233" t="s">
        <v>41</v>
      </c>
      <c r="O323" s="90"/>
      <c r="P323" s="234">
        <f>O323*H323</f>
        <v>0</v>
      </c>
      <c r="Q323" s="234">
        <v>9E-05</v>
      </c>
      <c r="R323" s="234">
        <f>Q323*H323</f>
        <v>0.00036</v>
      </c>
      <c r="S323" s="234">
        <v>0</v>
      </c>
      <c r="T323" s="235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6" t="s">
        <v>240</v>
      </c>
      <c r="AT323" s="236" t="s">
        <v>144</v>
      </c>
      <c r="AU323" s="236" t="s">
        <v>85</v>
      </c>
      <c r="AY323" s="16" t="s">
        <v>142</v>
      </c>
      <c r="BE323" s="237">
        <f>IF(N323="základní",J323,0)</f>
        <v>0</v>
      </c>
      <c r="BF323" s="237">
        <f>IF(N323="snížená",J323,0)</f>
        <v>0</v>
      </c>
      <c r="BG323" s="237">
        <f>IF(N323="zákl. přenesená",J323,0)</f>
        <v>0</v>
      </c>
      <c r="BH323" s="237">
        <f>IF(N323="sníž. přenesená",J323,0)</f>
        <v>0</v>
      </c>
      <c r="BI323" s="237">
        <f>IF(N323="nulová",J323,0)</f>
        <v>0</v>
      </c>
      <c r="BJ323" s="16" t="s">
        <v>83</v>
      </c>
      <c r="BK323" s="237">
        <f>ROUND(I323*H323,2)</f>
        <v>0</v>
      </c>
      <c r="BL323" s="16" t="s">
        <v>240</v>
      </c>
      <c r="BM323" s="236" t="s">
        <v>1853</v>
      </c>
    </row>
    <row r="324" spans="1:47" s="2" customFormat="1" ht="12">
      <c r="A324" s="37"/>
      <c r="B324" s="38"/>
      <c r="C324" s="39"/>
      <c r="D324" s="238" t="s">
        <v>151</v>
      </c>
      <c r="E324" s="39"/>
      <c r="F324" s="239" t="s">
        <v>1854</v>
      </c>
      <c r="G324" s="39"/>
      <c r="H324" s="39"/>
      <c r="I324" s="240"/>
      <c r="J324" s="39"/>
      <c r="K324" s="39"/>
      <c r="L324" s="43"/>
      <c r="M324" s="241"/>
      <c r="N324" s="242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151</v>
      </c>
      <c r="AU324" s="16" t="s">
        <v>85</v>
      </c>
    </row>
    <row r="325" spans="1:65" s="2" customFormat="1" ht="37.8" customHeight="1">
      <c r="A325" s="37"/>
      <c r="B325" s="38"/>
      <c r="C325" s="225" t="s">
        <v>727</v>
      </c>
      <c r="D325" s="225" t="s">
        <v>144</v>
      </c>
      <c r="E325" s="226" t="s">
        <v>1855</v>
      </c>
      <c r="F325" s="227" t="s">
        <v>1856</v>
      </c>
      <c r="G325" s="228" t="s">
        <v>218</v>
      </c>
      <c r="H325" s="229">
        <v>4</v>
      </c>
      <c r="I325" s="230"/>
      <c r="J325" s="231">
        <f>ROUND(I325*H325,2)</f>
        <v>0</v>
      </c>
      <c r="K325" s="227" t="s">
        <v>148</v>
      </c>
      <c r="L325" s="43"/>
      <c r="M325" s="232" t="s">
        <v>1</v>
      </c>
      <c r="N325" s="233" t="s">
        <v>41</v>
      </c>
      <c r="O325" s="90"/>
      <c r="P325" s="234">
        <f>O325*H325</f>
        <v>0</v>
      </c>
      <c r="Q325" s="234">
        <v>0.0002</v>
      </c>
      <c r="R325" s="234">
        <f>Q325*H325</f>
        <v>0.0008</v>
      </c>
      <c r="S325" s="234">
        <v>0</v>
      </c>
      <c r="T325" s="23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6" t="s">
        <v>240</v>
      </c>
      <c r="AT325" s="236" t="s">
        <v>144</v>
      </c>
      <c r="AU325" s="236" t="s">
        <v>85</v>
      </c>
      <c r="AY325" s="16" t="s">
        <v>142</v>
      </c>
      <c r="BE325" s="237">
        <f>IF(N325="základní",J325,0)</f>
        <v>0</v>
      </c>
      <c r="BF325" s="237">
        <f>IF(N325="snížená",J325,0)</f>
        <v>0</v>
      </c>
      <c r="BG325" s="237">
        <f>IF(N325="zákl. přenesená",J325,0)</f>
        <v>0</v>
      </c>
      <c r="BH325" s="237">
        <f>IF(N325="sníž. přenesená",J325,0)</f>
        <v>0</v>
      </c>
      <c r="BI325" s="237">
        <f>IF(N325="nulová",J325,0)</f>
        <v>0</v>
      </c>
      <c r="BJ325" s="16" t="s">
        <v>83</v>
      </c>
      <c r="BK325" s="237">
        <f>ROUND(I325*H325,2)</f>
        <v>0</v>
      </c>
      <c r="BL325" s="16" t="s">
        <v>240</v>
      </c>
      <c r="BM325" s="236" t="s">
        <v>1857</v>
      </c>
    </row>
    <row r="326" spans="1:47" s="2" customFormat="1" ht="12">
      <c r="A326" s="37"/>
      <c r="B326" s="38"/>
      <c r="C326" s="39"/>
      <c r="D326" s="238" t="s">
        <v>151</v>
      </c>
      <c r="E326" s="39"/>
      <c r="F326" s="239" t="s">
        <v>1858</v>
      </c>
      <c r="G326" s="39"/>
      <c r="H326" s="39"/>
      <c r="I326" s="240"/>
      <c r="J326" s="39"/>
      <c r="K326" s="39"/>
      <c r="L326" s="43"/>
      <c r="M326" s="241"/>
      <c r="N326" s="242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151</v>
      </c>
      <c r="AU326" s="16" t="s">
        <v>85</v>
      </c>
    </row>
    <row r="327" spans="1:65" s="2" customFormat="1" ht="37.8" customHeight="1">
      <c r="A327" s="37"/>
      <c r="B327" s="38"/>
      <c r="C327" s="225" t="s">
        <v>731</v>
      </c>
      <c r="D327" s="225" t="s">
        <v>144</v>
      </c>
      <c r="E327" s="226" t="s">
        <v>1859</v>
      </c>
      <c r="F327" s="227" t="s">
        <v>1860</v>
      </c>
      <c r="G327" s="228" t="s">
        <v>218</v>
      </c>
      <c r="H327" s="229">
        <v>3</v>
      </c>
      <c r="I327" s="230"/>
      <c r="J327" s="231">
        <f>ROUND(I327*H327,2)</f>
        <v>0</v>
      </c>
      <c r="K327" s="227" t="s">
        <v>148</v>
      </c>
      <c r="L327" s="43"/>
      <c r="M327" s="232" t="s">
        <v>1</v>
      </c>
      <c r="N327" s="233" t="s">
        <v>41</v>
      </c>
      <c r="O327" s="90"/>
      <c r="P327" s="234">
        <f>O327*H327</f>
        <v>0</v>
      </c>
      <c r="Q327" s="234">
        <v>0.00024</v>
      </c>
      <c r="R327" s="234">
        <f>Q327*H327</f>
        <v>0.00072</v>
      </c>
      <c r="S327" s="234">
        <v>0</v>
      </c>
      <c r="T327" s="235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6" t="s">
        <v>240</v>
      </c>
      <c r="AT327" s="236" t="s">
        <v>144</v>
      </c>
      <c r="AU327" s="236" t="s">
        <v>85</v>
      </c>
      <c r="AY327" s="16" t="s">
        <v>142</v>
      </c>
      <c r="BE327" s="237">
        <f>IF(N327="základní",J327,0)</f>
        <v>0</v>
      </c>
      <c r="BF327" s="237">
        <f>IF(N327="snížená",J327,0)</f>
        <v>0</v>
      </c>
      <c r="BG327" s="237">
        <f>IF(N327="zákl. přenesená",J327,0)</f>
        <v>0</v>
      </c>
      <c r="BH327" s="237">
        <f>IF(N327="sníž. přenesená",J327,0)</f>
        <v>0</v>
      </c>
      <c r="BI327" s="237">
        <f>IF(N327="nulová",J327,0)</f>
        <v>0</v>
      </c>
      <c r="BJ327" s="16" t="s">
        <v>83</v>
      </c>
      <c r="BK327" s="237">
        <f>ROUND(I327*H327,2)</f>
        <v>0</v>
      </c>
      <c r="BL327" s="16" t="s">
        <v>240</v>
      </c>
      <c r="BM327" s="236" t="s">
        <v>1861</v>
      </c>
    </row>
    <row r="328" spans="1:47" s="2" customFormat="1" ht="12">
      <c r="A328" s="37"/>
      <c r="B328" s="38"/>
      <c r="C328" s="39"/>
      <c r="D328" s="238" t="s">
        <v>151</v>
      </c>
      <c r="E328" s="39"/>
      <c r="F328" s="239" t="s">
        <v>1862</v>
      </c>
      <c r="G328" s="39"/>
      <c r="H328" s="39"/>
      <c r="I328" s="240"/>
      <c r="J328" s="39"/>
      <c r="K328" s="39"/>
      <c r="L328" s="43"/>
      <c r="M328" s="241"/>
      <c r="N328" s="242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151</v>
      </c>
      <c r="AU328" s="16" t="s">
        <v>85</v>
      </c>
    </row>
    <row r="329" spans="1:65" s="2" customFormat="1" ht="21.75" customHeight="1">
      <c r="A329" s="37"/>
      <c r="B329" s="38"/>
      <c r="C329" s="225" t="s">
        <v>738</v>
      </c>
      <c r="D329" s="225" t="s">
        <v>144</v>
      </c>
      <c r="E329" s="226" t="s">
        <v>1863</v>
      </c>
      <c r="F329" s="227" t="s">
        <v>1864</v>
      </c>
      <c r="G329" s="228" t="s">
        <v>307</v>
      </c>
      <c r="H329" s="229">
        <v>17</v>
      </c>
      <c r="I329" s="230"/>
      <c r="J329" s="231">
        <f>ROUND(I329*H329,2)</f>
        <v>0</v>
      </c>
      <c r="K329" s="227" t="s">
        <v>148</v>
      </c>
      <c r="L329" s="43"/>
      <c r="M329" s="232" t="s">
        <v>1</v>
      </c>
      <c r="N329" s="233" t="s">
        <v>41</v>
      </c>
      <c r="O329" s="90"/>
      <c r="P329" s="234">
        <f>O329*H329</f>
        <v>0</v>
      </c>
      <c r="Q329" s="234">
        <v>0.00013</v>
      </c>
      <c r="R329" s="234">
        <f>Q329*H329</f>
        <v>0.0022099999999999997</v>
      </c>
      <c r="S329" s="234">
        <v>0</v>
      </c>
      <c r="T329" s="23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6" t="s">
        <v>240</v>
      </c>
      <c r="AT329" s="236" t="s">
        <v>144</v>
      </c>
      <c r="AU329" s="236" t="s">
        <v>85</v>
      </c>
      <c r="AY329" s="16" t="s">
        <v>142</v>
      </c>
      <c r="BE329" s="237">
        <f>IF(N329="základní",J329,0)</f>
        <v>0</v>
      </c>
      <c r="BF329" s="237">
        <f>IF(N329="snížená",J329,0)</f>
        <v>0</v>
      </c>
      <c r="BG329" s="237">
        <f>IF(N329="zákl. přenesená",J329,0)</f>
        <v>0</v>
      </c>
      <c r="BH329" s="237">
        <f>IF(N329="sníž. přenesená",J329,0)</f>
        <v>0</v>
      </c>
      <c r="BI329" s="237">
        <f>IF(N329="nulová",J329,0)</f>
        <v>0</v>
      </c>
      <c r="BJ329" s="16" t="s">
        <v>83</v>
      </c>
      <c r="BK329" s="237">
        <f>ROUND(I329*H329,2)</f>
        <v>0</v>
      </c>
      <c r="BL329" s="16" t="s">
        <v>240</v>
      </c>
      <c r="BM329" s="236" t="s">
        <v>1865</v>
      </c>
    </row>
    <row r="330" spans="1:47" s="2" customFormat="1" ht="12">
      <c r="A330" s="37"/>
      <c r="B330" s="38"/>
      <c r="C330" s="39"/>
      <c r="D330" s="238" t="s">
        <v>151</v>
      </c>
      <c r="E330" s="39"/>
      <c r="F330" s="239" t="s">
        <v>1866</v>
      </c>
      <c r="G330" s="39"/>
      <c r="H330" s="39"/>
      <c r="I330" s="240"/>
      <c r="J330" s="39"/>
      <c r="K330" s="39"/>
      <c r="L330" s="43"/>
      <c r="M330" s="241"/>
      <c r="N330" s="242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151</v>
      </c>
      <c r="AU330" s="16" t="s">
        <v>85</v>
      </c>
    </row>
    <row r="331" spans="1:65" s="2" customFormat="1" ht="16.5" customHeight="1">
      <c r="A331" s="37"/>
      <c r="B331" s="38"/>
      <c r="C331" s="225" t="s">
        <v>745</v>
      </c>
      <c r="D331" s="225" t="s">
        <v>144</v>
      </c>
      <c r="E331" s="226" t="s">
        <v>1867</v>
      </c>
      <c r="F331" s="227" t="s">
        <v>1868</v>
      </c>
      <c r="G331" s="228" t="s">
        <v>307</v>
      </c>
      <c r="H331" s="229">
        <v>1</v>
      </c>
      <c r="I331" s="230"/>
      <c r="J331" s="231">
        <f>ROUND(I331*H331,2)</f>
        <v>0</v>
      </c>
      <c r="K331" s="227" t="s">
        <v>148</v>
      </c>
      <c r="L331" s="43"/>
      <c r="M331" s="232" t="s">
        <v>1</v>
      </c>
      <c r="N331" s="233" t="s">
        <v>41</v>
      </c>
      <c r="O331" s="90"/>
      <c r="P331" s="234">
        <f>O331*H331</f>
        <v>0</v>
      </c>
      <c r="Q331" s="234">
        <v>0.00057</v>
      </c>
      <c r="R331" s="234">
        <f>Q331*H331</f>
        <v>0.00057</v>
      </c>
      <c r="S331" s="234">
        <v>0</v>
      </c>
      <c r="T331" s="235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6" t="s">
        <v>240</v>
      </c>
      <c r="AT331" s="236" t="s">
        <v>144</v>
      </c>
      <c r="AU331" s="236" t="s">
        <v>85</v>
      </c>
      <c r="AY331" s="16" t="s">
        <v>142</v>
      </c>
      <c r="BE331" s="237">
        <f>IF(N331="základní",J331,0)</f>
        <v>0</v>
      </c>
      <c r="BF331" s="237">
        <f>IF(N331="snížená",J331,0)</f>
        <v>0</v>
      </c>
      <c r="BG331" s="237">
        <f>IF(N331="zákl. přenesená",J331,0)</f>
        <v>0</v>
      </c>
      <c r="BH331" s="237">
        <f>IF(N331="sníž. přenesená",J331,0)</f>
        <v>0</v>
      </c>
      <c r="BI331" s="237">
        <f>IF(N331="nulová",J331,0)</f>
        <v>0</v>
      </c>
      <c r="BJ331" s="16" t="s">
        <v>83</v>
      </c>
      <c r="BK331" s="237">
        <f>ROUND(I331*H331,2)</f>
        <v>0</v>
      </c>
      <c r="BL331" s="16" t="s">
        <v>240</v>
      </c>
      <c r="BM331" s="236" t="s">
        <v>1869</v>
      </c>
    </row>
    <row r="332" spans="1:47" s="2" customFormat="1" ht="12">
      <c r="A332" s="37"/>
      <c r="B332" s="38"/>
      <c r="C332" s="39"/>
      <c r="D332" s="238" t="s">
        <v>151</v>
      </c>
      <c r="E332" s="39"/>
      <c r="F332" s="239" t="s">
        <v>1870</v>
      </c>
      <c r="G332" s="39"/>
      <c r="H332" s="39"/>
      <c r="I332" s="240"/>
      <c r="J332" s="39"/>
      <c r="K332" s="39"/>
      <c r="L332" s="43"/>
      <c r="M332" s="241"/>
      <c r="N332" s="242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151</v>
      </c>
      <c r="AU332" s="16" t="s">
        <v>85</v>
      </c>
    </row>
    <row r="333" spans="1:65" s="2" customFormat="1" ht="16.5" customHeight="1">
      <c r="A333" s="37"/>
      <c r="B333" s="38"/>
      <c r="C333" s="225" t="s">
        <v>751</v>
      </c>
      <c r="D333" s="225" t="s">
        <v>144</v>
      </c>
      <c r="E333" s="226" t="s">
        <v>1871</v>
      </c>
      <c r="F333" s="227" t="s">
        <v>1872</v>
      </c>
      <c r="G333" s="228" t="s">
        <v>307</v>
      </c>
      <c r="H333" s="229">
        <v>3</v>
      </c>
      <c r="I333" s="230"/>
      <c r="J333" s="231">
        <f>ROUND(I333*H333,2)</f>
        <v>0</v>
      </c>
      <c r="K333" s="227" t="s">
        <v>148</v>
      </c>
      <c r="L333" s="43"/>
      <c r="M333" s="232" t="s">
        <v>1</v>
      </c>
      <c r="N333" s="233" t="s">
        <v>41</v>
      </c>
      <c r="O333" s="90"/>
      <c r="P333" s="234">
        <f>O333*H333</f>
        <v>0</v>
      </c>
      <c r="Q333" s="234">
        <v>0.00072</v>
      </c>
      <c r="R333" s="234">
        <f>Q333*H333</f>
        <v>0.00216</v>
      </c>
      <c r="S333" s="234">
        <v>0</v>
      </c>
      <c r="T333" s="235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6" t="s">
        <v>240</v>
      </c>
      <c r="AT333" s="236" t="s">
        <v>144</v>
      </c>
      <c r="AU333" s="236" t="s">
        <v>85</v>
      </c>
      <c r="AY333" s="16" t="s">
        <v>142</v>
      </c>
      <c r="BE333" s="237">
        <f>IF(N333="základní",J333,0)</f>
        <v>0</v>
      </c>
      <c r="BF333" s="237">
        <f>IF(N333="snížená",J333,0)</f>
        <v>0</v>
      </c>
      <c r="BG333" s="237">
        <f>IF(N333="zákl. přenesená",J333,0)</f>
        <v>0</v>
      </c>
      <c r="BH333" s="237">
        <f>IF(N333="sníž. přenesená",J333,0)</f>
        <v>0</v>
      </c>
      <c r="BI333" s="237">
        <f>IF(N333="nulová",J333,0)</f>
        <v>0</v>
      </c>
      <c r="BJ333" s="16" t="s">
        <v>83</v>
      </c>
      <c r="BK333" s="237">
        <f>ROUND(I333*H333,2)</f>
        <v>0</v>
      </c>
      <c r="BL333" s="16" t="s">
        <v>240</v>
      </c>
      <c r="BM333" s="236" t="s">
        <v>1873</v>
      </c>
    </row>
    <row r="334" spans="1:47" s="2" customFormat="1" ht="12">
      <c r="A334" s="37"/>
      <c r="B334" s="38"/>
      <c r="C334" s="39"/>
      <c r="D334" s="238" t="s">
        <v>151</v>
      </c>
      <c r="E334" s="39"/>
      <c r="F334" s="239" t="s">
        <v>1874</v>
      </c>
      <c r="G334" s="39"/>
      <c r="H334" s="39"/>
      <c r="I334" s="240"/>
      <c r="J334" s="39"/>
      <c r="K334" s="39"/>
      <c r="L334" s="43"/>
      <c r="M334" s="241"/>
      <c r="N334" s="242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151</v>
      </c>
      <c r="AU334" s="16" t="s">
        <v>85</v>
      </c>
    </row>
    <row r="335" spans="1:65" s="2" customFormat="1" ht="16.5" customHeight="1">
      <c r="A335" s="37"/>
      <c r="B335" s="38"/>
      <c r="C335" s="225" t="s">
        <v>756</v>
      </c>
      <c r="D335" s="225" t="s">
        <v>144</v>
      </c>
      <c r="E335" s="226" t="s">
        <v>1875</v>
      </c>
      <c r="F335" s="227" t="s">
        <v>1876</v>
      </c>
      <c r="G335" s="228" t="s">
        <v>307</v>
      </c>
      <c r="H335" s="229">
        <v>1</v>
      </c>
      <c r="I335" s="230"/>
      <c r="J335" s="231">
        <f>ROUND(I335*H335,2)</f>
        <v>0</v>
      </c>
      <c r="K335" s="227" t="s">
        <v>148</v>
      </c>
      <c r="L335" s="43"/>
      <c r="M335" s="232" t="s">
        <v>1</v>
      </c>
      <c r="N335" s="233" t="s">
        <v>41</v>
      </c>
      <c r="O335" s="90"/>
      <c r="P335" s="234">
        <f>O335*H335</f>
        <v>0</v>
      </c>
      <c r="Q335" s="234">
        <v>0.00152</v>
      </c>
      <c r="R335" s="234">
        <f>Q335*H335</f>
        <v>0.00152</v>
      </c>
      <c r="S335" s="234">
        <v>0</v>
      </c>
      <c r="T335" s="235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6" t="s">
        <v>240</v>
      </c>
      <c r="AT335" s="236" t="s">
        <v>144</v>
      </c>
      <c r="AU335" s="236" t="s">
        <v>85</v>
      </c>
      <c r="AY335" s="16" t="s">
        <v>142</v>
      </c>
      <c r="BE335" s="237">
        <f>IF(N335="základní",J335,0)</f>
        <v>0</v>
      </c>
      <c r="BF335" s="237">
        <f>IF(N335="snížená",J335,0)</f>
        <v>0</v>
      </c>
      <c r="BG335" s="237">
        <f>IF(N335="zákl. přenesená",J335,0)</f>
        <v>0</v>
      </c>
      <c r="BH335" s="237">
        <f>IF(N335="sníž. přenesená",J335,0)</f>
        <v>0</v>
      </c>
      <c r="BI335" s="237">
        <f>IF(N335="nulová",J335,0)</f>
        <v>0</v>
      </c>
      <c r="BJ335" s="16" t="s">
        <v>83</v>
      </c>
      <c r="BK335" s="237">
        <f>ROUND(I335*H335,2)</f>
        <v>0</v>
      </c>
      <c r="BL335" s="16" t="s">
        <v>240</v>
      </c>
      <c r="BM335" s="236" t="s">
        <v>1877</v>
      </c>
    </row>
    <row r="336" spans="1:47" s="2" customFormat="1" ht="12">
      <c r="A336" s="37"/>
      <c r="B336" s="38"/>
      <c r="C336" s="39"/>
      <c r="D336" s="238" t="s">
        <v>151</v>
      </c>
      <c r="E336" s="39"/>
      <c r="F336" s="239" t="s">
        <v>1878</v>
      </c>
      <c r="G336" s="39"/>
      <c r="H336" s="39"/>
      <c r="I336" s="240"/>
      <c r="J336" s="39"/>
      <c r="K336" s="39"/>
      <c r="L336" s="43"/>
      <c r="M336" s="241"/>
      <c r="N336" s="242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151</v>
      </c>
      <c r="AU336" s="16" t="s">
        <v>85</v>
      </c>
    </row>
    <row r="337" spans="1:65" s="2" customFormat="1" ht="16.5" customHeight="1">
      <c r="A337" s="37"/>
      <c r="B337" s="38"/>
      <c r="C337" s="225" t="s">
        <v>762</v>
      </c>
      <c r="D337" s="225" t="s">
        <v>144</v>
      </c>
      <c r="E337" s="226" t="s">
        <v>1879</v>
      </c>
      <c r="F337" s="227" t="s">
        <v>1880</v>
      </c>
      <c r="G337" s="228" t="s">
        <v>307</v>
      </c>
      <c r="H337" s="229">
        <v>2</v>
      </c>
      <c r="I337" s="230"/>
      <c r="J337" s="231">
        <f>ROUND(I337*H337,2)</f>
        <v>0</v>
      </c>
      <c r="K337" s="227" t="s">
        <v>148</v>
      </c>
      <c r="L337" s="43"/>
      <c r="M337" s="232" t="s">
        <v>1</v>
      </c>
      <c r="N337" s="233" t="s">
        <v>41</v>
      </c>
      <c r="O337" s="90"/>
      <c r="P337" s="234">
        <f>O337*H337</f>
        <v>0</v>
      </c>
      <c r="Q337" s="234">
        <v>0.00072</v>
      </c>
      <c r="R337" s="234">
        <f>Q337*H337</f>
        <v>0.00144</v>
      </c>
      <c r="S337" s="234">
        <v>0</v>
      </c>
      <c r="T337" s="235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6" t="s">
        <v>240</v>
      </c>
      <c r="AT337" s="236" t="s">
        <v>144</v>
      </c>
      <c r="AU337" s="236" t="s">
        <v>85</v>
      </c>
      <c r="AY337" s="16" t="s">
        <v>142</v>
      </c>
      <c r="BE337" s="237">
        <f>IF(N337="základní",J337,0)</f>
        <v>0</v>
      </c>
      <c r="BF337" s="237">
        <f>IF(N337="snížená",J337,0)</f>
        <v>0</v>
      </c>
      <c r="BG337" s="237">
        <f>IF(N337="zákl. přenesená",J337,0)</f>
        <v>0</v>
      </c>
      <c r="BH337" s="237">
        <f>IF(N337="sníž. přenesená",J337,0)</f>
        <v>0</v>
      </c>
      <c r="BI337" s="237">
        <f>IF(N337="nulová",J337,0)</f>
        <v>0</v>
      </c>
      <c r="BJ337" s="16" t="s">
        <v>83</v>
      </c>
      <c r="BK337" s="237">
        <f>ROUND(I337*H337,2)</f>
        <v>0</v>
      </c>
      <c r="BL337" s="16" t="s">
        <v>240</v>
      </c>
      <c r="BM337" s="236" t="s">
        <v>1881</v>
      </c>
    </row>
    <row r="338" spans="1:47" s="2" customFormat="1" ht="12">
      <c r="A338" s="37"/>
      <c r="B338" s="38"/>
      <c r="C338" s="39"/>
      <c r="D338" s="238" t="s">
        <v>151</v>
      </c>
      <c r="E338" s="39"/>
      <c r="F338" s="239" t="s">
        <v>1882</v>
      </c>
      <c r="G338" s="39"/>
      <c r="H338" s="39"/>
      <c r="I338" s="240"/>
      <c r="J338" s="39"/>
      <c r="K338" s="39"/>
      <c r="L338" s="43"/>
      <c r="M338" s="241"/>
      <c r="N338" s="242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151</v>
      </c>
      <c r="AU338" s="16" t="s">
        <v>85</v>
      </c>
    </row>
    <row r="339" spans="1:65" s="2" customFormat="1" ht="21.75" customHeight="1">
      <c r="A339" s="37"/>
      <c r="B339" s="38"/>
      <c r="C339" s="225" t="s">
        <v>765</v>
      </c>
      <c r="D339" s="225" t="s">
        <v>144</v>
      </c>
      <c r="E339" s="226" t="s">
        <v>1883</v>
      </c>
      <c r="F339" s="227" t="s">
        <v>1884</v>
      </c>
      <c r="G339" s="228" t="s">
        <v>307</v>
      </c>
      <c r="H339" s="229">
        <v>1</v>
      </c>
      <c r="I339" s="230"/>
      <c r="J339" s="231">
        <f>ROUND(I339*H339,2)</f>
        <v>0</v>
      </c>
      <c r="K339" s="227" t="s">
        <v>148</v>
      </c>
      <c r="L339" s="43"/>
      <c r="M339" s="232" t="s">
        <v>1</v>
      </c>
      <c r="N339" s="233" t="s">
        <v>41</v>
      </c>
      <c r="O339" s="90"/>
      <c r="P339" s="234">
        <f>O339*H339</f>
        <v>0</v>
      </c>
      <c r="Q339" s="234">
        <v>0.00132</v>
      </c>
      <c r="R339" s="234">
        <f>Q339*H339</f>
        <v>0.00132</v>
      </c>
      <c r="S339" s="234">
        <v>0</v>
      </c>
      <c r="T339" s="235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6" t="s">
        <v>240</v>
      </c>
      <c r="AT339" s="236" t="s">
        <v>144</v>
      </c>
      <c r="AU339" s="236" t="s">
        <v>85</v>
      </c>
      <c r="AY339" s="16" t="s">
        <v>142</v>
      </c>
      <c r="BE339" s="237">
        <f>IF(N339="základní",J339,0)</f>
        <v>0</v>
      </c>
      <c r="BF339" s="237">
        <f>IF(N339="snížená",J339,0)</f>
        <v>0</v>
      </c>
      <c r="BG339" s="237">
        <f>IF(N339="zákl. přenesená",J339,0)</f>
        <v>0</v>
      </c>
      <c r="BH339" s="237">
        <f>IF(N339="sníž. přenesená",J339,0)</f>
        <v>0</v>
      </c>
      <c r="BI339" s="237">
        <f>IF(N339="nulová",J339,0)</f>
        <v>0</v>
      </c>
      <c r="BJ339" s="16" t="s">
        <v>83</v>
      </c>
      <c r="BK339" s="237">
        <f>ROUND(I339*H339,2)</f>
        <v>0</v>
      </c>
      <c r="BL339" s="16" t="s">
        <v>240</v>
      </c>
      <c r="BM339" s="236" t="s">
        <v>1885</v>
      </c>
    </row>
    <row r="340" spans="1:47" s="2" customFormat="1" ht="12">
      <c r="A340" s="37"/>
      <c r="B340" s="38"/>
      <c r="C340" s="39"/>
      <c r="D340" s="238" t="s">
        <v>151</v>
      </c>
      <c r="E340" s="39"/>
      <c r="F340" s="239" t="s">
        <v>1886</v>
      </c>
      <c r="G340" s="39"/>
      <c r="H340" s="39"/>
      <c r="I340" s="240"/>
      <c r="J340" s="39"/>
      <c r="K340" s="39"/>
      <c r="L340" s="43"/>
      <c r="M340" s="241"/>
      <c r="N340" s="242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151</v>
      </c>
      <c r="AU340" s="16" t="s">
        <v>85</v>
      </c>
    </row>
    <row r="341" spans="1:65" s="2" customFormat="1" ht="16.5" customHeight="1">
      <c r="A341" s="37"/>
      <c r="B341" s="38"/>
      <c r="C341" s="225" t="s">
        <v>770</v>
      </c>
      <c r="D341" s="225" t="s">
        <v>144</v>
      </c>
      <c r="E341" s="226" t="s">
        <v>1887</v>
      </c>
      <c r="F341" s="227" t="s">
        <v>1888</v>
      </c>
      <c r="G341" s="228" t="s">
        <v>236</v>
      </c>
      <c r="H341" s="229">
        <v>1</v>
      </c>
      <c r="I341" s="230"/>
      <c r="J341" s="231">
        <f>ROUND(I341*H341,2)</f>
        <v>0</v>
      </c>
      <c r="K341" s="227" t="s">
        <v>1</v>
      </c>
      <c r="L341" s="43"/>
      <c r="M341" s="232" t="s">
        <v>1</v>
      </c>
      <c r="N341" s="233" t="s">
        <v>41</v>
      </c>
      <c r="O341" s="90"/>
      <c r="P341" s="234">
        <f>O341*H341</f>
        <v>0</v>
      </c>
      <c r="Q341" s="234">
        <v>0.002</v>
      </c>
      <c r="R341" s="234">
        <f>Q341*H341</f>
        <v>0.002</v>
      </c>
      <c r="S341" s="234">
        <v>0</v>
      </c>
      <c r="T341" s="235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6" t="s">
        <v>240</v>
      </c>
      <c r="AT341" s="236" t="s">
        <v>144</v>
      </c>
      <c r="AU341" s="236" t="s">
        <v>85</v>
      </c>
      <c r="AY341" s="16" t="s">
        <v>142</v>
      </c>
      <c r="BE341" s="237">
        <f>IF(N341="základní",J341,0)</f>
        <v>0</v>
      </c>
      <c r="BF341" s="237">
        <f>IF(N341="snížená",J341,0)</f>
        <v>0</v>
      </c>
      <c r="BG341" s="237">
        <f>IF(N341="zákl. přenesená",J341,0)</f>
        <v>0</v>
      </c>
      <c r="BH341" s="237">
        <f>IF(N341="sníž. přenesená",J341,0)</f>
        <v>0</v>
      </c>
      <c r="BI341" s="237">
        <f>IF(N341="nulová",J341,0)</f>
        <v>0</v>
      </c>
      <c r="BJ341" s="16" t="s">
        <v>83</v>
      </c>
      <c r="BK341" s="237">
        <f>ROUND(I341*H341,2)</f>
        <v>0</v>
      </c>
      <c r="BL341" s="16" t="s">
        <v>240</v>
      </c>
      <c r="BM341" s="236" t="s">
        <v>1889</v>
      </c>
    </row>
    <row r="342" spans="1:47" s="2" customFormat="1" ht="12">
      <c r="A342" s="37"/>
      <c r="B342" s="38"/>
      <c r="C342" s="39"/>
      <c r="D342" s="238" t="s">
        <v>151</v>
      </c>
      <c r="E342" s="39"/>
      <c r="F342" s="239" t="s">
        <v>1888</v>
      </c>
      <c r="G342" s="39"/>
      <c r="H342" s="39"/>
      <c r="I342" s="240"/>
      <c r="J342" s="39"/>
      <c r="K342" s="39"/>
      <c r="L342" s="43"/>
      <c r="M342" s="241"/>
      <c r="N342" s="242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151</v>
      </c>
      <c r="AU342" s="16" t="s">
        <v>85</v>
      </c>
    </row>
    <row r="343" spans="1:65" s="2" customFormat="1" ht="24.15" customHeight="1">
      <c r="A343" s="37"/>
      <c r="B343" s="38"/>
      <c r="C343" s="225" t="s">
        <v>775</v>
      </c>
      <c r="D343" s="225" t="s">
        <v>144</v>
      </c>
      <c r="E343" s="226" t="s">
        <v>1890</v>
      </c>
      <c r="F343" s="227" t="s">
        <v>1891</v>
      </c>
      <c r="G343" s="228" t="s">
        <v>218</v>
      </c>
      <c r="H343" s="229">
        <v>52</v>
      </c>
      <c r="I343" s="230"/>
      <c r="J343" s="231">
        <f>ROUND(I343*H343,2)</f>
        <v>0</v>
      </c>
      <c r="K343" s="227" t="s">
        <v>148</v>
      </c>
      <c r="L343" s="43"/>
      <c r="M343" s="232" t="s">
        <v>1</v>
      </c>
      <c r="N343" s="233" t="s">
        <v>41</v>
      </c>
      <c r="O343" s="90"/>
      <c r="P343" s="234">
        <f>O343*H343</f>
        <v>0</v>
      </c>
      <c r="Q343" s="234">
        <v>0.00019</v>
      </c>
      <c r="R343" s="234">
        <f>Q343*H343</f>
        <v>0.00988</v>
      </c>
      <c r="S343" s="234">
        <v>0</v>
      </c>
      <c r="T343" s="235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6" t="s">
        <v>240</v>
      </c>
      <c r="AT343" s="236" t="s">
        <v>144</v>
      </c>
      <c r="AU343" s="236" t="s">
        <v>85</v>
      </c>
      <c r="AY343" s="16" t="s">
        <v>142</v>
      </c>
      <c r="BE343" s="237">
        <f>IF(N343="základní",J343,0)</f>
        <v>0</v>
      </c>
      <c r="BF343" s="237">
        <f>IF(N343="snížená",J343,0)</f>
        <v>0</v>
      </c>
      <c r="BG343" s="237">
        <f>IF(N343="zákl. přenesená",J343,0)</f>
        <v>0</v>
      </c>
      <c r="BH343" s="237">
        <f>IF(N343="sníž. přenesená",J343,0)</f>
        <v>0</v>
      </c>
      <c r="BI343" s="237">
        <f>IF(N343="nulová",J343,0)</f>
        <v>0</v>
      </c>
      <c r="BJ343" s="16" t="s">
        <v>83</v>
      </c>
      <c r="BK343" s="237">
        <f>ROUND(I343*H343,2)</f>
        <v>0</v>
      </c>
      <c r="BL343" s="16" t="s">
        <v>240</v>
      </c>
      <c r="BM343" s="236" t="s">
        <v>1892</v>
      </c>
    </row>
    <row r="344" spans="1:47" s="2" customFormat="1" ht="12">
      <c r="A344" s="37"/>
      <c r="B344" s="38"/>
      <c r="C344" s="39"/>
      <c r="D344" s="238" t="s">
        <v>151</v>
      </c>
      <c r="E344" s="39"/>
      <c r="F344" s="239" t="s">
        <v>1893</v>
      </c>
      <c r="G344" s="39"/>
      <c r="H344" s="39"/>
      <c r="I344" s="240"/>
      <c r="J344" s="39"/>
      <c r="K344" s="39"/>
      <c r="L344" s="43"/>
      <c r="M344" s="241"/>
      <c r="N344" s="242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151</v>
      </c>
      <c r="AU344" s="16" t="s">
        <v>85</v>
      </c>
    </row>
    <row r="345" spans="1:65" s="2" customFormat="1" ht="21.75" customHeight="1">
      <c r="A345" s="37"/>
      <c r="B345" s="38"/>
      <c r="C345" s="225" t="s">
        <v>780</v>
      </c>
      <c r="D345" s="225" t="s">
        <v>144</v>
      </c>
      <c r="E345" s="226" t="s">
        <v>1894</v>
      </c>
      <c r="F345" s="227" t="s">
        <v>1895</v>
      </c>
      <c r="G345" s="228" t="s">
        <v>218</v>
      </c>
      <c r="H345" s="229">
        <v>52</v>
      </c>
      <c r="I345" s="230"/>
      <c r="J345" s="231">
        <f>ROUND(I345*H345,2)</f>
        <v>0</v>
      </c>
      <c r="K345" s="227" t="s">
        <v>148</v>
      </c>
      <c r="L345" s="43"/>
      <c r="M345" s="232" t="s">
        <v>1</v>
      </c>
      <c r="N345" s="233" t="s">
        <v>41</v>
      </c>
      <c r="O345" s="90"/>
      <c r="P345" s="234">
        <f>O345*H345</f>
        <v>0</v>
      </c>
      <c r="Q345" s="234">
        <v>1E-05</v>
      </c>
      <c r="R345" s="234">
        <f>Q345*H345</f>
        <v>0.0005200000000000001</v>
      </c>
      <c r="S345" s="234">
        <v>0</v>
      </c>
      <c r="T345" s="235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6" t="s">
        <v>240</v>
      </c>
      <c r="AT345" s="236" t="s">
        <v>144</v>
      </c>
      <c r="AU345" s="236" t="s">
        <v>85</v>
      </c>
      <c r="AY345" s="16" t="s">
        <v>142</v>
      </c>
      <c r="BE345" s="237">
        <f>IF(N345="základní",J345,0)</f>
        <v>0</v>
      </c>
      <c r="BF345" s="237">
        <f>IF(N345="snížená",J345,0)</f>
        <v>0</v>
      </c>
      <c r="BG345" s="237">
        <f>IF(N345="zákl. přenesená",J345,0)</f>
        <v>0</v>
      </c>
      <c r="BH345" s="237">
        <f>IF(N345="sníž. přenesená",J345,0)</f>
        <v>0</v>
      </c>
      <c r="BI345" s="237">
        <f>IF(N345="nulová",J345,0)</f>
        <v>0</v>
      </c>
      <c r="BJ345" s="16" t="s">
        <v>83</v>
      </c>
      <c r="BK345" s="237">
        <f>ROUND(I345*H345,2)</f>
        <v>0</v>
      </c>
      <c r="BL345" s="16" t="s">
        <v>240</v>
      </c>
      <c r="BM345" s="236" t="s">
        <v>1896</v>
      </c>
    </row>
    <row r="346" spans="1:47" s="2" customFormat="1" ht="12">
      <c r="A346" s="37"/>
      <c r="B346" s="38"/>
      <c r="C346" s="39"/>
      <c r="D346" s="238" t="s">
        <v>151</v>
      </c>
      <c r="E346" s="39"/>
      <c r="F346" s="239" t="s">
        <v>1897</v>
      </c>
      <c r="G346" s="39"/>
      <c r="H346" s="39"/>
      <c r="I346" s="240"/>
      <c r="J346" s="39"/>
      <c r="K346" s="39"/>
      <c r="L346" s="43"/>
      <c r="M346" s="241"/>
      <c r="N346" s="242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151</v>
      </c>
      <c r="AU346" s="16" t="s">
        <v>85</v>
      </c>
    </row>
    <row r="347" spans="1:65" s="2" customFormat="1" ht="24.15" customHeight="1">
      <c r="A347" s="37"/>
      <c r="B347" s="38"/>
      <c r="C347" s="225" t="s">
        <v>784</v>
      </c>
      <c r="D347" s="225" t="s">
        <v>144</v>
      </c>
      <c r="E347" s="226" t="s">
        <v>1898</v>
      </c>
      <c r="F347" s="227" t="s">
        <v>1899</v>
      </c>
      <c r="G347" s="228" t="s">
        <v>186</v>
      </c>
      <c r="H347" s="229">
        <v>0.034</v>
      </c>
      <c r="I347" s="230"/>
      <c r="J347" s="231">
        <f>ROUND(I347*H347,2)</f>
        <v>0</v>
      </c>
      <c r="K347" s="227" t="s">
        <v>148</v>
      </c>
      <c r="L347" s="43"/>
      <c r="M347" s="232" t="s">
        <v>1</v>
      </c>
      <c r="N347" s="233" t="s">
        <v>41</v>
      </c>
      <c r="O347" s="90"/>
      <c r="P347" s="234">
        <f>O347*H347</f>
        <v>0</v>
      </c>
      <c r="Q347" s="234">
        <v>0</v>
      </c>
      <c r="R347" s="234">
        <f>Q347*H347</f>
        <v>0</v>
      </c>
      <c r="S347" s="234">
        <v>0</v>
      </c>
      <c r="T347" s="235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6" t="s">
        <v>240</v>
      </c>
      <c r="AT347" s="236" t="s">
        <v>144</v>
      </c>
      <c r="AU347" s="236" t="s">
        <v>85</v>
      </c>
      <c r="AY347" s="16" t="s">
        <v>142</v>
      </c>
      <c r="BE347" s="237">
        <f>IF(N347="základní",J347,0)</f>
        <v>0</v>
      </c>
      <c r="BF347" s="237">
        <f>IF(N347="snížená",J347,0)</f>
        <v>0</v>
      </c>
      <c r="BG347" s="237">
        <f>IF(N347="zákl. přenesená",J347,0)</f>
        <v>0</v>
      </c>
      <c r="BH347" s="237">
        <f>IF(N347="sníž. přenesená",J347,0)</f>
        <v>0</v>
      </c>
      <c r="BI347" s="237">
        <f>IF(N347="nulová",J347,0)</f>
        <v>0</v>
      </c>
      <c r="BJ347" s="16" t="s">
        <v>83</v>
      </c>
      <c r="BK347" s="237">
        <f>ROUND(I347*H347,2)</f>
        <v>0</v>
      </c>
      <c r="BL347" s="16" t="s">
        <v>240</v>
      </c>
      <c r="BM347" s="236" t="s">
        <v>1900</v>
      </c>
    </row>
    <row r="348" spans="1:47" s="2" customFormat="1" ht="12">
      <c r="A348" s="37"/>
      <c r="B348" s="38"/>
      <c r="C348" s="39"/>
      <c r="D348" s="238" t="s">
        <v>151</v>
      </c>
      <c r="E348" s="39"/>
      <c r="F348" s="239" t="s">
        <v>1901</v>
      </c>
      <c r="G348" s="39"/>
      <c r="H348" s="39"/>
      <c r="I348" s="240"/>
      <c r="J348" s="39"/>
      <c r="K348" s="39"/>
      <c r="L348" s="43"/>
      <c r="M348" s="241"/>
      <c r="N348" s="242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151</v>
      </c>
      <c r="AU348" s="16" t="s">
        <v>85</v>
      </c>
    </row>
    <row r="349" spans="1:63" s="12" customFormat="1" ht="22.8" customHeight="1">
      <c r="A349" s="12"/>
      <c r="B349" s="209"/>
      <c r="C349" s="210"/>
      <c r="D349" s="211" t="s">
        <v>75</v>
      </c>
      <c r="E349" s="223" t="s">
        <v>975</v>
      </c>
      <c r="F349" s="223" t="s">
        <v>976</v>
      </c>
      <c r="G349" s="210"/>
      <c r="H349" s="210"/>
      <c r="I349" s="213"/>
      <c r="J349" s="224">
        <f>BK349</f>
        <v>0</v>
      </c>
      <c r="K349" s="210"/>
      <c r="L349" s="215"/>
      <c r="M349" s="216"/>
      <c r="N349" s="217"/>
      <c r="O349" s="217"/>
      <c r="P349" s="218">
        <f>SUM(P350:P382)</f>
        <v>0</v>
      </c>
      <c r="Q349" s="217"/>
      <c r="R349" s="218">
        <f>SUM(R350:R382)</f>
        <v>0.35418999999999995</v>
      </c>
      <c r="S349" s="217"/>
      <c r="T349" s="219">
        <f>SUM(T350:T382)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20" t="s">
        <v>85</v>
      </c>
      <c r="AT349" s="221" t="s">
        <v>75</v>
      </c>
      <c r="AU349" s="221" t="s">
        <v>83</v>
      </c>
      <c r="AY349" s="220" t="s">
        <v>142</v>
      </c>
      <c r="BK349" s="222">
        <f>SUM(BK350:BK382)</f>
        <v>0</v>
      </c>
    </row>
    <row r="350" spans="1:65" s="2" customFormat="1" ht="24.15" customHeight="1">
      <c r="A350" s="37"/>
      <c r="B350" s="38"/>
      <c r="C350" s="225" t="s">
        <v>791</v>
      </c>
      <c r="D350" s="225" t="s">
        <v>144</v>
      </c>
      <c r="E350" s="226" t="s">
        <v>1902</v>
      </c>
      <c r="F350" s="227" t="s">
        <v>1903</v>
      </c>
      <c r="G350" s="228" t="s">
        <v>236</v>
      </c>
      <c r="H350" s="229">
        <v>1</v>
      </c>
      <c r="I350" s="230"/>
      <c r="J350" s="231">
        <f>ROUND(I350*H350,2)</f>
        <v>0</v>
      </c>
      <c r="K350" s="227" t="s">
        <v>148</v>
      </c>
      <c r="L350" s="43"/>
      <c r="M350" s="232" t="s">
        <v>1</v>
      </c>
      <c r="N350" s="233" t="s">
        <v>41</v>
      </c>
      <c r="O350" s="90"/>
      <c r="P350" s="234">
        <f>O350*H350</f>
        <v>0</v>
      </c>
      <c r="Q350" s="234">
        <v>0.02894</v>
      </c>
      <c r="R350" s="234">
        <f>Q350*H350</f>
        <v>0.02894</v>
      </c>
      <c r="S350" s="234">
        <v>0</v>
      </c>
      <c r="T350" s="235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6" t="s">
        <v>240</v>
      </c>
      <c r="AT350" s="236" t="s">
        <v>144</v>
      </c>
      <c r="AU350" s="236" t="s">
        <v>85</v>
      </c>
      <c r="AY350" s="16" t="s">
        <v>142</v>
      </c>
      <c r="BE350" s="237">
        <f>IF(N350="základní",J350,0)</f>
        <v>0</v>
      </c>
      <c r="BF350" s="237">
        <f>IF(N350="snížená",J350,0)</f>
        <v>0</v>
      </c>
      <c r="BG350" s="237">
        <f>IF(N350="zákl. přenesená",J350,0)</f>
        <v>0</v>
      </c>
      <c r="BH350" s="237">
        <f>IF(N350="sníž. přenesená",J350,0)</f>
        <v>0</v>
      </c>
      <c r="BI350" s="237">
        <f>IF(N350="nulová",J350,0)</f>
        <v>0</v>
      </c>
      <c r="BJ350" s="16" t="s">
        <v>83</v>
      </c>
      <c r="BK350" s="237">
        <f>ROUND(I350*H350,2)</f>
        <v>0</v>
      </c>
      <c r="BL350" s="16" t="s">
        <v>240</v>
      </c>
      <c r="BM350" s="236" t="s">
        <v>1904</v>
      </c>
    </row>
    <row r="351" spans="1:47" s="2" customFormat="1" ht="12">
      <c r="A351" s="37"/>
      <c r="B351" s="38"/>
      <c r="C351" s="39"/>
      <c r="D351" s="238" t="s">
        <v>151</v>
      </c>
      <c r="E351" s="39"/>
      <c r="F351" s="239" t="s">
        <v>1905</v>
      </c>
      <c r="G351" s="39"/>
      <c r="H351" s="39"/>
      <c r="I351" s="240"/>
      <c r="J351" s="39"/>
      <c r="K351" s="39"/>
      <c r="L351" s="43"/>
      <c r="M351" s="241"/>
      <c r="N351" s="242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151</v>
      </c>
      <c r="AU351" s="16" t="s">
        <v>85</v>
      </c>
    </row>
    <row r="352" spans="1:65" s="2" customFormat="1" ht="24.15" customHeight="1">
      <c r="A352" s="37"/>
      <c r="B352" s="38"/>
      <c r="C352" s="225" t="s">
        <v>798</v>
      </c>
      <c r="D352" s="225" t="s">
        <v>144</v>
      </c>
      <c r="E352" s="226" t="s">
        <v>1906</v>
      </c>
      <c r="F352" s="227" t="s">
        <v>1907</v>
      </c>
      <c r="G352" s="228" t="s">
        <v>236</v>
      </c>
      <c r="H352" s="229">
        <v>2</v>
      </c>
      <c r="I352" s="230"/>
      <c r="J352" s="231">
        <f>ROUND(I352*H352,2)</f>
        <v>0</v>
      </c>
      <c r="K352" s="227" t="s">
        <v>148</v>
      </c>
      <c r="L352" s="43"/>
      <c r="M352" s="232" t="s">
        <v>1</v>
      </c>
      <c r="N352" s="233" t="s">
        <v>41</v>
      </c>
      <c r="O352" s="90"/>
      <c r="P352" s="234">
        <f>O352*H352</f>
        <v>0</v>
      </c>
      <c r="Q352" s="234">
        <v>0.03991</v>
      </c>
      <c r="R352" s="234">
        <f>Q352*H352</f>
        <v>0.07982</v>
      </c>
      <c r="S352" s="234">
        <v>0</v>
      </c>
      <c r="T352" s="23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6" t="s">
        <v>240</v>
      </c>
      <c r="AT352" s="236" t="s">
        <v>144</v>
      </c>
      <c r="AU352" s="236" t="s">
        <v>85</v>
      </c>
      <c r="AY352" s="16" t="s">
        <v>142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6" t="s">
        <v>83</v>
      </c>
      <c r="BK352" s="237">
        <f>ROUND(I352*H352,2)</f>
        <v>0</v>
      </c>
      <c r="BL352" s="16" t="s">
        <v>240</v>
      </c>
      <c r="BM352" s="236" t="s">
        <v>1908</v>
      </c>
    </row>
    <row r="353" spans="1:47" s="2" customFormat="1" ht="12">
      <c r="A353" s="37"/>
      <c r="B353" s="38"/>
      <c r="C353" s="39"/>
      <c r="D353" s="238" t="s">
        <v>151</v>
      </c>
      <c r="E353" s="39"/>
      <c r="F353" s="239" t="s">
        <v>1909</v>
      </c>
      <c r="G353" s="39"/>
      <c r="H353" s="39"/>
      <c r="I353" s="240"/>
      <c r="J353" s="39"/>
      <c r="K353" s="39"/>
      <c r="L353" s="43"/>
      <c r="M353" s="241"/>
      <c r="N353" s="242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151</v>
      </c>
      <c r="AU353" s="16" t="s">
        <v>85</v>
      </c>
    </row>
    <row r="354" spans="1:65" s="2" customFormat="1" ht="24.15" customHeight="1">
      <c r="A354" s="37"/>
      <c r="B354" s="38"/>
      <c r="C354" s="225" t="s">
        <v>801</v>
      </c>
      <c r="D354" s="225" t="s">
        <v>144</v>
      </c>
      <c r="E354" s="226" t="s">
        <v>1910</v>
      </c>
      <c r="F354" s="227" t="s">
        <v>1911</v>
      </c>
      <c r="G354" s="228" t="s">
        <v>236</v>
      </c>
      <c r="H354" s="229">
        <v>1</v>
      </c>
      <c r="I354" s="230"/>
      <c r="J354" s="231">
        <f>ROUND(I354*H354,2)</f>
        <v>0</v>
      </c>
      <c r="K354" s="227" t="s">
        <v>148</v>
      </c>
      <c r="L354" s="43"/>
      <c r="M354" s="232" t="s">
        <v>1</v>
      </c>
      <c r="N354" s="233" t="s">
        <v>41</v>
      </c>
      <c r="O354" s="90"/>
      <c r="P354" s="234">
        <f>O354*H354</f>
        <v>0</v>
      </c>
      <c r="Q354" s="234">
        <v>0.01647</v>
      </c>
      <c r="R354" s="234">
        <f>Q354*H354</f>
        <v>0.01647</v>
      </c>
      <c r="S354" s="234">
        <v>0</v>
      </c>
      <c r="T354" s="235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6" t="s">
        <v>240</v>
      </c>
      <c r="AT354" s="236" t="s">
        <v>144</v>
      </c>
      <c r="AU354" s="236" t="s">
        <v>85</v>
      </c>
      <c r="AY354" s="16" t="s">
        <v>142</v>
      </c>
      <c r="BE354" s="237">
        <f>IF(N354="základní",J354,0)</f>
        <v>0</v>
      </c>
      <c r="BF354" s="237">
        <f>IF(N354="snížená",J354,0)</f>
        <v>0</v>
      </c>
      <c r="BG354" s="237">
        <f>IF(N354="zákl. přenesená",J354,0)</f>
        <v>0</v>
      </c>
      <c r="BH354" s="237">
        <f>IF(N354="sníž. přenesená",J354,0)</f>
        <v>0</v>
      </c>
      <c r="BI354" s="237">
        <f>IF(N354="nulová",J354,0)</f>
        <v>0</v>
      </c>
      <c r="BJ354" s="16" t="s">
        <v>83</v>
      </c>
      <c r="BK354" s="237">
        <f>ROUND(I354*H354,2)</f>
        <v>0</v>
      </c>
      <c r="BL354" s="16" t="s">
        <v>240</v>
      </c>
      <c r="BM354" s="236" t="s">
        <v>1912</v>
      </c>
    </row>
    <row r="355" spans="1:47" s="2" customFormat="1" ht="12">
      <c r="A355" s="37"/>
      <c r="B355" s="38"/>
      <c r="C355" s="39"/>
      <c r="D355" s="238" t="s">
        <v>151</v>
      </c>
      <c r="E355" s="39"/>
      <c r="F355" s="239" t="s">
        <v>1913</v>
      </c>
      <c r="G355" s="39"/>
      <c r="H355" s="39"/>
      <c r="I355" s="240"/>
      <c r="J355" s="39"/>
      <c r="K355" s="39"/>
      <c r="L355" s="43"/>
      <c r="M355" s="241"/>
      <c r="N355" s="242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151</v>
      </c>
      <c r="AU355" s="16" t="s">
        <v>85</v>
      </c>
    </row>
    <row r="356" spans="1:65" s="2" customFormat="1" ht="24.15" customHeight="1">
      <c r="A356" s="37"/>
      <c r="B356" s="38"/>
      <c r="C356" s="225" t="s">
        <v>806</v>
      </c>
      <c r="D356" s="225" t="s">
        <v>144</v>
      </c>
      <c r="E356" s="226" t="s">
        <v>1914</v>
      </c>
      <c r="F356" s="227" t="s">
        <v>1915</v>
      </c>
      <c r="G356" s="228" t="s">
        <v>236</v>
      </c>
      <c r="H356" s="229">
        <v>2</v>
      </c>
      <c r="I356" s="230"/>
      <c r="J356" s="231">
        <f>ROUND(I356*H356,2)</f>
        <v>0</v>
      </c>
      <c r="K356" s="227" t="s">
        <v>148</v>
      </c>
      <c r="L356" s="43"/>
      <c r="M356" s="232" t="s">
        <v>1</v>
      </c>
      <c r="N356" s="233" t="s">
        <v>41</v>
      </c>
      <c r="O356" s="90"/>
      <c r="P356" s="234">
        <f>O356*H356</f>
        <v>0</v>
      </c>
      <c r="Q356" s="234">
        <v>0.01921</v>
      </c>
      <c r="R356" s="234">
        <f>Q356*H356</f>
        <v>0.03842</v>
      </c>
      <c r="S356" s="234">
        <v>0</v>
      </c>
      <c r="T356" s="23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6" t="s">
        <v>240</v>
      </c>
      <c r="AT356" s="236" t="s">
        <v>144</v>
      </c>
      <c r="AU356" s="236" t="s">
        <v>85</v>
      </c>
      <c r="AY356" s="16" t="s">
        <v>142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6" t="s">
        <v>83</v>
      </c>
      <c r="BK356" s="237">
        <f>ROUND(I356*H356,2)</f>
        <v>0</v>
      </c>
      <c r="BL356" s="16" t="s">
        <v>240</v>
      </c>
      <c r="BM356" s="236" t="s">
        <v>1916</v>
      </c>
    </row>
    <row r="357" spans="1:47" s="2" customFormat="1" ht="12">
      <c r="A357" s="37"/>
      <c r="B357" s="38"/>
      <c r="C357" s="39"/>
      <c r="D357" s="238" t="s">
        <v>151</v>
      </c>
      <c r="E357" s="39"/>
      <c r="F357" s="239" t="s">
        <v>1917</v>
      </c>
      <c r="G357" s="39"/>
      <c r="H357" s="39"/>
      <c r="I357" s="240"/>
      <c r="J357" s="39"/>
      <c r="K357" s="39"/>
      <c r="L357" s="43"/>
      <c r="M357" s="241"/>
      <c r="N357" s="242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151</v>
      </c>
      <c r="AU357" s="16" t="s">
        <v>85</v>
      </c>
    </row>
    <row r="358" spans="1:65" s="2" customFormat="1" ht="24.15" customHeight="1">
      <c r="A358" s="37"/>
      <c r="B358" s="38"/>
      <c r="C358" s="225" t="s">
        <v>809</v>
      </c>
      <c r="D358" s="225" t="s">
        <v>144</v>
      </c>
      <c r="E358" s="226" t="s">
        <v>1918</v>
      </c>
      <c r="F358" s="227" t="s">
        <v>1919</v>
      </c>
      <c r="G358" s="228" t="s">
        <v>236</v>
      </c>
      <c r="H358" s="229">
        <v>1</v>
      </c>
      <c r="I358" s="230"/>
      <c r="J358" s="231">
        <f>ROUND(I358*H358,2)</f>
        <v>0</v>
      </c>
      <c r="K358" s="227" t="s">
        <v>148</v>
      </c>
      <c r="L358" s="43"/>
      <c r="M358" s="232" t="s">
        <v>1</v>
      </c>
      <c r="N358" s="233" t="s">
        <v>41</v>
      </c>
      <c r="O358" s="90"/>
      <c r="P358" s="234">
        <f>O358*H358</f>
        <v>0</v>
      </c>
      <c r="Q358" s="234">
        <v>0.03503</v>
      </c>
      <c r="R358" s="234">
        <f>Q358*H358</f>
        <v>0.03503</v>
      </c>
      <c r="S358" s="234">
        <v>0</v>
      </c>
      <c r="T358" s="235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6" t="s">
        <v>240</v>
      </c>
      <c r="AT358" s="236" t="s">
        <v>144</v>
      </c>
      <c r="AU358" s="236" t="s">
        <v>85</v>
      </c>
      <c r="AY358" s="16" t="s">
        <v>142</v>
      </c>
      <c r="BE358" s="237">
        <f>IF(N358="základní",J358,0)</f>
        <v>0</v>
      </c>
      <c r="BF358" s="237">
        <f>IF(N358="snížená",J358,0)</f>
        <v>0</v>
      </c>
      <c r="BG358" s="237">
        <f>IF(N358="zákl. přenesená",J358,0)</f>
        <v>0</v>
      </c>
      <c r="BH358" s="237">
        <f>IF(N358="sníž. přenesená",J358,0)</f>
        <v>0</v>
      </c>
      <c r="BI358" s="237">
        <f>IF(N358="nulová",J358,0)</f>
        <v>0</v>
      </c>
      <c r="BJ358" s="16" t="s">
        <v>83</v>
      </c>
      <c r="BK358" s="237">
        <f>ROUND(I358*H358,2)</f>
        <v>0</v>
      </c>
      <c r="BL358" s="16" t="s">
        <v>240</v>
      </c>
      <c r="BM358" s="236" t="s">
        <v>1920</v>
      </c>
    </row>
    <row r="359" spans="1:47" s="2" customFormat="1" ht="12">
      <c r="A359" s="37"/>
      <c r="B359" s="38"/>
      <c r="C359" s="39"/>
      <c r="D359" s="238" t="s">
        <v>151</v>
      </c>
      <c r="E359" s="39"/>
      <c r="F359" s="239" t="s">
        <v>1921</v>
      </c>
      <c r="G359" s="39"/>
      <c r="H359" s="39"/>
      <c r="I359" s="240"/>
      <c r="J359" s="39"/>
      <c r="K359" s="39"/>
      <c r="L359" s="43"/>
      <c r="M359" s="241"/>
      <c r="N359" s="242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151</v>
      </c>
      <c r="AU359" s="16" t="s">
        <v>85</v>
      </c>
    </row>
    <row r="360" spans="1:65" s="2" customFormat="1" ht="37.8" customHeight="1">
      <c r="A360" s="37"/>
      <c r="B360" s="38"/>
      <c r="C360" s="225" t="s">
        <v>814</v>
      </c>
      <c r="D360" s="225" t="s">
        <v>144</v>
      </c>
      <c r="E360" s="226" t="s">
        <v>1922</v>
      </c>
      <c r="F360" s="227" t="s">
        <v>1923</v>
      </c>
      <c r="G360" s="228" t="s">
        <v>236</v>
      </c>
      <c r="H360" s="229">
        <v>1</v>
      </c>
      <c r="I360" s="230"/>
      <c r="J360" s="231">
        <f>ROUND(I360*H360,2)</f>
        <v>0</v>
      </c>
      <c r="K360" s="227" t="s">
        <v>148</v>
      </c>
      <c r="L360" s="43"/>
      <c r="M360" s="232" t="s">
        <v>1</v>
      </c>
      <c r="N360" s="233" t="s">
        <v>41</v>
      </c>
      <c r="O360" s="90"/>
      <c r="P360" s="234">
        <f>O360*H360</f>
        <v>0</v>
      </c>
      <c r="Q360" s="234">
        <v>0.03649</v>
      </c>
      <c r="R360" s="234">
        <f>Q360*H360</f>
        <v>0.03649</v>
      </c>
      <c r="S360" s="234">
        <v>0</v>
      </c>
      <c r="T360" s="235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6" t="s">
        <v>240</v>
      </c>
      <c r="AT360" s="236" t="s">
        <v>144</v>
      </c>
      <c r="AU360" s="236" t="s">
        <v>85</v>
      </c>
      <c r="AY360" s="16" t="s">
        <v>142</v>
      </c>
      <c r="BE360" s="237">
        <f>IF(N360="základní",J360,0)</f>
        <v>0</v>
      </c>
      <c r="BF360" s="237">
        <f>IF(N360="snížená",J360,0)</f>
        <v>0</v>
      </c>
      <c r="BG360" s="237">
        <f>IF(N360="zákl. přenesená",J360,0)</f>
        <v>0</v>
      </c>
      <c r="BH360" s="237">
        <f>IF(N360="sníž. přenesená",J360,0)</f>
        <v>0</v>
      </c>
      <c r="BI360" s="237">
        <f>IF(N360="nulová",J360,0)</f>
        <v>0</v>
      </c>
      <c r="BJ360" s="16" t="s">
        <v>83</v>
      </c>
      <c r="BK360" s="237">
        <f>ROUND(I360*H360,2)</f>
        <v>0</v>
      </c>
      <c r="BL360" s="16" t="s">
        <v>240</v>
      </c>
      <c r="BM360" s="236" t="s">
        <v>1924</v>
      </c>
    </row>
    <row r="361" spans="1:47" s="2" customFormat="1" ht="12">
      <c r="A361" s="37"/>
      <c r="B361" s="38"/>
      <c r="C361" s="39"/>
      <c r="D361" s="238" t="s">
        <v>151</v>
      </c>
      <c r="E361" s="39"/>
      <c r="F361" s="239" t="s">
        <v>1925</v>
      </c>
      <c r="G361" s="39"/>
      <c r="H361" s="39"/>
      <c r="I361" s="240"/>
      <c r="J361" s="39"/>
      <c r="K361" s="39"/>
      <c r="L361" s="43"/>
      <c r="M361" s="241"/>
      <c r="N361" s="242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151</v>
      </c>
      <c r="AU361" s="16" t="s">
        <v>85</v>
      </c>
    </row>
    <row r="362" spans="1:65" s="2" customFormat="1" ht="24.15" customHeight="1">
      <c r="A362" s="37"/>
      <c r="B362" s="38"/>
      <c r="C362" s="225" t="s">
        <v>819</v>
      </c>
      <c r="D362" s="225" t="s">
        <v>144</v>
      </c>
      <c r="E362" s="226" t="s">
        <v>1926</v>
      </c>
      <c r="F362" s="227" t="s">
        <v>1927</v>
      </c>
      <c r="G362" s="228" t="s">
        <v>236</v>
      </c>
      <c r="H362" s="229">
        <v>2</v>
      </c>
      <c r="I362" s="230"/>
      <c r="J362" s="231">
        <f>ROUND(I362*H362,2)</f>
        <v>0</v>
      </c>
      <c r="K362" s="227" t="s">
        <v>148</v>
      </c>
      <c r="L362" s="43"/>
      <c r="M362" s="232" t="s">
        <v>1</v>
      </c>
      <c r="N362" s="233" t="s">
        <v>41</v>
      </c>
      <c r="O362" s="90"/>
      <c r="P362" s="234">
        <f>O362*H362</f>
        <v>0</v>
      </c>
      <c r="Q362" s="234">
        <v>0.01475</v>
      </c>
      <c r="R362" s="234">
        <f>Q362*H362</f>
        <v>0.0295</v>
      </c>
      <c r="S362" s="234">
        <v>0</v>
      </c>
      <c r="T362" s="235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6" t="s">
        <v>240</v>
      </c>
      <c r="AT362" s="236" t="s">
        <v>144</v>
      </c>
      <c r="AU362" s="236" t="s">
        <v>85</v>
      </c>
      <c r="AY362" s="16" t="s">
        <v>142</v>
      </c>
      <c r="BE362" s="237">
        <f>IF(N362="základní",J362,0)</f>
        <v>0</v>
      </c>
      <c r="BF362" s="237">
        <f>IF(N362="snížená",J362,0)</f>
        <v>0</v>
      </c>
      <c r="BG362" s="237">
        <f>IF(N362="zákl. přenesená",J362,0)</f>
        <v>0</v>
      </c>
      <c r="BH362" s="237">
        <f>IF(N362="sníž. přenesená",J362,0)</f>
        <v>0</v>
      </c>
      <c r="BI362" s="237">
        <f>IF(N362="nulová",J362,0)</f>
        <v>0</v>
      </c>
      <c r="BJ362" s="16" t="s">
        <v>83</v>
      </c>
      <c r="BK362" s="237">
        <f>ROUND(I362*H362,2)</f>
        <v>0</v>
      </c>
      <c r="BL362" s="16" t="s">
        <v>240</v>
      </c>
      <c r="BM362" s="236" t="s">
        <v>1928</v>
      </c>
    </row>
    <row r="363" spans="1:47" s="2" customFormat="1" ht="12">
      <c r="A363" s="37"/>
      <c r="B363" s="38"/>
      <c r="C363" s="39"/>
      <c r="D363" s="238" t="s">
        <v>151</v>
      </c>
      <c r="E363" s="39"/>
      <c r="F363" s="239" t="s">
        <v>1929</v>
      </c>
      <c r="G363" s="39"/>
      <c r="H363" s="39"/>
      <c r="I363" s="240"/>
      <c r="J363" s="39"/>
      <c r="K363" s="39"/>
      <c r="L363" s="43"/>
      <c r="M363" s="241"/>
      <c r="N363" s="242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151</v>
      </c>
      <c r="AU363" s="16" t="s">
        <v>85</v>
      </c>
    </row>
    <row r="364" spans="1:65" s="2" customFormat="1" ht="24.15" customHeight="1">
      <c r="A364" s="37"/>
      <c r="B364" s="38"/>
      <c r="C364" s="225" t="s">
        <v>824</v>
      </c>
      <c r="D364" s="225" t="s">
        <v>144</v>
      </c>
      <c r="E364" s="226" t="s">
        <v>1930</v>
      </c>
      <c r="F364" s="227" t="s">
        <v>1931</v>
      </c>
      <c r="G364" s="228" t="s">
        <v>236</v>
      </c>
      <c r="H364" s="229">
        <v>1</v>
      </c>
      <c r="I364" s="230"/>
      <c r="J364" s="231">
        <f>ROUND(I364*H364,2)</f>
        <v>0</v>
      </c>
      <c r="K364" s="227" t="s">
        <v>148</v>
      </c>
      <c r="L364" s="43"/>
      <c r="M364" s="232" t="s">
        <v>1</v>
      </c>
      <c r="N364" s="233" t="s">
        <v>41</v>
      </c>
      <c r="O364" s="90"/>
      <c r="P364" s="234">
        <f>O364*H364</f>
        <v>0</v>
      </c>
      <c r="Q364" s="234">
        <v>0.07234</v>
      </c>
      <c r="R364" s="234">
        <f>Q364*H364</f>
        <v>0.07234</v>
      </c>
      <c r="S364" s="234">
        <v>0</v>
      </c>
      <c r="T364" s="235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6" t="s">
        <v>240</v>
      </c>
      <c r="AT364" s="236" t="s">
        <v>144</v>
      </c>
      <c r="AU364" s="236" t="s">
        <v>85</v>
      </c>
      <c r="AY364" s="16" t="s">
        <v>142</v>
      </c>
      <c r="BE364" s="237">
        <f>IF(N364="základní",J364,0)</f>
        <v>0</v>
      </c>
      <c r="BF364" s="237">
        <f>IF(N364="snížená",J364,0)</f>
        <v>0</v>
      </c>
      <c r="BG364" s="237">
        <f>IF(N364="zákl. přenesená",J364,0)</f>
        <v>0</v>
      </c>
      <c r="BH364" s="237">
        <f>IF(N364="sníž. přenesená",J364,0)</f>
        <v>0</v>
      </c>
      <c r="BI364" s="237">
        <f>IF(N364="nulová",J364,0)</f>
        <v>0</v>
      </c>
      <c r="BJ364" s="16" t="s">
        <v>83</v>
      </c>
      <c r="BK364" s="237">
        <f>ROUND(I364*H364,2)</f>
        <v>0</v>
      </c>
      <c r="BL364" s="16" t="s">
        <v>240</v>
      </c>
      <c r="BM364" s="236" t="s">
        <v>1932</v>
      </c>
    </row>
    <row r="365" spans="1:47" s="2" customFormat="1" ht="12">
      <c r="A365" s="37"/>
      <c r="B365" s="38"/>
      <c r="C365" s="39"/>
      <c r="D365" s="238" t="s">
        <v>151</v>
      </c>
      <c r="E365" s="39"/>
      <c r="F365" s="239" t="s">
        <v>1933</v>
      </c>
      <c r="G365" s="39"/>
      <c r="H365" s="39"/>
      <c r="I365" s="240"/>
      <c r="J365" s="39"/>
      <c r="K365" s="39"/>
      <c r="L365" s="43"/>
      <c r="M365" s="241"/>
      <c r="N365" s="242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151</v>
      </c>
      <c r="AU365" s="16" t="s">
        <v>85</v>
      </c>
    </row>
    <row r="366" spans="1:65" s="2" customFormat="1" ht="24.15" customHeight="1">
      <c r="A366" s="37"/>
      <c r="B366" s="38"/>
      <c r="C366" s="225" t="s">
        <v>830</v>
      </c>
      <c r="D366" s="225" t="s">
        <v>144</v>
      </c>
      <c r="E366" s="226" t="s">
        <v>1934</v>
      </c>
      <c r="F366" s="227" t="s">
        <v>1935</v>
      </c>
      <c r="G366" s="228" t="s">
        <v>236</v>
      </c>
      <c r="H366" s="229">
        <v>11</v>
      </c>
      <c r="I366" s="230"/>
      <c r="J366" s="231">
        <f>ROUND(I366*H366,2)</f>
        <v>0</v>
      </c>
      <c r="K366" s="227" t="s">
        <v>148</v>
      </c>
      <c r="L366" s="43"/>
      <c r="M366" s="232" t="s">
        <v>1</v>
      </c>
      <c r="N366" s="233" t="s">
        <v>41</v>
      </c>
      <c r="O366" s="90"/>
      <c r="P366" s="234">
        <f>O366*H366</f>
        <v>0</v>
      </c>
      <c r="Q366" s="234">
        <v>0.00024</v>
      </c>
      <c r="R366" s="234">
        <f>Q366*H366</f>
        <v>0.00264</v>
      </c>
      <c r="S366" s="234">
        <v>0</v>
      </c>
      <c r="T366" s="23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6" t="s">
        <v>240</v>
      </c>
      <c r="AT366" s="236" t="s">
        <v>144</v>
      </c>
      <c r="AU366" s="236" t="s">
        <v>85</v>
      </c>
      <c r="AY366" s="16" t="s">
        <v>142</v>
      </c>
      <c r="BE366" s="237">
        <f>IF(N366="základní",J366,0)</f>
        <v>0</v>
      </c>
      <c r="BF366" s="237">
        <f>IF(N366="snížená",J366,0)</f>
        <v>0</v>
      </c>
      <c r="BG366" s="237">
        <f>IF(N366="zákl. přenesená",J366,0)</f>
        <v>0</v>
      </c>
      <c r="BH366" s="237">
        <f>IF(N366="sníž. přenesená",J366,0)</f>
        <v>0</v>
      </c>
      <c r="BI366" s="237">
        <f>IF(N366="nulová",J366,0)</f>
        <v>0</v>
      </c>
      <c r="BJ366" s="16" t="s">
        <v>83</v>
      </c>
      <c r="BK366" s="237">
        <f>ROUND(I366*H366,2)</f>
        <v>0</v>
      </c>
      <c r="BL366" s="16" t="s">
        <v>240</v>
      </c>
      <c r="BM366" s="236" t="s">
        <v>1936</v>
      </c>
    </row>
    <row r="367" spans="1:47" s="2" customFormat="1" ht="12">
      <c r="A367" s="37"/>
      <c r="B367" s="38"/>
      <c r="C367" s="39"/>
      <c r="D367" s="238" t="s">
        <v>151</v>
      </c>
      <c r="E367" s="39"/>
      <c r="F367" s="239" t="s">
        <v>1937</v>
      </c>
      <c r="G367" s="39"/>
      <c r="H367" s="39"/>
      <c r="I367" s="240"/>
      <c r="J367" s="39"/>
      <c r="K367" s="39"/>
      <c r="L367" s="43"/>
      <c r="M367" s="241"/>
      <c r="N367" s="242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151</v>
      </c>
      <c r="AU367" s="16" t="s">
        <v>85</v>
      </c>
    </row>
    <row r="368" spans="1:65" s="2" customFormat="1" ht="24.15" customHeight="1">
      <c r="A368" s="37"/>
      <c r="B368" s="38"/>
      <c r="C368" s="225" t="s">
        <v>835</v>
      </c>
      <c r="D368" s="225" t="s">
        <v>144</v>
      </c>
      <c r="E368" s="226" t="s">
        <v>1938</v>
      </c>
      <c r="F368" s="227" t="s">
        <v>1939</v>
      </c>
      <c r="G368" s="228" t="s">
        <v>236</v>
      </c>
      <c r="H368" s="229">
        <v>2</v>
      </c>
      <c r="I368" s="230"/>
      <c r="J368" s="231">
        <f>ROUND(I368*H368,2)</f>
        <v>0</v>
      </c>
      <c r="K368" s="227" t="s">
        <v>148</v>
      </c>
      <c r="L368" s="43"/>
      <c r="M368" s="232" t="s">
        <v>1</v>
      </c>
      <c r="N368" s="233" t="s">
        <v>41</v>
      </c>
      <c r="O368" s="90"/>
      <c r="P368" s="234">
        <f>O368*H368</f>
        <v>0</v>
      </c>
      <c r="Q368" s="234">
        <v>0.00172</v>
      </c>
      <c r="R368" s="234">
        <f>Q368*H368</f>
        <v>0.00344</v>
      </c>
      <c r="S368" s="234">
        <v>0</v>
      </c>
      <c r="T368" s="235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6" t="s">
        <v>240</v>
      </c>
      <c r="AT368" s="236" t="s">
        <v>144</v>
      </c>
      <c r="AU368" s="236" t="s">
        <v>85</v>
      </c>
      <c r="AY368" s="16" t="s">
        <v>142</v>
      </c>
      <c r="BE368" s="237">
        <f>IF(N368="základní",J368,0)</f>
        <v>0</v>
      </c>
      <c r="BF368" s="237">
        <f>IF(N368="snížená",J368,0)</f>
        <v>0</v>
      </c>
      <c r="BG368" s="237">
        <f>IF(N368="zákl. přenesená",J368,0)</f>
        <v>0</v>
      </c>
      <c r="BH368" s="237">
        <f>IF(N368="sníž. přenesená",J368,0)</f>
        <v>0</v>
      </c>
      <c r="BI368" s="237">
        <f>IF(N368="nulová",J368,0)</f>
        <v>0</v>
      </c>
      <c r="BJ368" s="16" t="s">
        <v>83</v>
      </c>
      <c r="BK368" s="237">
        <f>ROUND(I368*H368,2)</f>
        <v>0</v>
      </c>
      <c r="BL368" s="16" t="s">
        <v>240</v>
      </c>
      <c r="BM368" s="236" t="s">
        <v>1940</v>
      </c>
    </row>
    <row r="369" spans="1:47" s="2" customFormat="1" ht="12">
      <c r="A369" s="37"/>
      <c r="B369" s="38"/>
      <c r="C369" s="39"/>
      <c r="D369" s="238" t="s">
        <v>151</v>
      </c>
      <c r="E369" s="39"/>
      <c r="F369" s="239" t="s">
        <v>1941</v>
      </c>
      <c r="G369" s="39"/>
      <c r="H369" s="39"/>
      <c r="I369" s="240"/>
      <c r="J369" s="39"/>
      <c r="K369" s="39"/>
      <c r="L369" s="43"/>
      <c r="M369" s="241"/>
      <c r="N369" s="242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151</v>
      </c>
      <c r="AU369" s="16" t="s">
        <v>85</v>
      </c>
    </row>
    <row r="370" spans="1:65" s="2" customFormat="1" ht="24.15" customHeight="1">
      <c r="A370" s="37"/>
      <c r="B370" s="38"/>
      <c r="C370" s="225" t="s">
        <v>840</v>
      </c>
      <c r="D370" s="225" t="s">
        <v>144</v>
      </c>
      <c r="E370" s="226" t="s">
        <v>1942</v>
      </c>
      <c r="F370" s="227" t="s">
        <v>1943</v>
      </c>
      <c r="G370" s="228" t="s">
        <v>236</v>
      </c>
      <c r="H370" s="229">
        <v>1</v>
      </c>
      <c r="I370" s="230"/>
      <c r="J370" s="231">
        <f>ROUND(I370*H370,2)</f>
        <v>0</v>
      </c>
      <c r="K370" s="227" t="s">
        <v>148</v>
      </c>
      <c r="L370" s="43"/>
      <c r="M370" s="232" t="s">
        <v>1</v>
      </c>
      <c r="N370" s="233" t="s">
        <v>41</v>
      </c>
      <c r="O370" s="90"/>
      <c r="P370" s="234">
        <f>O370*H370</f>
        <v>0</v>
      </c>
      <c r="Q370" s="234">
        <v>0.0018</v>
      </c>
      <c r="R370" s="234">
        <f>Q370*H370</f>
        <v>0.0018</v>
      </c>
      <c r="S370" s="234">
        <v>0</v>
      </c>
      <c r="T370" s="23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6" t="s">
        <v>240</v>
      </c>
      <c r="AT370" s="236" t="s">
        <v>144</v>
      </c>
      <c r="AU370" s="236" t="s">
        <v>85</v>
      </c>
      <c r="AY370" s="16" t="s">
        <v>142</v>
      </c>
      <c r="BE370" s="237">
        <f>IF(N370="základní",J370,0)</f>
        <v>0</v>
      </c>
      <c r="BF370" s="237">
        <f>IF(N370="snížená",J370,0)</f>
        <v>0</v>
      </c>
      <c r="BG370" s="237">
        <f>IF(N370="zákl. přenesená",J370,0)</f>
        <v>0</v>
      </c>
      <c r="BH370" s="237">
        <f>IF(N370="sníž. přenesená",J370,0)</f>
        <v>0</v>
      </c>
      <c r="BI370" s="237">
        <f>IF(N370="nulová",J370,0)</f>
        <v>0</v>
      </c>
      <c r="BJ370" s="16" t="s">
        <v>83</v>
      </c>
      <c r="BK370" s="237">
        <f>ROUND(I370*H370,2)</f>
        <v>0</v>
      </c>
      <c r="BL370" s="16" t="s">
        <v>240</v>
      </c>
      <c r="BM370" s="236" t="s">
        <v>1944</v>
      </c>
    </row>
    <row r="371" spans="1:47" s="2" customFormat="1" ht="12">
      <c r="A371" s="37"/>
      <c r="B371" s="38"/>
      <c r="C371" s="39"/>
      <c r="D371" s="238" t="s">
        <v>151</v>
      </c>
      <c r="E371" s="39"/>
      <c r="F371" s="239" t="s">
        <v>1945</v>
      </c>
      <c r="G371" s="39"/>
      <c r="H371" s="39"/>
      <c r="I371" s="240"/>
      <c r="J371" s="39"/>
      <c r="K371" s="39"/>
      <c r="L371" s="43"/>
      <c r="M371" s="241"/>
      <c r="N371" s="242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151</v>
      </c>
      <c r="AU371" s="16" t="s">
        <v>85</v>
      </c>
    </row>
    <row r="372" spans="1:65" s="2" customFormat="1" ht="21.75" customHeight="1">
      <c r="A372" s="37"/>
      <c r="B372" s="38"/>
      <c r="C372" s="225" t="s">
        <v>843</v>
      </c>
      <c r="D372" s="225" t="s">
        <v>144</v>
      </c>
      <c r="E372" s="226" t="s">
        <v>1946</v>
      </c>
      <c r="F372" s="227" t="s">
        <v>1947</v>
      </c>
      <c r="G372" s="228" t="s">
        <v>236</v>
      </c>
      <c r="H372" s="229">
        <v>1</v>
      </c>
      <c r="I372" s="230"/>
      <c r="J372" s="231">
        <f>ROUND(I372*H372,2)</f>
        <v>0</v>
      </c>
      <c r="K372" s="227" t="s">
        <v>148</v>
      </c>
      <c r="L372" s="43"/>
      <c r="M372" s="232" t="s">
        <v>1</v>
      </c>
      <c r="N372" s="233" t="s">
        <v>41</v>
      </c>
      <c r="O372" s="90"/>
      <c r="P372" s="234">
        <f>O372*H372</f>
        <v>0</v>
      </c>
      <c r="Q372" s="234">
        <v>0.0018</v>
      </c>
      <c r="R372" s="234">
        <f>Q372*H372</f>
        <v>0.0018</v>
      </c>
      <c r="S372" s="234">
        <v>0</v>
      </c>
      <c r="T372" s="235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6" t="s">
        <v>240</v>
      </c>
      <c r="AT372" s="236" t="s">
        <v>144</v>
      </c>
      <c r="AU372" s="236" t="s">
        <v>85</v>
      </c>
      <c r="AY372" s="16" t="s">
        <v>142</v>
      </c>
      <c r="BE372" s="237">
        <f>IF(N372="základní",J372,0)</f>
        <v>0</v>
      </c>
      <c r="BF372" s="237">
        <f>IF(N372="snížená",J372,0)</f>
        <v>0</v>
      </c>
      <c r="BG372" s="237">
        <f>IF(N372="zákl. přenesená",J372,0)</f>
        <v>0</v>
      </c>
      <c r="BH372" s="237">
        <f>IF(N372="sníž. přenesená",J372,0)</f>
        <v>0</v>
      </c>
      <c r="BI372" s="237">
        <f>IF(N372="nulová",J372,0)</f>
        <v>0</v>
      </c>
      <c r="BJ372" s="16" t="s">
        <v>83</v>
      </c>
      <c r="BK372" s="237">
        <f>ROUND(I372*H372,2)</f>
        <v>0</v>
      </c>
      <c r="BL372" s="16" t="s">
        <v>240</v>
      </c>
      <c r="BM372" s="236" t="s">
        <v>1948</v>
      </c>
    </row>
    <row r="373" spans="1:47" s="2" customFormat="1" ht="12">
      <c r="A373" s="37"/>
      <c r="B373" s="38"/>
      <c r="C373" s="39"/>
      <c r="D373" s="238" t="s">
        <v>151</v>
      </c>
      <c r="E373" s="39"/>
      <c r="F373" s="239" t="s">
        <v>1949</v>
      </c>
      <c r="G373" s="39"/>
      <c r="H373" s="39"/>
      <c r="I373" s="240"/>
      <c r="J373" s="39"/>
      <c r="K373" s="39"/>
      <c r="L373" s="43"/>
      <c r="M373" s="241"/>
      <c r="N373" s="242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151</v>
      </c>
      <c r="AU373" s="16" t="s">
        <v>85</v>
      </c>
    </row>
    <row r="374" spans="1:65" s="2" customFormat="1" ht="24.15" customHeight="1">
      <c r="A374" s="37"/>
      <c r="B374" s="38"/>
      <c r="C374" s="225" t="s">
        <v>848</v>
      </c>
      <c r="D374" s="225" t="s">
        <v>144</v>
      </c>
      <c r="E374" s="226" t="s">
        <v>1950</v>
      </c>
      <c r="F374" s="227" t="s">
        <v>1951</v>
      </c>
      <c r="G374" s="228" t="s">
        <v>236</v>
      </c>
      <c r="H374" s="229">
        <v>2</v>
      </c>
      <c r="I374" s="230"/>
      <c r="J374" s="231">
        <f>ROUND(I374*H374,2)</f>
        <v>0</v>
      </c>
      <c r="K374" s="227" t="s">
        <v>148</v>
      </c>
      <c r="L374" s="43"/>
      <c r="M374" s="232" t="s">
        <v>1</v>
      </c>
      <c r="N374" s="233" t="s">
        <v>41</v>
      </c>
      <c r="O374" s="90"/>
      <c r="P374" s="234">
        <f>O374*H374</f>
        <v>0</v>
      </c>
      <c r="Q374" s="234">
        <v>0.00254</v>
      </c>
      <c r="R374" s="234">
        <f>Q374*H374</f>
        <v>0.00508</v>
      </c>
      <c r="S374" s="234">
        <v>0</v>
      </c>
      <c r="T374" s="235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6" t="s">
        <v>240</v>
      </c>
      <c r="AT374" s="236" t="s">
        <v>144</v>
      </c>
      <c r="AU374" s="236" t="s">
        <v>85</v>
      </c>
      <c r="AY374" s="16" t="s">
        <v>142</v>
      </c>
      <c r="BE374" s="237">
        <f>IF(N374="základní",J374,0)</f>
        <v>0</v>
      </c>
      <c r="BF374" s="237">
        <f>IF(N374="snížená",J374,0)</f>
        <v>0</v>
      </c>
      <c r="BG374" s="237">
        <f>IF(N374="zákl. přenesená",J374,0)</f>
        <v>0</v>
      </c>
      <c r="BH374" s="237">
        <f>IF(N374="sníž. přenesená",J374,0)</f>
        <v>0</v>
      </c>
      <c r="BI374" s="237">
        <f>IF(N374="nulová",J374,0)</f>
        <v>0</v>
      </c>
      <c r="BJ374" s="16" t="s">
        <v>83</v>
      </c>
      <c r="BK374" s="237">
        <f>ROUND(I374*H374,2)</f>
        <v>0</v>
      </c>
      <c r="BL374" s="16" t="s">
        <v>240</v>
      </c>
      <c r="BM374" s="236" t="s">
        <v>1952</v>
      </c>
    </row>
    <row r="375" spans="1:47" s="2" customFormat="1" ht="12">
      <c r="A375" s="37"/>
      <c r="B375" s="38"/>
      <c r="C375" s="39"/>
      <c r="D375" s="238" t="s">
        <v>151</v>
      </c>
      <c r="E375" s="39"/>
      <c r="F375" s="239" t="s">
        <v>1953</v>
      </c>
      <c r="G375" s="39"/>
      <c r="H375" s="39"/>
      <c r="I375" s="240"/>
      <c r="J375" s="39"/>
      <c r="K375" s="39"/>
      <c r="L375" s="43"/>
      <c r="M375" s="241"/>
      <c r="N375" s="242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151</v>
      </c>
      <c r="AU375" s="16" t="s">
        <v>85</v>
      </c>
    </row>
    <row r="376" spans="1:47" s="2" customFormat="1" ht="12">
      <c r="A376" s="37"/>
      <c r="B376" s="38"/>
      <c r="C376" s="39"/>
      <c r="D376" s="238" t="s">
        <v>652</v>
      </c>
      <c r="E376" s="39"/>
      <c r="F376" s="279" t="s">
        <v>1954</v>
      </c>
      <c r="G376" s="39"/>
      <c r="H376" s="39"/>
      <c r="I376" s="240"/>
      <c r="J376" s="39"/>
      <c r="K376" s="39"/>
      <c r="L376" s="43"/>
      <c r="M376" s="241"/>
      <c r="N376" s="242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652</v>
      </c>
      <c r="AU376" s="16" t="s">
        <v>85</v>
      </c>
    </row>
    <row r="377" spans="1:65" s="2" customFormat="1" ht="21.75" customHeight="1">
      <c r="A377" s="37"/>
      <c r="B377" s="38"/>
      <c r="C377" s="225" t="s">
        <v>852</v>
      </c>
      <c r="D377" s="225" t="s">
        <v>144</v>
      </c>
      <c r="E377" s="226" t="s">
        <v>1955</v>
      </c>
      <c r="F377" s="227" t="s">
        <v>1956</v>
      </c>
      <c r="G377" s="228" t="s">
        <v>236</v>
      </c>
      <c r="H377" s="229">
        <v>1</v>
      </c>
      <c r="I377" s="230"/>
      <c r="J377" s="231">
        <f>ROUND(I377*H377,2)</f>
        <v>0</v>
      </c>
      <c r="K377" s="227" t="s">
        <v>148</v>
      </c>
      <c r="L377" s="43"/>
      <c r="M377" s="232" t="s">
        <v>1</v>
      </c>
      <c r="N377" s="233" t="s">
        <v>41</v>
      </c>
      <c r="O377" s="90"/>
      <c r="P377" s="234">
        <f>O377*H377</f>
        <v>0</v>
      </c>
      <c r="Q377" s="234">
        <v>0.00214</v>
      </c>
      <c r="R377" s="234">
        <f>Q377*H377</f>
        <v>0.00214</v>
      </c>
      <c r="S377" s="234">
        <v>0</v>
      </c>
      <c r="T377" s="235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6" t="s">
        <v>240</v>
      </c>
      <c r="AT377" s="236" t="s">
        <v>144</v>
      </c>
      <c r="AU377" s="236" t="s">
        <v>85</v>
      </c>
      <c r="AY377" s="16" t="s">
        <v>142</v>
      </c>
      <c r="BE377" s="237">
        <f>IF(N377="základní",J377,0)</f>
        <v>0</v>
      </c>
      <c r="BF377" s="237">
        <f>IF(N377="snížená",J377,0)</f>
        <v>0</v>
      </c>
      <c r="BG377" s="237">
        <f>IF(N377="zákl. přenesená",J377,0)</f>
        <v>0</v>
      </c>
      <c r="BH377" s="237">
        <f>IF(N377="sníž. přenesená",J377,0)</f>
        <v>0</v>
      </c>
      <c r="BI377" s="237">
        <f>IF(N377="nulová",J377,0)</f>
        <v>0</v>
      </c>
      <c r="BJ377" s="16" t="s">
        <v>83</v>
      </c>
      <c r="BK377" s="237">
        <f>ROUND(I377*H377,2)</f>
        <v>0</v>
      </c>
      <c r="BL377" s="16" t="s">
        <v>240</v>
      </c>
      <c r="BM377" s="236" t="s">
        <v>1957</v>
      </c>
    </row>
    <row r="378" spans="1:47" s="2" customFormat="1" ht="12">
      <c r="A378" s="37"/>
      <c r="B378" s="38"/>
      <c r="C378" s="39"/>
      <c r="D378" s="238" t="s">
        <v>151</v>
      </c>
      <c r="E378" s="39"/>
      <c r="F378" s="239" t="s">
        <v>1958</v>
      </c>
      <c r="G378" s="39"/>
      <c r="H378" s="39"/>
      <c r="I378" s="240"/>
      <c r="J378" s="39"/>
      <c r="K378" s="39"/>
      <c r="L378" s="43"/>
      <c r="M378" s="241"/>
      <c r="N378" s="242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151</v>
      </c>
      <c r="AU378" s="16" t="s">
        <v>85</v>
      </c>
    </row>
    <row r="379" spans="1:65" s="2" customFormat="1" ht="16.5" customHeight="1">
      <c r="A379" s="37"/>
      <c r="B379" s="38"/>
      <c r="C379" s="225" t="s">
        <v>857</v>
      </c>
      <c r="D379" s="225" t="s">
        <v>144</v>
      </c>
      <c r="E379" s="226" t="s">
        <v>1959</v>
      </c>
      <c r="F379" s="227" t="s">
        <v>1960</v>
      </c>
      <c r="G379" s="228" t="s">
        <v>307</v>
      </c>
      <c r="H379" s="229">
        <v>1</v>
      </c>
      <c r="I379" s="230"/>
      <c r="J379" s="231">
        <f>ROUND(I379*H379,2)</f>
        <v>0</v>
      </c>
      <c r="K379" s="227" t="s">
        <v>148</v>
      </c>
      <c r="L379" s="43"/>
      <c r="M379" s="232" t="s">
        <v>1</v>
      </c>
      <c r="N379" s="233" t="s">
        <v>41</v>
      </c>
      <c r="O379" s="90"/>
      <c r="P379" s="234">
        <f>O379*H379</f>
        <v>0</v>
      </c>
      <c r="Q379" s="234">
        <v>0.00028</v>
      </c>
      <c r="R379" s="234">
        <f>Q379*H379</f>
        <v>0.00028</v>
      </c>
      <c r="S379" s="234">
        <v>0</v>
      </c>
      <c r="T379" s="235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6" t="s">
        <v>240</v>
      </c>
      <c r="AT379" s="236" t="s">
        <v>144</v>
      </c>
      <c r="AU379" s="236" t="s">
        <v>85</v>
      </c>
      <c r="AY379" s="16" t="s">
        <v>142</v>
      </c>
      <c r="BE379" s="237">
        <f>IF(N379="základní",J379,0)</f>
        <v>0</v>
      </c>
      <c r="BF379" s="237">
        <f>IF(N379="snížená",J379,0)</f>
        <v>0</v>
      </c>
      <c r="BG379" s="237">
        <f>IF(N379="zákl. přenesená",J379,0)</f>
        <v>0</v>
      </c>
      <c r="BH379" s="237">
        <f>IF(N379="sníž. přenesená",J379,0)</f>
        <v>0</v>
      </c>
      <c r="BI379" s="237">
        <f>IF(N379="nulová",J379,0)</f>
        <v>0</v>
      </c>
      <c r="BJ379" s="16" t="s">
        <v>83</v>
      </c>
      <c r="BK379" s="237">
        <f>ROUND(I379*H379,2)</f>
        <v>0</v>
      </c>
      <c r="BL379" s="16" t="s">
        <v>240</v>
      </c>
      <c r="BM379" s="236" t="s">
        <v>1961</v>
      </c>
    </row>
    <row r="380" spans="1:47" s="2" customFormat="1" ht="12">
      <c r="A380" s="37"/>
      <c r="B380" s="38"/>
      <c r="C380" s="39"/>
      <c r="D380" s="238" t="s">
        <v>151</v>
      </c>
      <c r="E380" s="39"/>
      <c r="F380" s="239" t="s">
        <v>1962</v>
      </c>
      <c r="G380" s="39"/>
      <c r="H380" s="39"/>
      <c r="I380" s="240"/>
      <c r="J380" s="39"/>
      <c r="K380" s="39"/>
      <c r="L380" s="43"/>
      <c r="M380" s="241"/>
      <c r="N380" s="242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151</v>
      </c>
      <c r="AU380" s="16" t="s">
        <v>85</v>
      </c>
    </row>
    <row r="381" spans="1:65" s="2" customFormat="1" ht="24.15" customHeight="1">
      <c r="A381" s="37"/>
      <c r="B381" s="38"/>
      <c r="C381" s="225" t="s">
        <v>862</v>
      </c>
      <c r="D381" s="225" t="s">
        <v>144</v>
      </c>
      <c r="E381" s="226" t="s">
        <v>1963</v>
      </c>
      <c r="F381" s="227" t="s">
        <v>1964</v>
      </c>
      <c r="G381" s="228" t="s">
        <v>186</v>
      </c>
      <c r="H381" s="229">
        <v>0.354</v>
      </c>
      <c r="I381" s="230"/>
      <c r="J381" s="231">
        <f>ROUND(I381*H381,2)</f>
        <v>0</v>
      </c>
      <c r="K381" s="227" t="s">
        <v>148</v>
      </c>
      <c r="L381" s="43"/>
      <c r="M381" s="232" t="s">
        <v>1</v>
      </c>
      <c r="N381" s="233" t="s">
        <v>41</v>
      </c>
      <c r="O381" s="90"/>
      <c r="P381" s="234">
        <f>O381*H381</f>
        <v>0</v>
      </c>
      <c r="Q381" s="234">
        <v>0</v>
      </c>
      <c r="R381" s="234">
        <f>Q381*H381</f>
        <v>0</v>
      </c>
      <c r="S381" s="234">
        <v>0</v>
      </c>
      <c r="T381" s="23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6" t="s">
        <v>240</v>
      </c>
      <c r="AT381" s="236" t="s">
        <v>144</v>
      </c>
      <c r="AU381" s="236" t="s">
        <v>85</v>
      </c>
      <c r="AY381" s="16" t="s">
        <v>142</v>
      </c>
      <c r="BE381" s="237">
        <f>IF(N381="základní",J381,0)</f>
        <v>0</v>
      </c>
      <c r="BF381" s="237">
        <f>IF(N381="snížená",J381,0)</f>
        <v>0</v>
      </c>
      <c r="BG381" s="237">
        <f>IF(N381="zákl. přenesená",J381,0)</f>
        <v>0</v>
      </c>
      <c r="BH381" s="237">
        <f>IF(N381="sníž. přenesená",J381,0)</f>
        <v>0</v>
      </c>
      <c r="BI381" s="237">
        <f>IF(N381="nulová",J381,0)</f>
        <v>0</v>
      </c>
      <c r="BJ381" s="16" t="s">
        <v>83</v>
      </c>
      <c r="BK381" s="237">
        <f>ROUND(I381*H381,2)</f>
        <v>0</v>
      </c>
      <c r="BL381" s="16" t="s">
        <v>240</v>
      </c>
      <c r="BM381" s="236" t="s">
        <v>1965</v>
      </c>
    </row>
    <row r="382" spans="1:47" s="2" customFormat="1" ht="12">
      <c r="A382" s="37"/>
      <c r="B382" s="38"/>
      <c r="C382" s="39"/>
      <c r="D382" s="238" t="s">
        <v>151</v>
      </c>
      <c r="E382" s="39"/>
      <c r="F382" s="239" t="s">
        <v>1966</v>
      </c>
      <c r="G382" s="39"/>
      <c r="H382" s="39"/>
      <c r="I382" s="240"/>
      <c r="J382" s="39"/>
      <c r="K382" s="39"/>
      <c r="L382" s="43"/>
      <c r="M382" s="275"/>
      <c r="N382" s="276"/>
      <c r="O382" s="277"/>
      <c r="P382" s="277"/>
      <c r="Q382" s="277"/>
      <c r="R382" s="277"/>
      <c r="S382" s="277"/>
      <c r="T382" s="278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151</v>
      </c>
      <c r="AU382" s="16" t="s">
        <v>85</v>
      </c>
    </row>
    <row r="383" spans="1:31" s="2" customFormat="1" ht="6.95" customHeight="1">
      <c r="A383" s="37"/>
      <c r="B383" s="65"/>
      <c r="C383" s="66"/>
      <c r="D383" s="66"/>
      <c r="E383" s="66"/>
      <c r="F383" s="66"/>
      <c r="G383" s="66"/>
      <c r="H383" s="66"/>
      <c r="I383" s="66"/>
      <c r="J383" s="66"/>
      <c r="K383" s="66"/>
      <c r="L383" s="43"/>
      <c r="M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</sheetData>
  <sheetProtection password="CC35" sheet="1" objects="1" scenarios="1" formatColumns="0" formatRows="0" autoFilter="0"/>
  <autoFilter ref="C132:K3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85</v>
      </c>
    </row>
    <row r="4" spans="2:46" s="1" customFormat="1" ht="24.95" customHeight="1">
      <c r="B4" s="19"/>
      <c r="D4" s="147" t="s">
        <v>109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Sociální zázemí pro Lesní hřbitov</v>
      </c>
      <c r="F7" s="149"/>
      <c r="G7" s="149"/>
      <c r="H7" s="149"/>
      <c r="L7" s="19"/>
    </row>
    <row r="8" spans="1:31" s="2" customFormat="1" ht="12" customHeight="1">
      <c r="A8" s="37"/>
      <c r="B8" s="43"/>
      <c r="C8" s="37"/>
      <c r="D8" s="14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1" t="s">
        <v>1967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9" t="s">
        <v>18</v>
      </c>
      <c r="E11" s="37"/>
      <c r="F11" s="140" t="s">
        <v>1</v>
      </c>
      <c r="G11" s="37"/>
      <c r="H11" s="37"/>
      <c r="I11" s="149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9" t="s">
        <v>20</v>
      </c>
      <c r="E12" s="37"/>
      <c r="F12" s="140" t="s">
        <v>21</v>
      </c>
      <c r="G12" s="37"/>
      <c r="H12" s="37"/>
      <c r="I12" s="149" t="s">
        <v>22</v>
      </c>
      <c r="J12" s="152" t="str">
        <f>'Rekapitulace stavby'!AN8</f>
        <v>21. 3. 2023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24</v>
      </c>
      <c r="E14" s="37"/>
      <c r="F14" s="37"/>
      <c r="G14" s="37"/>
      <c r="H14" s="37"/>
      <c r="I14" s="149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49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9" t="s">
        <v>28</v>
      </c>
      <c r="E17" s="37"/>
      <c r="F17" s="37"/>
      <c r="G17" s="37"/>
      <c r="H17" s="37"/>
      <c r="I17" s="14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4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9" t="s">
        <v>30</v>
      </c>
      <c r="E20" s="37"/>
      <c r="F20" s="37"/>
      <c r="G20" s="37"/>
      <c r="H20" s="37"/>
      <c r="I20" s="149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31</v>
      </c>
      <c r="F21" s="37"/>
      <c r="G21" s="37"/>
      <c r="H21" s="37"/>
      <c r="I21" s="149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9" t="s">
        <v>33</v>
      </c>
      <c r="E23" s="37"/>
      <c r="F23" s="37"/>
      <c r="G23" s="37"/>
      <c r="H23" s="37"/>
      <c r="I23" s="149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49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3"/>
      <c r="B27" s="154"/>
      <c r="C27" s="153"/>
      <c r="D27" s="153"/>
      <c r="E27" s="155" t="s">
        <v>1</v>
      </c>
      <c r="F27" s="155"/>
      <c r="G27" s="155"/>
      <c r="H27" s="155"/>
      <c r="I27" s="153"/>
      <c r="J27" s="153"/>
      <c r="K27" s="153"/>
      <c r="L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7"/>
      <c r="E29" s="157"/>
      <c r="F29" s="157"/>
      <c r="G29" s="157"/>
      <c r="H29" s="157"/>
      <c r="I29" s="157"/>
      <c r="J29" s="157"/>
      <c r="K29" s="15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8" t="s">
        <v>36</v>
      </c>
      <c r="E30" s="37"/>
      <c r="F30" s="37"/>
      <c r="G30" s="37"/>
      <c r="H30" s="37"/>
      <c r="I30" s="37"/>
      <c r="J30" s="159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0" t="s">
        <v>38</v>
      </c>
      <c r="G32" s="37"/>
      <c r="H32" s="37"/>
      <c r="I32" s="160" t="s">
        <v>37</v>
      </c>
      <c r="J32" s="160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1" t="s">
        <v>40</v>
      </c>
      <c r="E33" s="149" t="s">
        <v>41</v>
      </c>
      <c r="F33" s="162">
        <f>ROUND((SUM(BE119:BE137)),2)</f>
        <v>0</v>
      </c>
      <c r="G33" s="37"/>
      <c r="H33" s="37"/>
      <c r="I33" s="163">
        <v>0.21</v>
      </c>
      <c r="J33" s="162">
        <f>ROUND(((SUM(BE119:BE137))*I33),2)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9" t="s">
        <v>42</v>
      </c>
      <c r="F34" s="162">
        <f>ROUND((SUM(BF119:BF137)),2)</f>
        <v>0</v>
      </c>
      <c r="G34" s="37"/>
      <c r="H34" s="37"/>
      <c r="I34" s="163">
        <v>0.15</v>
      </c>
      <c r="J34" s="162">
        <f>ROUND(((SUM(BF119:BF137))*I34),2)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9" t="s">
        <v>43</v>
      </c>
      <c r="F35" s="162">
        <f>ROUND((SUM(BG119:BG137)),2)</f>
        <v>0</v>
      </c>
      <c r="G35" s="37"/>
      <c r="H35" s="37"/>
      <c r="I35" s="163">
        <v>0.21</v>
      </c>
      <c r="J35" s="162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9" t="s">
        <v>44</v>
      </c>
      <c r="F36" s="162">
        <f>ROUND((SUM(BH119:BH137)),2)</f>
        <v>0</v>
      </c>
      <c r="G36" s="37"/>
      <c r="H36" s="37"/>
      <c r="I36" s="163">
        <v>0.15</v>
      </c>
      <c r="J36" s="162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ROUND((SUM(BI119:BI137)),2)</f>
        <v>0</v>
      </c>
      <c r="G37" s="37"/>
      <c r="H37" s="37"/>
      <c r="I37" s="163">
        <v>0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4"/>
      <c r="D39" s="165" t="s">
        <v>46</v>
      </c>
      <c r="E39" s="166"/>
      <c r="F39" s="166"/>
      <c r="G39" s="167" t="s">
        <v>47</v>
      </c>
      <c r="H39" s="168" t="s">
        <v>48</v>
      </c>
      <c r="I39" s="166"/>
      <c r="J39" s="169">
        <f>SUM(J30:J37)</f>
        <v>0</v>
      </c>
      <c r="K39" s="17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Sociální zázemí pro Lesní hřbitov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Nový Bor</v>
      </c>
      <c r="G89" s="39"/>
      <c r="H89" s="39"/>
      <c r="I89" s="31" t="s">
        <v>22</v>
      </c>
      <c r="J89" s="78" t="str">
        <f>IF(J12="","",J12)</f>
        <v>21. 3. 2023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Nový Bor</v>
      </c>
      <c r="G91" s="39"/>
      <c r="H91" s="39"/>
      <c r="I91" s="31" t="s">
        <v>30</v>
      </c>
      <c r="J91" s="35" t="str">
        <f>E21</f>
        <v>R. Voce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Nenšěra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3" t="s">
        <v>115</v>
      </c>
      <c r="D94" s="184"/>
      <c r="E94" s="184"/>
      <c r="F94" s="184"/>
      <c r="G94" s="184"/>
      <c r="H94" s="184"/>
      <c r="I94" s="184"/>
      <c r="J94" s="185" t="s">
        <v>116</v>
      </c>
      <c r="K94" s="18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6" t="s">
        <v>117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87"/>
      <c r="C97" s="188"/>
      <c r="D97" s="189" t="s">
        <v>1968</v>
      </c>
      <c r="E97" s="190"/>
      <c r="F97" s="190"/>
      <c r="G97" s="190"/>
      <c r="H97" s="190"/>
      <c r="I97" s="190"/>
      <c r="J97" s="191">
        <f>J120</f>
        <v>0</v>
      </c>
      <c r="K97" s="188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32"/>
      <c r="D98" s="194" t="s">
        <v>1969</v>
      </c>
      <c r="E98" s="195"/>
      <c r="F98" s="195"/>
      <c r="G98" s="195"/>
      <c r="H98" s="195"/>
      <c r="I98" s="195"/>
      <c r="J98" s="196">
        <f>J121</f>
        <v>0</v>
      </c>
      <c r="K98" s="13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32"/>
      <c r="D99" s="194" t="s">
        <v>1970</v>
      </c>
      <c r="E99" s="195"/>
      <c r="F99" s="195"/>
      <c r="G99" s="195"/>
      <c r="H99" s="195"/>
      <c r="I99" s="195"/>
      <c r="J99" s="196">
        <f>J133</f>
        <v>0</v>
      </c>
      <c r="K99" s="13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2" t="str">
        <f>E7</f>
        <v>Sociální zázemí pro Lesní hřbitov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110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03 - VRN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Nový Bor</v>
      </c>
      <c r="G113" s="39"/>
      <c r="H113" s="39"/>
      <c r="I113" s="31" t="s">
        <v>22</v>
      </c>
      <c r="J113" s="78" t="str">
        <f>IF(J12="","",J12)</f>
        <v>21. 3. 2023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Nový Bor</v>
      </c>
      <c r="G115" s="39"/>
      <c r="H115" s="39"/>
      <c r="I115" s="31" t="s">
        <v>30</v>
      </c>
      <c r="J115" s="35" t="str">
        <f>E21</f>
        <v>R. Voce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J. Nenšěra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8"/>
      <c r="B118" s="199"/>
      <c r="C118" s="200" t="s">
        <v>128</v>
      </c>
      <c r="D118" s="201" t="s">
        <v>61</v>
      </c>
      <c r="E118" s="201" t="s">
        <v>57</v>
      </c>
      <c r="F118" s="201" t="s">
        <v>58</v>
      </c>
      <c r="G118" s="201" t="s">
        <v>129</v>
      </c>
      <c r="H118" s="201" t="s">
        <v>130</v>
      </c>
      <c r="I118" s="201" t="s">
        <v>131</v>
      </c>
      <c r="J118" s="201" t="s">
        <v>116</v>
      </c>
      <c r="K118" s="202" t="s">
        <v>132</v>
      </c>
      <c r="L118" s="203"/>
      <c r="M118" s="99" t="s">
        <v>1</v>
      </c>
      <c r="N118" s="100" t="s">
        <v>40</v>
      </c>
      <c r="O118" s="100" t="s">
        <v>133</v>
      </c>
      <c r="P118" s="100" t="s">
        <v>134</v>
      </c>
      <c r="Q118" s="100" t="s">
        <v>135</v>
      </c>
      <c r="R118" s="100" t="s">
        <v>136</v>
      </c>
      <c r="S118" s="100" t="s">
        <v>137</v>
      </c>
      <c r="T118" s="101" t="s">
        <v>138</v>
      </c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</row>
    <row r="119" spans="1:63" s="2" customFormat="1" ht="22.8" customHeight="1">
      <c r="A119" s="37"/>
      <c r="B119" s="38"/>
      <c r="C119" s="106" t="s">
        <v>139</v>
      </c>
      <c r="D119" s="39"/>
      <c r="E119" s="39"/>
      <c r="F119" s="39"/>
      <c r="G119" s="39"/>
      <c r="H119" s="39"/>
      <c r="I119" s="39"/>
      <c r="J119" s="204">
        <f>BK119</f>
        <v>0</v>
      </c>
      <c r="K119" s="39"/>
      <c r="L119" s="43"/>
      <c r="M119" s="102"/>
      <c r="N119" s="205"/>
      <c r="O119" s="103"/>
      <c r="P119" s="206">
        <f>P120</f>
        <v>0</v>
      </c>
      <c r="Q119" s="103"/>
      <c r="R119" s="206">
        <f>R120</f>
        <v>0</v>
      </c>
      <c r="S119" s="103"/>
      <c r="T119" s="207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118</v>
      </c>
      <c r="BK119" s="208">
        <f>BK120</f>
        <v>0</v>
      </c>
    </row>
    <row r="120" spans="1:63" s="12" customFormat="1" ht="25.9" customHeight="1">
      <c r="A120" s="12"/>
      <c r="B120" s="209"/>
      <c r="C120" s="210"/>
      <c r="D120" s="211" t="s">
        <v>75</v>
      </c>
      <c r="E120" s="212" t="s">
        <v>107</v>
      </c>
      <c r="F120" s="212" t="s">
        <v>1971</v>
      </c>
      <c r="G120" s="210"/>
      <c r="H120" s="210"/>
      <c r="I120" s="213"/>
      <c r="J120" s="214">
        <f>BK120</f>
        <v>0</v>
      </c>
      <c r="K120" s="210"/>
      <c r="L120" s="215"/>
      <c r="M120" s="216"/>
      <c r="N120" s="217"/>
      <c r="O120" s="217"/>
      <c r="P120" s="218">
        <f>P121+P133</f>
        <v>0</v>
      </c>
      <c r="Q120" s="217"/>
      <c r="R120" s="218">
        <f>R121+R133</f>
        <v>0</v>
      </c>
      <c r="S120" s="217"/>
      <c r="T120" s="219">
        <f>T121+T133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0" t="s">
        <v>171</v>
      </c>
      <c r="AT120" s="221" t="s">
        <v>75</v>
      </c>
      <c r="AU120" s="221" t="s">
        <v>76</v>
      </c>
      <c r="AY120" s="220" t="s">
        <v>142</v>
      </c>
      <c r="BK120" s="222">
        <f>BK121+BK133</f>
        <v>0</v>
      </c>
    </row>
    <row r="121" spans="1:63" s="12" customFormat="1" ht="22.8" customHeight="1">
      <c r="A121" s="12"/>
      <c r="B121" s="209"/>
      <c r="C121" s="210"/>
      <c r="D121" s="211" t="s">
        <v>75</v>
      </c>
      <c r="E121" s="223" t="s">
        <v>1972</v>
      </c>
      <c r="F121" s="223" t="s">
        <v>1973</v>
      </c>
      <c r="G121" s="210"/>
      <c r="H121" s="210"/>
      <c r="I121" s="213"/>
      <c r="J121" s="224">
        <f>BK121</f>
        <v>0</v>
      </c>
      <c r="K121" s="210"/>
      <c r="L121" s="215"/>
      <c r="M121" s="216"/>
      <c r="N121" s="217"/>
      <c r="O121" s="217"/>
      <c r="P121" s="218">
        <f>SUM(P122:P132)</f>
        <v>0</v>
      </c>
      <c r="Q121" s="217"/>
      <c r="R121" s="218">
        <f>SUM(R122:R132)</f>
        <v>0</v>
      </c>
      <c r="S121" s="217"/>
      <c r="T121" s="219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0" t="s">
        <v>171</v>
      </c>
      <c r="AT121" s="221" t="s">
        <v>75</v>
      </c>
      <c r="AU121" s="221" t="s">
        <v>83</v>
      </c>
      <c r="AY121" s="220" t="s">
        <v>142</v>
      </c>
      <c r="BK121" s="222">
        <f>SUM(BK122:BK132)</f>
        <v>0</v>
      </c>
    </row>
    <row r="122" spans="1:65" s="2" customFormat="1" ht="16.5" customHeight="1">
      <c r="A122" s="37"/>
      <c r="B122" s="38"/>
      <c r="C122" s="225" t="s">
        <v>83</v>
      </c>
      <c r="D122" s="225" t="s">
        <v>144</v>
      </c>
      <c r="E122" s="226" t="s">
        <v>1974</v>
      </c>
      <c r="F122" s="227" t="s">
        <v>1975</v>
      </c>
      <c r="G122" s="228" t="s">
        <v>236</v>
      </c>
      <c r="H122" s="229">
        <v>1</v>
      </c>
      <c r="I122" s="230"/>
      <c r="J122" s="231">
        <f>ROUND(I122*H122,2)</f>
        <v>0</v>
      </c>
      <c r="K122" s="227" t="s">
        <v>148</v>
      </c>
      <c r="L122" s="43"/>
      <c r="M122" s="232" t="s">
        <v>1</v>
      </c>
      <c r="N122" s="233" t="s">
        <v>41</v>
      </c>
      <c r="O122" s="90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6" t="s">
        <v>1976</v>
      </c>
      <c r="AT122" s="236" t="s">
        <v>144</v>
      </c>
      <c r="AU122" s="236" t="s">
        <v>85</v>
      </c>
      <c r="AY122" s="16" t="s">
        <v>142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6" t="s">
        <v>83</v>
      </c>
      <c r="BK122" s="237">
        <f>ROUND(I122*H122,2)</f>
        <v>0</v>
      </c>
      <c r="BL122" s="16" t="s">
        <v>1976</v>
      </c>
      <c r="BM122" s="236" t="s">
        <v>1977</v>
      </c>
    </row>
    <row r="123" spans="1:47" s="2" customFormat="1" ht="12">
      <c r="A123" s="37"/>
      <c r="B123" s="38"/>
      <c r="C123" s="39"/>
      <c r="D123" s="238" t="s">
        <v>151</v>
      </c>
      <c r="E123" s="39"/>
      <c r="F123" s="239" t="s">
        <v>1975</v>
      </c>
      <c r="G123" s="39"/>
      <c r="H123" s="39"/>
      <c r="I123" s="240"/>
      <c r="J123" s="39"/>
      <c r="K123" s="39"/>
      <c r="L123" s="43"/>
      <c r="M123" s="241"/>
      <c r="N123" s="242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151</v>
      </c>
      <c r="AU123" s="16" t="s">
        <v>85</v>
      </c>
    </row>
    <row r="124" spans="1:47" s="2" customFormat="1" ht="12">
      <c r="A124" s="37"/>
      <c r="B124" s="38"/>
      <c r="C124" s="39"/>
      <c r="D124" s="238" t="s">
        <v>652</v>
      </c>
      <c r="E124" s="39"/>
      <c r="F124" s="279" t="s">
        <v>1978</v>
      </c>
      <c r="G124" s="39"/>
      <c r="H124" s="39"/>
      <c r="I124" s="240"/>
      <c r="J124" s="39"/>
      <c r="K124" s="39"/>
      <c r="L124" s="43"/>
      <c r="M124" s="241"/>
      <c r="N124" s="242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652</v>
      </c>
      <c r="AU124" s="16" t="s">
        <v>85</v>
      </c>
    </row>
    <row r="125" spans="1:65" s="2" customFormat="1" ht="16.5" customHeight="1">
      <c r="A125" s="37"/>
      <c r="B125" s="38"/>
      <c r="C125" s="225" t="s">
        <v>85</v>
      </c>
      <c r="D125" s="225" t="s">
        <v>144</v>
      </c>
      <c r="E125" s="226" t="s">
        <v>1979</v>
      </c>
      <c r="F125" s="227" t="s">
        <v>1980</v>
      </c>
      <c r="G125" s="228" t="s">
        <v>236</v>
      </c>
      <c r="H125" s="229">
        <v>1</v>
      </c>
      <c r="I125" s="230"/>
      <c r="J125" s="231">
        <f>ROUND(I125*H125,2)</f>
        <v>0</v>
      </c>
      <c r="K125" s="227" t="s">
        <v>148</v>
      </c>
      <c r="L125" s="43"/>
      <c r="M125" s="232" t="s">
        <v>1</v>
      </c>
      <c r="N125" s="233" t="s">
        <v>41</v>
      </c>
      <c r="O125" s="90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1976</v>
      </c>
      <c r="AT125" s="236" t="s">
        <v>144</v>
      </c>
      <c r="AU125" s="236" t="s">
        <v>85</v>
      </c>
      <c r="AY125" s="16" t="s">
        <v>142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83</v>
      </c>
      <c r="BK125" s="237">
        <f>ROUND(I125*H125,2)</f>
        <v>0</v>
      </c>
      <c r="BL125" s="16" t="s">
        <v>1976</v>
      </c>
      <c r="BM125" s="236" t="s">
        <v>1981</v>
      </c>
    </row>
    <row r="126" spans="1:47" s="2" customFormat="1" ht="12">
      <c r="A126" s="37"/>
      <c r="B126" s="38"/>
      <c r="C126" s="39"/>
      <c r="D126" s="238" t="s">
        <v>151</v>
      </c>
      <c r="E126" s="39"/>
      <c r="F126" s="239" t="s">
        <v>1980</v>
      </c>
      <c r="G126" s="39"/>
      <c r="H126" s="39"/>
      <c r="I126" s="240"/>
      <c r="J126" s="39"/>
      <c r="K126" s="39"/>
      <c r="L126" s="43"/>
      <c r="M126" s="241"/>
      <c r="N126" s="242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151</v>
      </c>
      <c r="AU126" s="16" t="s">
        <v>85</v>
      </c>
    </row>
    <row r="127" spans="1:47" s="2" customFormat="1" ht="12">
      <c r="A127" s="37"/>
      <c r="B127" s="38"/>
      <c r="C127" s="39"/>
      <c r="D127" s="238" t="s">
        <v>652</v>
      </c>
      <c r="E127" s="39"/>
      <c r="F127" s="279" t="s">
        <v>1982</v>
      </c>
      <c r="G127" s="39"/>
      <c r="H127" s="39"/>
      <c r="I127" s="240"/>
      <c r="J127" s="39"/>
      <c r="K127" s="39"/>
      <c r="L127" s="43"/>
      <c r="M127" s="241"/>
      <c r="N127" s="242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652</v>
      </c>
      <c r="AU127" s="16" t="s">
        <v>85</v>
      </c>
    </row>
    <row r="128" spans="1:65" s="2" customFormat="1" ht="16.5" customHeight="1">
      <c r="A128" s="37"/>
      <c r="B128" s="38"/>
      <c r="C128" s="225" t="s">
        <v>159</v>
      </c>
      <c r="D128" s="225" t="s">
        <v>144</v>
      </c>
      <c r="E128" s="226" t="s">
        <v>1983</v>
      </c>
      <c r="F128" s="227" t="s">
        <v>1984</v>
      </c>
      <c r="G128" s="228" t="s">
        <v>236</v>
      </c>
      <c r="H128" s="229">
        <v>1</v>
      </c>
      <c r="I128" s="230"/>
      <c r="J128" s="231">
        <f>ROUND(I128*H128,2)</f>
        <v>0</v>
      </c>
      <c r="K128" s="227" t="s">
        <v>148</v>
      </c>
      <c r="L128" s="43"/>
      <c r="M128" s="232" t="s">
        <v>1</v>
      </c>
      <c r="N128" s="233" t="s">
        <v>41</v>
      </c>
      <c r="O128" s="90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1976</v>
      </c>
      <c r="AT128" s="236" t="s">
        <v>144</v>
      </c>
      <c r="AU128" s="236" t="s">
        <v>85</v>
      </c>
      <c r="AY128" s="16" t="s">
        <v>142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83</v>
      </c>
      <c r="BK128" s="237">
        <f>ROUND(I128*H128,2)</f>
        <v>0</v>
      </c>
      <c r="BL128" s="16" t="s">
        <v>1976</v>
      </c>
      <c r="BM128" s="236" t="s">
        <v>1985</v>
      </c>
    </row>
    <row r="129" spans="1:47" s="2" customFormat="1" ht="12">
      <c r="A129" s="37"/>
      <c r="B129" s="38"/>
      <c r="C129" s="39"/>
      <c r="D129" s="238" t="s">
        <v>151</v>
      </c>
      <c r="E129" s="39"/>
      <c r="F129" s="239" t="s">
        <v>1984</v>
      </c>
      <c r="G129" s="39"/>
      <c r="H129" s="39"/>
      <c r="I129" s="240"/>
      <c r="J129" s="39"/>
      <c r="K129" s="39"/>
      <c r="L129" s="43"/>
      <c r="M129" s="241"/>
      <c r="N129" s="242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151</v>
      </c>
      <c r="AU129" s="16" t="s">
        <v>85</v>
      </c>
    </row>
    <row r="130" spans="1:47" s="2" customFormat="1" ht="12">
      <c r="A130" s="37"/>
      <c r="B130" s="38"/>
      <c r="C130" s="39"/>
      <c r="D130" s="238" t="s">
        <v>652</v>
      </c>
      <c r="E130" s="39"/>
      <c r="F130" s="279" t="s">
        <v>1986</v>
      </c>
      <c r="G130" s="39"/>
      <c r="H130" s="39"/>
      <c r="I130" s="240"/>
      <c r="J130" s="39"/>
      <c r="K130" s="39"/>
      <c r="L130" s="43"/>
      <c r="M130" s="241"/>
      <c r="N130" s="242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652</v>
      </c>
      <c r="AU130" s="16" t="s">
        <v>85</v>
      </c>
    </row>
    <row r="131" spans="1:65" s="2" customFormat="1" ht="16.5" customHeight="1">
      <c r="A131" s="37"/>
      <c r="B131" s="38"/>
      <c r="C131" s="225" t="s">
        <v>149</v>
      </c>
      <c r="D131" s="225" t="s">
        <v>144</v>
      </c>
      <c r="E131" s="226" t="s">
        <v>1987</v>
      </c>
      <c r="F131" s="227" t="s">
        <v>1988</v>
      </c>
      <c r="G131" s="228" t="s">
        <v>236</v>
      </c>
      <c r="H131" s="229">
        <v>1</v>
      </c>
      <c r="I131" s="230"/>
      <c r="J131" s="231">
        <f>ROUND(I131*H131,2)</f>
        <v>0</v>
      </c>
      <c r="K131" s="227" t="s">
        <v>148</v>
      </c>
      <c r="L131" s="43"/>
      <c r="M131" s="232" t="s">
        <v>1</v>
      </c>
      <c r="N131" s="233" t="s">
        <v>41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1976</v>
      </c>
      <c r="AT131" s="236" t="s">
        <v>144</v>
      </c>
      <c r="AU131" s="236" t="s">
        <v>85</v>
      </c>
      <c r="AY131" s="16" t="s">
        <v>142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83</v>
      </c>
      <c r="BK131" s="237">
        <f>ROUND(I131*H131,2)</f>
        <v>0</v>
      </c>
      <c r="BL131" s="16" t="s">
        <v>1976</v>
      </c>
      <c r="BM131" s="236" t="s">
        <v>1989</v>
      </c>
    </row>
    <row r="132" spans="1:47" s="2" customFormat="1" ht="12">
      <c r="A132" s="37"/>
      <c r="B132" s="38"/>
      <c r="C132" s="39"/>
      <c r="D132" s="238" t="s">
        <v>151</v>
      </c>
      <c r="E132" s="39"/>
      <c r="F132" s="239" t="s">
        <v>1988</v>
      </c>
      <c r="G132" s="39"/>
      <c r="H132" s="39"/>
      <c r="I132" s="240"/>
      <c r="J132" s="39"/>
      <c r="K132" s="39"/>
      <c r="L132" s="43"/>
      <c r="M132" s="241"/>
      <c r="N132" s="242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151</v>
      </c>
      <c r="AU132" s="16" t="s">
        <v>85</v>
      </c>
    </row>
    <row r="133" spans="1:63" s="12" customFormat="1" ht="22.8" customHeight="1">
      <c r="A133" s="12"/>
      <c r="B133" s="209"/>
      <c r="C133" s="210"/>
      <c r="D133" s="211" t="s">
        <v>75</v>
      </c>
      <c r="E133" s="223" t="s">
        <v>1990</v>
      </c>
      <c r="F133" s="223" t="s">
        <v>1991</v>
      </c>
      <c r="G133" s="210"/>
      <c r="H133" s="210"/>
      <c r="I133" s="213"/>
      <c r="J133" s="224">
        <f>BK133</f>
        <v>0</v>
      </c>
      <c r="K133" s="210"/>
      <c r="L133" s="215"/>
      <c r="M133" s="216"/>
      <c r="N133" s="217"/>
      <c r="O133" s="217"/>
      <c r="P133" s="218">
        <f>SUM(P134:P137)</f>
        <v>0</v>
      </c>
      <c r="Q133" s="217"/>
      <c r="R133" s="218">
        <f>SUM(R134:R137)</f>
        <v>0</v>
      </c>
      <c r="S133" s="217"/>
      <c r="T133" s="219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171</v>
      </c>
      <c r="AT133" s="221" t="s">
        <v>75</v>
      </c>
      <c r="AU133" s="221" t="s">
        <v>83</v>
      </c>
      <c r="AY133" s="220" t="s">
        <v>142</v>
      </c>
      <c r="BK133" s="222">
        <f>SUM(BK134:BK137)</f>
        <v>0</v>
      </c>
    </row>
    <row r="134" spans="1:65" s="2" customFormat="1" ht="16.5" customHeight="1">
      <c r="A134" s="37"/>
      <c r="B134" s="38"/>
      <c r="C134" s="225" t="s">
        <v>171</v>
      </c>
      <c r="D134" s="225" t="s">
        <v>144</v>
      </c>
      <c r="E134" s="226" t="s">
        <v>1992</v>
      </c>
      <c r="F134" s="227" t="s">
        <v>1993</v>
      </c>
      <c r="G134" s="228" t="s">
        <v>236</v>
      </c>
      <c r="H134" s="229">
        <v>1</v>
      </c>
      <c r="I134" s="230"/>
      <c r="J134" s="231">
        <f>ROUND(I134*H134,2)</f>
        <v>0</v>
      </c>
      <c r="K134" s="227" t="s">
        <v>148</v>
      </c>
      <c r="L134" s="43"/>
      <c r="M134" s="232" t="s">
        <v>1</v>
      </c>
      <c r="N134" s="233" t="s">
        <v>41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1976</v>
      </c>
      <c r="AT134" s="236" t="s">
        <v>144</v>
      </c>
      <c r="AU134" s="236" t="s">
        <v>85</v>
      </c>
      <c r="AY134" s="16" t="s">
        <v>142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83</v>
      </c>
      <c r="BK134" s="237">
        <f>ROUND(I134*H134,2)</f>
        <v>0</v>
      </c>
      <c r="BL134" s="16" t="s">
        <v>1976</v>
      </c>
      <c r="BM134" s="236" t="s">
        <v>1994</v>
      </c>
    </row>
    <row r="135" spans="1:47" s="2" customFormat="1" ht="12">
      <c r="A135" s="37"/>
      <c r="B135" s="38"/>
      <c r="C135" s="39"/>
      <c r="D135" s="238" t="s">
        <v>151</v>
      </c>
      <c r="E135" s="39"/>
      <c r="F135" s="239" t="s">
        <v>1993</v>
      </c>
      <c r="G135" s="39"/>
      <c r="H135" s="39"/>
      <c r="I135" s="240"/>
      <c r="J135" s="39"/>
      <c r="K135" s="39"/>
      <c r="L135" s="43"/>
      <c r="M135" s="241"/>
      <c r="N135" s="242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151</v>
      </c>
      <c r="AU135" s="16" t="s">
        <v>85</v>
      </c>
    </row>
    <row r="136" spans="1:65" s="2" customFormat="1" ht="16.5" customHeight="1">
      <c r="A136" s="37"/>
      <c r="B136" s="38"/>
      <c r="C136" s="225" t="s">
        <v>177</v>
      </c>
      <c r="D136" s="225" t="s">
        <v>144</v>
      </c>
      <c r="E136" s="226" t="s">
        <v>1995</v>
      </c>
      <c r="F136" s="227" t="s">
        <v>1996</v>
      </c>
      <c r="G136" s="228" t="s">
        <v>236</v>
      </c>
      <c r="H136" s="229">
        <v>1</v>
      </c>
      <c r="I136" s="230"/>
      <c r="J136" s="231">
        <f>ROUND(I136*H136,2)</f>
        <v>0</v>
      </c>
      <c r="K136" s="227" t="s">
        <v>148</v>
      </c>
      <c r="L136" s="43"/>
      <c r="M136" s="232" t="s">
        <v>1</v>
      </c>
      <c r="N136" s="233" t="s">
        <v>41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1976</v>
      </c>
      <c r="AT136" s="236" t="s">
        <v>144</v>
      </c>
      <c r="AU136" s="236" t="s">
        <v>85</v>
      </c>
      <c r="AY136" s="16" t="s">
        <v>142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83</v>
      </c>
      <c r="BK136" s="237">
        <f>ROUND(I136*H136,2)</f>
        <v>0</v>
      </c>
      <c r="BL136" s="16" t="s">
        <v>1976</v>
      </c>
      <c r="BM136" s="236" t="s">
        <v>1997</v>
      </c>
    </row>
    <row r="137" spans="1:47" s="2" customFormat="1" ht="12">
      <c r="A137" s="37"/>
      <c r="B137" s="38"/>
      <c r="C137" s="39"/>
      <c r="D137" s="238" t="s">
        <v>151</v>
      </c>
      <c r="E137" s="39"/>
      <c r="F137" s="239" t="s">
        <v>1996</v>
      </c>
      <c r="G137" s="39"/>
      <c r="H137" s="39"/>
      <c r="I137" s="240"/>
      <c r="J137" s="39"/>
      <c r="K137" s="39"/>
      <c r="L137" s="43"/>
      <c r="M137" s="275"/>
      <c r="N137" s="276"/>
      <c r="O137" s="277"/>
      <c r="P137" s="277"/>
      <c r="Q137" s="277"/>
      <c r="R137" s="277"/>
      <c r="S137" s="277"/>
      <c r="T137" s="27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151</v>
      </c>
      <c r="AU137" s="16" t="s">
        <v>85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18:K13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2024-03-04T08:25:32Z</dcterms:created>
  <dcterms:modified xsi:type="dcterms:W3CDTF">2024-03-04T08:25:47Z</dcterms:modified>
  <cp:category/>
  <cp:version/>
  <cp:contentType/>
  <cp:contentStatus/>
</cp:coreProperties>
</file>