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0 - Most ev.č.M-10 v u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'210 - Most ev.č.M-10 v ul...'!$C$98:$K$534</definedName>
    <definedName name="_xlnm.Print_Area" localSheetId="1">'210 - Most ev.č.M-10 v ul...'!$C$4:$J$39,'210 - Most ev.č.M-10 v ul...'!$C$45:$J$80,'210 - Most ev.č.M-10 v ul...'!$C$86:$K$534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'210 - Most ev.č.M-10 v ul...'!$98:$98</definedName>
  </definedNames>
  <calcPr fullCalcOnLoad="1"/>
</workbook>
</file>

<file path=xl/sharedStrings.xml><?xml version="1.0" encoding="utf-8"?>
<sst xmlns="http://schemas.openxmlformats.org/spreadsheetml/2006/main" count="4245" uniqueCount="1026">
  <si>
    <t>Export Komplet</t>
  </si>
  <si>
    <t>VZ</t>
  </si>
  <si>
    <t>2.0</t>
  </si>
  <si>
    <t>ZAMOK</t>
  </si>
  <si>
    <t>False</t>
  </si>
  <si>
    <t>{1e895f58-e6f8-48db-b156-273086235ba1}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</si>
  <si>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</si>
  <si>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</si>
  <si>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</si>
  <si>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</si>
  <si>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</si>
  <si>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</si>
  <si>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</si>
  <si>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</si>
  <si>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210903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</si>
  <si>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</si>
  <si>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</si>
  <si>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mostů a lávek Nový Bor</t>
  </si>
  <si>
    <t>KSO:</t>
  </si>
  <si>
    <t/>
  </si>
  <si>
    <t>CC-CZ:</t>
  </si>
  <si>
    <t>Místo:</t>
  </si>
  <si>
    <t xml:space="preserve"> </t>
  </si>
  <si>
    <t>Datum:</t>
  </si>
  <si>
    <t>20. 9. 2021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</si>
  <si>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</si>
  <si>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</si>
  <si>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</si>
  <si>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</si>
  <si>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</si>
  <si>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</si>
  <si>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</si>
  <si>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</si>
  <si>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</si>
  <si>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</si>
  <si>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</si>
  <si>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</si>
  <si>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</si>
  <si>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</si>
  <si>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</si>
  <si>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</si>
  <si>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</si>
  <si>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</si>
  <si>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</si>
  <si>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</si>
  <si>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</si>
  <si>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</si>
  <si>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</si>
  <si>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</si>
  <si>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</si>
  <si>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</si>
  <si>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</si>
  <si>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</si>
  <si>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</si>
  <si>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</si>
  <si>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</si>
  <si>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</si>
  <si>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</si>
  <si>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</si>
  <si>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</si>
  <si>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</si>
  <si>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</si>
  <si>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</si>
  <si>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</si>
  <si>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</si>
  <si>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</si>
  <si>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</si>
  <si>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</si>
  <si>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</si>
  <si>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</si>
  <si>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</si>
  <si>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</si>
  <si>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</si>
  <si>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</si>
  <si>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</t>
  </si>
  <si>
    <t>Most ev.č.M-10 v ul.Nábřežní u č.p.111</t>
  </si>
  <si>
    <t>STA</t>
  </si>
  <si>
    <t>1</t>
  </si>
  <si>
    <t>{78d95182-e3ad-41ae-aefc-2d650bdba3d2}</t>
  </si>
  <si>
    <t>2</t>
  </si>
  <si>
    <t>KRYCÍ LIST SOUPISU PRACÍ</t>
  </si>
  <si>
    <t>Objekt:</t>
  </si>
  <si>
    <t>210 - Most ev.č.M-10 v ul.Nábřežní u č.p.111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</si>
  <si>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</si>
  <si>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</si>
  <si>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</si>
  <si>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</si>
  <si>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</si>
  <si>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</si>
  <si>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</si>
  <si>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</si>
  <si>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</si>
  <si>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</si>
  <si>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</si>
  <si>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</si>
  <si>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</si>
  <si>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</si>
  <si>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</si>
  <si>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</si>
  <si>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</si>
  <si>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</si>
  <si>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</si>
  <si>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</si>
  <si>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</si>
  <si>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</si>
  <si>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</si>
  <si>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</si>
  <si>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</si>
  <si>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</si>
  <si>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</si>
  <si>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</si>
  <si>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</si>
  <si>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</si>
  <si>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</si>
  <si>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</si>
  <si>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</si>
  <si>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</si>
  <si>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</si>
  <si>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</si>
  <si>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</si>
  <si>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</si>
  <si>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</si>
  <si>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</si>
  <si>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</si>
  <si>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</si>
  <si>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113107131</t>
  </si>
  <si>
    <t>Odstranění podkladu z betonu prostého tl přes 100 do 150 mm ručně</t>
  </si>
  <si>
    <t>m2</t>
  </si>
  <si>
    <t>CS ÚRS 2024 01</t>
  </si>
  <si>
    <t>4</t>
  </si>
  <si>
    <t>1024863880</t>
  </si>
  <si>
    <t>PP</t>
  </si>
  <si>
    <t>Odstranění podkladů nebo krytů ručně s přemístěním hmot na skládku na vzdálenost do 3 m nebo s naložením na dopravní prostředek z betonu prostého, o tl. vrstvy přes 100 do 150 mm</t>
  </si>
  <si>
    <t>Online PSC</t>
  </si>
  <si>
    <t>https://podminky.urs.cz/item/CS_URS_2024_01/113107131</t>
  </si>
  <si>
    <t>VV</t>
  </si>
  <si>
    <t>"podkllad z SC levobřežního předpolí" 2.2*6.0</t>
  </si>
  <si>
    <t>113107141</t>
  </si>
  <si>
    <t>Odstranění podkladu živičného tl 50 mm ručně</t>
  </si>
  <si>
    <t>132853769</t>
  </si>
  <si>
    <t>Odstranění podkladů nebo krytů ručně s přemístěním hmot na skládku na vzdálenost do 3 m nebo s naložením na dopravní prostředek živičných, o tl. vrstvy do 50 mm</t>
  </si>
  <si>
    <t>https://podminky.urs.cz/item/CS_URS_2024_01/113107141</t>
  </si>
  <si>
    <t>"živičný obrus levobřežního předpolí" 6.0*6.0</t>
  </si>
  <si>
    <t>3</t>
  </si>
  <si>
    <t>113107164</t>
  </si>
  <si>
    <t>Odstranění podkladu z kameniva drceného tl přes 300 do 400 mm strojně pl přes 50 do 200 m2</t>
  </si>
  <si>
    <t>-359934117</t>
  </si>
  <si>
    <t>Odstranění podkladů nebo krytů strojně plochy jednotlivě přes 50 m2 do 200 m2 s přemístěním hmot na skládku na vzdálenost do 20 m nebo s naložením na dopravní prostředek z kameniva hrubého drceného, o tl. vrstvy přes 300 do 400 mm</t>
  </si>
  <si>
    <t>https://podminky.urs.cz/item/CS_URS_2024_01/113107164</t>
  </si>
  <si>
    <t>"ŠD podklad na levobřežním předpolí" 2.0*6.0</t>
  </si>
  <si>
    <t>"ŠD podklad i vrchní vrstva na pravobřežním předpolí" (6.0*6.0+2*6.0*3.0)</t>
  </si>
  <si>
    <t>Součet</t>
  </si>
  <si>
    <t>113201112</t>
  </si>
  <si>
    <t>Vytrhání obrub silničních ležatých</t>
  </si>
  <si>
    <t>m</t>
  </si>
  <si>
    <t>-1281748569</t>
  </si>
  <si>
    <t>Vytrhání obrub s vybouráním lože, s přemístěním hmot na skládku na vzdálenost do 3 m nebo s naložením na dopravní prostředek silničních ležatých</t>
  </si>
  <si>
    <t>https://podminky.urs.cz/item/CS_URS_2024_01/113201112</t>
  </si>
  <si>
    <t>"obruby na levobřežním předpolí" 2*6.0</t>
  </si>
  <si>
    <t>5</t>
  </si>
  <si>
    <t>114203103</t>
  </si>
  <si>
    <t>Rozebrání dlažeb z lomového kamene nebo betonových tvárnic do cementové malty</t>
  </si>
  <si>
    <t>m3</t>
  </si>
  <si>
    <t>-324660199</t>
  </si>
  <si>
    <t>Rozebrání dlažeb nebo záhozů s naložením na dopravní prostředek dlažeb z lomového kamene nebo betonových tvárnic do cementové malty se spárami zalitými cementovou maltou</t>
  </si>
  <si>
    <t>https://podminky.urs.cz/item/CS_URS_2024_01/114203103</t>
  </si>
  <si>
    <t>"opevnění koryta včetně podkladu" 7.0*3.5*0.25</t>
  </si>
  <si>
    <t>6</t>
  </si>
  <si>
    <t>115001106</t>
  </si>
  <si>
    <t>Převedení vody potrubím DN přes 600 do 900</t>
  </si>
  <si>
    <t>1174165060</t>
  </si>
  <si>
    <t>Převedení vody potrubím průměru DN přes 600 do 900</t>
  </si>
  <si>
    <t>https://podminky.urs.cz/item/CS_URS_2024_01/115001106</t>
  </si>
  <si>
    <t>"při zakládání a obnově koryta" 12.0</t>
  </si>
  <si>
    <t>7</t>
  </si>
  <si>
    <t>115101201</t>
  </si>
  <si>
    <t>Čerpání vody na dopravní výšku do 10 m průměrný přítok do 500 l/min</t>
  </si>
  <si>
    <t>hod</t>
  </si>
  <si>
    <t>1315533366</t>
  </si>
  <si>
    <t>Čerpání vody na dopravní výšku do 10 m s uvažovaným průměrným přítokem do 500 l/min</t>
  </si>
  <si>
    <t>https://podminky.urs.cz/item/CS_URS_2024_01/115101201</t>
  </si>
  <si>
    <t>"při zakládání opěr" 2*7*24</t>
  </si>
  <si>
    <t>8</t>
  </si>
  <si>
    <t>121151103</t>
  </si>
  <si>
    <t>Sejmutí ornice plochy do 100 m2 tl vrstvy do 200 mm strojně</t>
  </si>
  <si>
    <t>-1590004606</t>
  </si>
  <si>
    <t>Sejmutí ornice strojně při souvislé ploše do 100 m2, tl. vrstvy do 200 mm</t>
  </si>
  <si>
    <t>https://podminky.urs.cz/item/CS_URS_2024_01/121151103</t>
  </si>
  <si>
    <t>"na lebvobřežním předpolí" 6.0*1.0*2</t>
  </si>
  <si>
    <t>9</t>
  </si>
  <si>
    <t>131351202</t>
  </si>
  <si>
    <t>Hloubení jam zapažených v hornině třídy těžitelnosti II skupiny 4 objem do 50 m3 strojně</t>
  </si>
  <si>
    <t>-483090578</t>
  </si>
  <si>
    <t>Hloubení zapažených jam a zářezů strojně s urovnáním dna do předepsaného profilu a spádu v hornině třídy těžitelnosti II skupiny 4 přes 20 do 50 m3</t>
  </si>
  <si>
    <t>https://podminky.urs.cz/item/CS_URS_2024_01/131351202</t>
  </si>
  <si>
    <t>2,5*2/2*6*2</t>
  </si>
  <si>
    <t>10</t>
  </si>
  <si>
    <t>153191121</t>
  </si>
  <si>
    <t>Zřízení těsnění hradicích stěn ze zhutněné sypaniny</t>
  </si>
  <si>
    <t>2055726482</t>
  </si>
  <si>
    <t>Těsnění hradicích stěn nepropustnou hrázkou ze zhutněné sypaniny při stěně nebo nepropustnou výplní ze zhutněné sypaniny mezi stěnami zřízení</t>
  </si>
  <si>
    <t>https://podminky.urs.cz/item/CS_URS_2024_01/153191121</t>
  </si>
  <si>
    <t>"provizorní nátoky na začátku a konci provizorního zatrubnění" 3.5*1.0*2.0*2</t>
  </si>
  <si>
    <t>11</t>
  </si>
  <si>
    <t>M</t>
  </si>
  <si>
    <t>152M1</t>
  </si>
  <si>
    <t>pytle s pískem</t>
  </si>
  <si>
    <t>1717461032</t>
  </si>
  <si>
    <t>12</t>
  </si>
  <si>
    <t>153191131</t>
  </si>
  <si>
    <t>Odstranění těsnění hradicích stěn ze zhutněné sypaniny</t>
  </si>
  <si>
    <t>856418932</t>
  </si>
  <si>
    <t>Těsnění hradicích stěn nepropustnou hrázkou ze zhutněné sypaniny při stěně nebo nepropustnou výplní ze zhutněné sypaniny mezi stěnami odstranění</t>
  </si>
  <si>
    <t>https://podminky.urs.cz/item/CS_URS_2024_01/153191131</t>
  </si>
  <si>
    <t>13</t>
  </si>
  <si>
    <t>162751117</t>
  </si>
  <si>
    <t>Vodorovné přemístění přes 9 000 do 10000 m výkopku/sypaniny z horniny třídy těžitelnosti I skupiny 1 až 3</t>
  </si>
  <si>
    <t>1408834067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</si>
  <si>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</si>
  <si>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</si>
  <si>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14</t>
  </si>
  <si>
    <t>162751119</t>
  </si>
  <si>
    <t>Příplatek k vodorovnému přemístění výkopku/sypaniny z horniny třídy těžitelnosti I skupiny 1 až 3 ZKD 1000 m přes 10000 m</t>
  </si>
  <si>
    <t>2074762153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</si>
  <si>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</si>
  <si>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</si>
  <si>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30*10 "Přepočtené koeficientem množství</t>
  </si>
  <si>
    <t>171201221</t>
  </si>
  <si>
    <t>Poplatek za uložení na skládce (skládkovné) zeminy a kamení kód odpadu 17 05 04</t>
  </si>
  <si>
    <t>t</t>
  </si>
  <si>
    <t>-337117374</t>
  </si>
  <si>
    <t>Poplatek za uložení stavebního odpadu na skládce (skládkovné) zeminy a kamení zatříděného do Katalogu odpadů pod kódem 17 05 04</t>
  </si>
  <si>
    <t>https://podminky.urs.cz/item/CS_URS_2024_01/171201221</t>
  </si>
  <si>
    <t>30*2</t>
  </si>
  <si>
    <t>16</t>
  </si>
  <si>
    <t>171251201</t>
  </si>
  <si>
    <t>Uložení sypaniny na skládky nebo meziskládky</t>
  </si>
  <si>
    <t>-1209124240</t>
  </si>
  <si>
    <t>Uložení sypaniny na skládky nebo meziskládky bez hutnění s upravením uložené sypaniny do předepsaného tvaru</t>
  </si>
  <si>
    <t>https://podminky.urs.cz/item/CS_URS_2024_01/171251201</t>
  </si>
  <si>
    <t>17</t>
  </si>
  <si>
    <t>181411132</t>
  </si>
  <si>
    <t>Založení parkového trávníku výsevem pl do 1000 m2 ve svahu přes 1:5 do 1:2</t>
  </si>
  <si>
    <t>-2024427104</t>
  </si>
  <si>
    <t>Založení trávníku na půdě předem připravené plochy do 1000 m2 výsevem včetně utažení parkového na svahu přes 1:5 do 1:2</t>
  </si>
  <si>
    <t>https://podminky.urs.cz/item/CS_URS_2024_01/181411132</t>
  </si>
  <si>
    <t>18</t>
  </si>
  <si>
    <t>00572410</t>
  </si>
  <si>
    <t>osivo směs travní parková</t>
  </si>
  <si>
    <t>kg</t>
  </si>
  <si>
    <t>-90573497</t>
  </si>
  <si>
    <t>18*0,02 "Přepočtené koeficientem množství</t>
  </si>
  <si>
    <t>19</t>
  </si>
  <si>
    <t>182311123</t>
  </si>
  <si>
    <t>Rozprostření ornice ve svahu přes 1:5 tl vrstvy do 200 mm ručně</t>
  </si>
  <si>
    <t>-522366472</t>
  </si>
  <si>
    <t>Rozprostření a urovnání ornice ve svahu sklonu přes 1:5 ručně při souvislé ploše, tl. vrstvy do 200 mm</t>
  </si>
  <si>
    <t>https://podminky.urs.cz/item/CS_URS_2024_01/182311123</t>
  </si>
  <si>
    <t>"kraje komunikace na pravobřežním předpolí" 6.0*1.0*2</t>
  </si>
  <si>
    <t>"přechody na levobřežním předpolí" 3.0*1.0*2</t>
  </si>
  <si>
    <t>Zakládání</t>
  </si>
  <si>
    <t>20</t>
  </si>
  <si>
    <t>212792312</t>
  </si>
  <si>
    <t>Odvodnění mostní opěry - drenážní plastové potrubí HDPE DN 150</t>
  </si>
  <si>
    <t>-1732363245</t>
  </si>
  <si>
    <t>Odvodnění mostní opěry z plastových trub drenážní potrubí HDPE DN 150</t>
  </si>
  <si>
    <t>https://podminky.urs.cz/item/CS_URS_2024_01/212792312</t>
  </si>
  <si>
    <t>"drenáž za opěrami" 6.0*2</t>
  </si>
  <si>
    <t>212972113</t>
  </si>
  <si>
    <t>Opláštění drenážních trub filtrační textilií DN 160</t>
  </si>
  <si>
    <t>1797004346</t>
  </si>
  <si>
    <t>https://podminky.urs.cz/item/CS_URS_2024_01/212972113</t>
  </si>
  <si>
    <t>2*6*0,8</t>
  </si>
  <si>
    <t>22</t>
  </si>
  <si>
    <t>274321118</t>
  </si>
  <si>
    <t>Základové pasy, prahy, věnce a ostruhy mostních konstrukcí ze ŽB C 30/37</t>
  </si>
  <si>
    <t>-925816974</t>
  </si>
  <si>
    <t>Základové konstrukce z betonu železového pásy, prahy, věnce a ostruhy ve výkopu nebo na hlavách pilot C 30/37</t>
  </si>
  <si>
    <t>https://podminky.urs.cz/item/CS_URS_2024_01/274321118</t>
  </si>
  <si>
    <t>"základy opěr" 4.7*1.5*0.6*2</t>
  </si>
  <si>
    <t>23</t>
  </si>
  <si>
    <t>274321191</t>
  </si>
  <si>
    <t>Příplatek k základovým pasům, prahům a věncům mostních konstrukcí ze ŽB za betonáž malého rozsahu do 25 m3</t>
  </si>
  <si>
    <t>1076647041</t>
  </si>
  <si>
    <t>Základové konstrukce z betonu železového Příplatek k cenám za betonáž malého rozsahu do 25 m3</t>
  </si>
  <si>
    <t>https://podminky.urs.cz/item/CS_URS_2024_01/274321191</t>
  </si>
  <si>
    <t>24</t>
  </si>
  <si>
    <t>274354111</t>
  </si>
  <si>
    <t>Bednění základových pasů - zřízení</t>
  </si>
  <si>
    <t>-1526573356</t>
  </si>
  <si>
    <t>Bednění základových konstrukcí pasů, prahů, věnců a ostruh zřízení</t>
  </si>
  <si>
    <t>https://podminky.urs.cz/item/CS_URS_2024_01/274354111</t>
  </si>
  <si>
    <t>"základy opěr" (4.7+1.5)*0.6*2</t>
  </si>
  <si>
    <t>25</t>
  </si>
  <si>
    <t>274354211</t>
  </si>
  <si>
    <t>Bednění základových pasů - odstranění</t>
  </si>
  <si>
    <t>-344665012</t>
  </si>
  <si>
    <t>Bednění základových konstrukcí pasů, prahů, věnců a ostruh odstranění bednění</t>
  </si>
  <si>
    <t>https://podminky.urs.cz/item/CS_URS_2024_01/274354211</t>
  </si>
  <si>
    <t>26</t>
  </si>
  <si>
    <t>274361116</t>
  </si>
  <si>
    <t>Výztuž základových pasů, prahů, věnců a ostruh z betonářské oceli 10 505</t>
  </si>
  <si>
    <t>-964553413</t>
  </si>
  <si>
    <t>Výztuž základových konstrukcí pasů, prahů, věnců a ostruh z betonářské oceli 10 505 (R) nebo BSt 500</t>
  </si>
  <si>
    <t>https://podminky.urs.cz/item/CS_URS_2024_01/274361116</t>
  </si>
  <si>
    <t>odhad stupně vyztužení:</t>
  </si>
  <si>
    <t>"základy opěr" 4.7*1.5*0.6*2*0.02*7.85</t>
  </si>
  <si>
    <t>Svislé a kompletní konstrukce</t>
  </si>
  <si>
    <t>27</t>
  </si>
  <si>
    <t>334213211</t>
  </si>
  <si>
    <t>Zdivo mostů z pravidelných kamenů na maltu, objem jednoho kamene do 0,02 m3</t>
  </si>
  <si>
    <t>1714754714</t>
  </si>
  <si>
    <t>Zdivo pilířů, opěr a křídel mostů z lomového kamene štípaného nebo ručně vybíraného na maltu z pravidelných kamenů (na vazbu) objemu 1 kusu kamene do 0,02 m3</t>
  </si>
  <si>
    <t>https://podminky.urs.cz/item/CS_URS_2024_01/334213211</t>
  </si>
  <si>
    <t>"dozdění napojovacích úseků regulačních zdí" 0.5*2.0*0.7*4</t>
  </si>
  <si>
    <t>28</t>
  </si>
  <si>
    <t>334323118</t>
  </si>
  <si>
    <t>Mostní opěry a úložné prahy ze ŽB C 30/37</t>
  </si>
  <si>
    <t>-1320126056</t>
  </si>
  <si>
    <t>Mostní opěry a úložné prahy z betonu železového C 30/37</t>
  </si>
  <si>
    <t>https://podminky.urs.cz/item/CS_URS_2024_01/334323118</t>
  </si>
  <si>
    <t>"dříky opěr" 4.7*0.5*2.0*2</t>
  </si>
  <si>
    <t>29</t>
  </si>
  <si>
    <t>334323191</t>
  </si>
  <si>
    <t>Příplatek k mostním opěrám a úložným prahům ze ŽB za betonáž malého rozsahu do 25 m3</t>
  </si>
  <si>
    <t>-218700703</t>
  </si>
  <si>
    <t>Mostní opěry a úložné prahy z betonu Příplatek k cenám za betonáž malého rozsahu do 25 m3</t>
  </si>
  <si>
    <t>https://podminky.urs.cz/item/CS_URS_2024_01/334323191</t>
  </si>
  <si>
    <t>30</t>
  </si>
  <si>
    <t>334351112</t>
  </si>
  <si>
    <t>Bednění systémové mostních opěr a úložných prahů z překližek pro ŽB - zřízení</t>
  </si>
  <si>
    <t>-227548988</t>
  </si>
  <si>
    <t>Bednění mostních opěr a úložných prahů ze systémového bednění zřízení z překližek, pro železobeton</t>
  </si>
  <si>
    <t>https://podminky.urs.cz/item/CS_URS_2024_01/334351112</t>
  </si>
  <si>
    <t>"dříky opěr" (4.7+0.5)*2.0*2</t>
  </si>
  <si>
    <t>31</t>
  </si>
  <si>
    <t>334351211</t>
  </si>
  <si>
    <t>Bednění systémové mostních opěr a úložných prahů z překližek - odstranění</t>
  </si>
  <si>
    <t>1615865300</t>
  </si>
  <si>
    <t>Bednění mostních opěr a úložných prahů ze systémového bednění odstranění z překližek</t>
  </si>
  <si>
    <t>https://podminky.urs.cz/item/CS_URS_2024_01/334351211</t>
  </si>
  <si>
    <t>32</t>
  </si>
  <si>
    <t>334361216</t>
  </si>
  <si>
    <t>Výztuž dříků opěr z betonářské oceli 10 505</t>
  </si>
  <si>
    <t>-1405801313</t>
  </si>
  <si>
    <t>Výztuž betonářská mostních konstrukcí opěr, úložných prahů, křídel, závěrných zídek, bloků ložisek, pilířů a sloupů z oceli 10 505 (R) nebo BSt 500 dříků opěr</t>
  </si>
  <si>
    <t>https://podminky.urs.cz/item/CS_URS_2024_01/334361216</t>
  </si>
  <si>
    <t>"dříky opěr" 4.7*0.5*2.0*2*0.025*7.85</t>
  </si>
  <si>
    <t>33</t>
  </si>
  <si>
    <t>348171112</t>
  </si>
  <si>
    <t>Osazení mostního ocelového zábradlí nesnímatelného do bednění kapes říms</t>
  </si>
  <si>
    <t>-606701552</t>
  </si>
  <si>
    <t>Osazení mostního ocelového zábradlí do bednění kapes říms</t>
  </si>
  <si>
    <t>https://podminky.urs.cz/item/CS_URS_2024_01/348171112</t>
  </si>
  <si>
    <t>34</t>
  </si>
  <si>
    <t>348M1</t>
  </si>
  <si>
    <t>zabradlí mostní se svislou výplní</t>
  </si>
  <si>
    <t>1581903599</t>
  </si>
  <si>
    <t>Zabradlí mostní se svislou výplní</t>
  </si>
  <si>
    <t>Vodorovné konstrukce</t>
  </si>
  <si>
    <t>35</t>
  </si>
  <si>
    <t>421321108</t>
  </si>
  <si>
    <t>Mostní nosné konstrukce deskové přechodové ze ŽB C 30/37</t>
  </si>
  <si>
    <t>1780056589</t>
  </si>
  <si>
    <t>Mostní železobetonové nosné konstrukce deskové nebo klenbové deskové přechodové, z betonu C 30/37</t>
  </si>
  <si>
    <t>https://podminky.urs.cz/item/CS_URS_2024_01/421321108</t>
  </si>
  <si>
    <t>"deska nosné konstrzukce" 5.2*4.5*0.33</t>
  </si>
  <si>
    <t>36</t>
  </si>
  <si>
    <t>421321192</t>
  </si>
  <si>
    <t>Příplatek k mostní železobetonové nosné konstrukci deskové nebo klenbové za betonáž malého rozsahu do 50 m3</t>
  </si>
  <si>
    <t>1978078425</t>
  </si>
  <si>
    <t>Mostní železobetonové nosné konstrukce deskové nebo klenbové Příplatek k cenám za betonáž malého rozsahu do 50 m3</t>
  </si>
  <si>
    <t>https://podminky.urs.cz/item/CS_URS_2024_01/421321192</t>
  </si>
  <si>
    <t>37</t>
  </si>
  <si>
    <t>421351131</t>
  </si>
  <si>
    <t>Bednění boční stěny konstrukcí mostů výšky do 350 mm - zřízení</t>
  </si>
  <si>
    <t>-1630538933</t>
  </si>
  <si>
    <t>Bednění deskových konstrukcí mostů z betonu železového nebo předpjatého zřízení boční stěny výšky do 350 mm</t>
  </si>
  <si>
    <t>https://podminky.urs.cz/item/CS_URS_2024_01/421351131</t>
  </si>
  <si>
    <t>"deska nosné konstrzukce"(5.2+4.5)*0.33*2</t>
  </si>
  <si>
    <t>38</t>
  </si>
  <si>
    <t>421351231</t>
  </si>
  <si>
    <t>Bednění stěny boční konstrukcí mostů výšky do 350 mm - odstranění</t>
  </si>
  <si>
    <t>-1622987638</t>
  </si>
  <si>
    <t>Bednění deskových konstrukcí mostů z betonu železového nebo předpjatého odstranění boční stěny výšky do 350 mm</t>
  </si>
  <si>
    <t>https://podminky.urs.cz/item/CS_URS_2024_01/421351231</t>
  </si>
  <si>
    <t>39</t>
  </si>
  <si>
    <t>421361226</t>
  </si>
  <si>
    <t>Výztuž ŽB deskového mostu z betonářské oceli 10 505</t>
  </si>
  <si>
    <t>1395423717</t>
  </si>
  <si>
    <t>Výztuž deskových konstrukcí z betonářské oceli 10 505 (R) nebo BSt 500 deskového mostu</t>
  </si>
  <si>
    <t>https://podminky.urs.cz/item/CS_URS_2024_01/421361226</t>
  </si>
  <si>
    <t>"deska nosné konstrzukce" 5.2*4.5*0.33*0.04*7.85</t>
  </si>
  <si>
    <t>40</t>
  </si>
  <si>
    <t>421361411</t>
  </si>
  <si>
    <t>Výztuž mostních desek ze svařovaných sítí do 4 kg/m2</t>
  </si>
  <si>
    <t>-2031553474</t>
  </si>
  <si>
    <t>Výztuž deskových konstrukcí ze svařovaných sítí do 4 kg/m2</t>
  </si>
  <si>
    <t>https://podminky.urs.cz/item/CS_URS_2024_01/421361411</t>
  </si>
  <si>
    <t>"spádový beton pod drenář za opěrami" 4.7*0.25*1.0*2*0.008</t>
  </si>
  <si>
    <t>41</t>
  </si>
  <si>
    <t>421955112</t>
  </si>
  <si>
    <t>Bednění z překližek na mostní skruži - zřízení</t>
  </si>
  <si>
    <t>926532908</t>
  </si>
  <si>
    <t>Bednění na mostní skruži zřízení bednění z překližek</t>
  </si>
  <si>
    <t>https://podminky.urs.cz/item/CS_URS_2024_01/421955112</t>
  </si>
  <si>
    <t>"deska nosné konstrzukce" 5.2*4.5</t>
  </si>
  <si>
    <t>42</t>
  </si>
  <si>
    <t>421955212</t>
  </si>
  <si>
    <t>Bednění z překližek na mostní skruži - odstranění</t>
  </si>
  <si>
    <t>1375730920</t>
  </si>
  <si>
    <t>Bednění na mostní skruži odstranění bednění z překližek</t>
  </si>
  <si>
    <t>https://podminky.urs.cz/item/CS_URS_2024_01/421955212</t>
  </si>
  <si>
    <t>43</t>
  </si>
  <si>
    <t>428381312</t>
  </si>
  <si>
    <t>Zřízení vrubového kloubu mostního rámu ze ŽB</t>
  </si>
  <si>
    <t>-259220285</t>
  </si>
  <si>
    <t>Vrubový a pérový kloub železobetonový zřízení vrubového kloubu mostního rámu</t>
  </si>
  <si>
    <t>https://podminky.urs.cz/item/CS_URS_2024_01/428381312</t>
  </si>
  <si>
    <t>"vrubový kloub na opěrách" 4.7*2</t>
  </si>
  <si>
    <t>44</t>
  </si>
  <si>
    <t>451315135</t>
  </si>
  <si>
    <t>Podkladní nebo výplňová vrstva z betonu C 16/20 tl do 200 mm</t>
  </si>
  <si>
    <t>-61850045</t>
  </si>
  <si>
    <t>Podkladní a výplňové vrstvy z betonu prostého tloušťky do 200 mm, z betonu C 16/20</t>
  </si>
  <si>
    <t>https://podminky.urs.cz/item/CS_URS_2024_01/451315135</t>
  </si>
  <si>
    <t>"podkladní beton pod základy" 5.2*1.1*2</t>
  </si>
  <si>
    <t>45</t>
  </si>
  <si>
    <t>451475121</t>
  </si>
  <si>
    <t>Podkladní vrstva plastbetonová samonivelační první vrstva tl 10 mm</t>
  </si>
  <si>
    <t>736607694</t>
  </si>
  <si>
    <t>Podkladní vrstva plastbetonová samonivelační, tloušťky do 10 mm první vrstva</t>
  </si>
  <si>
    <t>https://podminky.urs.cz/item/CS_URS_2024_01/451475121</t>
  </si>
  <si>
    <t>"úložná vrstva v uložení desky" 0.15*4.7*2</t>
  </si>
  <si>
    <t>46</t>
  </si>
  <si>
    <t>452218010</t>
  </si>
  <si>
    <t>Zajišťovací práh z upraveného lomového kamene na sucho</t>
  </si>
  <si>
    <t>-1930075565</t>
  </si>
  <si>
    <t>Zajišťovací práh z upraveného lomového kamene na dně a ve svahu melioračních kanálů, s patkami nebo bez patek s dlažbovitou úpravou viditelných ploch na sucho</t>
  </si>
  <si>
    <t>https://podminky.urs.cz/item/CS_URS_2024_01/452218010</t>
  </si>
  <si>
    <t>"rahy opevnění koryta" 3.5*0.5*0.3*2</t>
  </si>
  <si>
    <t>47</t>
  </si>
  <si>
    <t>457311115</t>
  </si>
  <si>
    <t>Vyrovnávací nebo spádový beton C 16/20 včetně úpravy povrchu</t>
  </si>
  <si>
    <t>-199639104</t>
  </si>
  <si>
    <t>Vyrovnávací nebo spádový beton včetně úpravy povrchu C 16/20</t>
  </si>
  <si>
    <t>https://podminky.urs.cz/item/CS_URS_2024_01/457311115</t>
  </si>
  <si>
    <t>"spádový beton pod drenář za opěrami" 4.7*0.25*1.0*2</t>
  </si>
  <si>
    <t>48</t>
  </si>
  <si>
    <t>458311111</t>
  </si>
  <si>
    <t>Výplňové klíny za opěrou z betonu stabilizačního SC II hutněného po vrstvách</t>
  </si>
  <si>
    <t>-1049530386</t>
  </si>
  <si>
    <t>Výplňové klíny a filtrační vrstvy za opěrou z betonu hutněného po vrstvách výplňového stabilizačního SC II</t>
  </si>
  <si>
    <t>https://podminky.urs.cz/item/CS_URS_2024_01/458311111</t>
  </si>
  <si>
    <t>C8/10</t>
  </si>
  <si>
    <t>"kontaktní výplň před základy" 2.5*1.0*0.5*2</t>
  </si>
  <si>
    <t>"kontaktní výplň za opěrami v dolní části" 5.2*1.0*0.8*2</t>
  </si>
  <si>
    <t>49</t>
  </si>
  <si>
    <t>458501111</t>
  </si>
  <si>
    <t>Výplňové klíny za opěrou z kameniva těženého hutněného po vrstvách</t>
  </si>
  <si>
    <t>-993652516</t>
  </si>
  <si>
    <t>Výplňové klíny za opěrou z kameniva hutněného po vrstvách těženého</t>
  </si>
  <si>
    <t>https://podminky.urs.cz/item/CS_URS_2024_01/458501111</t>
  </si>
  <si>
    <t>"zásyp za opěrami nad drenáží" 5.2*1.5*1.5*2</t>
  </si>
  <si>
    <t>50</t>
  </si>
  <si>
    <t>458501112</t>
  </si>
  <si>
    <t>Výplňové klíny za opěrou z kameniva drceného hutněného po vrstvách</t>
  </si>
  <si>
    <t>1653921894</t>
  </si>
  <si>
    <t>Výplňové klíny za opěrou z kameniva hutněného po vrstvách drceného</t>
  </si>
  <si>
    <t>https://podminky.urs.cz/item/CS_URS_2024_01/458501112</t>
  </si>
  <si>
    <t>ŠD 32-63</t>
  </si>
  <si>
    <t>"obsyp drenáže za opěrami" 5.2*0.5*0.3*2</t>
  </si>
  <si>
    <t>51</t>
  </si>
  <si>
    <t>465513257</t>
  </si>
  <si>
    <t>Dlažba svahu u opěr z upraveného lomového žulového kamene tl 250 mm do lože C 25/30 pl přes 10 m2</t>
  </si>
  <si>
    <t>-1266510384</t>
  </si>
  <si>
    <t>Dlažba svahu u mostních opěr z upraveného lomového žulového kamene s vyspárováním maltou MC 25, šíře spáry 15 mm do betonového lože C 25/30 tloušťky 250 mm, plochy přes 10 m2</t>
  </si>
  <si>
    <t>https://podminky.urs.cz/item/CS_URS_2024_01/465513257</t>
  </si>
  <si>
    <t>"opevnění koryta těžkou kamennou rovnaninou s vyklínováním" 6.0*3.5</t>
  </si>
  <si>
    <t>Komunikace pozemní</t>
  </si>
  <si>
    <t>52</t>
  </si>
  <si>
    <t>564851111</t>
  </si>
  <si>
    <t>Podklad ze štěrkodrtě ŠD plochy přes 100 m2 tl 150 mm</t>
  </si>
  <si>
    <t>25808930</t>
  </si>
  <si>
    <t>Podklad ze štěrkodrti ŠD s rozprostřením a zhutněním plochy přes 100 m2, po zhutnění tl. 150 mm</t>
  </si>
  <si>
    <t>https://podminky.urs.cz/item/CS_URS_2024_01/564851111</t>
  </si>
  <si>
    <t>"levobřežní předpolí" 6.0*2.0*2</t>
  </si>
  <si>
    <t>"pravobřežní předpolí" (6.0*6.0+6.0*3.0*2)*2</t>
  </si>
  <si>
    <t>53</t>
  </si>
  <si>
    <t>565145101</t>
  </si>
  <si>
    <t>Asfaltový beton vrstva podkladní ACP 16 (obalované kamenivo OKS) tl 60 mm š do 1,5 m</t>
  </si>
  <si>
    <t>1780891275</t>
  </si>
  <si>
    <t>Asfaltový beton vrstva podkladní ACP 16 (obalované kamenivo střednězrnné - OKS) s rozprostřením a zhutněním v pruhu šířky do 1,5 m, po zhutnění tl. 60 mm</t>
  </si>
  <si>
    <t>https://podminky.urs.cz/item/CS_URS_2024_01/565145101</t>
  </si>
  <si>
    <t>"levobřežní předpolí" 6.0*4.0</t>
  </si>
  <si>
    <t>"pravobřežní předpolí" (6.0*6.0+6.0*3.0*2)</t>
  </si>
  <si>
    <t>54</t>
  </si>
  <si>
    <t>573191111</t>
  </si>
  <si>
    <t>Postřik infiltrační kationaktivní emulzí v množství 1 kg/m2</t>
  </si>
  <si>
    <t>1430464350</t>
  </si>
  <si>
    <t>Postřik infiltrační kationaktivní emulzí v množství 1,00 kg/m2</t>
  </si>
  <si>
    <t>https://podminky.urs.cz/item/CS_URS_2024_01/573191111</t>
  </si>
  <si>
    <t>"levobřežní předpolí" 6.0*2.0</t>
  </si>
  <si>
    <t>"pravobřežní předpolí" 6.0*6.0+6.0*3.0*2</t>
  </si>
  <si>
    <t>55</t>
  </si>
  <si>
    <t>573231106</t>
  </si>
  <si>
    <t>Postřik živičný spojovací ze silniční emulze v množství 0,30 kg/m2</t>
  </si>
  <si>
    <t>-912347282</t>
  </si>
  <si>
    <t>Postřik spojovací PS bez posypu kamenivem ze silniční emulze, v množství 0,30 kg/m2</t>
  </si>
  <si>
    <t>https://podminky.urs.cz/item/CS_URS_2024_01/573231106</t>
  </si>
  <si>
    <t>"levobřežní předpolí" 6.0*6.0</t>
  </si>
  <si>
    <t>56</t>
  </si>
  <si>
    <t>577134111</t>
  </si>
  <si>
    <t>Asfaltový beton vrstva obrusná ACO 11+ (ABS) tř. I tl 40 mm š do 3 m z nemodifikovaného asfaltu</t>
  </si>
  <si>
    <t>-501621961</t>
  </si>
  <si>
    <t>Asfaltový beton vrstva obrusná ACO 11 (ABS) s rozprostřením a se zhutněním z nemodifikovaného asfaltu v pruhu šířky do 3 m tř. I (ACO 11+), po zhutnění tl. 40 mm</t>
  </si>
  <si>
    <t>https://podminky.urs.cz/item/CS_URS_2024_01/577134111</t>
  </si>
  <si>
    <t>"levobřežní předpolí" 6.0*6.0*2</t>
  </si>
  <si>
    <t>57</t>
  </si>
  <si>
    <t>597661111</t>
  </si>
  <si>
    <t>Rigol dlážděný do lože z betonu tl 100 mm z dlažebních kostek drobných</t>
  </si>
  <si>
    <t>-2075980323</t>
  </si>
  <si>
    <t>Rigol dlážděný do lože z betonu prostého tl. 100 mm, s vyplněním a zatřením spár cementovou maltou z dlažebních kostek drobných</t>
  </si>
  <si>
    <t>https://podminky.urs.cz/item/CS_URS_2024_01/597661111</t>
  </si>
  <si>
    <t>"odvodňovací žlaby na lebvobřežním předpolí" 6.0*1.0*2</t>
  </si>
  <si>
    <t>Úpravy povrchů, podlahy a osazování výplní</t>
  </si>
  <si>
    <t>58</t>
  </si>
  <si>
    <t>632663101</t>
  </si>
  <si>
    <t>Nátěr betonové podlahy pro chodníky mostu polyuretanem 2x elastický</t>
  </si>
  <si>
    <t>1348687271</t>
  </si>
  <si>
    <t>Nátěr betonové podlahy pro chodníky mostu polyuretanový 2x elastický</t>
  </si>
  <si>
    <t>https://podminky.urs.cz/item/CS_URS_2024_01/632663101</t>
  </si>
  <si>
    <t>přímo pojížděná izolace s protiskluzovou úpravou</t>
  </si>
  <si>
    <t>"na nosné konstrukci" (5.2+2*0.4)*(4.5+2*0.5)</t>
  </si>
  <si>
    <t>Trubní vedení</t>
  </si>
  <si>
    <t>59</t>
  </si>
  <si>
    <t>871355211</t>
  </si>
  <si>
    <t>Kanalizační potrubí z tvrdého PVC jednovrstvé tuhost třídy SN4 DN 200</t>
  </si>
  <si>
    <t>CS ÚRS 2023 01</t>
  </si>
  <si>
    <t>1849165058</t>
  </si>
  <si>
    <t>Kanalizační potrubí z tvrdého PVC v otevřeném výkopu ve sklonu do 20 %, hladkého plnostěnného jednovrstvého, tuhost třídy SN 4 DN 200</t>
  </si>
  <si>
    <t>https://podminky.urs.cz/item/CS_URS_2023_01/871355211</t>
  </si>
  <si>
    <t>prostupy opěrami a napojení kanalizace</t>
  </si>
  <si>
    <t>60</t>
  </si>
  <si>
    <t>899511112</t>
  </si>
  <si>
    <t>Stupadla do šachet vidlicová osazovaná do vynechaných otvorů</t>
  </si>
  <si>
    <t>kus</t>
  </si>
  <si>
    <t>-1770802857</t>
  </si>
  <si>
    <t>Stupadla do šachet tunelové stoky ocelová s PE povlakem osazovaná do vynechaných otvorů</t>
  </si>
  <si>
    <t>https://podminky.urs.cz/item/CS_URS_2024_01/899511112</t>
  </si>
  <si>
    <t>sestup do koryta v místě původního schodišt</t>
  </si>
  <si>
    <t>61</t>
  </si>
  <si>
    <t>55243810</t>
  </si>
  <si>
    <t>stupadlo ocelové s PE povlakem forma A - P152mm</t>
  </si>
  <si>
    <t>-615183120</t>
  </si>
  <si>
    <t>Ostatní konstrukce a práce, bourání</t>
  </si>
  <si>
    <t>62</t>
  </si>
  <si>
    <t>911381511</t>
  </si>
  <si>
    <t>Montáž a demontáž dočasných oboustranných betonových svodidel T3 W2 celkové délky do 500 m</t>
  </si>
  <si>
    <t>1219338866</t>
  </si>
  <si>
    <t>Montáž a demontáž dočasných svodidel pro oddělení jízdních pruhů nebo přesměrování dopravy, úroveň zadržení T3 W2 oboustranných betonových celkové délky do 500 m</t>
  </si>
  <si>
    <t>https://podminky.urs.cz/item/CS_URS_2024_01/911381511</t>
  </si>
  <si>
    <t>63</t>
  </si>
  <si>
    <t>911381521</t>
  </si>
  <si>
    <t>Příplatek k dočasným oboustranným betonovým svodidlům za první a ZKD den použití do 30 dnů</t>
  </si>
  <si>
    <t>-1792663122</t>
  </si>
  <si>
    <t>Montáž a demontáž dočasných svodidel pro oddělení jízdních pruhů nebo přesměrování dopravy, úroveň zadržení T3 W2 oboustranných betonových Příplatek k ceně za první a každý další den použití po dobu 1 až 30 dnů</t>
  </si>
  <si>
    <t>https://podminky.urs.cz/item/CS_URS_2024_01/911381521</t>
  </si>
  <si>
    <t>12*30 "Přepočtené koeficientem množství</t>
  </si>
  <si>
    <t>64</t>
  </si>
  <si>
    <t>914112111</t>
  </si>
  <si>
    <t>Tabulka s označením evidenčního čísla mostu</t>
  </si>
  <si>
    <t>-1873560608</t>
  </si>
  <si>
    <t>Tabulka s označením evidenčního čísla mostu na sloupek</t>
  </si>
  <si>
    <t>https://podminky.urs.cz/item/CS_URS_2024_01/914112111</t>
  </si>
  <si>
    <t>65</t>
  </si>
  <si>
    <t>914511112</t>
  </si>
  <si>
    <t>Montáž sloupku dopravních značek délky do 3,5 m s betonovým základem a patkou D 60 mm</t>
  </si>
  <si>
    <t>459822240</t>
  </si>
  <si>
    <t>Montáž sloupku dopravních značek délky do 3,5 m do hliníkové patky pro sloupek D 60 mm</t>
  </si>
  <si>
    <t>https://podminky.urs.cz/item/CS_URS_2024_01/914511112</t>
  </si>
  <si>
    <t>66</t>
  </si>
  <si>
    <t>40445225</t>
  </si>
  <si>
    <t>sloupek pro dopravní značku Zn D 60mm v 3,5m</t>
  </si>
  <si>
    <t>1099430466</t>
  </si>
  <si>
    <t>67</t>
  </si>
  <si>
    <t>916131213</t>
  </si>
  <si>
    <t>Osazení silničního obrubníku betonového stojatého s boční opěrou do lože z betonu prostého</t>
  </si>
  <si>
    <t>1520537451</t>
  </si>
  <si>
    <t>Osazení silničního obrubníku betonového se zřízením lože, s vyplněním a zatřením spár cementovou maltou stojatého s boční opěrou z betonu prostého, do lože z betonu prostého</t>
  </si>
  <si>
    <t>https://podminky.urs.cz/item/CS_URS_2024_01/916131213</t>
  </si>
  <si>
    <t>přechod na vozovky na předpolí</t>
  </si>
  <si>
    <t>68</t>
  </si>
  <si>
    <t>59217031</t>
  </si>
  <si>
    <t>obrubník silniční betonový 1000x150x250mm</t>
  </si>
  <si>
    <t>-2033255488</t>
  </si>
  <si>
    <t>69</t>
  </si>
  <si>
    <t>919122131</t>
  </si>
  <si>
    <t>Těsnění spár zálivkou za tepla pro komůrky š 20 mm hl 30 mm s těsnicím profilem</t>
  </si>
  <si>
    <t>303402222</t>
  </si>
  <si>
    <t>Utěsnění dilatačních spár zálivkou za tepla v cementobetonovém nebo živičném krytu včetně adhezního nátěru s těsnicím profilem pod zálivkou, pro komůrky šířky 20 mm, hloubky 30 mm</t>
  </si>
  <si>
    <t>https://podminky.urs.cz/item/CS_URS_2024_01/919122131</t>
  </si>
  <si>
    <t>"výplň nad opěrami a v napojení asfaltových vozovek" 5.2*3</t>
  </si>
  <si>
    <t>70</t>
  </si>
  <si>
    <t>919735111</t>
  </si>
  <si>
    <t>Řezání stávajícího živičného krytu hl do 50 mm</t>
  </si>
  <si>
    <t>698934780</t>
  </si>
  <si>
    <t>Řezání stávajícího živičného krytu nebo podkladu hloubky do 50 mm</t>
  </si>
  <si>
    <t>https://podminky.urs.cz/item/CS_URS_2024_01/919735111</t>
  </si>
  <si>
    <t xml:space="preserve">separace asfaltového krytu a podkladu vozovky </t>
  </si>
  <si>
    <t>2*6</t>
  </si>
  <si>
    <t>71</t>
  </si>
  <si>
    <t>948411111</t>
  </si>
  <si>
    <t>Zřízení podpěrné skruže dočasné kovové z věží výšky do 10 m</t>
  </si>
  <si>
    <t>-1883783583</t>
  </si>
  <si>
    <t>Podpěrné skruže a podpěry dočasné kovové zřízení skruží z věží výšky do 10 m</t>
  </si>
  <si>
    <t>https://podminky.urs.cz/item/CS_URS_2024_01/948411111</t>
  </si>
  <si>
    <t>3,5*1,8*5,2</t>
  </si>
  <si>
    <t>72</t>
  </si>
  <si>
    <t>948411211</t>
  </si>
  <si>
    <t>Odstranění podpěrné skruže dočasné kovové z věží výšky do 10 m</t>
  </si>
  <si>
    <t>-1330764448</t>
  </si>
  <si>
    <t>Podpěrné skruže a podpěry dočasné kovové odstranění skruží z věží výšky do 10 m</t>
  </si>
  <si>
    <t>https://podminky.urs.cz/item/CS_URS_2024_01/948411211</t>
  </si>
  <si>
    <t>73</t>
  </si>
  <si>
    <t>948411911</t>
  </si>
  <si>
    <t>Měsíční nájemné podpěrné skruže dočasné kovové z věží výšky do 10 m</t>
  </si>
  <si>
    <t>52439006</t>
  </si>
  <si>
    <t>Podpěrné skruže a podpěry dočasné kovové měsíční nájemné skruží z věží výšky do 10 m</t>
  </si>
  <si>
    <t>https://podminky.urs.cz/item/CS_URS_2024_01/948411911</t>
  </si>
  <si>
    <t>74</t>
  </si>
  <si>
    <t>961021112</t>
  </si>
  <si>
    <t>Bourání mostních základů z kamene</t>
  </si>
  <si>
    <t>563697647</t>
  </si>
  <si>
    <t>Bourání mostních konstrukcí základů z kamene nebo cihel</t>
  </si>
  <si>
    <t>https://podminky.urs.cz/item/CS_URS_2024_01/961021112</t>
  </si>
  <si>
    <t>"opěry z kamene" 2.0*0.8*(5.2+4.1)</t>
  </si>
  <si>
    <t>"vtokové křídlo levobřežní opěry z kamene" 1.5*0.8*1.5</t>
  </si>
  <si>
    <t>"schodiště z kamene" 1.1*2.0*0.5</t>
  </si>
  <si>
    <t>75</t>
  </si>
  <si>
    <t>961051111</t>
  </si>
  <si>
    <t>Bourání mostních základů z ŽB</t>
  </si>
  <si>
    <t>1921117010</t>
  </si>
  <si>
    <t>Bourání mostních konstrukcí základů ze železového betonu</t>
  </si>
  <si>
    <t>https://podminky.urs.cz/item/CS_URS_2024_01/961051111</t>
  </si>
  <si>
    <t>"deska nosné konstrukce ze železobetonu" 4.8*4.5*0.25</t>
  </si>
  <si>
    <t>76</t>
  </si>
  <si>
    <t>961085315</t>
  </si>
  <si>
    <t>Bourání mostních základů ze dřeva tvrdého</t>
  </si>
  <si>
    <t>1046154663</t>
  </si>
  <si>
    <t>Bourání mostních konstrukcí základů ze dřeva tvrdého</t>
  </si>
  <si>
    <t>https://podminky.urs.cz/item/CS_URS_2024_01/961085315</t>
  </si>
  <si>
    <t>"příčné prahy v korytě ze dřeva" 0.3*0.3*3.5*2</t>
  </si>
  <si>
    <t>77</t>
  </si>
  <si>
    <t>966075141</t>
  </si>
  <si>
    <t>Odstranění kovového zábradlí vcelku</t>
  </si>
  <si>
    <t>-274208844</t>
  </si>
  <si>
    <t>Odstranění různých konstrukcí na mostech kovového zábradlí vcelku</t>
  </si>
  <si>
    <t>https://podminky.urs.cz/item/CS_URS_2024_01/966075141</t>
  </si>
  <si>
    <t>997</t>
  </si>
  <si>
    <t>Přesun sutě</t>
  </si>
  <si>
    <t>78</t>
  </si>
  <si>
    <t>997211511</t>
  </si>
  <si>
    <t>Vodorovná doprava suti po suchu na vzdálenost do 1 km</t>
  </si>
  <si>
    <t>1526824823</t>
  </si>
  <si>
    <t>Vodorovná doprava suti nebo vybouraných hmot suti se složením a hrubým urovnáním, na vzdálenost do 1 km</t>
  </si>
  <si>
    <t>https://podminky.urs.cz/item/CS_URS_2024_01/997211511</t>
  </si>
  <si>
    <t>79</t>
  </si>
  <si>
    <t>997211529</t>
  </si>
  <si>
    <t>Příplatek ZKD 1 km u vodorovné dopravy vybouraných hmot</t>
  </si>
  <si>
    <t>1541911311</t>
  </si>
  <si>
    <t>Vodorovná doprava suti nebo vybouraných hmot vybouraných hmot se složením a hrubým urovnáním nebo s přeložením na jiný dopravní prostředek kromě lodi, na vzdálenost Příplatek k ceně za každý další započatý 1 km přes 1 km</t>
  </si>
  <si>
    <t>https://podminky.urs.cz/item/CS_URS_2024_01/997211529</t>
  </si>
  <si>
    <t>129,565*19 "Přepočtené koeficientem množství</t>
  </si>
  <si>
    <t>80</t>
  </si>
  <si>
    <t>997221615</t>
  </si>
  <si>
    <t>Poplatek za uložení na skládce (skládkovné) stavebního odpadu betonového kód odpadu 17 01 01</t>
  </si>
  <si>
    <t>-326274211</t>
  </si>
  <si>
    <t>Poplatek za uložení stavebního odpadu na skládce (skládkovné) z prostého betonu zatříděného do Katalogu odpadů pod kódem 17 01 01</t>
  </si>
  <si>
    <t>https://podminky.urs.cz/item/CS_URS_2024_01/997221615</t>
  </si>
  <si>
    <t>4,29+3,48</t>
  </si>
  <si>
    <t>81</t>
  </si>
  <si>
    <t>997221625</t>
  </si>
  <si>
    <t>Poplatek za uložení na skládce (skládkovné) stavebního odpadu železobetonového kód odpadu 17 01 01</t>
  </si>
  <si>
    <t>1627966851</t>
  </si>
  <si>
    <t>Poplatek za uložení stavebního odpadu na skládce (skládkovné) z armovaného betonu zatříděného do Katalogu odpadů pod kódem 17 01 01</t>
  </si>
  <si>
    <t>https://podminky.urs.cz/item/CS_URS_2024_01/997221625</t>
  </si>
  <si>
    <t>82</t>
  </si>
  <si>
    <t>997221645</t>
  </si>
  <si>
    <t>Poplatek za uložení na skládce (skládkovné) odpadu asfaltového bez dehtu kód odpadu 17 03 02</t>
  </si>
  <si>
    <t>1866328120</t>
  </si>
  <si>
    <t>Poplatek za uložení stavebního odpadu na skládce (skládkovné) asfaltového bez obsahu dehtu zatříděného do Katalogu odpadů pod kódem 17 03 02</t>
  </si>
  <si>
    <t>https://podminky.urs.cz/item/CS_URS_2024_01/997221645</t>
  </si>
  <si>
    <t>83</t>
  </si>
  <si>
    <t>997221655</t>
  </si>
  <si>
    <t>1394171338</t>
  </si>
  <si>
    <t>https://podminky.urs.cz/item/CS_URS_2024_01/997221655</t>
  </si>
  <si>
    <t>44,272+48,72+11,638+0,678</t>
  </si>
  <si>
    <t>998</t>
  </si>
  <si>
    <t>Přesun hmot</t>
  </si>
  <si>
    <t>84</t>
  </si>
  <si>
    <t>998212111</t>
  </si>
  <si>
    <t>Přesun hmot pro mosty zděné, monolitické betonové nebo ocelové v do 20 m</t>
  </si>
  <si>
    <t>-1343852037</t>
  </si>
  <si>
    <t>Přesun hmot pro mosty zděné, betonové monolitické, spřažené ocelobetonové nebo kovové vodorovná dopravní vzdálenost do 100 m výška mostu do 20 m</t>
  </si>
  <si>
    <t>https://podminky.urs.cz/item/CS_URS_2024_01/998212111</t>
  </si>
  <si>
    <t>PSV</t>
  </si>
  <si>
    <t>Práce a dodávky PSV</t>
  </si>
  <si>
    <t>711</t>
  </si>
  <si>
    <t>Izolace proti vodě, vlhkosti a plynům</t>
  </si>
  <si>
    <t>85</t>
  </si>
  <si>
    <t>711111001</t>
  </si>
  <si>
    <t>Provedení izolace proti zemní vlhkosti vodorovné za studena nátěrem penetračním</t>
  </si>
  <si>
    <t>165702072</t>
  </si>
  <si>
    <t>Provedení izolace proti zemní vlhkosti natěradly a tmely za studena na ploše vodorovné V nátěrem penetračním</t>
  </si>
  <si>
    <t>https://podminky.urs.cz/item/CS_URS_2024_01/711111001</t>
  </si>
  <si>
    <t>rub opěr</t>
  </si>
  <si>
    <t>(2,6+0,5)*4,7*2</t>
  </si>
  <si>
    <t>86</t>
  </si>
  <si>
    <t>11163150</t>
  </si>
  <si>
    <t>lak penetrační asfaltový</t>
  </si>
  <si>
    <t>-2090027856</t>
  </si>
  <si>
    <t>P</t>
  </si>
  <si>
    <t>Poznámka k položce:
Spotřeba 0,3-0,4kg/m2</t>
  </si>
  <si>
    <t>29,14*0,00033 "Přepočtené koeficientem množství</t>
  </si>
  <si>
    <t>87</t>
  </si>
  <si>
    <t>711132101</t>
  </si>
  <si>
    <t>Provedení izolace proti zemní vlhkosti pásy na sucho svislé AIP nebo tkaninou</t>
  </si>
  <si>
    <t>-1819456624</t>
  </si>
  <si>
    <t>Provedení izolace proti zemní vlhkosti pásy na sucho AIP nebo tkaniny na ploše svislé S</t>
  </si>
  <si>
    <t>https://podminky.urs.cz/item/CS_URS_2024_01/711132101</t>
  </si>
  <si>
    <t>88</t>
  </si>
  <si>
    <t>69311088</t>
  </si>
  <si>
    <t>geotextilie netkaná separační, ochranná, filtrační, drenážní PES 500g/m2</t>
  </si>
  <si>
    <t>1436421671</t>
  </si>
  <si>
    <t>29,14*1,221 "Přepočtené koeficientem množství</t>
  </si>
  <si>
    <t>89</t>
  </si>
  <si>
    <t>998711101</t>
  </si>
  <si>
    <t>Přesun hmot tonážní pro izolace proti vodě, vlhkosti a plynům v objektech v do 6 m</t>
  </si>
  <si>
    <t>190270750</t>
  </si>
  <si>
    <t>Přesun hmot pro izolace proti vodě, vlhkosti a plynům stanovený z hmotnosti přesunovaného materiálu vodorovná dopravní vzdálenost do 50 m základní v objektech výšky do 6 m</t>
  </si>
  <si>
    <t>https://podminky.urs.cz/item/CS_URS_2024_01/998711101</t>
  </si>
  <si>
    <t>VRN</t>
  </si>
  <si>
    <t>Vedlejší rozpočtové náklady</t>
  </si>
  <si>
    <t>VRN1</t>
  </si>
  <si>
    <t>Průzkumné, geodetické a projektové práce</t>
  </si>
  <si>
    <t>90</t>
  </si>
  <si>
    <t>011103000</t>
  </si>
  <si>
    <t>Geologický průzkum bez rozlišení</t>
  </si>
  <si>
    <t>kpl</t>
  </si>
  <si>
    <t>1024</t>
  </si>
  <si>
    <t>-1555645313</t>
  </si>
  <si>
    <t>https://podminky.urs.cz/item/CS_URS_2023_01/011103000</t>
  </si>
  <si>
    <t>posouzení základové spáry před pokládkou podkladního betonu</t>
  </si>
  <si>
    <t>91</t>
  </si>
  <si>
    <t>012103000</t>
  </si>
  <si>
    <t>Geodetické práce před výstavbou</t>
  </si>
  <si>
    <t>667466898</t>
  </si>
  <si>
    <t>https://podminky.urs.cz/item/CS_URS_2023_01/012103000</t>
  </si>
  <si>
    <t>vytýčení budovaných prvků dle postupu výstavby</t>
  </si>
  <si>
    <t>92</t>
  </si>
  <si>
    <t>012303000</t>
  </si>
  <si>
    <t>Geodetické práce po výstavbě</t>
  </si>
  <si>
    <t>-475616705</t>
  </si>
  <si>
    <t>https://podminky.urs.cz/item/CS_URS_2023_01/012303000</t>
  </si>
  <si>
    <t>po úplném dokončení stavby jako podklad pro DSPS</t>
  </si>
  <si>
    <t>103</t>
  </si>
  <si>
    <t>012403000</t>
  </si>
  <si>
    <t>Kartografické práce</t>
  </si>
  <si>
    <t>889659365</t>
  </si>
  <si>
    <t>Kartografické práce - geometrický plán</t>
  </si>
  <si>
    <t>https://podminky.urs.cz/item/CS_URS_2024_01/012403000</t>
  </si>
  <si>
    <t>Poznámka k položce:
Kartografické práce - geometrický plán</t>
  </si>
  <si>
    <t>93</t>
  </si>
  <si>
    <t>013203000</t>
  </si>
  <si>
    <t>Dokumentace stavby bez rozlišení</t>
  </si>
  <si>
    <t>772139250</t>
  </si>
  <si>
    <t>https://podminky.urs.cz/item/CS_URS_2023_01/013203000</t>
  </si>
  <si>
    <t>RDS dle podmínek zhotovitele</t>
  </si>
  <si>
    <t>94</t>
  </si>
  <si>
    <t>013254000</t>
  </si>
  <si>
    <t>Dokumentace skutečného provedení stavby</t>
  </si>
  <si>
    <t>601282942</t>
  </si>
  <si>
    <t>https://podminky.urs.cz/item/CS_URS_2023_01/013254000</t>
  </si>
  <si>
    <t>95</t>
  </si>
  <si>
    <t>013294000</t>
  </si>
  <si>
    <t>Ostatní dokumentace</t>
  </si>
  <si>
    <t>-1672212813</t>
  </si>
  <si>
    <t>https://podminky.urs.cz/item/CS_URS_2023_01/013294000</t>
  </si>
  <si>
    <t>mostní list a mostní prohlídka, fotodokumentace</t>
  </si>
  <si>
    <t>VRN2</t>
  </si>
  <si>
    <t>Příprava staveniště</t>
  </si>
  <si>
    <t>96</t>
  </si>
  <si>
    <t>022002000</t>
  </si>
  <si>
    <t>Přeložení konstrukcí</t>
  </si>
  <si>
    <t>-1231378472</t>
  </si>
  <si>
    <t>https://podminky.urs.cz/item/CS_URS_2023_01/022002000</t>
  </si>
  <si>
    <t>ochrana čerpadla na výtokové straně pravobřežní opěry a vyvěšení samonosné chráničky UPC na výtoku</t>
  </si>
  <si>
    <t>VRN3</t>
  </si>
  <si>
    <t>Zařízení staveniště</t>
  </si>
  <si>
    <t>97</t>
  </si>
  <si>
    <t>030001000</t>
  </si>
  <si>
    <t>-555999447</t>
  </si>
  <si>
    <t>https://podminky.urs.cz/item/CS_URS_2023_01/030001000</t>
  </si>
  <si>
    <t>98</t>
  </si>
  <si>
    <t>034303000</t>
  </si>
  <si>
    <t>Dopravní značení na staveništi</t>
  </si>
  <si>
    <t>-1545346526</t>
  </si>
  <si>
    <t>Dopravně inženýrské opatření</t>
  </si>
  <si>
    <t>https://podminky.urs.cz/item/CS_URS_2023_01/034303000</t>
  </si>
  <si>
    <t>Poznámka k položce:
Dopravně inženýrské opatření</t>
  </si>
  <si>
    <t>VRN4</t>
  </si>
  <si>
    <t>Inženýrská činnost</t>
  </si>
  <si>
    <t>99</t>
  </si>
  <si>
    <t>043002000</t>
  </si>
  <si>
    <t>Zkoušky a ostatní měření</t>
  </si>
  <si>
    <t>-1912492396</t>
  </si>
  <si>
    <t>https://podminky.urs.cz/item/CS_URS_2023_01/043002000</t>
  </si>
  <si>
    <t>zkušky betonu základů opěr, dříků opěr, desky nosné konstrukce, říms</t>
  </si>
  <si>
    <t>100</t>
  </si>
  <si>
    <t>043154000</t>
  </si>
  <si>
    <t>Zkoušky hutnicí</t>
  </si>
  <si>
    <t>1476061667</t>
  </si>
  <si>
    <t>https://podminky.urs.cz/item/CS_URS_2023_01/043154000</t>
  </si>
  <si>
    <t>zkoušky hutnění základové spáry, zásypů, pláně pod vozovkou</t>
  </si>
  <si>
    <t>VRN7</t>
  </si>
  <si>
    <t>Provozní vlivy</t>
  </si>
  <si>
    <t>101</t>
  </si>
  <si>
    <t>070001000</t>
  </si>
  <si>
    <t>1944906251</t>
  </si>
  <si>
    <t>https://podminky.urs.cz/item/CS_URS_2023_01/070001000</t>
  </si>
  <si>
    <t>opravní opatřeníé pro uzavírku mostu, manipulace se zábranami</t>
  </si>
  <si>
    <t>VRN9</t>
  </si>
  <si>
    <t>Ostatní náklady</t>
  </si>
  <si>
    <t>102</t>
  </si>
  <si>
    <t>090001000</t>
  </si>
  <si>
    <t>-581753621</t>
  </si>
  <si>
    <t>https://podminky.urs.cz/item/CS_URS_2023_01/090001000</t>
  </si>
  <si>
    <t>informační tabule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</si>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</sst>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31" TargetMode="External" /><Relationship Id="rId2" Type="http://schemas.openxmlformats.org/officeDocument/2006/relationships/hyperlink" Target="https://podminky.urs.cz/item/CS_URS_2024_01/113107141" TargetMode="External" /><Relationship Id="rId3" Type="http://schemas.openxmlformats.org/officeDocument/2006/relationships/hyperlink" Target="https://podminky.urs.cz/item/CS_URS_2024_01/113107164" TargetMode="External" /><Relationship Id="rId4" Type="http://schemas.openxmlformats.org/officeDocument/2006/relationships/hyperlink" Target="https://podminky.urs.cz/item/CS_URS_2024_01/113201112" TargetMode="External" /><Relationship Id="rId5" Type="http://schemas.openxmlformats.org/officeDocument/2006/relationships/hyperlink" Target="https://podminky.urs.cz/item/CS_URS_2024_01/114203103" TargetMode="External" /><Relationship Id="rId6" Type="http://schemas.openxmlformats.org/officeDocument/2006/relationships/hyperlink" Target="https://podminky.urs.cz/item/CS_URS_2024_01/115001106" TargetMode="External" /><Relationship Id="rId7" Type="http://schemas.openxmlformats.org/officeDocument/2006/relationships/hyperlink" Target="https://podminky.urs.cz/item/CS_URS_2024_01/115101201" TargetMode="External" /><Relationship Id="rId8" Type="http://schemas.openxmlformats.org/officeDocument/2006/relationships/hyperlink" Target="https://podminky.urs.cz/item/CS_URS_2024_01/121151103" TargetMode="External" /><Relationship Id="rId9" Type="http://schemas.openxmlformats.org/officeDocument/2006/relationships/hyperlink" Target="https://podminky.urs.cz/item/CS_URS_2024_01/131351202" TargetMode="External" /><Relationship Id="rId10" Type="http://schemas.openxmlformats.org/officeDocument/2006/relationships/hyperlink" Target="https://podminky.urs.cz/item/CS_URS_2024_01/153191121" TargetMode="External" /><Relationship Id="rId11" Type="http://schemas.openxmlformats.org/officeDocument/2006/relationships/hyperlink" Target="https://podminky.urs.cz/item/CS_URS_2024_01/153191131" TargetMode="External" /><Relationship Id="rId12" Type="http://schemas.openxmlformats.org/officeDocument/2006/relationships/hyperlink" Target="https://podminky.urs.cz/item/CS_URS_2024_01/162751117" TargetMode="External" /><Relationship Id="rId13" Type="http://schemas.openxmlformats.org/officeDocument/2006/relationships/hyperlink" Target="https://podminky.urs.cz/item/CS_URS_2024_01/162751119" TargetMode="External" /><Relationship Id="rId14" Type="http://schemas.openxmlformats.org/officeDocument/2006/relationships/hyperlink" Target="https://podminky.urs.cz/item/CS_URS_2024_01/171201221" TargetMode="External" /><Relationship Id="rId15" Type="http://schemas.openxmlformats.org/officeDocument/2006/relationships/hyperlink" Target="https://podminky.urs.cz/item/CS_URS_2024_01/171251201" TargetMode="External" /><Relationship Id="rId16" Type="http://schemas.openxmlformats.org/officeDocument/2006/relationships/hyperlink" Target="https://podminky.urs.cz/item/CS_URS_2024_01/181411132" TargetMode="External" /><Relationship Id="rId17" Type="http://schemas.openxmlformats.org/officeDocument/2006/relationships/hyperlink" Target="https://podminky.urs.cz/item/CS_URS_2024_01/182311123" TargetMode="External" /><Relationship Id="rId18" Type="http://schemas.openxmlformats.org/officeDocument/2006/relationships/hyperlink" Target="https://podminky.urs.cz/item/CS_URS_2024_01/212792312" TargetMode="External" /><Relationship Id="rId19" Type="http://schemas.openxmlformats.org/officeDocument/2006/relationships/hyperlink" Target="https://podminky.urs.cz/item/CS_URS_2024_01/212972113" TargetMode="External" /><Relationship Id="rId20" Type="http://schemas.openxmlformats.org/officeDocument/2006/relationships/hyperlink" Target="https://podminky.urs.cz/item/CS_URS_2024_01/274321118" TargetMode="External" /><Relationship Id="rId21" Type="http://schemas.openxmlformats.org/officeDocument/2006/relationships/hyperlink" Target="https://podminky.urs.cz/item/CS_URS_2024_01/274321191" TargetMode="External" /><Relationship Id="rId22" Type="http://schemas.openxmlformats.org/officeDocument/2006/relationships/hyperlink" Target="https://podminky.urs.cz/item/CS_URS_2024_01/274354111" TargetMode="External" /><Relationship Id="rId23" Type="http://schemas.openxmlformats.org/officeDocument/2006/relationships/hyperlink" Target="https://podminky.urs.cz/item/CS_URS_2024_01/274354211" TargetMode="External" /><Relationship Id="rId24" Type="http://schemas.openxmlformats.org/officeDocument/2006/relationships/hyperlink" Target="https://podminky.urs.cz/item/CS_URS_2024_01/274361116" TargetMode="External" /><Relationship Id="rId25" Type="http://schemas.openxmlformats.org/officeDocument/2006/relationships/hyperlink" Target="https://podminky.urs.cz/item/CS_URS_2024_01/334213211" TargetMode="External" /><Relationship Id="rId26" Type="http://schemas.openxmlformats.org/officeDocument/2006/relationships/hyperlink" Target="https://podminky.urs.cz/item/CS_URS_2024_01/334323118" TargetMode="External" /><Relationship Id="rId27" Type="http://schemas.openxmlformats.org/officeDocument/2006/relationships/hyperlink" Target="https://podminky.urs.cz/item/CS_URS_2024_01/334323191" TargetMode="External" /><Relationship Id="rId28" Type="http://schemas.openxmlformats.org/officeDocument/2006/relationships/hyperlink" Target="https://podminky.urs.cz/item/CS_URS_2024_01/334351112" TargetMode="External" /><Relationship Id="rId29" Type="http://schemas.openxmlformats.org/officeDocument/2006/relationships/hyperlink" Target="https://podminky.urs.cz/item/CS_URS_2024_01/334351211" TargetMode="External" /><Relationship Id="rId30" Type="http://schemas.openxmlformats.org/officeDocument/2006/relationships/hyperlink" Target="https://podminky.urs.cz/item/CS_URS_2024_01/334361216" TargetMode="External" /><Relationship Id="rId31" Type="http://schemas.openxmlformats.org/officeDocument/2006/relationships/hyperlink" Target="https://podminky.urs.cz/item/CS_URS_2024_01/348171112" TargetMode="External" /><Relationship Id="rId32" Type="http://schemas.openxmlformats.org/officeDocument/2006/relationships/hyperlink" Target="https://podminky.urs.cz/item/CS_URS_2024_01/421321108" TargetMode="External" /><Relationship Id="rId33" Type="http://schemas.openxmlformats.org/officeDocument/2006/relationships/hyperlink" Target="https://podminky.urs.cz/item/CS_URS_2024_01/421321192" TargetMode="External" /><Relationship Id="rId34" Type="http://schemas.openxmlformats.org/officeDocument/2006/relationships/hyperlink" Target="https://podminky.urs.cz/item/CS_URS_2024_01/421351131" TargetMode="External" /><Relationship Id="rId35" Type="http://schemas.openxmlformats.org/officeDocument/2006/relationships/hyperlink" Target="https://podminky.urs.cz/item/CS_URS_2024_01/421351231" TargetMode="External" /><Relationship Id="rId36" Type="http://schemas.openxmlformats.org/officeDocument/2006/relationships/hyperlink" Target="https://podminky.urs.cz/item/CS_URS_2024_01/421361226" TargetMode="External" /><Relationship Id="rId37" Type="http://schemas.openxmlformats.org/officeDocument/2006/relationships/hyperlink" Target="https://podminky.urs.cz/item/CS_URS_2024_01/421361411" TargetMode="External" /><Relationship Id="rId38" Type="http://schemas.openxmlformats.org/officeDocument/2006/relationships/hyperlink" Target="https://podminky.urs.cz/item/CS_URS_2024_01/421955112" TargetMode="External" /><Relationship Id="rId39" Type="http://schemas.openxmlformats.org/officeDocument/2006/relationships/hyperlink" Target="https://podminky.urs.cz/item/CS_URS_2024_01/421955212" TargetMode="External" /><Relationship Id="rId40" Type="http://schemas.openxmlformats.org/officeDocument/2006/relationships/hyperlink" Target="https://podminky.urs.cz/item/CS_URS_2024_01/428381312" TargetMode="External" /><Relationship Id="rId41" Type="http://schemas.openxmlformats.org/officeDocument/2006/relationships/hyperlink" Target="https://podminky.urs.cz/item/CS_URS_2024_01/451315135" TargetMode="External" /><Relationship Id="rId42" Type="http://schemas.openxmlformats.org/officeDocument/2006/relationships/hyperlink" Target="https://podminky.urs.cz/item/CS_URS_2024_01/451475121" TargetMode="External" /><Relationship Id="rId43" Type="http://schemas.openxmlformats.org/officeDocument/2006/relationships/hyperlink" Target="https://podminky.urs.cz/item/CS_URS_2024_01/452218010" TargetMode="External" /><Relationship Id="rId44" Type="http://schemas.openxmlformats.org/officeDocument/2006/relationships/hyperlink" Target="https://podminky.urs.cz/item/CS_URS_2024_01/457311115" TargetMode="External" /><Relationship Id="rId45" Type="http://schemas.openxmlformats.org/officeDocument/2006/relationships/hyperlink" Target="https://podminky.urs.cz/item/CS_URS_2024_01/458311111" TargetMode="External" /><Relationship Id="rId46" Type="http://schemas.openxmlformats.org/officeDocument/2006/relationships/hyperlink" Target="https://podminky.urs.cz/item/CS_URS_2024_01/458501111" TargetMode="External" /><Relationship Id="rId47" Type="http://schemas.openxmlformats.org/officeDocument/2006/relationships/hyperlink" Target="https://podminky.urs.cz/item/CS_URS_2024_01/458501112" TargetMode="External" /><Relationship Id="rId48" Type="http://schemas.openxmlformats.org/officeDocument/2006/relationships/hyperlink" Target="https://podminky.urs.cz/item/CS_URS_2024_01/465513257" TargetMode="External" /><Relationship Id="rId49" Type="http://schemas.openxmlformats.org/officeDocument/2006/relationships/hyperlink" Target="https://podminky.urs.cz/item/CS_URS_2024_01/564851111" TargetMode="External" /><Relationship Id="rId50" Type="http://schemas.openxmlformats.org/officeDocument/2006/relationships/hyperlink" Target="https://podminky.urs.cz/item/CS_URS_2024_01/565145101" TargetMode="External" /><Relationship Id="rId51" Type="http://schemas.openxmlformats.org/officeDocument/2006/relationships/hyperlink" Target="https://podminky.urs.cz/item/CS_URS_2024_01/573191111" TargetMode="External" /><Relationship Id="rId52" Type="http://schemas.openxmlformats.org/officeDocument/2006/relationships/hyperlink" Target="https://podminky.urs.cz/item/CS_URS_2024_01/573231106" TargetMode="External" /><Relationship Id="rId53" Type="http://schemas.openxmlformats.org/officeDocument/2006/relationships/hyperlink" Target="https://podminky.urs.cz/item/CS_URS_2024_01/577134111" TargetMode="External" /><Relationship Id="rId54" Type="http://schemas.openxmlformats.org/officeDocument/2006/relationships/hyperlink" Target="https://podminky.urs.cz/item/CS_URS_2024_01/597661111" TargetMode="External" /><Relationship Id="rId55" Type="http://schemas.openxmlformats.org/officeDocument/2006/relationships/hyperlink" Target="https://podminky.urs.cz/item/CS_URS_2024_01/632663101" TargetMode="External" /><Relationship Id="rId56" Type="http://schemas.openxmlformats.org/officeDocument/2006/relationships/hyperlink" Target="https://podminky.urs.cz/item/CS_URS_2023_01/871355211" TargetMode="External" /><Relationship Id="rId57" Type="http://schemas.openxmlformats.org/officeDocument/2006/relationships/hyperlink" Target="https://podminky.urs.cz/item/CS_URS_2024_01/899511112" TargetMode="External" /><Relationship Id="rId58" Type="http://schemas.openxmlformats.org/officeDocument/2006/relationships/hyperlink" Target="https://podminky.urs.cz/item/CS_URS_2024_01/911381511" TargetMode="External" /><Relationship Id="rId59" Type="http://schemas.openxmlformats.org/officeDocument/2006/relationships/hyperlink" Target="https://podminky.urs.cz/item/CS_URS_2024_01/911381521" TargetMode="External" /><Relationship Id="rId60" Type="http://schemas.openxmlformats.org/officeDocument/2006/relationships/hyperlink" Target="https://podminky.urs.cz/item/CS_URS_2024_01/914112111" TargetMode="External" /><Relationship Id="rId61" Type="http://schemas.openxmlformats.org/officeDocument/2006/relationships/hyperlink" Target="https://podminky.urs.cz/item/CS_URS_2024_01/914511112" TargetMode="External" /><Relationship Id="rId62" Type="http://schemas.openxmlformats.org/officeDocument/2006/relationships/hyperlink" Target="https://podminky.urs.cz/item/CS_URS_2024_01/916131213" TargetMode="External" /><Relationship Id="rId63" Type="http://schemas.openxmlformats.org/officeDocument/2006/relationships/hyperlink" Target="https://podminky.urs.cz/item/CS_URS_2024_01/919122131" TargetMode="External" /><Relationship Id="rId64" Type="http://schemas.openxmlformats.org/officeDocument/2006/relationships/hyperlink" Target="https://podminky.urs.cz/item/CS_URS_2024_01/919735111" TargetMode="External" /><Relationship Id="rId65" Type="http://schemas.openxmlformats.org/officeDocument/2006/relationships/hyperlink" Target="https://podminky.urs.cz/item/CS_URS_2024_01/948411111" TargetMode="External" /><Relationship Id="rId66" Type="http://schemas.openxmlformats.org/officeDocument/2006/relationships/hyperlink" Target="https://podminky.urs.cz/item/CS_URS_2024_01/948411211" TargetMode="External" /><Relationship Id="rId67" Type="http://schemas.openxmlformats.org/officeDocument/2006/relationships/hyperlink" Target="https://podminky.urs.cz/item/CS_URS_2024_01/948411911" TargetMode="External" /><Relationship Id="rId68" Type="http://schemas.openxmlformats.org/officeDocument/2006/relationships/hyperlink" Target="https://podminky.urs.cz/item/CS_URS_2024_01/961021112" TargetMode="External" /><Relationship Id="rId69" Type="http://schemas.openxmlformats.org/officeDocument/2006/relationships/hyperlink" Target="https://podminky.urs.cz/item/CS_URS_2024_01/961051111" TargetMode="External" /><Relationship Id="rId70" Type="http://schemas.openxmlformats.org/officeDocument/2006/relationships/hyperlink" Target="https://podminky.urs.cz/item/CS_URS_2024_01/961085315" TargetMode="External" /><Relationship Id="rId71" Type="http://schemas.openxmlformats.org/officeDocument/2006/relationships/hyperlink" Target="https://podminky.urs.cz/item/CS_URS_2024_01/966075141" TargetMode="External" /><Relationship Id="rId72" Type="http://schemas.openxmlformats.org/officeDocument/2006/relationships/hyperlink" Target="https://podminky.urs.cz/item/CS_URS_2024_01/997211511" TargetMode="External" /><Relationship Id="rId73" Type="http://schemas.openxmlformats.org/officeDocument/2006/relationships/hyperlink" Target="https://podminky.urs.cz/item/CS_URS_2024_01/997211529" TargetMode="External" /><Relationship Id="rId74" Type="http://schemas.openxmlformats.org/officeDocument/2006/relationships/hyperlink" Target="https://podminky.urs.cz/item/CS_URS_2024_01/997221615" TargetMode="External" /><Relationship Id="rId75" Type="http://schemas.openxmlformats.org/officeDocument/2006/relationships/hyperlink" Target="https://podminky.urs.cz/item/CS_URS_2024_01/997221625" TargetMode="External" /><Relationship Id="rId76" Type="http://schemas.openxmlformats.org/officeDocument/2006/relationships/hyperlink" Target="https://podminky.urs.cz/item/CS_URS_2024_01/997221645" TargetMode="External" /><Relationship Id="rId77" Type="http://schemas.openxmlformats.org/officeDocument/2006/relationships/hyperlink" Target="https://podminky.urs.cz/item/CS_URS_2024_01/997221655" TargetMode="External" /><Relationship Id="rId78" Type="http://schemas.openxmlformats.org/officeDocument/2006/relationships/hyperlink" Target="https://podminky.urs.cz/item/CS_URS_2024_01/998212111" TargetMode="External" /><Relationship Id="rId79" Type="http://schemas.openxmlformats.org/officeDocument/2006/relationships/hyperlink" Target="https://podminky.urs.cz/item/CS_URS_2024_01/711111001" TargetMode="External" /><Relationship Id="rId80" Type="http://schemas.openxmlformats.org/officeDocument/2006/relationships/hyperlink" Target="https://podminky.urs.cz/item/CS_URS_2024_01/711132101" TargetMode="External" /><Relationship Id="rId81" Type="http://schemas.openxmlformats.org/officeDocument/2006/relationships/hyperlink" Target="https://podminky.urs.cz/item/CS_URS_2024_01/998711101" TargetMode="External" /><Relationship Id="rId82" Type="http://schemas.openxmlformats.org/officeDocument/2006/relationships/hyperlink" Target="https://podminky.urs.cz/item/CS_URS_2023_01/011103000" TargetMode="External" /><Relationship Id="rId83" Type="http://schemas.openxmlformats.org/officeDocument/2006/relationships/hyperlink" Target="https://podminky.urs.cz/item/CS_URS_2023_01/012103000" TargetMode="External" /><Relationship Id="rId84" Type="http://schemas.openxmlformats.org/officeDocument/2006/relationships/hyperlink" Target="https://podminky.urs.cz/item/CS_URS_2023_01/012303000" TargetMode="External" /><Relationship Id="rId85" Type="http://schemas.openxmlformats.org/officeDocument/2006/relationships/hyperlink" Target="https://podminky.urs.cz/item/CS_URS_2024_01/012403000" TargetMode="External" /><Relationship Id="rId86" Type="http://schemas.openxmlformats.org/officeDocument/2006/relationships/hyperlink" Target="https://podminky.urs.cz/item/CS_URS_2023_01/013203000" TargetMode="External" /><Relationship Id="rId87" Type="http://schemas.openxmlformats.org/officeDocument/2006/relationships/hyperlink" Target="https://podminky.urs.cz/item/CS_URS_2023_01/013254000" TargetMode="External" /><Relationship Id="rId88" Type="http://schemas.openxmlformats.org/officeDocument/2006/relationships/hyperlink" Target="https://podminky.urs.cz/item/CS_URS_2023_01/013294000" TargetMode="External" /><Relationship Id="rId89" Type="http://schemas.openxmlformats.org/officeDocument/2006/relationships/hyperlink" Target="https://podminky.urs.cz/item/CS_URS_2023_01/022002000" TargetMode="External" /><Relationship Id="rId90" Type="http://schemas.openxmlformats.org/officeDocument/2006/relationships/hyperlink" Target="https://podminky.urs.cz/item/CS_URS_2023_01/030001000" TargetMode="External" /><Relationship Id="rId91" Type="http://schemas.openxmlformats.org/officeDocument/2006/relationships/hyperlink" Target="https://podminky.urs.cz/item/CS_URS_2023_01/034303000" TargetMode="External" /><Relationship Id="rId92" Type="http://schemas.openxmlformats.org/officeDocument/2006/relationships/hyperlink" Target="https://podminky.urs.cz/item/CS_URS_2023_01/043002000" TargetMode="External" /><Relationship Id="rId93" Type="http://schemas.openxmlformats.org/officeDocument/2006/relationships/hyperlink" Target="https://podminky.urs.cz/item/CS_URS_2023_01/043154000" TargetMode="External" /><Relationship Id="rId94" Type="http://schemas.openxmlformats.org/officeDocument/2006/relationships/hyperlink" Target="https://podminky.urs.cz/item/CS_URS_2023_01/070001000" TargetMode="External" /><Relationship Id="rId95" Type="http://schemas.openxmlformats.org/officeDocument/2006/relationships/hyperlink" Target="https://podminky.urs.cz/item/CS_URS_2023_01/090001000" TargetMode="External" /><Relationship Id="rId9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31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ROUNDUP(AG54,2)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ROUNDUP(AZ54,2)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ROUNDUP(AV54,2)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ROUNDUP(BA54,2)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ROUNDUP(AW54,2)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ROUNDUP(BB54,2)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ROUNDUP(BC54,2)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ROUNDUP(BD54,2)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210903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mostů a lávek Nový Bor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20. 9. 2021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ROUNDUP(AG55,2)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ROUNDUP(AS55,2)</f>
        <v>0</v>
      </c>
      <c r="AT54" s="108">
        <f>ROUNDUP(SUM(AV54:AW54),2)</f>
        <v>0</v>
      </c>
      <c r="AU54" s="109">
        <f>ROUNDUP(AU55,5)</f>
        <v>0</v>
      </c>
      <c r="AV54" s="108">
        <f>ROUNDUP(AZ54*L29,2)</f>
        <v>0</v>
      </c>
      <c r="AW54" s="108">
        <f>ROUNDUP(BA54*L30,2)</f>
        <v>0</v>
      </c>
      <c r="AX54" s="108">
        <f>ROUNDUP(BB54*L29,2)</f>
        <v>0</v>
      </c>
      <c r="AY54" s="108">
        <f>ROUNDUP(BC54*L30,2)</f>
        <v>0</v>
      </c>
      <c r="AZ54" s="108">
        <f>ROUNDUP(AZ55,2)</f>
        <v>0</v>
      </c>
      <c r="BA54" s="108">
        <f>ROUNDUP(BA55,2)</f>
        <v>0</v>
      </c>
      <c r="BB54" s="108">
        <f>ROUNDUP(BB55,2)</f>
        <v>0</v>
      </c>
      <c r="BC54" s="108">
        <f>ROUNDUP(BC55,2)</f>
        <v>0</v>
      </c>
      <c r="BD54" s="110">
        <f>ROUNDUP(BD55,2)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16.5" customHeight="1">
      <c r="A55" s="113" t="s">
        <v>73</v>
      </c>
      <c r="B55" s="114"/>
      <c r="C55" s="115"/>
      <c r="D55" s="116" t="s">
        <v>74</v>
      </c>
      <c r="E55" s="116"/>
      <c r="F55" s="116"/>
      <c r="G55" s="116"/>
      <c r="H55" s="116"/>
      <c r="I55" s="117"/>
      <c r="J55" s="116" t="s">
        <v>75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'210 - Most ev.č.M-10 v ul...'!J30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ROUNDUP(SUM(AV55:AW55),2)</f>
        <v>0</v>
      </c>
      <c r="AU55" s="123">
        <f>'210 - Most ev.č.M-10 v ul...'!P99</f>
        <v>0</v>
      </c>
      <c r="AV55" s="122">
        <f>'210 - Most ev.č.M-10 v ul...'!J33</f>
        <v>0</v>
      </c>
      <c r="AW55" s="122">
        <f>'210 - Most ev.č.M-10 v ul...'!J34</f>
        <v>0</v>
      </c>
      <c r="AX55" s="122">
        <f>'210 - Most ev.č.M-10 v ul...'!J35</f>
        <v>0</v>
      </c>
      <c r="AY55" s="122">
        <f>'210 - Most ev.č.M-10 v ul...'!J36</f>
        <v>0</v>
      </c>
      <c r="AZ55" s="122">
        <f>'210 - Most ev.č.M-10 v ul...'!F33</f>
        <v>0</v>
      </c>
      <c r="BA55" s="122">
        <f>'210 - Most ev.č.M-10 v ul...'!F34</f>
        <v>0</v>
      </c>
      <c r="BB55" s="122">
        <f>'210 - Most ev.č.M-10 v ul...'!F35</f>
        <v>0</v>
      </c>
      <c r="BC55" s="122">
        <f>'210 - Most ev.č.M-10 v ul...'!F36</f>
        <v>0</v>
      </c>
      <c r="BD55" s="124">
        <f>'210 - Most ev.č.M-10 v ul...'!F37</f>
        <v>0</v>
      </c>
      <c r="BE55" s="7"/>
      <c r="BT55" s="125" t="s">
        <v>77</v>
      </c>
      <c r="BV55" s="125" t="s">
        <v>71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10 - Most ev.č.M-10 v u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79</v>
      </c>
    </row>
    <row r="4" spans="2:46" s="1" customFormat="1" ht="24.95" customHeight="1">
      <c r="B4" s="22"/>
      <c r="D4" s="128" t="s">
        <v>80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0" t="s">
        <v>16</v>
      </c>
      <c r="L6" s="22"/>
    </row>
    <row r="7" spans="2:12" s="1" customFormat="1" ht="16.5" customHeight="1">
      <c r="B7" s="22"/>
      <c r="E7" s="131" t="str">
        <f>'Rekapitulace stavby'!K6</f>
        <v>Rekonstrukce mostů a lávek Nový Bor</v>
      </c>
      <c r="F7" s="130"/>
      <c r="G7" s="130"/>
      <c r="H7" s="130"/>
      <c r="L7" s="22"/>
    </row>
    <row r="8" spans="1:31" s="2" customFormat="1" ht="12" customHeight="1">
      <c r="A8" s="40"/>
      <c r="B8" s="46"/>
      <c r="C8" s="40"/>
      <c r="D8" s="130" t="s">
        <v>81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3" t="s">
        <v>82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0" t="s">
        <v>18</v>
      </c>
      <c r="E11" s="40"/>
      <c r="F11" s="134" t="s">
        <v>19</v>
      </c>
      <c r="G11" s="40"/>
      <c r="H11" s="40"/>
      <c r="I11" s="130" t="s">
        <v>20</v>
      </c>
      <c r="J11" s="134" t="s">
        <v>19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21</v>
      </c>
      <c r="E12" s="40"/>
      <c r="F12" s="134" t="s">
        <v>22</v>
      </c>
      <c r="G12" s="40"/>
      <c r="H12" s="40"/>
      <c r="I12" s="130" t="s">
        <v>23</v>
      </c>
      <c r="J12" s="135" t="str">
        <f>'Rekapitulace stavby'!AN8</f>
        <v>20. 9. 2021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0" t="s">
        <v>25</v>
      </c>
      <c r="E14" s="40"/>
      <c r="F14" s="40"/>
      <c r="G14" s="40"/>
      <c r="H14" s="40"/>
      <c r="I14" s="130" t="s">
        <v>26</v>
      </c>
      <c r="J14" s="134" t="s">
        <v>19</v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4" t="s">
        <v>22</v>
      </c>
      <c r="F15" s="40"/>
      <c r="G15" s="40"/>
      <c r="H15" s="40"/>
      <c r="I15" s="130" t="s">
        <v>27</v>
      </c>
      <c r="J15" s="134" t="s">
        <v>19</v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0" t="s">
        <v>28</v>
      </c>
      <c r="E17" s="40"/>
      <c r="F17" s="40"/>
      <c r="G17" s="40"/>
      <c r="H17" s="40"/>
      <c r="I17" s="130" t="s">
        <v>26</v>
      </c>
      <c r="J17" s="35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4"/>
      <c r="G18" s="134"/>
      <c r="H18" s="134"/>
      <c r="I18" s="130" t="s">
        <v>27</v>
      </c>
      <c r="J18" s="35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0" t="s">
        <v>30</v>
      </c>
      <c r="E20" s="40"/>
      <c r="F20" s="40"/>
      <c r="G20" s="40"/>
      <c r="H20" s="40"/>
      <c r="I20" s="130" t="s">
        <v>26</v>
      </c>
      <c r="J20" s="134" t="s">
        <v>19</v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4" t="s">
        <v>22</v>
      </c>
      <c r="F21" s="40"/>
      <c r="G21" s="40"/>
      <c r="H21" s="40"/>
      <c r="I21" s="130" t="s">
        <v>27</v>
      </c>
      <c r="J21" s="134" t="s">
        <v>19</v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0" t="s">
        <v>32</v>
      </c>
      <c r="E23" s="40"/>
      <c r="F23" s="40"/>
      <c r="G23" s="40"/>
      <c r="H23" s="40"/>
      <c r="I23" s="130" t="s">
        <v>26</v>
      </c>
      <c r="J23" s="134" t="s">
        <v>19</v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4" t="s">
        <v>22</v>
      </c>
      <c r="F24" s="40"/>
      <c r="G24" s="40"/>
      <c r="H24" s="40"/>
      <c r="I24" s="130" t="s">
        <v>27</v>
      </c>
      <c r="J24" s="134" t="s">
        <v>19</v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0" t="s">
        <v>33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1" t="s">
        <v>35</v>
      </c>
      <c r="E30" s="40"/>
      <c r="F30" s="40"/>
      <c r="G30" s="40"/>
      <c r="H30" s="40"/>
      <c r="I30" s="40"/>
      <c r="J30" s="142">
        <f>ROUNDUP(J99,2)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3" t="s">
        <v>37</v>
      </c>
      <c r="G32" s="40"/>
      <c r="H32" s="40"/>
      <c r="I32" s="143" t="s">
        <v>36</v>
      </c>
      <c r="J32" s="143" t="s">
        <v>38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4" t="s">
        <v>39</v>
      </c>
      <c r="E33" s="130" t="s">
        <v>40</v>
      </c>
      <c r="F33" s="145">
        <f>ROUNDUP((SUM(BE99:BE534)),2)</f>
        <v>0</v>
      </c>
      <c r="G33" s="40"/>
      <c r="H33" s="40"/>
      <c r="I33" s="146">
        <v>0.21</v>
      </c>
      <c r="J33" s="145">
        <f>ROUNDUP(((SUM(BE99:BE534))*I33),2)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0" t="s">
        <v>41</v>
      </c>
      <c r="F34" s="145">
        <f>ROUNDUP((SUM(BF99:BF534)),2)</f>
        <v>0</v>
      </c>
      <c r="G34" s="40"/>
      <c r="H34" s="40"/>
      <c r="I34" s="146">
        <v>0.15</v>
      </c>
      <c r="J34" s="145">
        <f>ROUNDUP(((SUM(BF99:BF534))*I34),2)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42</v>
      </c>
      <c r="F35" s="145">
        <f>ROUNDUP((SUM(BG99:BG534)),2)</f>
        <v>0</v>
      </c>
      <c r="G35" s="40"/>
      <c r="H35" s="40"/>
      <c r="I35" s="146">
        <v>0.21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0" t="s">
        <v>43</v>
      </c>
      <c r="F36" s="145">
        <f>ROUNDUP((SUM(BH99:BH534)),2)</f>
        <v>0</v>
      </c>
      <c r="G36" s="40"/>
      <c r="H36" s="40"/>
      <c r="I36" s="146">
        <v>0.15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0" t="s">
        <v>44</v>
      </c>
      <c r="F37" s="145">
        <f>ROUNDUP((SUM(BI99:BI534)),2)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7"/>
      <c r="D39" s="148" t="s">
        <v>45</v>
      </c>
      <c r="E39" s="149"/>
      <c r="F39" s="149"/>
      <c r="G39" s="150" t="s">
        <v>46</v>
      </c>
      <c r="H39" s="151" t="s">
        <v>47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83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8" t="str">
        <f>E7</f>
        <v>Rekonstrukce mostů a lávek Nový Bor</v>
      </c>
      <c r="F48" s="34"/>
      <c r="G48" s="34"/>
      <c r="H48" s="34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81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210 - Most ev.č.M-10 v ul.Nábřežní u č.p.111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20. 9. 2021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59" t="s">
        <v>84</v>
      </c>
      <c r="D57" s="160"/>
      <c r="E57" s="160"/>
      <c r="F57" s="160"/>
      <c r="G57" s="160"/>
      <c r="H57" s="160"/>
      <c r="I57" s="160"/>
      <c r="J57" s="161" t="s">
        <v>85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2" t="s">
        <v>67</v>
      </c>
      <c r="D59" s="42"/>
      <c r="E59" s="42"/>
      <c r="F59" s="42"/>
      <c r="G59" s="42"/>
      <c r="H59" s="42"/>
      <c r="I59" s="42"/>
      <c r="J59" s="104">
        <f>J99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86</v>
      </c>
    </row>
    <row r="60" spans="1:31" s="9" customFormat="1" ht="24.95" customHeight="1">
      <c r="A60" s="9"/>
      <c r="B60" s="163"/>
      <c r="C60" s="164"/>
      <c r="D60" s="165" t="s">
        <v>87</v>
      </c>
      <c r="E60" s="166"/>
      <c r="F60" s="166"/>
      <c r="G60" s="166"/>
      <c r="H60" s="166"/>
      <c r="I60" s="166"/>
      <c r="J60" s="167">
        <f>J100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88</v>
      </c>
      <c r="E61" s="172"/>
      <c r="F61" s="172"/>
      <c r="G61" s="172"/>
      <c r="H61" s="172"/>
      <c r="I61" s="172"/>
      <c r="J61" s="173">
        <f>J101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89</v>
      </c>
      <c r="E62" s="172"/>
      <c r="F62" s="172"/>
      <c r="G62" s="172"/>
      <c r="H62" s="172"/>
      <c r="I62" s="172"/>
      <c r="J62" s="173">
        <f>J175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90</v>
      </c>
      <c r="E63" s="172"/>
      <c r="F63" s="172"/>
      <c r="G63" s="172"/>
      <c r="H63" s="172"/>
      <c r="I63" s="172"/>
      <c r="J63" s="173">
        <f>J203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91</v>
      </c>
      <c r="E64" s="172"/>
      <c r="F64" s="172"/>
      <c r="G64" s="172"/>
      <c r="H64" s="172"/>
      <c r="I64" s="172"/>
      <c r="J64" s="173">
        <f>J232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92</v>
      </c>
      <c r="E65" s="172"/>
      <c r="F65" s="172"/>
      <c r="G65" s="172"/>
      <c r="H65" s="172"/>
      <c r="I65" s="172"/>
      <c r="J65" s="173">
        <f>J304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9"/>
      <c r="C66" s="170"/>
      <c r="D66" s="171" t="s">
        <v>93</v>
      </c>
      <c r="E66" s="172"/>
      <c r="F66" s="172"/>
      <c r="G66" s="172"/>
      <c r="H66" s="172"/>
      <c r="I66" s="172"/>
      <c r="J66" s="173">
        <f>J339</f>
        <v>0</v>
      </c>
      <c r="K66" s="170"/>
      <c r="L66" s="17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9"/>
      <c r="C67" s="170"/>
      <c r="D67" s="171" t="s">
        <v>94</v>
      </c>
      <c r="E67" s="172"/>
      <c r="F67" s="172"/>
      <c r="G67" s="172"/>
      <c r="H67" s="172"/>
      <c r="I67" s="172"/>
      <c r="J67" s="173">
        <f>J345</f>
        <v>0</v>
      </c>
      <c r="K67" s="170"/>
      <c r="L67" s="17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9"/>
      <c r="C68" s="170"/>
      <c r="D68" s="171" t="s">
        <v>95</v>
      </c>
      <c r="E68" s="172"/>
      <c r="F68" s="172"/>
      <c r="G68" s="172"/>
      <c r="H68" s="172"/>
      <c r="I68" s="172"/>
      <c r="J68" s="173">
        <f>J358</f>
        <v>0</v>
      </c>
      <c r="K68" s="170"/>
      <c r="L68" s="17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9"/>
      <c r="C69" s="170"/>
      <c r="D69" s="171" t="s">
        <v>96</v>
      </c>
      <c r="E69" s="172"/>
      <c r="F69" s="172"/>
      <c r="G69" s="172"/>
      <c r="H69" s="172"/>
      <c r="I69" s="172"/>
      <c r="J69" s="173">
        <f>J418</f>
        <v>0</v>
      </c>
      <c r="K69" s="170"/>
      <c r="L69" s="17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9"/>
      <c r="C70" s="170"/>
      <c r="D70" s="171" t="s">
        <v>97</v>
      </c>
      <c r="E70" s="172"/>
      <c r="F70" s="172"/>
      <c r="G70" s="172"/>
      <c r="H70" s="172"/>
      <c r="I70" s="172"/>
      <c r="J70" s="173">
        <f>J440</f>
        <v>0</v>
      </c>
      <c r="K70" s="170"/>
      <c r="L70" s="17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3"/>
      <c r="C71" s="164"/>
      <c r="D71" s="165" t="s">
        <v>98</v>
      </c>
      <c r="E71" s="166"/>
      <c r="F71" s="166"/>
      <c r="G71" s="166"/>
      <c r="H71" s="166"/>
      <c r="I71" s="166"/>
      <c r="J71" s="167">
        <f>J444</f>
        <v>0</v>
      </c>
      <c r="K71" s="164"/>
      <c r="L71" s="168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69"/>
      <c r="C72" s="170"/>
      <c r="D72" s="171" t="s">
        <v>99</v>
      </c>
      <c r="E72" s="172"/>
      <c r="F72" s="172"/>
      <c r="G72" s="172"/>
      <c r="H72" s="172"/>
      <c r="I72" s="172"/>
      <c r="J72" s="173">
        <f>J445</f>
        <v>0</v>
      </c>
      <c r="K72" s="170"/>
      <c r="L72" s="17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3"/>
      <c r="C73" s="164"/>
      <c r="D73" s="165" t="s">
        <v>100</v>
      </c>
      <c r="E73" s="166"/>
      <c r="F73" s="166"/>
      <c r="G73" s="166"/>
      <c r="H73" s="166"/>
      <c r="I73" s="166"/>
      <c r="J73" s="167">
        <f>J464</f>
        <v>0</v>
      </c>
      <c r="K73" s="164"/>
      <c r="L73" s="168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69"/>
      <c r="C74" s="170"/>
      <c r="D74" s="171" t="s">
        <v>101</v>
      </c>
      <c r="E74" s="172"/>
      <c r="F74" s="172"/>
      <c r="G74" s="172"/>
      <c r="H74" s="172"/>
      <c r="I74" s="172"/>
      <c r="J74" s="173">
        <f>J465</f>
        <v>0</v>
      </c>
      <c r="K74" s="170"/>
      <c r="L74" s="1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69"/>
      <c r="C75" s="170"/>
      <c r="D75" s="171" t="s">
        <v>102</v>
      </c>
      <c r="E75" s="172"/>
      <c r="F75" s="172"/>
      <c r="G75" s="172"/>
      <c r="H75" s="172"/>
      <c r="I75" s="172"/>
      <c r="J75" s="173">
        <f>J498</f>
        <v>0</v>
      </c>
      <c r="K75" s="170"/>
      <c r="L75" s="1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69"/>
      <c r="C76" s="170"/>
      <c r="D76" s="171" t="s">
        <v>103</v>
      </c>
      <c r="E76" s="172"/>
      <c r="F76" s="172"/>
      <c r="G76" s="172"/>
      <c r="H76" s="172"/>
      <c r="I76" s="172"/>
      <c r="J76" s="173">
        <f>J504</f>
        <v>0</v>
      </c>
      <c r="K76" s="170"/>
      <c r="L76" s="1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69"/>
      <c r="C77" s="170"/>
      <c r="D77" s="171" t="s">
        <v>104</v>
      </c>
      <c r="E77" s="172"/>
      <c r="F77" s="172"/>
      <c r="G77" s="172"/>
      <c r="H77" s="172"/>
      <c r="I77" s="172"/>
      <c r="J77" s="173">
        <f>J512</f>
        <v>0</v>
      </c>
      <c r="K77" s="170"/>
      <c r="L77" s="17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69"/>
      <c r="C78" s="170"/>
      <c r="D78" s="171" t="s">
        <v>105</v>
      </c>
      <c r="E78" s="172"/>
      <c r="F78" s="172"/>
      <c r="G78" s="172"/>
      <c r="H78" s="172"/>
      <c r="I78" s="172"/>
      <c r="J78" s="173">
        <f>J523</f>
        <v>0</v>
      </c>
      <c r="K78" s="170"/>
      <c r="L78" s="17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69"/>
      <c r="C79" s="170"/>
      <c r="D79" s="171" t="s">
        <v>106</v>
      </c>
      <c r="E79" s="172"/>
      <c r="F79" s="172"/>
      <c r="G79" s="172"/>
      <c r="H79" s="172"/>
      <c r="I79" s="172"/>
      <c r="J79" s="173">
        <f>J529</f>
        <v>0</v>
      </c>
      <c r="K79" s="170"/>
      <c r="L79" s="17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2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13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pans="1:31" s="2" customFormat="1" ht="6.95" customHeight="1">
      <c r="A85" s="40"/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132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4.95" customHeight="1">
      <c r="A86" s="40"/>
      <c r="B86" s="41"/>
      <c r="C86" s="25" t="s">
        <v>107</v>
      </c>
      <c r="D86" s="42"/>
      <c r="E86" s="42"/>
      <c r="F86" s="42"/>
      <c r="G86" s="42"/>
      <c r="H86" s="42"/>
      <c r="I86" s="42"/>
      <c r="J86" s="42"/>
      <c r="K86" s="42"/>
      <c r="L86" s="132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2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16</v>
      </c>
      <c r="D88" s="42"/>
      <c r="E88" s="42"/>
      <c r="F88" s="42"/>
      <c r="G88" s="42"/>
      <c r="H88" s="42"/>
      <c r="I88" s="42"/>
      <c r="J88" s="42"/>
      <c r="K88" s="42"/>
      <c r="L88" s="132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158" t="str">
        <f>E7</f>
        <v>Rekonstrukce mostů a lávek Nový Bor</v>
      </c>
      <c r="F89" s="34"/>
      <c r="G89" s="34"/>
      <c r="H89" s="34"/>
      <c r="I89" s="42"/>
      <c r="J89" s="42"/>
      <c r="K89" s="42"/>
      <c r="L89" s="132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81</v>
      </c>
      <c r="D90" s="42"/>
      <c r="E90" s="42"/>
      <c r="F90" s="42"/>
      <c r="G90" s="42"/>
      <c r="H90" s="42"/>
      <c r="I90" s="42"/>
      <c r="J90" s="42"/>
      <c r="K90" s="42"/>
      <c r="L90" s="132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E9</f>
        <v>210 - Most ev.č.M-10 v ul.Nábřežní u č.p.111</v>
      </c>
      <c r="F91" s="42"/>
      <c r="G91" s="42"/>
      <c r="H91" s="42"/>
      <c r="I91" s="42"/>
      <c r="J91" s="42"/>
      <c r="K91" s="42"/>
      <c r="L91" s="132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2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F12</f>
        <v xml:space="preserve"> </v>
      </c>
      <c r="G93" s="42"/>
      <c r="H93" s="42"/>
      <c r="I93" s="34" t="s">
        <v>23</v>
      </c>
      <c r="J93" s="74" t="str">
        <f>IF(J12="","",J12)</f>
        <v>20. 9. 2021</v>
      </c>
      <c r="K93" s="42"/>
      <c r="L93" s="132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2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E15</f>
        <v xml:space="preserve"> </v>
      </c>
      <c r="G95" s="42"/>
      <c r="H95" s="42"/>
      <c r="I95" s="34" t="s">
        <v>30</v>
      </c>
      <c r="J95" s="38" t="str">
        <f>E21</f>
        <v xml:space="preserve"> </v>
      </c>
      <c r="K95" s="42"/>
      <c r="L95" s="132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28</v>
      </c>
      <c r="D96" s="42"/>
      <c r="E96" s="42"/>
      <c r="F96" s="29" t="str">
        <f>IF(E18="","",E18)</f>
        <v>Vyplň údaj</v>
      </c>
      <c r="G96" s="42"/>
      <c r="H96" s="42"/>
      <c r="I96" s="34" t="s">
        <v>32</v>
      </c>
      <c r="J96" s="38" t="str">
        <f>E24</f>
        <v xml:space="preserve"> </v>
      </c>
      <c r="K96" s="42"/>
      <c r="L96" s="132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2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75"/>
      <c r="B98" s="176"/>
      <c r="C98" s="177" t="s">
        <v>108</v>
      </c>
      <c r="D98" s="178" t="s">
        <v>54</v>
      </c>
      <c r="E98" s="178" t="s">
        <v>50</v>
      </c>
      <c r="F98" s="178" t="s">
        <v>51</v>
      </c>
      <c r="G98" s="178" t="s">
        <v>109</v>
      </c>
      <c r="H98" s="178" t="s">
        <v>110</v>
      </c>
      <c r="I98" s="178" t="s">
        <v>111</v>
      </c>
      <c r="J98" s="178" t="s">
        <v>85</v>
      </c>
      <c r="K98" s="179" t="s">
        <v>112</v>
      </c>
      <c r="L98" s="180"/>
      <c r="M98" s="94" t="s">
        <v>19</v>
      </c>
      <c r="N98" s="95" t="s">
        <v>39</v>
      </c>
      <c r="O98" s="95" t="s">
        <v>113</v>
      </c>
      <c r="P98" s="95" t="s">
        <v>114</v>
      </c>
      <c r="Q98" s="95" t="s">
        <v>115</v>
      </c>
      <c r="R98" s="95" t="s">
        <v>116</v>
      </c>
      <c r="S98" s="95" t="s">
        <v>117</v>
      </c>
      <c r="T98" s="96" t="s">
        <v>118</v>
      </c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</row>
    <row r="99" spans="1:63" s="2" customFormat="1" ht="22.8" customHeight="1">
      <c r="A99" s="40"/>
      <c r="B99" s="41"/>
      <c r="C99" s="101" t="s">
        <v>119</v>
      </c>
      <c r="D99" s="42"/>
      <c r="E99" s="42"/>
      <c r="F99" s="42"/>
      <c r="G99" s="42"/>
      <c r="H99" s="42"/>
      <c r="I99" s="42"/>
      <c r="J99" s="181">
        <f>BK99</f>
        <v>0</v>
      </c>
      <c r="K99" s="42"/>
      <c r="L99" s="46"/>
      <c r="M99" s="97"/>
      <c r="N99" s="182"/>
      <c r="O99" s="98"/>
      <c r="P99" s="183">
        <f>P100+P444+P464</f>
        <v>0</v>
      </c>
      <c r="Q99" s="98"/>
      <c r="R99" s="183">
        <f>R100+R444+R464</f>
        <v>293.10175089999996</v>
      </c>
      <c r="S99" s="98"/>
      <c r="T99" s="184">
        <f>T100+T444+T464</f>
        <v>129.5654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68</v>
      </c>
      <c r="AU99" s="19" t="s">
        <v>86</v>
      </c>
      <c r="BK99" s="185">
        <f>BK100+BK444+BK464</f>
        <v>0</v>
      </c>
    </row>
    <row r="100" spans="1:63" s="12" customFormat="1" ht="25.9" customHeight="1">
      <c r="A100" s="12"/>
      <c r="B100" s="186"/>
      <c r="C100" s="187"/>
      <c r="D100" s="188" t="s">
        <v>68</v>
      </c>
      <c r="E100" s="189" t="s">
        <v>120</v>
      </c>
      <c r="F100" s="189" t="s">
        <v>121</v>
      </c>
      <c r="G100" s="187"/>
      <c r="H100" s="187"/>
      <c r="I100" s="190"/>
      <c r="J100" s="191">
        <f>BK100</f>
        <v>0</v>
      </c>
      <c r="K100" s="187"/>
      <c r="L100" s="192"/>
      <c r="M100" s="193"/>
      <c r="N100" s="194"/>
      <c r="O100" s="194"/>
      <c r="P100" s="195">
        <f>P101+P175+P203+P232+P304+P339+P345+P358+P418+P440</f>
        <v>0</v>
      </c>
      <c r="Q100" s="194"/>
      <c r="R100" s="195">
        <f>R101+R175+R203+R232+R304+R339+R345+R358+R418+R440</f>
        <v>293.0739609</v>
      </c>
      <c r="S100" s="194"/>
      <c r="T100" s="196">
        <f>T101+T175+T203+T232+T304+T339+T345+T358+T418+T440</f>
        <v>129.5654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7" t="s">
        <v>77</v>
      </c>
      <c r="AT100" s="198" t="s">
        <v>68</v>
      </c>
      <c r="AU100" s="198" t="s">
        <v>69</v>
      </c>
      <c r="AY100" s="197" t="s">
        <v>122</v>
      </c>
      <c r="BK100" s="199">
        <f>BK101+BK175+BK203+BK232+BK304+BK339+BK345+BK358+BK418+BK440</f>
        <v>0</v>
      </c>
    </row>
    <row r="101" spans="1:63" s="12" customFormat="1" ht="22.8" customHeight="1">
      <c r="A101" s="12"/>
      <c r="B101" s="186"/>
      <c r="C101" s="187"/>
      <c r="D101" s="188" t="s">
        <v>68</v>
      </c>
      <c r="E101" s="200" t="s">
        <v>77</v>
      </c>
      <c r="F101" s="200" t="s">
        <v>123</v>
      </c>
      <c r="G101" s="187"/>
      <c r="H101" s="187"/>
      <c r="I101" s="190"/>
      <c r="J101" s="201">
        <f>BK101</f>
        <v>0</v>
      </c>
      <c r="K101" s="187"/>
      <c r="L101" s="192"/>
      <c r="M101" s="193"/>
      <c r="N101" s="194"/>
      <c r="O101" s="194"/>
      <c r="P101" s="195">
        <f>SUM(P102:P174)</f>
        <v>0</v>
      </c>
      <c r="Q101" s="194"/>
      <c r="R101" s="195">
        <f>SUM(R102:R174)</f>
        <v>0.3342</v>
      </c>
      <c r="S101" s="194"/>
      <c r="T101" s="196">
        <f>SUM(T102:T174)</f>
        <v>71.6555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7" t="s">
        <v>77</v>
      </c>
      <c r="AT101" s="198" t="s">
        <v>68</v>
      </c>
      <c r="AU101" s="198" t="s">
        <v>77</v>
      </c>
      <c r="AY101" s="197" t="s">
        <v>122</v>
      </c>
      <c r="BK101" s="199">
        <f>SUM(BK102:BK174)</f>
        <v>0</v>
      </c>
    </row>
    <row r="102" spans="1:65" s="2" customFormat="1" ht="16.5" customHeight="1">
      <c r="A102" s="40"/>
      <c r="B102" s="41"/>
      <c r="C102" s="202" t="s">
        <v>77</v>
      </c>
      <c r="D102" s="202" t="s">
        <v>124</v>
      </c>
      <c r="E102" s="203" t="s">
        <v>125</v>
      </c>
      <c r="F102" s="204" t="s">
        <v>126</v>
      </c>
      <c r="G102" s="205" t="s">
        <v>127</v>
      </c>
      <c r="H102" s="206">
        <v>13.2</v>
      </c>
      <c r="I102" s="207"/>
      <c r="J102" s="208">
        <f>ROUND(I102*H102,2)</f>
        <v>0</v>
      </c>
      <c r="K102" s="204" t="s">
        <v>128</v>
      </c>
      <c r="L102" s="46"/>
      <c r="M102" s="209" t="s">
        <v>19</v>
      </c>
      <c r="N102" s="210" t="s">
        <v>40</v>
      </c>
      <c r="O102" s="86"/>
      <c r="P102" s="211">
        <f>O102*H102</f>
        <v>0</v>
      </c>
      <c r="Q102" s="211">
        <v>0</v>
      </c>
      <c r="R102" s="211">
        <f>Q102*H102</f>
        <v>0</v>
      </c>
      <c r="S102" s="211">
        <v>0.325</v>
      </c>
      <c r="T102" s="212">
        <f>S102*H102</f>
        <v>4.29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3" t="s">
        <v>129</v>
      </c>
      <c r="AT102" s="213" t="s">
        <v>124</v>
      </c>
      <c r="AU102" s="213" t="s">
        <v>79</v>
      </c>
      <c r="AY102" s="19" t="s">
        <v>122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9" t="s">
        <v>77</v>
      </c>
      <c r="BK102" s="214">
        <f>ROUND(I102*H102,2)</f>
        <v>0</v>
      </c>
      <c r="BL102" s="19" t="s">
        <v>129</v>
      </c>
      <c r="BM102" s="213" t="s">
        <v>130</v>
      </c>
    </row>
    <row r="103" spans="1:47" s="2" customFormat="1" ht="12">
      <c r="A103" s="40"/>
      <c r="B103" s="41"/>
      <c r="C103" s="42"/>
      <c r="D103" s="215" t="s">
        <v>131</v>
      </c>
      <c r="E103" s="42"/>
      <c r="F103" s="216" t="s">
        <v>132</v>
      </c>
      <c r="G103" s="42"/>
      <c r="H103" s="42"/>
      <c r="I103" s="217"/>
      <c r="J103" s="42"/>
      <c r="K103" s="42"/>
      <c r="L103" s="46"/>
      <c r="M103" s="218"/>
      <c r="N103" s="219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131</v>
      </c>
      <c r="AU103" s="19" t="s">
        <v>79</v>
      </c>
    </row>
    <row r="104" spans="1:47" s="2" customFormat="1" ht="12">
      <c r="A104" s="40"/>
      <c r="B104" s="41"/>
      <c r="C104" s="42"/>
      <c r="D104" s="220" t="s">
        <v>133</v>
      </c>
      <c r="E104" s="42"/>
      <c r="F104" s="221" t="s">
        <v>134</v>
      </c>
      <c r="G104" s="42"/>
      <c r="H104" s="42"/>
      <c r="I104" s="217"/>
      <c r="J104" s="42"/>
      <c r="K104" s="42"/>
      <c r="L104" s="46"/>
      <c r="M104" s="218"/>
      <c r="N104" s="219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133</v>
      </c>
      <c r="AU104" s="19" t="s">
        <v>79</v>
      </c>
    </row>
    <row r="105" spans="1:51" s="13" customFormat="1" ht="12">
      <c r="A105" s="13"/>
      <c r="B105" s="222"/>
      <c r="C105" s="223"/>
      <c r="D105" s="215" t="s">
        <v>135</v>
      </c>
      <c r="E105" s="224" t="s">
        <v>19</v>
      </c>
      <c r="F105" s="225" t="s">
        <v>136</v>
      </c>
      <c r="G105" s="223"/>
      <c r="H105" s="226">
        <v>13.2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2" t="s">
        <v>135</v>
      </c>
      <c r="AU105" s="232" t="s">
        <v>79</v>
      </c>
      <c r="AV105" s="13" t="s">
        <v>79</v>
      </c>
      <c r="AW105" s="13" t="s">
        <v>31</v>
      </c>
      <c r="AX105" s="13" t="s">
        <v>77</v>
      </c>
      <c r="AY105" s="232" t="s">
        <v>122</v>
      </c>
    </row>
    <row r="106" spans="1:65" s="2" customFormat="1" ht="16.5" customHeight="1">
      <c r="A106" s="40"/>
      <c r="B106" s="41"/>
      <c r="C106" s="202" t="s">
        <v>79</v>
      </c>
      <c r="D106" s="202" t="s">
        <v>124</v>
      </c>
      <c r="E106" s="203" t="s">
        <v>137</v>
      </c>
      <c r="F106" s="204" t="s">
        <v>138</v>
      </c>
      <c r="G106" s="205" t="s">
        <v>127</v>
      </c>
      <c r="H106" s="206">
        <v>36</v>
      </c>
      <c r="I106" s="207"/>
      <c r="J106" s="208">
        <f>ROUND(I106*H106,2)</f>
        <v>0</v>
      </c>
      <c r="K106" s="204" t="s">
        <v>128</v>
      </c>
      <c r="L106" s="46"/>
      <c r="M106" s="209" t="s">
        <v>19</v>
      </c>
      <c r="N106" s="210" t="s">
        <v>40</v>
      </c>
      <c r="O106" s="86"/>
      <c r="P106" s="211">
        <f>O106*H106</f>
        <v>0</v>
      </c>
      <c r="Q106" s="211">
        <v>0</v>
      </c>
      <c r="R106" s="211">
        <f>Q106*H106</f>
        <v>0</v>
      </c>
      <c r="S106" s="211">
        <v>0.098</v>
      </c>
      <c r="T106" s="212">
        <f>S106*H106</f>
        <v>3.528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3" t="s">
        <v>129</v>
      </c>
      <c r="AT106" s="213" t="s">
        <v>124</v>
      </c>
      <c r="AU106" s="213" t="s">
        <v>79</v>
      </c>
      <c r="AY106" s="19" t="s">
        <v>122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9" t="s">
        <v>77</v>
      </c>
      <c r="BK106" s="214">
        <f>ROUND(I106*H106,2)</f>
        <v>0</v>
      </c>
      <c r="BL106" s="19" t="s">
        <v>129</v>
      </c>
      <c r="BM106" s="213" t="s">
        <v>139</v>
      </c>
    </row>
    <row r="107" spans="1:47" s="2" customFormat="1" ht="12">
      <c r="A107" s="40"/>
      <c r="B107" s="41"/>
      <c r="C107" s="42"/>
      <c r="D107" s="215" t="s">
        <v>131</v>
      </c>
      <c r="E107" s="42"/>
      <c r="F107" s="216" t="s">
        <v>140</v>
      </c>
      <c r="G107" s="42"/>
      <c r="H107" s="42"/>
      <c r="I107" s="217"/>
      <c r="J107" s="42"/>
      <c r="K107" s="42"/>
      <c r="L107" s="46"/>
      <c r="M107" s="218"/>
      <c r="N107" s="219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131</v>
      </c>
      <c r="AU107" s="19" t="s">
        <v>79</v>
      </c>
    </row>
    <row r="108" spans="1:47" s="2" customFormat="1" ht="12">
      <c r="A108" s="40"/>
      <c r="B108" s="41"/>
      <c r="C108" s="42"/>
      <c r="D108" s="220" t="s">
        <v>133</v>
      </c>
      <c r="E108" s="42"/>
      <c r="F108" s="221" t="s">
        <v>141</v>
      </c>
      <c r="G108" s="42"/>
      <c r="H108" s="42"/>
      <c r="I108" s="217"/>
      <c r="J108" s="42"/>
      <c r="K108" s="42"/>
      <c r="L108" s="46"/>
      <c r="M108" s="218"/>
      <c r="N108" s="219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133</v>
      </c>
      <c r="AU108" s="19" t="s">
        <v>79</v>
      </c>
    </row>
    <row r="109" spans="1:51" s="13" customFormat="1" ht="12">
      <c r="A109" s="13"/>
      <c r="B109" s="222"/>
      <c r="C109" s="223"/>
      <c r="D109" s="215" t="s">
        <v>135</v>
      </c>
      <c r="E109" s="224" t="s">
        <v>19</v>
      </c>
      <c r="F109" s="225" t="s">
        <v>142</v>
      </c>
      <c r="G109" s="223"/>
      <c r="H109" s="226">
        <v>36</v>
      </c>
      <c r="I109" s="227"/>
      <c r="J109" s="223"/>
      <c r="K109" s="223"/>
      <c r="L109" s="228"/>
      <c r="M109" s="229"/>
      <c r="N109" s="230"/>
      <c r="O109" s="230"/>
      <c r="P109" s="230"/>
      <c r="Q109" s="230"/>
      <c r="R109" s="230"/>
      <c r="S109" s="230"/>
      <c r="T109" s="23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2" t="s">
        <v>135</v>
      </c>
      <c r="AU109" s="232" t="s">
        <v>79</v>
      </c>
      <c r="AV109" s="13" t="s">
        <v>79</v>
      </c>
      <c r="AW109" s="13" t="s">
        <v>31</v>
      </c>
      <c r="AX109" s="13" t="s">
        <v>77</v>
      </c>
      <c r="AY109" s="232" t="s">
        <v>122</v>
      </c>
    </row>
    <row r="110" spans="1:65" s="2" customFormat="1" ht="21.75" customHeight="1">
      <c r="A110" s="40"/>
      <c r="B110" s="41"/>
      <c r="C110" s="202" t="s">
        <v>143</v>
      </c>
      <c r="D110" s="202" t="s">
        <v>124</v>
      </c>
      <c r="E110" s="203" t="s">
        <v>144</v>
      </c>
      <c r="F110" s="204" t="s">
        <v>145</v>
      </c>
      <c r="G110" s="205" t="s">
        <v>127</v>
      </c>
      <c r="H110" s="206">
        <v>84</v>
      </c>
      <c r="I110" s="207"/>
      <c r="J110" s="208">
        <f>ROUND(I110*H110,2)</f>
        <v>0</v>
      </c>
      <c r="K110" s="204" t="s">
        <v>128</v>
      </c>
      <c r="L110" s="46"/>
      <c r="M110" s="209" t="s">
        <v>19</v>
      </c>
      <c r="N110" s="210" t="s">
        <v>40</v>
      </c>
      <c r="O110" s="86"/>
      <c r="P110" s="211">
        <f>O110*H110</f>
        <v>0</v>
      </c>
      <c r="Q110" s="211">
        <v>0</v>
      </c>
      <c r="R110" s="211">
        <f>Q110*H110</f>
        <v>0</v>
      </c>
      <c r="S110" s="211">
        <v>0.58</v>
      </c>
      <c r="T110" s="212">
        <f>S110*H110</f>
        <v>48.72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3" t="s">
        <v>129</v>
      </c>
      <c r="AT110" s="213" t="s">
        <v>124</v>
      </c>
      <c r="AU110" s="213" t="s">
        <v>79</v>
      </c>
      <c r="AY110" s="19" t="s">
        <v>122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9" t="s">
        <v>77</v>
      </c>
      <c r="BK110" s="214">
        <f>ROUND(I110*H110,2)</f>
        <v>0</v>
      </c>
      <c r="BL110" s="19" t="s">
        <v>129</v>
      </c>
      <c r="BM110" s="213" t="s">
        <v>146</v>
      </c>
    </row>
    <row r="111" spans="1:47" s="2" customFormat="1" ht="12">
      <c r="A111" s="40"/>
      <c r="B111" s="41"/>
      <c r="C111" s="42"/>
      <c r="D111" s="215" t="s">
        <v>131</v>
      </c>
      <c r="E111" s="42"/>
      <c r="F111" s="216" t="s">
        <v>147</v>
      </c>
      <c r="G111" s="42"/>
      <c r="H111" s="42"/>
      <c r="I111" s="217"/>
      <c r="J111" s="42"/>
      <c r="K111" s="42"/>
      <c r="L111" s="46"/>
      <c r="M111" s="218"/>
      <c r="N111" s="219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131</v>
      </c>
      <c r="AU111" s="19" t="s">
        <v>79</v>
      </c>
    </row>
    <row r="112" spans="1:47" s="2" customFormat="1" ht="12">
      <c r="A112" s="40"/>
      <c r="B112" s="41"/>
      <c r="C112" s="42"/>
      <c r="D112" s="220" t="s">
        <v>133</v>
      </c>
      <c r="E112" s="42"/>
      <c r="F112" s="221" t="s">
        <v>148</v>
      </c>
      <c r="G112" s="42"/>
      <c r="H112" s="42"/>
      <c r="I112" s="217"/>
      <c r="J112" s="42"/>
      <c r="K112" s="42"/>
      <c r="L112" s="46"/>
      <c r="M112" s="218"/>
      <c r="N112" s="219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133</v>
      </c>
      <c r="AU112" s="19" t="s">
        <v>79</v>
      </c>
    </row>
    <row r="113" spans="1:51" s="13" customFormat="1" ht="12">
      <c r="A113" s="13"/>
      <c r="B113" s="222"/>
      <c r="C113" s="223"/>
      <c r="D113" s="215" t="s">
        <v>135</v>
      </c>
      <c r="E113" s="224" t="s">
        <v>19</v>
      </c>
      <c r="F113" s="225" t="s">
        <v>149</v>
      </c>
      <c r="G113" s="223"/>
      <c r="H113" s="226">
        <v>12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2" t="s">
        <v>135</v>
      </c>
      <c r="AU113" s="232" t="s">
        <v>79</v>
      </c>
      <c r="AV113" s="13" t="s">
        <v>79</v>
      </c>
      <c r="AW113" s="13" t="s">
        <v>31</v>
      </c>
      <c r="AX113" s="13" t="s">
        <v>69</v>
      </c>
      <c r="AY113" s="232" t="s">
        <v>122</v>
      </c>
    </row>
    <row r="114" spans="1:51" s="13" customFormat="1" ht="12">
      <c r="A114" s="13"/>
      <c r="B114" s="222"/>
      <c r="C114" s="223"/>
      <c r="D114" s="215" t="s">
        <v>135</v>
      </c>
      <c r="E114" s="224" t="s">
        <v>19</v>
      </c>
      <c r="F114" s="225" t="s">
        <v>150</v>
      </c>
      <c r="G114" s="223"/>
      <c r="H114" s="226">
        <v>72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2" t="s">
        <v>135</v>
      </c>
      <c r="AU114" s="232" t="s">
        <v>79</v>
      </c>
      <c r="AV114" s="13" t="s">
        <v>79</v>
      </c>
      <c r="AW114" s="13" t="s">
        <v>31</v>
      </c>
      <c r="AX114" s="13" t="s">
        <v>69</v>
      </c>
      <c r="AY114" s="232" t="s">
        <v>122</v>
      </c>
    </row>
    <row r="115" spans="1:51" s="14" customFormat="1" ht="12">
      <c r="A115" s="14"/>
      <c r="B115" s="233"/>
      <c r="C115" s="234"/>
      <c r="D115" s="215" t="s">
        <v>135</v>
      </c>
      <c r="E115" s="235" t="s">
        <v>19</v>
      </c>
      <c r="F115" s="236" t="s">
        <v>151</v>
      </c>
      <c r="G115" s="234"/>
      <c r="H115" s="237">
        <v>84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3" t="s">
        <v>135</v>
      </c>
      <c r="AU115" s="243" t="s">
        <v>79</v>
      </c>
      <c r="AV115" s="14" t="s">
        <v>129</v>
      </c>
      <c r="AW115" s="14" t="s">
        <v>31</v>
      </c>
      <c r="AX115" s="14" t="s">
        <v>77</v>
      </c>
      <c r="AY115" s="243" t="s">
        <v>122</v>
      </c>
    </row>
    <row r="116" spans="1:65" s="2" customFormat="1" ht="16.5" customHeight="1">
      <c r="A116" s="40"/>
      <c r="B116" s="41"/>
      <c r="C116" s="202" t="s">
        <v>129</v>
      </c>
      <c r="D116" s="202" t="s">
        <v>124</v>
      </c>
      <c r="E116" s="203" t="s">
        <v>152</v>
      </c>
      <c r="F116" s="204" t="s">
        <v>153</v>
      </c>
      <c r="G116" s="205" t="s">
        <v>154</v>
      </c>
      <c r="H116" s="206">
        <v>12</v>
      </c>
      <c r="I116" s="207"/>
      <c r="J116" s="208">
        <f>ROUND(I116*H116,2)</f>
        <v>0</v>
      </c>
      <c r="K116" s="204" t="s">
        <v>128</v>
      </c>
      <c r="L116" s="46"/>
      <c r="M116" s="209" t="s">
        <v>19</v>
      </c>
      <c r="N116" s="210" t="s">
        <v>40</v>
      </c>
      <c r="O116" s="86"/>
      <c r="P116" s="211">
        <f>O116*H116</f>
        <v>0</v>
      </c>
      <c r="Q116" s="211">
        <v>0</v>
      </c>
      <c r="R116" s="211">
        <f>Q116*H116</f>
        <v>0</v>
      </c>
      <c r="S116" s="211">
        <v>0.29</v>
      </c>
      <c r="T116" s="212">
        <f>S116*H116</f>
        <v>3.4799999999999995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3" t="s">
        <v>129</v>
      </c>
      <c r="AT116" s="213" t="s">
        <v>124</v>
      </c>
      <c r="AU116" s="213" t="s">
        <v>79</v>
      </c>
      <c r="AY116" s="19" t="s">
        <v>122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9" t="s">
        <v>77</v>
      </c>
      <c r="BK116" s="214">
        <f>ROUND(I116*H116,2)</f>
        <v>0</v>
      </c>
      <c r="BL116" s="19" t="s">
        <v>129</v>
      </c>
      <c r="BM116" s="213" t="s">
        <v>155</v>
      </c>
    </row>
    <row r="117" spans="1:47" s="2" customFormat="1" ht="12">
      <c r="A117" s="40"/>
      <c r="B117" s="41"/>
      <c r="C117" s="42"/>
      <c r="D117" s="215" t="s">
        <v>131</v>
      </c>
      <c r="E117" s="42"/>
      <c r="F117" s="216" t="s">
        <v>156</v>
      </c>
      <c r="G117" s="42"/>
      <c r="H117" s="42"/>
      <c r="I117" s="217"/>
      <c r="J117" s="42"/>
      <c r="K117" s="42"/>
      <c r="L117" s="46"/>
      <c r="M117" s="218"/>
      <c r="N117" s="219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131</v>
      </c>
      <c r="AU117" s="19" t="s">
        <v>79</v>
      </c>
    </row>
    <row r="118" spans="1:47" s="2" customFormat="1" ht="12">
      <c r="A118" s="40"/>
      <c r="B118" s="41"/>
      <c r="C118" s="42"/>
      <c r="D118" s="220" t="s">
        <v>133</v>
      </c>
      <c r="E118" s="42"/>
      <c r="F118" s="221" t="s">
        <v>157</v>
      </c>
      <c r="G118" s="42"/>
      <c r="H118" s="42"/>
      <c r="I118" s="217"/>
      <c r="J118" s="42"/>
      <c r="K118" s="42"/>
      <c r="L118" s="46"/>
      <c r="M118" s="218"/>
      <c r="N118" s="21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133</v>
      </c>
      <c r="AU118" s="19" t="s">
        <v>79</v>
      </c>
    </row>
    <row r="119" spans="1:51" s="13" customFormat="1" ht="12">
      <c r="A119" s="13"/>
      <c r="B119" s="222"/>
      <c r="C119" s="223"/>
      <c r="D119" s="215" t="s">
        <v>135</v>
      </c>
      <c r="E119" s="224" t="s">
        <v>19</v>
      </c>
      <c r="F119" s="225" t="s">
        <v>158</v>
      </c>
      <c r="G119" s="223"/>
      <c r="H119" s="226">
        <v>12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2" t="s">
        <v>135</v>
      </c>
      <c r="AU119" s="232" t="s">
        <v>79</v>
      </c>
      <c r="AV119" s="13" t="s">
        <v>79</v>
      </c>
      <c r="AW119" s="13" t="s">
        <v>31</v>
      </c>
      <c r="AX119" s="13" t="s">
        <v>77</v>
      </c>
      <c r="AY119" s="232" t="s">
        <v>122</v>
      </c>
    </row>
    <row r="120" spans="1:65" s="2" customFormat="1" ht="16.5" customHeight="1">
      <c r="A120" s="40"/>
      <c r="B120" s="41"/>
      <c r="C120" s="202" t="s">
        <v>159</v>
      </c>
      <c r="D120" s="202" t="s">
        <v>124</v>
      </c>
      <c r="E120" s="203" t="s">
        <v>160</v>
      </c>
      <c r="F120" s="204" t="s">
        <v>161</v>
      </c>
      <c r="G120" s="205" t="s">
        <v>162</v>
      </c>
      <c r="H120" s="206">
        <v>6.125</v>
      </c>
      <c r="I120" s="207"/>
      <c r="J120" s="208">
        <f>ROUND(I120*H120,2)</f>
        <v>0</v>
      </c>
      <c r="K120" s="204" t="s">
        <v>128</v>
      </c>
      <c r="L120" s="46"/>
      <c r="M120" s="209" t="s">
        <v>19</v>
      </c>
      <c r="N120" s="210" t="s">
        <v>40</v>
      </c>
      <c r="O120" s="86"/>
      <c r="P120" s="211">
        <f>O120*H120</f>
        <v>0</v>
      </c>
      <c r="Q120" s="211">
        <v>0</v>
      </c>
      <c r="R120" s="211">
        <f>Q120*H120</f>
        <v>0</v>
      </c>
      <c r="S120" s="211">
        <v>1.9</v>
      </c>
      <c r="T120" s="212">
        <f>S120*H120</f>
        <v>11.6375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3" t="s">
        <v>129</v>
      </c>
      <c r="AT120" s="213" t="s">
        <v>124</v>
      </c>
      <c r="AU120" s="213" t="s">
        <v>79</v>
      </c>
      <c r="AY120" s="19" t="s">
        <v>122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9" t="s">
        <v>77</v>
      </c>
      <c r="BK120" s="214">
        <f>ROUND(I120*H120,2)</f>
        <v>0</v>
      </c>
      <c r="BL120" s="19" t="s">
        <v>129</v>
      </c>
      <c r="BM120" s="213" t="s">
        <v>163</v>
      </c>
    </row>
    <row r="121" spans="1:47" s="2" customFormat="1" ht="12">
      <c r="A121" s="40"/>
      <c r="B121" s="41"/>
      <c r="C121" s="42"/>
      <c r="D121" s="215" t="s">
        <v>131</v>
      </c>
      <c r="E121" s="42"/>
      <c r="F121" s="216" t="s">
        <v>164</v>
      </c>
      <c r="G121" s="42"/>
      <c r="H121" s="42"/>
      <c r="I121" s="217"/>
      <c r="J121" s="42"/>
      <c r="K121" s="42"/>
      <c r="L121" s="46"/>
      <c r="M121" s="218"/>
      <c r="N121" s="21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131</v>
      </c>
      <c r="AU121" s="19" t="s">
        <v>79</v>
      </c>
    </row>
    <row r="122" spans="1:47" s="2" customFormat="1" ht="12">
      <c r="A122" s="40"/>
      <c r="B122" s="41"/>
      <c r="C122" s="42"/>
      <c r="D122" s="220" t="s">
        <v>133</v>
      </c>
      <c r="E122" s="42"/>
      <c r="F122" s="221" t="s">
        <v>165</v>
      </c>
      <c r="G122" s="42"/>
      <c r="H122" s="42"/>
      <c r="I122" s="217"/>
      <c r="J122" s="42"/>
      <c r="K122" s="42"/>
      <c r="L122" s="46"/>
      <c r="M122" s="218"/>
      <c r="N122" s="219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133</v>
      </c>
      <c r="AU122" s="19" t="s">
        <v>79</v>
      </c>
    </row>
    <row r="123" spans="1:51" s="13" customFormat="1" ht="12">
      <c r="A123" s="13"/>
      <c r="B123" s="222"/>
      <c r="C123" s="223"/>
      <c r="D123" s="215" t="s">
        <v>135</v>
      </c>
      <c r="E123" s="224" t="s">
        <v>19</v>
      </c>
      <c r="F123" s="225" t="s">
        <v>166</v>
      </c>
      <c r="G123" s="223"/>
      <c r="H123" s="226">
        <v>6.125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2" t="s">
        <v>135</v>
      </c>
      <c r="AU123" s="232" t="s">
        <v>79</v>
      </c>
      <c r="AV123" s="13" t="s">
        <v>79</v>
      </c>
      <c r="AW123" s="13" t="s">
        <v>31</v>
      </c>
      <c r="AX123" s="13" t="s">
        <v>77</v>
      </c>
      <c r="AY123" s="232" t="s">
        <v>122</v>
      </c>
    </row>
    <row r="124" spans="1:65" s="2" customFormat="1" ht="16.5" customHeight="1">
      <c r="A124" s="40"/>
      <c r="B124" s="41"/>
      <c r="C124" s="202" t="s">
        <v>167</v>
      </c>
      <c r="D124" s="202" t="s">
        <v>124</v>
      </c>
      <c r="E124" s="203" t="s">
        <v>168</v>
      </c>
      <c r="F124" s="204" t="s">
        <v>169</v>
      </c>
      <c r="G124" s="205" t="s">
        <v>154</v>
      </c>
      <c r="H124" s="206">
        <v>12</v>
      </c>
      <c r="I124" s="207"/>
      <c r="J124" s="208">
        <f>ROUND(I124*H124,2)</f>
        <v>0</v>
      </c>
      <c r="K124" s="204" t="s">
        <v>128</v>
      </c>
      <c r="L124" s="46"/>
      <c r="M124" s="209" t="s">
        <v>19</v>
      </c>
      <c r="N124" s="210" t="s">
        <v>40</v>
      </c>
      <c r="O124" s="86"/>
      <c r="P124" s="211">
        <f>O124*H124</f>
        <v>0</v>
      </c>
      <c r="Q124" s="211">
        <v>0.02698</v>
      </c>
      <c r="R124" s="211">
        <f>Q124*H124</f>
        <v>0.32376</v>
      </c>
      <c r="S124" s="211">
        <v>0</v>
      </c>
      <c r="T124" s="212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3" t="s">
        <v>129</v>
      </c>
      <c r="AT124" s="213" t="s">
        <v>124</v>
      </c>
      <c r="AU124" s="213" t="s">
        <v>79</v>
      </c>
      <c r="AY124" s="19" t="s">
        <v>122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9" t="s">
        <v>77</v>
      </c>
      <c r="BK124" s="214">
        <f>ROUND(I124*H124,2)</f>
        <v>0</v>
      </c>
      <c r="BL124" s="19" t="s">
        <v>129</v>
      </c>
      <c r="BM124" s="213" t="s">
        <v>170</v>
      </c>
    </row>
    <row r="125" spans="1:47" s="2" customFormat="1" ht="12">
      <c r="A125" s="40"/>
      <c r="B125" s="41"/>
      <c r="C125" s="42"/>
      <c r="D125" s="215" t="s">
        <v>131</v>
      </c>
      <c r="E125" s="42"/>
      <c r="F125" s="216" t="s">
        <v>171</v>
      </c>
      <c r="G125" s="42"/>
      <c r="H125" s="42"/>
      <c r="I125" s="217"/>
      <c r="J125" s="42"/>
      <c r="K125" s="42"/>
      <c r="L125" s="46"/>
      <c r="M125" s="218"/>
      <c r="N125" s="219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131</v>
      </c>
      <c r="AU125" s="19" t="s">
        <v>79</v>
      </c>
    </row>
    <row r="126" spans="1:47" s="2" customFormat="1" ht="12">
      <c r="A126" s="40"/>
      <c r="B126" s="41"/>
      <c r="C126" s="42"/>
      <c r="D126" s="220" t="s">
        <v>133</v>
      </c>
      <c r="E126" s="42"/>
      <c r="F126" s="221" t="s">
        <v>172</v>
      </c>
      <c r="G126" s="42"/>
      <c r="H126" s="42"/>
      <c r="I126" s="217"/>
      <c r="J126" s="42"/>
      <c r="K126" s="42"/>
      <c r="L126" s="46"/>
      <c r="M126" s="218"/>
      <c r="N126" s="219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133</v>
      </c>
      <c r="AU126" s="19" t="s">
        <v>79</v>
      </c>
    </row>
    <row r="127" spans="1:51" s="13" customFormat="1" ht="12">
      <c r="A127" s="13"/>
      <c r="B127" s="222"/>
      <c r="C127" s="223"/>
      <c r="D127" s="215" t="s">
        <v>135</v>
      </c>
      <c r="E127" s="224" t="s">
        <v>19</v>
      </c>
      <c r="F127" s="225" t="s">
        <v>173</v>
      </c>
      <c r="G127" s="223"/>
      <c r="H127" s="226">
        <v>12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2" t="s">
        <v>135</v>
      </c>
      <c r="AU127" s="232" t="s">
        <v>79</v>
      </c>
      <c r="AV127" s="13" t="s">
        <v>79</v>
      </c>
      <c r="AW127" s="13" t="s">
        <v>31</v>
      </c>
      <c r="AX127" s="13" t="s">
        <v>77</v>
      </c>
      <c r="AY127" s="232" t="s">
        <v>122</v>
      </c>
    </row>
    <row r="128" spans="1:65" s="2" customFormat="1" ht="16.5" customHeight="1">
      <c r="A128" s="40"/>
      <c r="B128" s="41"/>
      <c r="C128" s="202" t="s">
        <v>174</v>
      </c>
      <c r="D128" s="202" t="s">
        <v>124</v>
      </c>
      <c r="E128" s="203" t="s">
        <v>175</v>
      </c>
      <c r="F128" s="204" t="s">
        <v>176</v>
      </c>
      <c r="G128" s="205" t="s">
        <v>177</v>
      </c>
      <c r="H128" s="206">
        <v>336</v>
      </c>
      <c r="I128" s="207"/>
      <c r="J128" s="208">
        <f>ROUND(I128*H128,2)</f>
        <v>0</v>
      </c>
      <c r="K128" s="204" t="s">
        <v>128</v>
      </c>
      <c r="L128" s="46"/>
      <c r="M128" s="209" t="s">
        <v>19</v>
      </c>
      <c r="N128" s="210" t="s">
        <v>40</v>
      </c>
      <c r="O128" s="86"/>
      <c r="P128" s="211">
        <f>O128*H128</f>
        <v>0</v>
      </c>
      <c r="Q128" s="211">
        <v>3E-05</v>
      </c>
      <c r="R128" s="211">
        <f>Q128*H128</f>
        <v>0.01008</v>
      </c>
      <c r="S128" s="211">
        <v>0</v>
      </c>
      <c r="T128" s="212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3" t="s">
        <v>129</v>
      </c>
      <c r="AT128" s="213" t="s">
        <v>124</v>
      </c>
      <c r="AU128" s="213" t="s">
        <v>79</v>
      </c>
      <c r="AY128" s="19" t="s">
        <v>122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9" t="s">
        <v>77</v>
      </c>
      <c r="BK128" s="214">
        <f>ROUND(I128*H128,2)</f>
        <v>0</v>
      </c>
      <c r="BL128" s="19" t="s">
        <v>129</v>
      </c>
      <c r="BM128" s="213" t="s">
        <v>178</v>
      </c>
    </row>
    <row r="129" spans="1:47" s="2" customFormat="1" ht="12">
      <c r="A129" s="40"/>
      <c r="B129" s="41"/>
      <c r="C129" s="42"/>
      <c r="D129" s="215" t="s">
        <v>131</v>
      </c>
      <c r="E129" s="42"/>
      <c r="F129" s="216" t="s">
        <v>179</v>
      </c>
      <c r="G129" s="42"/>
      <c r="H129" s="42"/>
      <c r="I129" s="217"/>
      <c r="J129" s="42"/>
      <c r="K129" s="42"/>
      <c r="L129" s="46"/>
      <c r="M129" s="218"/>
      <c r="N129" s="219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131</v>
      </c>
      <c r="AU129" s="19" t="s">
        <v>79</v>
      </c>
    </row>
    <row r="130" spans="1:47" s="2" customFormat="1" ht="12">
      <c r="A130" s="40"/>
      <c r="B130" s="41"/>
      <c r="C130" s="42"/>
      <c r="D130" s="220" t="s">
        <v>133</v>
      </c>
      <c r="E130" s="42"/>
      <c r="F130" s="221" t="s">
        <v>180</v>
      </c>
      <c r="G130" s="42"/>
      <c r="H130" s="42"/>
      <c r="I130" s="217"/>
      <c r="J130" s="42"/>
      <c r="K130" s="42"/>
      <c r="L130" s="46"/>
      <c r="M130" s="218"/>
      <c r="N130" s="219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133</v>
      </c>
      <c r="AU130" s="19" t="s">
        <v>79</v>
      </c>
    </row>
    <row r="131" spans="1:51" s="13" customFormat="1" ht="12">
      <c r="A131" s="13"/>
      <c r="B131" s="222"/>
      <c r="C131" s="223"/>
      <c r="D131" s="215" t="s">
        <v>135</v>
      </c>
      <c r="E131" s="224" t="s">
        <v>19</v>
      </c>
      <c r="F131" s="225" t="s">
        <v>181</v>
      </c>
      <c r="G131" s="223"/>
      <c r="H131" s="226">
        <v>336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2" t="s">
        <v>135</v>
      </c>
      <c r="AU131" s="232" t="s">
        <v>79</v>
      </c>
      <c r="AV131" s="13" t="s">
        <v>79</v>
      </c>
      <c r="AW131" s="13" t="s">
        <v>31</v>
      </c>
      <c r="AX131" s="13" t="s">
        <v>77</v>
      </c>
      <c r="AY131" s="232" t="s">
        <v>122</v>
      </c>
    </row>
    <row r="132" spans="1:65" s="2" customFormat="1" ht="16.5" customHeight="1">
      <c r="A132" s="40"/>
      <c r="B132" s="41"/>
      <c r="C132" s="202" t="s">
        <v>182</v>
      </c>
      <c r="D132" s="202" t="s">
        <v>124</v>
      </c>
      <c r="E132" s="203" t="s">
        <v>183</v>
      </c>
      <c r="F132" s="204" t="s">
        <v>184</v>
      </c>
      <c r="G132" s="205" t="s">
        <v>127</v>
      </c>
      <c r="H132" s="206">
        <v>12</v>
      </c>
      <c r="I132" s="207"/>
      <c r="J132" s="208">
        <f>ROUND(I132*H132,2)</f>
        <v>0</v>
      </c>
      <c r="K132" s="204" t="s">
        <v>128</v>
      </c>
      <c r="L132" s="46"/>
      <c r="M132" s="209" t="s">
        <v>19</v>
      </c>
      <c r="N132" s="210" t="s">
        <v>40</v>
      </c>
      <c r="O132" s="86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3" t="s">
        <v>129</v>
      </c>
      <c r="AT132" s="213" t="s">
        <v>124</v>
      </c>
      <c r="AU132" s="213" t="s">
        <v>79</v>
      </c>
      <c r="AY132" s="19" t="s">
        <v>122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9" t="s">
        <v>77</v>
      </c>
      <c r="BK132" s="214">
        <f>ROUND(I132*H132,2)</f>
        <v>0</v>
      </c>
      <c r="BL132" s="19" t="s">
        <v>129</v>
      </c>
      <c r="BM132" s="213" t="s">
        <v>185</v>
      </c>
    </row>
    <row r="133" spans="1:47" s="2" customFormat="1" ht="12">
      <c r="A133" s="40"/>
      <c r="B133" s="41"/>
      <c r="C133" s="42"/>
      <c r="D133" s="215" t="s">
        <v>131</v>
      </c>
      <c r="E133" s="42"/>
      <c r="F133" s="216" t="s">
        <v>186</v>
      </c>
      <c r="G133" s="42"/>
      <c r="H133" s="42"/>
      <c r="I133" s="217"/>
      <c r="J133" s="42"/>
      <c r="K133" s="42"/>
      <c r="L133" s="46"/>
      <c r="M133" s="218"/>
      <c r="N133" s="219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131</v>
      </c>
      <c r="AU133" s="19" t="s">
        <v>79</v>
      </c>
    </row>
    <row r="134" spans="1:47" s="2" customFormat="1" ht="12">
      <c r="A134" s="40"/>
      <c r="B134" s="41"/>
      <c r="C134" s="42"/>
      <c r="D134" s="220" t="s">
        <v>133</v>
      </c>
      <c r="E134" s="42"/>
      <c r="F134" s="221" t="s">
        <v>187</v>
      </c>
      <c r="G134" s="42"/>
      <c r="H134" s="42"/>
      <c r="I134" s="217"/>
      <c r="J134" s="42"/>
      <c r="K134" s="42"/>
      <c r="L134" s="46"/>
      <c r="M134" s="218"/>
      <c r="N134" s="21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133</v>
      </c>
      <c r="AU134" s="19" t="s">
        <v>79</v>
      </c>
    </row>
    <row r="135" spans="1:51" s="13" customFormat="1" ht="12">
      <c r="A135" s="13"/>
      <c r="B135" s="222"/>
      <c r="C135" s="223"/>
      <c r="D135" s="215" t="s">
        <v>135</v>
      </c>
      <c r="E135" s="224" t="s">
        <v>19</v>
      </c>
      <c r="F135" s="225" t="s">
        <v>188</v>
      </c>
      <c r="G135" s="223"/>
      <c r="H135" s="226">
        <v>12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2" t="s">
        <v>135</v>
      </c>
      <c r="AU135" s="232" t="s">
        <v>79</v>
      </c>
      <c r="AV135" s="13" t="s">
        <v>79</v>
      </c>
      <c r="AW135" s="13" t="s">
        <v>31</v>
      </c>
      <c r="AX135" s="13" t="s">
        <v>77</v>
      </c>
      <c r="AY135" s="232" t="s">
        <v>122</v>
      </c>
    </row>
    <row r="136" spans="1:65" s="2" customFormat="1" ht="16.5" customHeight="1">
      <c r="A136" s="40"/>
      <c r="B136" s="41"/>
      <c r="C136" s="202" t="s">
        <v>189</v>
      </c>
      <c r="D136" s="202" t="s">
        <v>124</v>
      </c>
      <c r="E136" s="203" t="s">
        <v>190</v>
      </c>
      <c r="F136" s="204" t="s">
        <v>191</v>
      </c>
      <c r="G136" s="205" t="s">
        <v>162</v>
      </c>
      <c r="H136" s="206">
        <v>30</v>
      </c>
      <c r="I136" s="207"/>
      <c r="J136" s="208">
        <f>ROUND(I136*H136,2)</f>
        <v>0</v>
      </c>
      <c r="K136" s="204" t="s">
        <v>128</v>
      </c>
      <c r="L136" s="46"/>
      <c r="M136" s="209" t="s">
        <v>19</v>
      </c>
      <c r="N136" s="210" t="s">
        <v>40</v>
      </c>
      <c r="O136" s="86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3" t="s">
        <v>129</v>
      </c>
      <c r="AT136" s="213" t="s">
        <v>124</v>
      </c>
      <c r="AU136" s="213" t="s">
        <v>79</v>
      </c>
      <c r="AY136" s="19" t="s">
        <v>122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9" t="s">
        <v>77</v>
      </c>
      <c r="BK136" s="214">
        <f>ROUND(I136*H136,2)</f>
        <v>0</v>
      </c>
      <c r="BL136" s="19" t="s">
        <v>129</v>
      </c>
      <c r="BM136" s="213" t="s">
        <v>192</v>
      </c>
    </row>
    <row r="137" spans="1:47" s="2" customFormat="1" ht="12">
      <c r="A137" s="40"/>
      <c r="B137" s="41"/>
      <c r="C137" s="42"/>
      <c r="D137" s="215" t="s">
        <v>131</v>
      </c>
      <c r="E137" s="42"/>
      <c r="F137" s="216" t="s">
        <v>193</v>
      </c>
      <c r="G137" s="42"/>
      <c r="H137" s="42"/>
      <c r="I137" s="217"/>
      <c r="J137" s="42"/>
      <c r="K137" s="42"/>
      <c r="L137" s="46"/>
      <c r="M137" s="218"/>
      <c r="N137" s="219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131</v>
      </c>
      <c r="AU137" s="19" t="s">
        <v>79</v>
      </c>
    </row>
    <row r="138" spans="1:47" s="2" customFormat="1" ht="12">
      <c r="A138" s="40"/>
      <c r="B138" s="41"/>
      <c r="C138" s="42"/>
      <c r="D138" s="220" t="s">
        <v>133</v>
      </c>
      <c r="E138" s="42"/>
      <c r="F138" s="221" t="s">
        <v>194</v>
      </c>
      <c r="G138" s="42"/>
      <c r="H138" s="42"/>
      <c r="I138" s="217"/>
      <c r="J138" s="42"/>
      <c r="K138" s="42"/>
      <c r="L138" s="46"/>
      <c r="M138" s="218"/>
      <c r="N138" s="219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133</v>
      </c>
      <c r="AU138" s="19" t="s">
        <v>79</v>
      </c>
    </row>
    <row r="139" spans="1:51" s="13" customFormat="1" ht="12">
      <c r="A139" s="13"/>
      <c r="B139" s="222"/>
      <c r="C139" s="223"/>
      <c r="D139" s="215" t="s">
        <v>135</v>
      </c>
      <c r="E139" s="224" t="s">
        <v>19</v>
      </c>
      <c r="F139" s="225" t="s">
        <v>195</v>
      </c>
      <c r="G139" s="223"/>
      <c r="H139" s="226">
        <v>30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2" t="s">
        <v>135</v>
      </c>
      <c r="AU139" s="232" t="s">
        <v>79</v>
      </c>
      <c r="AV139" s="13" t="s">
        <v>79</v>
      </c>
      <c r="AW139" s="13" t="s">
        <v>31</v>
      </c>
      <c r="AX139" s="13" t="s">
        <v>77</v>
      </c>
      <c r="AY139" s="232" t="s">
        <v>122</v>
      </c>
    </row>
    <row r="140" spans="1:65" s="2" customFormat="1" ht="16.5" customHeight="1">
      <c r="A140" s="40"/>
      <c r="B140" s="41"/>
      <c r="C140" s="202" t="s">
        <v>196</v>
      </c>
      <c r="D140" s="202" t="s">
        <v>124</v>
      </c>
      <c r="E140" s="203" t="s">
        <v>197</v>
      </c>
      <c r="F140" s="204" t="s">
        <v>198</v>
      </c>
      <c r="G140" s="205" t="s">
        <v>162</v>
      </c>
      <c r="H140" s="206">
        <v>14</v>
      </c>
      <c r="I140" s="207"/>
      <c r="J140" s="208">
        <f>ROUND(I140*H140,2)</f>
        <v>0</v>
      </c>
      <c r="K140" s="204" t="s">
        <v>128</v>
      </c>
      <c r="L140" s="46"/>
      <c r="M140" s="209" t="s">
        <v>19</v>
      </c>
      <c r="N140" s="210" t="s">
        <v>40</v>
      </c>
      <c r="O140" s="86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3" t="s">
        <v>129</v>
      </c>
      <c r="AT140" s="213" t="s">
        <v>124</v>
      </c>
      <c r="AU140" s="213" t="s">
        <v>79</v>
      </c>
      <c r="AY140" s="19" t="s">
        <v>122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9" t="s">
        <v>77</v>
      </c>
      <c r="BK140" s="214">
        <f>ROUND(I140*H140,2)</f>
        <v>0</v>
      </c>
      <c r="BL140" s="19" t="s">
        <v>129</v>
      </c>
      <c r="BM140" s="213" t="s">
        <v>199</v>
      </c>
    </row>
    <row r="141" spans="1:47" s="2" customFormat="1" ht="12">
      <c r="A141" s="40"/>
      <c r="B141" s="41"/>
      <c r="C141" s="42"/>
      <c r="D141" s="215" t="s">
        <v>131</v>
      </c>
      <c r="E141" s="42"/>
      <c r="F141" s="216" t="s">
        <v>200</v>
      </c>
      <c r="G141" s="42"/>
      <c r="H141" s="42"/>
      <c r="I141" s="217"/>
      <c r="J141" s="42"/>
      <c r="K141" s="42"/>
      <c r="L141" s="46"/>
      <c r="M141" s="218"/>
      <c r="N141" s="219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131</v>
      </c>
      <c r="AU141" s="19" t="s">
        <v>79</v>
      </c>
    </row>
    <row r="142" spans="1:47" s="2" customFormat="1" ht="12">
      <c r="A142" s="40"/>
      <c r="B142" s="41"/>
      <c r="C142" s="42"/>
      <c r="D142" s="220" t="s">
        <v>133</v>
      </c>
      <c r="E142" s="42"/>
      <c r="F142" s="221" t="s">
        <v>201</v>
      </c>
      <c r="G142" s="42"/>
      <c r="H142" s="42"/>
      <c r="I142" s="217"/>
      <c r="J142" s="42"/>
      <c r="K142" s="42"/>
      <c r="L142" s="46"/>
      <c r="M142" s="218"/>
      <c r="N142" s="219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133</v>
      </c>
      <c r="AU142" s="19" t="s">
        <v>79</v>
      </c>
    </row>
    <row r="143" spans="1:51" s="13" customFormat="1" ht="12">
      <c r="A143" s="13"/>
      <c r="B143" s="222"/>
      <c r="C143" s="223"/>
      <c r="D143" s="215" t="s">
        <v>135</v>
      </c>
      <c r="E143" s="224" t="s">
        <v>19</v>
      </c>
      <c r="F143" s="225" t="s">
        <v>202</v>
      </c>
      <c r="G143" s="223"/>
      <c r="H143" s="226">
        <v>14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2" t="s">
        <v>135</v>
      </c>
      <c r="AU143" s="232" t="s">
        <v>79</v>
      </c>
      <c r="AV143" s="13" t="s">
        <v>79</v>
      </c>
      <c r="AW143" s="13" t="s">
        <v>31</v>
      </c>
      <c r="AX143" s="13" t="s">
        <v>77</v>
      </c>
      <c r="AY143" s="232" t="s">
        <v>122</v>
      </c>
    </row>
    <row r="144" spans="1:65" s="2" customFormat="1" ht="16.5" customHeight="1">
      <c r="A144" s="40"/>
      <c r="B144" s="41"/>
      <c r="C144" s="244" t="s">
        <v>203</v>
      </c>
      <c r="D144" s="244" t="s">
        <v>204</v>
      </c>
      <c r="E144" s="245" t="s">
        <v>205</v>
      </c>
      <c r="F144" s="246" t="s">
        <v>206</v>
      </c>
      <c r="G144" s="247" t="s">
        <v>162</v>
      </c>
      <c r="H144" s="248">
        <v>14</v>
      </c>
      <c r="I144" s="249"/>
      <c r="J144" s="250">
        <f>ROUND(I144*H144,2)</f>
        <v>0</v>
      </c>
      <c r="K144" s="246" t="s">
        <v>19</v>
      </c>
      <c r="L144" s="251"/>
      <c r="M144" s="252" t="s">
        <v>19</v>
      </c>
      <c r="N144" s="253" t="s">
        <v>40</v>
      </c>
      <c r="O144" s="86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3" t="s">
        <v>182</v>
      </c>
      <c r="AT144" s="213" t="s">
        <v>204</v>
      </c>
      <c r="AU144" s="213" t="s">
        <v>79</v>
      </c>
      <c r="AY144" s="19" t="s">
        <v>122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9" t="s">
        <v>77</v>
      </c>
      <c r="BK144" s="214">
        <f>ROUND(I144*H144,2)</f>
        <v>0</v>
      </c>
      <c r="BL144" s="19" t="s">
        <v>129</v>
      </c>
      <c r="BM144" s="213" t="s">
        <v>207</v>
      </c>
    </row>
    <row r="145" spans="1:47" s="2" customFormat="1" ht="12">
      <c r="A145" s="40"/>
      <c r="B145" s="41"/>
      <c r="C145" s="42"/>
      <c r="D145" s="215" t="s">
        <v>131</v>
      </c>
      <c r="E145" s="42"/>
      <c r="F145" s="216" t="s">
        <v>206</v>
      </c>
      <c r="G145" s="42"/>
      <c r="H145" s="42"/>
      <c r="I145" s="217"/>
      <c r="J145" s="42"/>
      <c r="K145" s="42"/>
      <c r="L145" s="46"/>
      <c r="M145" s="218"/>
      <c r="N145" s="219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131</v>
      </c>
      <c r="AU145" s="19" t="s">
        <v>79</v>
      </c>
    </row>
    <row r="146" spans="1:65" s="2" customFormat="1" ht="16.5" customHeight="1">
      <c r="A146" s="40"/>
      <c r="B146" s="41"/>
      <c r="C146" s="202" t="s">
        <v>208</v>
      </c>
      <c r="D146" s="202" t="s">
        <v>124</v>
      </c>
      <c r="E146" s="203" t="s">
        <v>209</v>
      </c>
      <c r="F146" s="204" t="s">
        <v>210</v>
      </c>
      <c r="G146" s="205" t="s">
        <v>162</v>
      </c>
      <c r="H146" s="206">
        <v>14</v>
      </c>
      <c r="I146" s="207"/>
      <c r="J146" s="208">
        <f>ROUND(I146*H146,2)</f>
        <v>0</v>
      </c>
      <c r="K146" s="204" t="s">
        <v>128</v>
      </c>
      <c r="L146" s="46"/>
      <c r="M146" s="209" t="s">
        <v>19</v>
      </c>
      <c r="N146" s="210" t="s">
        <v>40</v>
      </c>
      <c r="O146" s="86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3" t="s">
        <v>129</v>
      </c>
      <c r="AT146" s="213" t="s">
        <v>124</v>
      </c>
      <c r="AU146" s="213" t="s">
        <v>79</v>
      </c>
      <c r="AY146" s="19" t="s">
        <v>122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9" t="s">
        <v>77</v>
      </c>
      <c r="BK146" s="214">
        <f>ROUND(I146*H146,2)</f>
        <v>0</v>
      </c>
      <c r="BL146" s="19" t="s">
        <v>129</v>
      </c>
      <c r="BM146" s="213" t="s">
        <v>211</v>
      </c>
    </row>
    <row r="147" spans="1:47" s="2" customFormat="1" ht="12">
      <c r="A147" s="40"/>
      <c r="B147" s="41"/>
      <c r="C147" s="42"/>
      <c r="D147" s="215" t="s">
        <v>131</v>
      </c>
      <c r="E147" s="42"/>
      <c r="F147" s="216" t="s">
        <v>212</v>
      </c>
      <c r="G147" s="42"/>
      <c r="H147" s="42"/>
      <c r="I147" s="217"/>
      <c r="J147" s="42"/>
      <c r="K147" s="42"/>
      <c r="L147" s="46"/>
      <c r="M147" s="218"/>
      <c r="N147" s="219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131</v>
      </c>
      <c r="AU147" s="19" t="s">
        <v>79</v>
      </c>
    </row>
    <row r="148" spans="1:47" s="2" customFormat="1" ht="12">
      <c r="A148" s="40"/>
      <c r="B148" s="41"/>
      <c r="C148" s="42"/>
      <c r="D148" s="220" t="s">
        <v>133</v>
      </c>
      <c r="E148" s="42"/>
      <c r="F148" s="221" t="s">
        <v>213</v>
      </c>
      <c r="G148" s="42"/>
      <c r="H148" s="42"/>
      <c r="I148" s="217"/>
      <c r="J148" s="42"/>
      <c r="K148" s="42"/>
      <c r="L148" s="46"/>
      <c r="M148" s="218"/>
      <c r="N148" s="219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133</v>
      </c>
      <c r="AU148" s="19" t="s">
        <v>79</v>
      </c>
    </row>
    <row r="149" spans="1:65" s="2" customFormat="1" ht="21.75" customHeight="1">
      <c r="A149" s="40"/>
      <c r="B149" s="41"/>
      <c r="C149" s="202" t="s">
        <v>214</v>
      </c>
      <c r="D149" s="202" t="s">
        <v>124</v>
      </c>
      <c r="E149" s="203" t="s">
        <v>215</v>
      </c>
      <c r="F149" s="204" t="s">
        <v>216</v>
      </c>
      <c r="G149" s="205" t="s">
        <v>162</v>
      </c>
      <c r="H149" s="206">
        <v>30</v>
      </c>
      <c r="I149" s="207"/>
      <c r="J149" s="208">
        <f>ROUND(I149*H149,2)</f>
        <v>0</v>
      </c>
      <c r="K149" s="204" t="s">
        <v>128</v>
      </c>
      <c r="L149" s="46"/>
      <c r="M149" s="209" t="s">
        <v>19</v>
      </c>
      <c r="N149" s="210" t="s">
        <v>40</v>
      </c>
      <c r="O149" s="86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3" t="s">
        <v>129</v>
      </c>
      <c r="AT149" s="213" t="s">
        <v>124</v>
      </c>
      <c r="AU149" s="213" t="s">
        <v>79</v>
      </c>
      <c r="AY149" s="19" t="s">
        <v>122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9" t="s">
        <v>77</v>
      </c>
      <c r="BK149" s="214">
        <f>ROUND(I149*H149,2)</f>
        <v>0</v>
      </c>
      <c r="BL149" s="19" t="s">
        <v>129</v>
      </c>
      <c r="BM149" s="213" t="s">
        <v>217</v>
      </c>
    </row>
    <row r="150" spans="1:47" s="2" customFormat="1" ht="12">
      <c r="A150" s="40"/>
      <c r="B150" s="41"/>
      <c r="C150" s="42"/>
      <c r="D150" s="215" t="s">
        <v>131</v>
      </c>
      <c r="E150" s="42"/>
      <c r="F150" s="216" t="s">
        <v>218</v>
      </c>
      <c r="G150" s="42"/>
      <c r="H150" s="42"/>
      <c r="I150" s="217"/>
      <c r="J150" s="42"/>
      <c r="K150" s="42"/>
      <c r="L150" s="46"/>
      <c r="M150" s="218"/>
      <c r="N150" s="219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131</v>
      </c>
      <c r="AU150" s="19" t="s">
        <v>79</v>
      </c>
    </row>
    <row r="151" spans="1:47" s="2" customFormat="1" ht="12">
      <c r="A151" s="40"/>
      <c r="B151" s="41"/>
      <c r="C151" s="42"/>
      <c r="D151" s="220" t="s">
        <v>133</v>
      </c>
      <c r="E151" s="42"/>
      <c r="F151" s="221" t="s">
        <v>219</v>
      </c>
      <c r="G151" s="42"/>
      <c r="H151" s="42"/>
      <c r="I151" s="217"/>
      <c r="J151" s="42"/>
      <c r="K151" s="42"/>
      <c r="L151" s="46"/>
      <c r="M151" s="218"/>
      <c r="N151" s="21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133</v>
      </c>
      <c r="AU151" s="19" t="s">
        <v>79</v>
      </c>
    </row>
    <row r="152" spans="1:65" s="2" customFormat="1" ht="24.15" customHeight="1">
      <c r="A152" s="40"/>
      <c r="B152" s="41"/>
      <c r="C152" s="202" t="s">
        <v>220</v>
      </c>
      <c r="D152" s="202" t="s">
        <v>124</v>
      </c>
      <c r="E152" s="203" t="s">
        <v>221</v>
      </c>
      <c r="F152" s="204" t="s">
        <v>222</v>
      </c>
      <c r="G152" s="205" t="s">
        <v>162</v>
      </c>
      <c r="H152" s="206">
        <v>300</v>
      </c>
      <c r="I152" s="207"/>
      <c r="J152" s="208">
        <f>ROUND(I152*H152,2)</f>
        <v>0</v>
      </c>
      <c r="K152" s="204" t="s">
        <v>128</v>
      </c>
      <c r="L152" s="46"/>
      <c r="M152" s="209" t="s">
        <v>19</v>
      </c>
      <c r="N152" s="210" t="s">
        <v>40</v>
      </c>
      <c r="O152" s="86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3" t="s">
        <v>129</v>
      </c>
      <c r="AT152" s="213" t="s">
        <v>124</v>
      </c>
      <c r="AU152" s="213" t="s">
        <v>79</v>
      </c>
      <c r="AY152" s="19" t="s">
        <v>122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9" t="s">
        <v>77</v>
      </c>
      <c r="BK152" s="214">
        <f>ROUND(I152*H152,2)</f>
        <v>0</v>
      </c>
      <c r="BL152" s="19" t="s">
        <v>129</v>
      </c>
      <c r="BM152" s="213" t="s">
        <v>223</v>
      </c>
    </row>
    <row r="153" spans="1:47" s="2" customFormat="1" ht="12">
      <c r="A153" s="40"/>
      <c r="B153" s="41"/>
      <c r="C153" s="42"/>
      <c r="D153" s="215" t="s">
        <v>131</v>
      </c>
      <c r="E153" s="42"/>
      <c r="F153" s="216" t="s">
        <v>224</v>
      </c>
      <c r="G153" s="42"/>
      <c r="H153" s="42"/>
      <c r="I153" s="217"/>
      <c r="J153" s="42"/>
      <c r="K153" s="42"/>
      <c r="L153" s="46"/>
      <c r="M153" s="218"/>
      <c r="N153" s="219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131</v>
      </c>
      <c r="AU153" s="19" t="s">
        <v>79</v>
      </c>
    </row>
    <row r="154" spans="1:47" s="2" customFormat="1" ht="12">
      <c r="A154" s="40"/>
      <c r="B154" s="41"/>
      <c r="C154" s="42"/>
      <c r="D154" s="220" t="s">
        <v>133</v>
      </c>
      <c r="E154" s="42"/>
      <c r="F154" s="221" t="s">
        <v>225</v>
      </c>
      <c r="G154" s="42"/>
      <c r="H154" s="42"/>
      <c r="I154" s="217"/>
      <c r="J154" s="42"/>
      <c r="K154" s="42"/>
      <c r="L154" s="46"/>
      <c r="M154" s="218"/>
      <c r="N154" s="219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133</v>
      </c>
      <c r="AU154" s="19" t="s">
        <v>79</v>
      </c>
    </row>
    <row r="155" spans="1:51" s="13" customFormat="1" ht="12">
      <c r="A155" s="13"/>
      <c r="B155" s="222"/>
      <c r="C155" s="223"/>
      <c r="D155" s="215" t="s">
        <v>135</v>
      </c>
      <c r="E155" s="224" t="s">
        <v>19</v>
      </c>
      <c r="F155" s="225" t="s">
        <v>226</v>
      </c>
      <c r="G155" s="223"/>
      <c r="H155" s="226">
        <v>300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2" t="s">
        <v>135</v>
      </c>
      <c r="AU155" s="232" t="s">
        <v>79</v>
      </c>
      <c r="AV155" s="13" t="s">
        <v>79</v>
      </c>
      <c r="AW155" s="13" t="s">
        <v>31</v>
      </c>
      <c r="AX155" s="13" t="s">
        <v>77</v>
      </c>
      <c r="AY155" s="232" t="s">
        <v>122</v>
      </c>
    </row>
    <row r="156" spans="1:65" s="2" customFormat="1" ht="16.5" customHeight="1">
      <c r="A156" s="40"/>
      <c r="B156" s="41"/>
      <c r="C156" s="202" t="s">
        <v>8</v>
      </c>
      <c r="D156" s="202" t="s">
        <v>124</v>
      </c>
      <c r="E156" s="203" t="s">
        <v>227</v>
      </c>
      <c r="F156" s="204" t="s">
        <v>228</v>
      </c>
      <c r="G156" s="205" t="s">
        <v>229</v>
      </c>
      <c r="H156" s="206">
        <v>60</v>
      </c>
      <c r="I156" s="207"/>
      <c r="J156" s="208">
        <f>ROUND(I156*H156,2)</f>
        <v>0</v>
      </c>
      <c r="K156" s="204" t="s">
        <v>128</v>
      </c>
      <c r="L156" s="46"/>
      <c r="M156" s="209" t="s">
        <v>19</v>
      </c>
      <c r="N156" s="210" t="s">
        <v>40</v>
      </c>
      <c r="O156" s="86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3" t="s">
        <v>129</v>
      </c>
      <c r="AT156" s="213" t="s">
        <v>124</v>
      </c>
      <c r="AU156" s="213" t="s">
        <v>79</v>
      </c>
      <c r="AY156" s="19" t="s">
        <v>122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9" t="s">
        <v>77</v>
      </c>
      <c r="BK156" s="214">
        <f>ROUND(I156*H156,2)</f>
        <v>0</v>
      </c>
      <c r="BL156" s="19" t="s">
        <v>129</v>
      </c>
      <c r="BM156" s="213" t="s">
        <v>230</v>
      </c>
    </row>
    <row r="157" spans="1:47" s="2" customFormat="1" ht="12">
      <c r="A157" s="40"/>
      <c r="B157" s="41"/>
      <c r="C157" s="42"/>
      <c r="D157" s="215" t="s">
        <v>131</v>
      </c>
      <c r="E157" s="42"/>
      <c r="F157" s="216" t="s">
        <v>231</v>
      </c>
      <c r="G157" s="42"/>
      <c r="H157" s="42"/>
      <c r="I157" s="217"/>
      <c r="J157" s="42"/>
      <c r="K157" s="42"/>
      <c r="L157" s="46"/>
      <c r="M157" s="218"/>
      <c r="N157" s="219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131</v>
      </c>
      <c r="AU157" s="19" t="s">
        <v>79</v>
      </c>
    </row>
    <row r="158" spans="1:47" s="2" customFormat="1" ht="12">
      <c r="A158" s="40"/>
      <c r="B158" s="41"/>
      <c r="C158" s="42"/>
      <c r="D158" s="220" t="s">
        <v>133</v>
      </c>
      <c r="E158" s="42"/>
      <c r="F158" s="221" t="s">
        <v>232</v>
      </c>
      <c r="G158" s="42"/>
      <c r="H158" s="42"/>
      <c r="I158" s="217"/>
      <c r="J158" s="42"/>
      <c r="K158" s="42"/>
      <c r="L158" s="46"/>
      <c r="M158" s="218"/>
      <c r="N158" s="219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133</v>
      </c>
      <c r="AU158" s="19" t="s">
        <v>79</v>
      </c>
    </row>
    <row r="159" spans="1:51" s="13" customFormat="1" ht="12">
      <c r="A159" s="13"/>
      <c r="B159" s="222"/>
      <c r="C159" s="223"/>
      <c r="D159" s="215" t="s">
        <v>135</v>
      </c>
      <c r="E159" s="224" t="s">
        <v>19</v>
      </c>
      <c r="F159" s="225" t="s">
        <v>233</v>
      </c>
      <c r="G159" s="223"/>
      <c r="H159" s="226">
        <v>60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2" t="s">
        <v>135</v>
      </c>
      <c r="AU159" s="232" t="s">
        <v>79</v>
      </c>
      <c r="AV159" s="13" t="s">
        <v>79</v>
      </c>
      <c r="AW159" s="13" t="s">
        <v>31</v>
      </c>
      <c r="AX159" s="13" t="s">
        <v>77</v>
      </c>
      <c r="AY159" s="232" t="s">
        <v>122</v>
      </c>
    </row>
    <row r="160" spans="1:65" s="2" customFormat="1" ht="16.5" customHeight="1">
      <c r="A160" s="40"/>
      <c r="B160" s="41"/>
      <c r="C160" s="202" t="s">
        <v>234</v>
      </c>
      <c r="D160" s="202" t="s">
        <v>124</v>
      </c>
      <c r="E160" s="203" t="s">
        <v>235</v>
      </c>
      <c r="F160" s="204" t="s">
        <v>236</v>
      </c>
      <c r="G160" s="205" t="s">
        <v>162</v>
      </c>
      <c r="H160" s="206">
        <v>30</v>
      </c>
      <c r="I160" s="207"/>
      <c r="J160" s="208">
        <f>ROUND(I160*H160,2)</f>
        <v>0</v>
      </c>
      <c r="K160" s="204" t="s">
        <v>128</v>
      </c>
      <c r="L160" s="46"/>
      <c r="M160" s="209" t="s">
        <v>19</v>
      </c>
      <c r="N160" s="210" t="s">
        <v>40</v>
      </c>
      <c r="O160" s="86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3" t="s">
        <v>129</v>
      </c>
      <c r="AT160" s="213" t="s">
        <v>124</v>
      </c>
      <c r="AU160" s="213" t="s">
        <v>79</v>
      </c>
      <c r="AY160" s="19" t="s">
        <v>122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9" t="s">
        <v>77</v>
      </c>
      <c r="BK160" s="214">
        <f>ROUND(I160*H160,2)</f>
        <v>0</v>
      </c>
      <c r="BL160" s="19" t="s">
        <v>129</v>
      </c>
      <c r="BM160" s="213" t="s">
        <v>237</v>
      </c>
    </row>
    <row r="161" spans="1:47" s="2" customFormat="1" ht="12">
      <c r="A161" s="40"/>
      <c r="B161" s="41"/>
      <c r="C161" s="42"/>
      <c r="D161" s="215" t="s">
        <v>131</v>
      </c>
      <c r="E161" s="42"/>
      <c r="F161" s="216" t="s">
        <v>238</v>
      </c>
      <c r="G161" s="42"/>
      <c r="H161" s="42"/>
      <c r="I161" s="217"/>
      <c r="J161" s="42"/>
      <c r="K161" s="42"/>
      <c r="L161" s="46"/>
      <c r="M161" s="218"/>
      <c r="N161" s="219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131</v>
      </c>
      <c r="AU161" s="19" t="s">
        <v>79</v>
      </c>
    </row>
    <row r="162" spans="1:47" s="2" customFormat="1" ht="12">
      <c r="A162" s="40"/>
      <c r="B162" s="41"/>
      <c r="C162" s="42"/>
      <c r="D162" s="220" t="s">
        <v>133</v>
      </c>
      <c r="E162" s="42"/>
      <c r="F162" s="221" t="s">
        <v>239</v>
      </c>
      <c r="G162" s="42"/>
      <c r="H162" s="42"/>
      <c r="I162" s="217"/>
      <c r="J162" s="42"/>
      <c r="K162" s="42"/>
      <c r="L162" s="46"/>
      <c r="M162" s="218"/>
      <c r="N162" s="219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133</v>
      </c>
      <c r="AU162" s="19" t="s">
        <v>79</v>
      </c>
    </row>
    <row r="163" spans="1:65" s="2" customFormat="1" ht="16.5" customHeight="1">
      <c r="A163" s="40"/>
      <c r="B163" s="41"/>
      <c r="C163" s="202" t="s">
        <v>240</v>
      </c>
      <c r="D163" s="202" t="s">
        <v>124</v>
      </c>
      <c r="E163" s="203" t="s">
        <v>241</v>
      </c>
      <c r="F163" s="204" t="s">
        <v>242</v>
      </c>
      <c r="G163" s="205" t="s">
        <v>127</v>
      </c>
      <c r="H163" s="206">
        <v>18</v>
      </c>
      <c r="I163" s="207"/>
      <c r="J163" s="208">
        <f>ROUND(I163*H163,2)</f>
        <v>0</v>
      </c>
      <c r="K163" s="204" t="s">
        <v>128</v>
      </c>
      <c r="L163" s="46"/>
      <c r="M163" s="209" t="s">
        <v>19</v>
      </c>
      <c r="N163" s="210" t="s">
        <v>40</v>
      </c>
      <c r="O163" s="86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3" t="s">
        <v>129</v>
      </c>
      <c r="AT163" s="213" t="s">
        <v>124</v>
      </c>
      <c r="AU163" s="213" t="s">
        <v>79</v>
      </c>
      <c r="AY163" s="19" t="s">
        <v>122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9" t="s">
        <v>77</v>
      </c>
      <c r="BK163" s="214">
        <f>ROUND(I163*H163,2)</f>
        <v>0</v>
      </c>
      <c r="BL163" s="19" t="s">
        <v>129</v>
      </c>
      <c r="BM163" s="213" t="s">
        <v>243</v>
      </c>
    </row>
    <row r="164" spans="1:47" s="2" customFormat="1" ht="12">
      <c r="A164" s="40"/>
      <c r="B164" s="41"/>
      <c r="C164" s="42"/>
      <c r="D164" s="215" t="s">
        <v>131</v>
      </c>
      <c r="E164" s="42"/>
      <c r="F164" s="216" t="s">
        <v>244</v>
      </c>
      <c r="G164" s="42"/>
      <c r="H164" s="42"/>
      <c r="I164" s="217"/>
      <c r="J164" s="42"/>
      <c r="K164" s="42"/>
      <c r="L164" s="46"/>
      <c r="M164" s="218"/>
      <c r="N164" s="219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131</v>
      </c>
      <c r="AU164" s="19" t="s">
        <v>79</v>
      </c>
    </row>
    <row r="165" spans="1:47" s="2" customFormat="1" ht="12">
      <c r="A165" s="40"/>
      <c r="B165" s="41"/>
      <c r="C165" s="42"/>
      <c r="D165" s="220" t="s">
        <v>133</v>
      </c>
      <c r="E165" s="42"/>
      <c r="F165" s="221" t="s">
        <v>245</v>
      </c>
      <c r="G165" s="42"/>
      <c r="H165" s="42"/>
      <c r="I165" s="217"/>
      <c r="J165" s="42"/>
      <c r="K165" s="42"/>
      <c r="L165" s="46"/>
      <c r="M165" s="218"/>
      <c r="N165" s="219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133</v>
      </c>
      <c r="AU165" s="19" t="s">
        <v>79</v>
      </c>
    </row>
    <row r="166" spans="1:65" s="2" customFormat="1" ht="16.5" customHeight="1">
      <c r="A166" s="40"/>
      <c r="B166" s="41"/>
      <c r="C166" s="244" t="s">
        <v>246</v>
      </c>
      <c r="D166" s="244" t="s">
        <v>204</v>
      </c>
      <c r="E166" s="245" t="s">
        <v>247</v>
      </c>
      <c r="F166" s="246" t="s">
        <v>248</v>
      </c>
      <c r="G166" s="247" t="s">
        <v>249</v>
      </c>
      <c r="H166" s="248">
        <v>0.36</v>
      </c>
      <c r="I166" s="249"/>
      <c r="J166" s="250">
        <f>ROUND(I166*H166,2)</f>
        <v>0</v>
      </c>
      <c r="K166" s="246" t="s">
        <v>128</v>
      </c>
      <c r="L166" s="251"/>
      <c r="M166" s="252" t="s">
        <v>19</v>
      </c>
      <c r="N166" s="253" t="s">
        <v>40</v>
      </c>
      <c r="O166" s="86"/>
      <c r="P166" s="211">
        <f>O166*H166</f>
        <v>0</v>
      </c>
      <c r="Q166" s="211">
        <v>0.001</v>
      </c>
      <c r="R166" s="211">
        <f>Q166*H166</f>
        <v>0.00035999999999999997</v>
      </c>
      <c r="S166" s="211">
        <v>0</v>
      </c>
      <c r="T166" s="21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3" t="s">
        <v>182</v>
      </c>
      <c r="AT166" s="213" t="s">
        <v>204</v>
      </c>
      <c r="AU166" s="213" t="s">
        <v>79</v>
      </c>
      <c r="AY166" s="19" t="s">
        <v>122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9" t="s">
        <v>77</v>
      </c>
      <c r="BK166" s="214">
        <f>ROUND(I166*H166,2)</f>
        <v>0</v>
      </c>
      <c r="BL166" s="19" t="s">
        <v>129</v>
      </c>
      <c r="BM166" s="213" t="s">
        <v>250</v>
      </c>
    </row>
    <row r="167" spans="1:47" s="2" customFormat="1" ht="12">
      <c r="A167" s="40"/>
      <c r="B167" s="41"/>
      <c r="C167" s="42"/>
      <c r="D167" s="215" t="s">
        <v>131</v>
      </c>
      <c r="E167" s="42"/>
      <c r="F167" s="216" t="s">
        <v>248</v>
      </c>
      <c r="G167" s="42"/>
      <c r="H167" s="42"/>
      <c r="I167" s="217"/>
      <c r="J167" s="42"/>
      <c r="K167" s="42"/>
      <c r="L167" s="46"/>
      <c r="M167" s="218"/>
      <c r="N167" s="21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131</v>
      </c>
      <c r="AU167" s="19" t="s">
        <v>79</v>
      </c>
    </row>
    <row r="168" spans="1:51" s="13" customFormat="1" ht="12">
      <c r="A168" s="13"/>
      <c r="B168" s="222"/>
      <c r="C168" s="223"/>
      <c r="D168" s="215" t="s">
        <v>135</v>
      </c>
      <c r="E168" s="224" t="s">
        <v>19</v>
      </c>
      <c r="F168" s="225" t="s">
        <v>251</v>
      </c>
      <c r="G168" s="223"/>
      <c r="H168" s="226">
        <v>0.36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2" t="s">
        <v>135</v>
      </c>
      <c r="AU168" s="232" t="s">
        <v>79</v>
      </c>
      <c r="AV168" s="13" t="s">
        <v>79</v>
      </c>
      <c r="AW168" s="13" t="s">
        <v>31</v>
      </c>
      <c r="AX168" s="13" t="s">
        <v>77</v>
      </c>
      <c r="AY168" s="232" t="s">
        <v>122</v>
      </c>
    </row>
    <row r="169" spans="1:65" s="2" customFormat="1" ht="16.5" customHeight="1">
      <c r="A169" s="40"/>
      <c r="B169" s="41"/>
      <c r="C169" s="202" t="s">
        <v>252</v>
      </c>
      <c r="D169" s="202" t="s">
        <v>124</v>
      </c>
      <c r="E169" s="203" t="s">
        <v>253</v>
      </c>
      <c r="F169" s="204" t="s">
        <v>254</v>
      </c>
      <c r="G169" s="205" t="s">
        <v>127</v>
      </c>
      <c r="H169" s="206">
        <v>18</v>
      </c>
      <c r="I169" s="207"/>
      <c r="J169" s="208">
        <f>ROUND(I169*H169,2)</f>
        <v>0</v>
      </c>
      <c r="K169" s="204" t="s">
        <v>128</v>
      </c>
      <c r="L169" s="46"/>
      <c r="M169" s="209" t="s">
        <v>19</v>
      </c>
      <c r="N169" s="210" t="s">
        <v>40</v>
      </c>
      <c r="O169" s="86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3" t="s">
        <v>129</v>
      </c>
      <c r="AT169" s="213" t="s">
        <v>124</v>
      </c>
      <c r="AU169" s="213" t="s">
        <v>79</v>
      </c>
      <c r="AY169" s="19" t="s">
        <v>122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9" t="s">
        <v>77</v>
      </c>
      <c r="BK169" s="214">
        <f>ROUND(I169*H169,2)</f>
        <v>0</v>
      </c>
      <c r="BL169" s="19" t="s">
        <v>129</v>
      </c>
      <c r="BM169" s="213" t="s">
        <v>255</v>
      </c>
    </row>
    <row r="170" spans="1:47" s="2" customFormat="1" ht="12">
      <c r="A170" s="40"/>
      <c r="B170" s="41"/>
      <c r="C170" s="42"/>
      <c r="D170" s="215" t="s">
        <v>131</v>
      </c>
      <c r="E170" s="42"/>
      <c r="F170" s="216" t="s">
        <v>256</v>
      </c>
      <c r="G170" s="42"/>
      <c r="H170" s="42"/>
      <c r="I170" s="217"/>
      <c r="J170" s="42"/>
      <c r="K170" s="42"/>
      <c r="L170" s="46"/>
      <c r="M170" s="218"/>
      <c r="N170" s="219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131</v>
      </c>
      <c r="AU170" s="19" t="s">
        <v>79</v>
      </c>
    </row>
    <row r="171" spans="1:47" s="2" customFormat="1" ht="12">
      <c r="A171" s="40"/>
      <c r="B171" s="41"/>
      <c r="C171" s="42"/>
      <c r="D171" s="220" t="s">
        <v>133</v>
      </c>
      <c r="E171" s="42"/>
      <c r="F171" s="221" t="s">
        <v>257</v>
      </c>
      <c r="G171" s="42"/>
      <c r="H171" s="42"/>
      <c r="I171" s="217"/>
      <c r="J171" s="42"/>
      <c r="K171" s="42"/>
      <c r="L171" s="46"/>
      <c r="M171" s="218"/>
      <c r="N171" s="21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133</v>
      </c>
      <c r="AU171" s="19" t="s">
        <v>79</v>
      </c>
    </row>
    <row r="172" spans="1:51" s="13" customFormat="1" ht="12">
      <c r="A172" s="13"/>
      <c r="B172" s="222"/>
      <c r="C172" s="223"/>
      <c r="D172" s="215" t="s">
        <v>135</v>
      </c>
      <c r="E172" s="224" t="s">
        <v>19</v>
      </c>
      <c r="F172" s="225" t="s">
        <v>258</v>
      </c>
      <c r="G172" s="223"/>
      <c r="H172" s="226">
        <v>12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2" t="s">
        <v>135</v>
      </c>
      <c r="AU172" s="232" t="s">
        <v>79</v>
      </c>
      <c r="AV172" s="13" t="s">
        <v>79</v>
      </c>
      <c r="AW172" s="13" t="s">
        <v>31</v>
      </c>
      <c r="AX172" s="13" t="s">
        <v>69</v>
      </c>
      <c r="AY172" s="232" t="s">
        <v>122</v>
      </c>
    </row>
    <row r="173" spans="1:51" s="13" customFormat="1" ht="12">
      <c r="A173" s="13"/>
      <c r="B173" s="222"/>
      <c r="C173" s="223"/>
      <c r="D173" s="215" t="s">
        <v>135</v>
      </c>
      <c r="E173" s="224" t="s">
        <v>19</v>
      </c>
      <c r="F173" s="225" t="s">
        <v>259</v>
      </c>
      <c r="G173" s="223"/>
      <c r="H173" s="226">
        <v>6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2" t="s">
        <v>135</v>
      </c>
      <c r="AU173" s="232" t="s">
        <v>79</v>
      </c>
      <c r="AV173" s="13" t="s">
        <v>79</v>
      </c>
      <c r="AW173" s="13" t="s">
        <v>31</v>
      </c>
      <c r="AX173" s="13" t="s">
        <v>69</v>
      </c>
      <c r="AY173" s="232" t="s">
        <v>122</v>
      </c>
    </row>
    <row r="174" spans="1:51" s="14" customFormat="1" ht="12">
      <c r="A174" s="14"/>
      <c r="B174" s="233"/>
      <c r="C174" s="234"/>
      <c r="D174" s="215" t="s">
        <v>135</v>
      </c>
      <c r="E174" s="235" t="s">
        <v>19</v>
      </c>
      <c r="F174" s="236" t="s">
        <v>151</v>
      </c>
      <c r="G174" s="234"/>
      <c r="H174" s="237">
        <v>18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3" t="s">
        <v>135</v>
      </c>
      <c r="AU174" s="243" t="s">
        <v>79</v>
      </c>
      <c r="AV174" s="14" t="s">
        <v>129</v>
      </c>
      <c r="AW174" s="14" t="s">
        <v>31</v>
      </c>
      <c r="AX174" s="14" t="s">
        <v>77</v>
      </c>
      <c r="AY174" s="243" t="s">
        <v>122</v>
      </c>
    </row>
    <row r="175" spans="1:63" s="12" customFormat="1" ht="22.8" customHeight="1">
      <c r="A175" s="12"/>
      <c r="B175" s="186"/>
      <c r="C175" s="187"/>
      <c r="D175" s="188" t="s">
        <v>68</v>
      </c>
      <c r="E175" s="200" t="s">
        <v>79</v>
      </c>
      <c r="F175" s="200" t="s">
        <v>260</v>
      </c>
      <c r="G175" s="187"/>
      <c r="H175" s="187"/>
      <c r="I175" s="190"/>
      <c r="J175" s="201">
        <f>BK175</f>
        <v>0</v>
      </c>
      <c r="K175" s="187"/>
      <c r="L175" s="192"/>
      <c r="M175" s="193"/>
      <c r="N175" s="194"/>
      <c r="O175" s="194"/>
      <c r="P175" s="195">
        <f>SUM(P176:P202)</f>
        <v>0</v>
      </c>
      <c r="Q175" s="194"/>
      <c r="R175" s="195">
        <f>SUM(R176:R202)</f>
        <v>23.395963200000004</v>
      </c>
      <c r="S175" s="194"/>
      <c r="T175" s="196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7" t="s">
        <v>77</v>
      </c>
      <c r="AT175" s="198" t="s">
        <v>68</v>
      </c>
      <c r="AU175" s="198" t="s">
        <v>77</v>
      </c>
      <c r="AY175" s="197" t="s">
        <v>122</v>
      </c>
      <c r="BK175" s="199">
        <f>SUM(BK176:BK202)</f>
        <v>0</v>
      </c>
    </row>
    <row r="176" spans="1:65" s="2" customFormat="1" ht="16.5" customHeight="1">
      <c r="A176" s="40"/>
      <c r="B176" s="41"/>
      <c r="C176" s="202" t="s">
        <v>261</v>
      </c>
      <c r="D176" s="202" t="s">
        <v>124</v>
      </c>
      <c r="E176" s="203" t="s">
        <v>262</v>
      </c>
      <c r="F176" s="204" t="s">
        <v>263</v>
      </c>
      <c r="G176" s="205" t="s">
        <v>154</v>
      </c>
      <c r="H176" s="206">
        <v>12</v>
      </c>
      <c r="I176" s="207"/>
      <c r="J176" s="208">
        <f>ROUND(I176*H176,2)</f>
        <v>0</v>
      </c>
      <c r="K176" s="204" t="s">
        <v>128</v>
      </c>
      <c r="L176" s="46"/>
      <c r="M176" s="209" t="s">
        <v>19</v>
      </c>
      <c r="N176" s="210" t="s">
        <v>40</v>
      </c>
      <c r="O176" s="86"/>
      <c r="P176" s="211">
        <f>O176*H176</f>
        <v>0</v>
      </c>
      <c r="Q176" s="211">
        <v>0.00142</v>
      </c>
      <c r="R176" s="211">
        <f>Q176*H176</f>
        <v>0.01704</v>
      </c>
      <c r="S176" s="211">
        <v>0</v>
      </c>
      <c r="T176" s="212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3" t="s">
        <v>129</v>
      </c>
      <c r="AT176" s="213" t="s">
        <v>124</v>
      </c>
      <c r="AU176" s="213" t="s">
        <v>79</v>
      </c>
      <c r="AY176" s="19" t="s">
        <v>122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9" t="s">
        <v>77</v>
      </c>
      <c r="BK176" s="214">
        <f>ROUND(I176*H176,2)</f>
        <v>0</v>
      </c>
      <c r="BL176" s="19" t="s">
        <v>129</v>
      </c>
      <c r="BM176" s="213" t="s">
        <v>264</v>
      </c>
    </row>
    <row r="177" spans="1:47" s="2" customFormat="1" ht="12">
      <c r="A177" s="40"/>
      <c r="B177" s="41"/>
      <c r="C177" s="42"/>
      <c r="D177" s="215" t="s">
        <v>131</v>
      </c>
      <c r="E177" s="42"/>
      <c r="F177" s="216" t="s">
        <v>265</v>
      </c>
      <c r="G177" s="42"/>
      <c r="H177" s="42"/>
      <c r="I177" s="217"/>
      <c r="J177" s="42"/>
      <c r="K177" s="42"/>
      <c r="L177" s="46"/>
      <c r="M177" s="218"/>
      <c r="N177" s="219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131</v>
      </c>
      <c r="AU177" s="19" t="s">
        <v>79</v>
      </c>
    </row>
    <row r="178" spans="1:47" s="2" customFormat="1" ht="12">
      <c r="A178" s="40"/>
      <c r="B178" s="41"/>
      <c r="C178" s="42"/>
      <c r="D178" s="220" t="s">
        <v>133</v>
      </c>
      <c r="E178" s="42"/>
      <c r="F178" s="221" t="s">
        <v>266</v>
      </c>
      <c r="G178" s="42"/>
      <c r="H178" s="42"/>
      <c r="I178" s="217"/>
      <c r="J178" s="42"/>
      <c r="K178" s="42"/>
      <c r="L178" s="46"/>
      <c r="M178" s="218"/>
      <c r="N178" s="219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133</v>
      </c>
      <c r="AU178" s="19" t="s">
        <v>79</v>
      </c>
    </row>
    <row r="179" spans="1:51" s="13" customFormat="1" ht="12">
      <c r="A179" s="13"/>
      <c r="B179" s="222"/>
      <c r="C179" s="223"/>
      <c r="D179" s="215" t="s">
        <v>135</v>
      </c>
      <c r="E179" s="224" t="s">
        <v>19</v>
      </c>
      <c r="F179" s="225" t="s">
        <v>267</v>
      </c>
      <c r="G179" s="223"/>
      <c r="H179" s="226">
        <v>12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2" t="s">
        <v>135</v>
      </c>
      <c r="AU179" s="232" t="s">
        <v>79</v>
      </c>
      <c r="AV179" s="13" t="s">
        <v>79</v>
      </c>
      <c r="AW179" s="13" t="s">
        <v>31</v>
      </c>
      <c r="AX179" s="13" t="s">
        <v>77</v>
      </c>
      <c r="AY179" s="232" t="s">
        <v>122</v>
      </c>
    </row>
    <row r="180" spans="1:65" s="2" customFormat="1" ht="16.5" customHeight="1">
      <c r="A180" s="40"/>
      <c r="B180" s="41"/>
      <c r="C180" s="202" t="s">
        <v>7</v>
      </c>
      <c r="D180" s="202" t="s">
        <v>124</v>
      </c>
      <c r="E180" s="203" t="s">
        <v>268</v>
      </c>
      <c r="F180" s="204" t="s">
        <v>269</v>
      </c>
      <c r="G180" s="205" t="s">
        <v>154</v>
      </c>
      <c r="H180" s="206">
        <v>9.6</v>
      </c>
      <c r="I180" s="207"/>
      <c r="J180" s="208">
        <f>ROUND(I180*H180,2)</f>
        <v>0</v>
      </c>
      <c r="K180" s="204" t="s">
        <v>128</v>
      </c>
      <c r="L180" s="46"/>
      <c r="M180" s="209" t="s">
        <v>19</v>
      </c>
      <c r="N180" s="210" t="s">
        <v>40</v>
      </c>
      <c r="O180" s="86"/>
      <c r="P180" s="211">
        <f>O180*H180</f>
        <v>0</v>
      </c>
      <c r="Q180" s="211">
        <v>0.00016</v>
      </c>
      <c r="R180" s="211">
        <f>Q180*H180</f>
        <v>0.001536</v>
      </c>
      <c r="S180" s="211">
        <v>0</v>
      </c>
      <c r="T180" s="212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3" t="s">
        <v>129</v>
      </c>
      <c r="AT180" s="213" t="s">
        <v>124</v>
      </c>
      <c r="AU180" s="213" t="s">
        <v>79</v>
      </c>
      <c r="AY180" s="19" t="s">
        <v>122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9" t="s">
        <v>77</v>
      </c>
      <c r="BK180" s="214">
        <f>ROUND(I180*H180,2)</f>
        <v>0</v>
      </c>
      <c r="BL180" s="19" t="s">
        <v>129</v>
      </c>
      <c r="BM180" s="213" t="s">
        <v>270</v>
      </c>
    </row>
    <row r="181" spans="1:47" s="2" customFormat="1" ht="12">
      <c r="A181" s="40"/>
      <c r="B181" s="41"/>
      <c r="C181" s="42"/>
      <c r="D181" s="215" t="s">
        <v>131</v>
      </c>
      <c r="E181" s="42"/>
      <c r="F181" s="216" t="s">
        <v>269</v>
      </c>
      <c r="G181" s="42"/>
      <c r="H181" s="42"/>
      <c r="I181" s="217"/>
      <c r="J181" s="42"/>
      <c r="K181" s="42"/>
      <c r="L181" s="46"/>
      <c r="M181" s="218"/>
      <c r="N181" s="219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131</v>
      </c>
      <c r="AU181" s="19" t="s">
        <v>79</v>
      </c>
    </row>
    <row r="182" spans="1:47" s="2" customFormat="1" ht="12">
      <c r="A182" s="40"/>
      <c r="B182" s="41"/>
      <c r="C182" s="42"/>
      <c r="D182" s="220" t="s">
        <v>133</v>
      </c>
      <c r="E182" s="42"/>
      <c r="F182" s="221" t="s">
        <v>271</v>
      </c>
      <c r="G182" s="42"/>
      <c r="H182" s="42"/>
      <c r="I182" s="217"/>
      <c r="J182" s="42"/>
      <c r="K182" s="42"/>
      <c r="L182" s="46"/>
      <c r="M182" s="218"/>
      <c r="N182" s="219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133</v>
      </c>
      <c r="AU182" s="19" t="s">
        <v>79</v>
      </c>
    </row>
    <row r="183" spans="1:51" s="13" customFormat="1" ht="12">
      <c r="A183" s="13"/>
      <c r="B183" s="222"/>
      <c r="C183" s="223"/>
      <c r="D183" s="215" t="s">
        <v>135</v>
      </c>
      <c r="E183" s="224" t="s">
        <v>19</v>
      </c>
      <c r="F183" s="225" t="s">
        <v>272</v>
      </c>
      <c r="G183" s="223"/>
      <c r="H183" s="226">
        <v>9.6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2" t="s">
        <v>135</v>
      </c>
      <c r="AU183" s="232" t="s">
        <v>79</v>
      </c>
      <c r="AV183" s="13" t="s">
        <v>79</v>
      </c>
      <c r="AW183" s="13" t="s">
        <v>31</v>
      </c>
      <c r="AX183" s="13" t="s">
        <v>77</v>
      </c>
      <c r="AY183" s="232" t="s">
        <v>122</v>
      </c>
    </row>
    <row r="184" spans="1:65" s="2" customFormat="1" ht="16.5" customHeight="1">
      <c r="A184" s="40"/>
      <c r="B184" s="41"/>
      <c r="C184" s="202" t="s">
        <v>273</v>
      </c>
      <c r="D184" s="202" t="s">
        <v>124</v>
      </c>
      <c r="E184" s="203" t="s">
        <v>274</v>
      </c>
      <c r="F184" s="204" t="s">
        <v>275</v>
      </c>
      <c r="G184" s="205" t="s">
        <v>162</v>
      </c>
      <c r="H184" s="206">
        <v>8.46</v>
      </c>
      <c r="I184" s="207"/>
      <c r="J184" s="208">
        <f>ROUND(I184*H184,2)</f>
        <v>0</v>
      </c>
      <c r="K184" s="204" t="s">
        <v>128</v>
      </c>
      <c r="L184" s="46"/>
      <c r="M184" s="209" t="s">
        <v>19</v>
      </c>
      <c r="N184" s="210" t="s">
        <v>40</v>
      </c>
      <c r="O184" s="86"/>
      <c r="P184" s="211">
        <f>O184*H184</f>
        <v>0</v>
      </c>
      <c r="Q184" s="211">
        <v>2.55054</v>
      </c>
      <c r="R184" s="211">
        <f>Q184*H184</f>
        <v>21.5775684</v>
      </c>
      <c r="S184" s="211">
        <v>0</v>
      </c>
      <c r="T184" s="212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3" t="s">
        <v>129</v>
      </c>
      <c r="AT184" s="213" t="s">
        <v>124</v>
      </c>
      <c r="AU184" s="213" t="s">
        <v>79</v>
      </c>
      <c r="AY184" s="19" t="s">
        <v>122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9" t="s">
        <v>77</v>
      </c>
      <c r="BK184" s="214">
        <f>ROUND(I184*H184,2)</f>
        <v>0</v>
      </c>
      <c r="BL184" s="19" t="s">
        <v>129</v>
      </c>
      <c r="BM184" s="213" t="s">
        <v>276</v>
      </c>
    </row>
    <row r="185" spans="1:47" s="2" customFormat="1" ht="12">
      <c r="A185" s="40"/>
      <c r="B185" s="41"/>
      <c r="C185" s="42"/>
      <c r="D185" s="215" t="s">
        <v>131</v>
      </c>
      <c r="E185" s="42"/>
      <c r="F185" s="216" t="s">
        <v>277</v>
      </c>
      <c r="G185" s="42"/>
      <c r="H185" s="42"/>
      <c r="I185" s="217"/>
      <c r="J185" s="42"/>
      <c r="K185" s="42"/>
      <c r="L185" s="46"/>
      <c r="M185" s="218"/>
      <c r="N185" s="219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131</v>
      </c>
      <c r="AU185" s="19" t="s">
        <v>79</v>
      </c>
    </row>
    <row r="186" spans="1:47" s="2" customFormat="1" ht="12">
      <c r="A186" s="40"/>
      <c r="B186" s="41"/>
      <c r="C186" s="42"/>
      <c r="D186" s="220" t="s">
        <v>133</v>
      </c>
      <c r="E186" s="42"/>
      <c r="F186" s="221" t="s">
        <v>278</v>
      </c>
      <c r="G186" s="42"/>
      <c r="H186" s="42"/>
      <c r="I186" s="217"/>
      <c r="J186" s="42"/>
      <c r="K186" s="42"/>
      <c r="L186" s="46"/>
      <c r="M186" s="218"/>
      <c r="N186" s="219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133</v>
      </c>
      <c r="AU186" s="19" t="s">
        <v>79</v>
      </c>
    </row>
    <row r="187" spans="1:51" s="13" customFormat="1" ht="12">
      <c r="A187" s="13"/>
      <c r="B187" s="222"/>
      <c r="C187" s="223"/>
      <c r="D187" s="215" t="s">
        <v>135</v>
      </c>
      <c r="E187" s="224" t="s">
        <v>19</v>
      </c>
      <c r="F187" s="225" t="s">
        <v>279</v>
      </c>
      <c r="G187" s="223"/>
      <c r="H187" s="226">
        <v>8.46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2" t="s">
        <v>135</v>
      </c>
      <c r="AU187" s="232" t="s">
        <v>79</v>
      </c>
      <c r="AV187" s="13" t="s">
        <v>79</v>
      </c>
      <c r="AW187" s="13" t="s">
        <v>31</v>
      </c>
      <c r="AX187" s="13" t="s">
        <v>77</v>
      </c>
      <c r="AY187" s="232" t="s">
        <v>122</v>
      </c>
    </row>
    <row r="188" spans="1:65" s="2" customFormat="1" ht="24.15" customHeight="1">
      <c r="A188" s="40"/>
      <c r="B188" s="41"/>
      <c r="C188" s="202" t="s">
        <v>280</v>
      </c>
      <c r="D188" s="202" t="s">
        <v>124</v>
      </c>
      <c r="E188" s="203" t="s">
        <v>281</v>
      </c>
      <c r="F188" s="204" t="s">
        <v>282</v>
      </c>
      <c r="G188" s="205" t="s">
        <v>162</v>
      </c>
      <c r="H188" s="206">
        <v>8.46</v>
      </c>
      <c r="I188" s="207"/>
      <c r="J188" s="208">
        <f>ROUND(I188*H188,2)</f>
        <v>0</v>
      </c>
      <c r="K188" s="204" t="s">
        <v>128</v>
      </c>
      <c r="L188" s="46"/>
      <c r="M188" s="209" t="s">
        <v>19</v>
      </c>
      <c r="N188" s="210" t="s">
        <v>40</v>
      </c>
      <c r="O188" s="86"/>
      <c r="P188" s="211">
        <f>O188*H188</f>
        <v>0</v>
      </c>
      <c r="Q188" s="211">
        <v>0.04858</v>
      </c>
      <c r="R188" s="211">
        <f>Q188*H188</f>
        <v>0.41098680000000004</v>
      </c>
      <c r="S188" s="211">
        <v>0</v>
      </c>
      <c r="T188" s="212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3" t="s">
        <v>129</v>
      </c>
      <c r="AT188" s="213" t="s">
        <v>124</v>
      </c>
      <c r="AU188" s="213" t="s">
        <v>79</v>
      </c>
      <c r="AY188" s="19" t="s">
        <v>122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9" t="s">
        <v>77</v>
      </c>
      <c r="BK188" s="214">
        <f>ROUND(I188*H188,2)</f>
        <v>0</v>
      </c>
      <c r="BL188" s="19" t="s">
        <v>129</v>
      </c>
      <c r="BM188" s="213" t="s">
        <v>283</v>
      </c>
    </row>
    <row r="189" spans="1:47" s="2" customFormat="1" ht="12">
      <c r="A189" s="40"/>
      <c r="B189" s="41"/>
      <c r="C189" s="42"/>
      <c r="D189" s="215" t="s">
        <v>131</v>
      </c>
      <c r="E189" s="42"/>
      <c r="F189" s="216" t="s">
        <v>284</v>
      </c>
      <c r="G189" s="42"/>
      <c r="H189" s="42"/>
      <c r="I189" s="217"/>
      <c r="J189" s="42"/>
      <c r="K189" s="42"/>
      <c r="L189" s="46"/>
      <c r="M189" s="218"/>
      <c r="N189" s="219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131</v>
      </c>
      <c r="AU189" s="19" t="s">
        <v>79</v>
      </c>
    </row>
    <row r="190" spans="1:47" s="2" customFormat="1" ht="12">
      <c r="A190" s="40"/>
      <c r="B190" s="41"/>
      <c r="C190" s="42"/>
      <c r="D190" s="220" t="s">
        <v>133</v>
      </c>
      <c r="E190" s="42"/>
      <c r="F190" s="221" t="s">
        <v>285</v>
      </c>
      <c r="G190" s="42"/>
      <c r="H190" s="42"/>
      <c r="I190" s="217"/>
      <c r="J190" s="42"/>
      <c r="K190" s="42"/>
      <c r="L190" s="46"/>
      <c r="M190" s="218"/>
      <c r="N190" s="219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133</v>
      </c>
      <c r="AU190" s="19" t="s">
        <v>79</v>
      </c>
    </row>
    <row r="191" spans="1:65" s="2" customFormat="1" ht="16.5" customHeight="1">
      <c r="A191" s="40"/>
      <c r="B191" s="41"/>
      <c r="C191" s="202" t="s">
        <v>286</v>
      </c>
      <c r="D191" s="202" t="s">
        <v>124</v>
      </c>
      <c r="E191" s="203" t="s">
        <v>287</v>
      </c>
      <c r="F191" s="204" t="s">
        <v>288</v>
      </c>
      <c r="G191" s="205" t="s">
        <v>127</v>
      </c>
      <c r="H191" s="206">
        <v>7.44</v>
      </c>
      <c r="I191" s="207"/>
      <c r="J191" s="208">
        <f>ROUND(I191*H191,2)</f>
        <v>0</v>
      </c>
      <c r="K191" s="204" t="s">
        <v>128</v>
      </c>
      <c r="L191" s="46"/>
      <c r="M191" s="209" t="s">
        <v>19</v>
      </c>
      <c r="N191" s="210" t="s">
        <v>40</v>
      </c>
      <c r="O191" s="86"/>
      <c r="P191" s="211">
        <f>O191*H191</f>
        <v>0</v>
      </c>
      <c r="Q191" s="211">
        <v>0.0013</v>
      </c>
      <c r="R191" s="211">
        <f>Q191*H191</f>
        <v>0.009672</v>
      </c>
      <c r="S191" s="211">
        <v>0</v>
      </c>
      <c r="T191" s="21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3" t="s">
        <v>129</v>
      </c>
      <c r="AT191" s="213" t="s">
        <v>124</v>
      </c>
      <c r="AU191" s="213" t="s">
        <v>79</v>
      </c>
      <c r="AY191" s="19" t="s">
        <v>122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9" t="s">
        <v>77</v>
      </c>
      <c r="BK191" s="214">
        <f>ROUND(I191*H191,2)</f>
        <v>0</v>
      </c>
      <c r="BL191" s="19" t="s">
        <v>129</v>
      </c>
      <c r="BM191" s="213" t="s">
        <v>289</v>
      </c>
    </row>
    <row r="192" spans="1:47" s="2" customFormat="1" ht="12">
      <c r="A192" s="40"/>
      <c r="B192" s="41"/>
      <c r="C192" s="42"/>
      <c r="D192" s="215" t="s">
        <v>131</v>
      </c>
      <c r="E192" s="42"/>
      <c r="F192" s="216" t="s">
        <v>290</v>
      </c>
      <c r="G192" s="42"/>
      <c r="H192" s="42"/>
      <c r="I192" s="217"/>
      <c r="J192" s="42"/>
      <c r="K192" s="42"/>
      <c r="L192" s="46"/>
      <c r="M192" s="218"/>
      <c r="N192" s="219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131</v>
      </c>
      <c r="AU192" s="19" t="s">
        <v>79</v>
      </c>
    </row>
    <row r="193" spans="1:47" s="2" customFormat="1" ht="12">
      <c r="A193" s="40"/>
      <c r="B193" s="41"/>
      <c r="C193" s="42"/>
      <c r="D193" s="220" t="s">
        <v>133</v>
      </c>
      <c r="E193" s="42"/>
      <c r="F193" s="221" t="s">
        <v>291</v>
      </c>
      <c r="G193" s="42"/>
      <c r="H193" s="42"/>
      <c r="I193" s="217"/>
      <c r="J193" s="42"/>
      <c r="K193" s="42"/>
      <c r="L193" s="46"/>
      <c r="M193" s="218"/>
      <c r="N193" s="219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133</v>
      </c>
      <c r="AU193" s="19" t="s">
        <v>79</v>
      </c>
    </row>
    <row r="194" spans="1:51" s="13" customFormat="1" ht="12">
      <c r="A194" s="13"/>
      <c r="B194" s="222"/>
      <c r="C194" s="223"/>
      <c r="D194" s="215" t="s">
        <v>135</v>
      </c>
      <c r="E194" s="224" t="s">
        <v>19</v>
      </c>
      <c r="F194" s="225" t="s">
        <v>292</v>
      </c>
      <c r="G194" s="223"/>
      <c r="H194" s="226">
        <v>7.44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2" t="s">
        <v>135</v>
      </c>
      <c r="AU194" s="232" t="s">
        <v>79</v>
      </c>
      <c r="AV194" s="13" t="s">
        <v>79</v>
      </c>
      <c r="AW194" s="13" t="s">
        <v>31</v>
      </c>
      <c r="AX194" s="13" t="s">
        <v>77</v>
      </c>
      <c r="AY194" s="232" t="s">
        <v>122</v>
      </c>
    </row>
    <row r="195" spans="1:65" s="2" customFormat="1" ht="16.5" customHeight="1">
      <c r="A195" s="40"/>
      <c r="B195" s="41"/>
      <c r="C195" s="202" t="s">
        <v>293</v>
      </c>
      <c r="D195" s="202" t="s">
        <v>124</v>
      </c>
      <c r="E195" s="203" t="s">
        <v>294</v>
      </c>
      <c r="F195" s="204" t="s">
        <v>295</v>
      </c>
      <c r="G195" s="205" t="s">
        <v>127</v>
      </c>
      <c r="H195" s="206">
        <v>7.44</v>
      </c>
      <c r="I195" s="207"/>
      <c r="J195" s="208">
        <f>ROUND(I195*H195,2)</f>
        <v>0</v>
      </c>
      <c r="K195" s="204" t="s">
        <v>128</v>
      </c>
      <c r="L195" s="46"/>
      <c r="M195" s="209" t="s">
        <v>19</v>
      </c>
      <c r="N195" s="210" t="s">
        <v>40</v>
      </c>
      <c r="O195" s="86"/>
      <c r="P195" s="211">
        <f>O195*H195</f>
        <v>0</v>
      </c>
      <c r="Q195" s="211">
        <v>4E-05</v>
      </c>
      <c r="R195" s="211">
        <f>Q195*H195</f>
        <v>0.0002976</v>
      </c>
      <c r="S195" s="211">
        <v>0</v>
      </c>
      <c r="T195" s="212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3" t="s">
        <v>129</v>
      </c>
      <c r="AT195" s="213" t="s">
        <v>124</v>
      </c>
      <c r="AU195" s="213" t="s">
        <v>79</v>
      </c>
      <c r="AY195" s="19" t="s">
        <v>122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9" t="s">
        <v>77</v>
      </c>
      <c r="BK195" s="214">
        <f>ROUND(I195*H195,2)</f>
        <v>0</v>
      </c>
      <c r="BL195" s="19" t="s">
        <v>129</v>
      </c>
      <c r="BM195" s="213" t="s">
        <v>296</v>
      </c>
    </row>
    <row r="196" spans="1:47" s="2" customFormat="1" ht="12">
      <c r="A196" s="40"/>
      <c r="B196" s="41"/>
      <c r="C196" s="42"/>
      <c r="D196" s="215" t="s">
        <v>131</v>
      </c>
      <c r="E196" s="42"/>
      <c r="F196" s="216" t="s">
        <v>297</v>
      </c>
      <c r="G196" s="42"/>
      <c r="H196" s="42"/>
      <c r="I196" s="217"/>
      <c r="J196" s="42"/>
      <c r="K196" s="42"/>
      <c r="L196" s="46"/>
      <c r="M196" s="218"/>
      <c r="N196" s="219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131</v>
      </c>
      <c r="AU196" s="19" t="s">
        <v>79</v>
      </c>
    </row>
    <row r="197" spans="1:47" s="2" customFormat="1" ht="12">
      <c r="A197" s="40"/>
      <c r="B197" s="41"/>
      <c r="C197" s="42"/>
      <c r="D197" s="220" t="s">
        <v>133</v>
      </c>
      <c r="E197" s="42"/>
      <c r="F197" s="221" t="s">
        <v>298</v>
      </c>
      <c r="G197" s="42"/>
      <c r="H197" s="42"/>
      <c r="I197" s="217"/>
      <c r="J197" s="42"/>
      <c r="K197" s="42"/>
      <c r="L197" s="46"/>
      <c r="M197" s="218"/>
      <c r="N197" s="219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133</v>
      </c>
      <c r="AU197" s="19" t="s">
        <v>79</v>
      </c>
    </row>
    <row r="198" spans="1:65" s="2" customFormat="1" ht="16.5" customHeight="1">
      <c r="A198" s="40"/>
      <c r="B198" s="41"/>
      <c r="C198" s="202" t="s">
        <v>299</v>
      </c>
      <c r="D198" s="202" t="s">
        <v>124</v>
      </c>
      <c r="E198" s="203" t="s">
        <v>300</v>
      </c>
      <c r="F198" s="204" t="s">
        <v>301</v>
      </c>
      <c r="G198" s="205" t="s">
        <v>229</v>
      </c>
      <c r="H198" s="206">
        <v>1.328</v>
      </c>
      <c r="I198" s="207"/>
      <c r="J198" s="208">
        <f>ROUND(I198*H198,2)</f>
        <v>0</v>
      </c>
      <c r="K198" s="204" t="s">
        <v>128</v>
      </c>
      <c r="L198" s="46"/>
      <c r="M198" s="209" t="s">
        <v>19</v>
      </c>
      <c r="N198" s="210" t="s">
        <v>40</v>
      </c>
      <c r="O198" s="86"/>
      <c r="P198" s="211">
        <f>O198*H198</f>
        <v>0</v>
      </c>
      <c r="Q198" s="211">
        <v>1.0383</v>
      </c>
      <c r="R198" s="211">
        <f>Q198*H198</f>
        <v>1.3788624</v>
      </c>
      <c r="S198" s="211">
        <v>0</v>
      </c>
      <c r="T198" s="212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3" t="s">
        <v>129</v>
      </c>
      <c r="AT198" s="213" t="s">
        <v>124</v>
      </c>
      <c r="AU198" s="213" t="s">
        <v>79</v>
      </c>
      <c r="AY198" s="19" t="s">
        <v>122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9" t="s">
        <v>77</v>
      </c>
      <c r="BK198" s="214">
        <f>ROUND(I198*H198,2)</f>
        <v>0</v>
      </c>
      <c r="BL198" s="19" t="s">
        <v>129</v>
      </c>
      <c r="BM198" s="213" t="s">
        <v>302</v>
      </c>
    </row>
    <row r="199" spans="1:47" s="2" customFormat="1" ht="12">
      <c r="A199" s="40"/>
      <c r="B199" s="41"/>
      <c r="C199" s="42"/>
      <c r="D199" s="215" t="s">
        <v>131</v>
      </c>
      <c r="E199" s="42"/>
      <c r="F199" s="216" t="s">
        <v>303</v>
      </c>
      <c r="G199" s="42"/>
      <c r="H199" s="42"/>
      <c r="I199" s="217"/>
      <c r="J199" s="42"/>
      <c r="K199" s="42"/>
      <c r="L199" s="46"/>
      <c r="M199" s="218"/>
      <c r="N199" s="219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131</v>
      </c>
      <c r="AU199" s="19" t="s">
        <v>79</v>
      </c>
    </row>
    <row r="200" spans="1:47" s="2" customFormat="1" ht="12">
      <c r="A200" s="40"/>
      <c r="B200" s="41"/>
      <c r="C200" s="42"/>
      <c r="D200" s="220" t="s">
        <v>133</v>
      </c>
      <c r="E200" s="42"/>
      <c r="F200" s="221" t="s">
        <v>304</v>
      </c>
      <c r="G200" s="42"/>
      <c r="H200" s="42"/>
      <c r="I200" s="217"/>
      <c r="J200" s="42"/>
      <c r="K200" s="42"/>
      <c r="L200" s="46"/>
      <c r="M200" s="218"/>
      <c r="N200" s="219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133</v>
      </c>
      <c r="AU200" s="19" t="s">
        <v>79</v>
      </c>
    </row>
    <row r="201" spans="1:51" s="15" customFormat="1" ht="12">
      <c r="A201" s="15"/>
      <c r="B201" s="254"/>
      <c r="C201" s="255"/>
      <c r="D201" s="215" t="s">
        <v>135</v>
      </c>
      <c r="E201" s="256" t="s">
        <v>19</v>
      </c>
      <c r="F201" s="257" t="s">
        <v>305</v>
      </c>
      <c r="G201" s="255"/>
      <c r="H201" s="256" t="s">
        <v>19</v>
      </c>
      <c r="I201" s="258"/>
      <c r="J201" s="255"/>
      <c r="K201" s="255"/>
      <c r="L201" s="259"/>
      <c r="M201" s="260"/>
      <c r="N201" s="261"/>
      <c r="O201" s="261"/>
      <c r="P201" s="261"/>
      <c r="Q201" s="261"/>
      <c r="R201" s="261"/>
      <c r="S201" s="261"/>
      <c r="T201" s="26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3" t="s">
        <v>135</v>
      </c>
      <c r="AU201" s="263" t="s">
        <v>79</v>
      </c>
      <c r="AV201" s="15" t="s">
        <v>77</v>
      </c>
      <c r="AW201" s="15" t="s">
        <v>31</v>
      </c>
      <c r="AX201" s="15" t="s">
        <v>69</v>
      </c>
      <c r="AY201" s="263" t="s">
        <v>122</v>
      </c>
    </row>
    <row r="202" spans="1:51" s="13" customFormat="1" ht="12">
      <c r="A202" s="13"/>
      <c r="B202" s="222"/>
      <c r="C202" s="223"/>
      <c r="D202" s="215" t="s">
        <v>135</v>
      </c>
      <c r="E202" s="224" t="s">
        <v>19</v>
      </c>
      <c r="F202" s="225" t="s">
        <v>306</v>
      </c>
      <c r="G202" s="223"/>
      <c r="H202" s="226">
        <v>1.328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2" t="s">
        <v>135</v>
      </c>
      <c r="AU202" s="232" t="s">
        <v>79</v>
      </c>
      <c r="AV202" s="13" t="s">
        <v>79</v>
      </c>
      <c r="AW202" s="13" t="s">
        <v>31</v>
      </c>
      <c r="AX202" s="13" t="s">
        <v>77</v>
      </c>
      <c r="AY202" s="232" t="s">
        <v>122</v>
      </c>
    </row>
    <row r="203" spans="1:63" s="12" customFormat="1" ht="22.8" customHeight="1">
      <c r="A203" s="12"/>
      <c r="B203" s="186"/>
      <c r="C203" s="187"/>
      <c r="D203" s="188" t="s">
        <v>68</v>
      </c>
      <c r="E203" s="200" t="s">
        <v>143</v>
      </c>
      <c r="F203" s="200" t="s">
        <v>307</v>
      </c>
      <c r="G203" s="187"/>
      <c r="H203" s="187"/>
      <c r="I203" s="190"/>
      <c r="J203" s="201">
        <f>BK203</f>
        <v>0</v>
      </c>
      <c r="K203" s="187"/>
      <c r="L203" s="192"/>
      <c r="M203" s="193"/>
      <c r="N203" s="194"/>
      <c r="O203" s="194"/>
      <c r="P203" s="195">
        <f>SUM(P204:P231)</f>
        <v>0</v>
      </c>
      <c r="Q203" s="194"/>
      <c r="R203" s="195">
        <f>SUM(R204:R231)</f>
        <v>34.09099025</v>
      </c>
      <c r="S203" s="194"/>
      <c r="T203" s="196">
        <f>SUM(T204:T231)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97" t="s">
        <v>77</v>
      </c>
      <c r="AT203" s="198" t="s">
        <v>68</v>
      </c>
      <c r="AU203" s="198" t="s">
        <v>77</v>
      </c>
      <c r="AY203" s="197" t="s">
        <v>122</v>
      </c>
      <c r="BK203" s="199">
        <f>SUM(BK204:BK231)</f>
        <v>0</v>
      </c>
    </row>
    <row r="204" spans="1:65" s="2" customFormat="1" ht="16.5" customHeight="1">
      <c r="A204" s="40"/>
      <c r="B204" s="41"/>
      <c r="C204" s="202" t="s">
        <v>308</v>
      </c>
      <c r="D204" s="202" t="s">
        <v>124</v>
      </c>
      <c r="E204" s="203" t="s">
        <v>309</v>
      </c>
      <c r="F204" s="204" t="s">
        <v>310</v>
      </c>
      <c r="G204" s="205" t="s">
        <v>162</v>
      </c>
      <c r="H204" s="206">
        <v>2.8</v>
      </c>
      <c r="I204" s="207"/>
      <c r="J204" s="208">
        <f>ROUND(I204*H204,2)</f>
        <v>0</v>
      </c>
      <c r="K204" s="204" t="s">
        <v>128</v>
      </c>
      <c r="L204" s="46"/>
      <c r="M204" s="209" t="s">
        <v>19</v>
      </c>
      <c r="N204" s="210" t="s">
        <v>40</v>
      </c>
      <c r="O204" s="86"/>
      <c r="P204" s="211">
        <f>O204*H204</f>
        <v>0</v>
      </c>
      <c r="Q204" s="211">
        <v>2.90139</v>
      </c>
      <c r="R204" s="211">
        <f>Q204*H204</f>
        <v>8.123892</v>
      </c>
      <c r="S204" s="211">
        <v>0</v>
      </c>
      <c r="T204" s="212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3" t="s">
        <v>129</v>
      </c>
      <c r="AT204" s="213" t="s">
        <v>124</v>
      </c>
      <c r="AU204" s="213" t="s">
        <v>79</v>
      </c>
      <c r="AY204" s="19" t="s">
        <v>122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9" t="s">
        <v>77</v>
      </c>
      <c r="BK204" s="214">
        <f>ROUND(I204*H204,2)</f>
        <v>0</v>
      </c>
      <c r="BL204" s="19" t="s">
        <v>129</v>
      </c>
      <c r="BM204" s="213" t="s">
        <v>311</v>
      </c>
    </row>
    <row r="205" spans="1:47" s="2" customFormat="1" ht="12">
      <c r="A205" s="40"/>
      <c r="B205" s="41"/>
      <c r="C205" s="42"/>
      <c r="D205" s="215" t="s">
        <v>131</v>
      </c>
      <c r="E205" s="42"/>
      <c r="F205" s="216" t="s">
        <v>312</v>
      </c>
      <c r="G205" s="42"/>
      <c r="H205" s="42"/>
      <c r="I205" s="217"/>
      <c r="J205" s="42"/>
      <c r="K205" s="42"/>
      <c r="L205" s="46"/>
      <c r="M205" s="218"/>
      <c r="N205" s="219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131</v>
      </c>
      <c r="AU205" s="19" t="s">
        <v>79</v>
      </c>
    </row>
    <row r="206" spans="1:47" s="2" customFormat="1" ht="12">
      <c r="A206" s="40"/>
      <c r="B206" s="41"/>
      <c r="C206" s="42"/>
      <c r="D206" s="220" t="s">
        <v>133</v>
      </c>
      <c r="E206" s="42"/>
      <c r="F206" s="221" t="s">
        <v>313</v>
      </c>
      <c r="G206" s="42"/>
      <c r="H206" s="42"/>
      <c r="I206" s="217"/>
      <c r="J206" s="42"/>
      <c r="K206" s="42"/>
      <c r="L206" s="46"/>
      <c r="M206" s="218"/>
      <c r="N206" s="219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133</v>
      </c>
      <c r="AU206" s="19" t="s">
        <v>79</v>
      </c>
    </row>
    <row r="207" spans="1:51" s="13" customFormat="1" ht="12">
      <c r="A207" s="13"/>
      <c r="B207" s="222"/>
      <c r="C207" s="223"/>
      <c r="D207" s="215" t="s">
        <v>135</v>
      </c>
      <c r="E207" s="224" t="s">
        <v>19</v>
      </c>
      <c r="F207" s="225" t="s">
        <v>314</v>
      </c>
      <c r="G207" s="223"/>
      <c r="H207" s="226">
        <v>2.8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2" t="s">
        <v>135</v>
      </c>
      <c r="AU207" s="232" t="s">
        <v>79</v>
      </c>
      <c r="AV207" s="13" t="s">
        <v>79</v>
      </c>
      <c r="AW207" s="13" t="s">
        <v>31</v>
      </c>
      <c r="AX207" s="13" t="s">
        <v>77</v>
      </c>
      <c r="AY207" s="232" t="s">
        <v>122</v>
      </c>
    </row>
    <row r="208" spans="1:65" s="2" customFormat="1" ht="16.5" customHeight="1">
      <c r="A208" s="40"/>
      <c r="B208" s="41"/>
      <c r="C208" s="202" t="s">
        <v>315</v>
      </c>
      <c r="D208" s="202" t="s">
        <v>124</v>
      </c>
      <c r="E208" s="203" t="s">
        <v>316</v>
      </c>
      <c r="F208" s="204" t="s">
        <v>317</v>
      </c>
      <c r="G208" s="205" t="s">
        <v>162</v>
      </c>
      <c r="H208" s="206">
        <v>9.4</v>
      </c>
      <c r="I208" s="207"/>
      <c r="J208" s="208">
        <f>ROUND(I208*H208,2)</f>
        <v>0</v>
      </c>
      <c r="K208" s="204" t="s">
        <v>128</v>
      </c>
      <c r="L208" s="46"/>
      <c r="M208" s="209" t="s">
        <v>19</v>
      </c>
      <c r="N208" s="210" t="s">
        <v>40</v>
      </c>
      <c r="O208" s="86"/>
      <c r="P208" s="211">
        <f>O208*H208</f>
        <v>0</v>
      </c>
      <c r="Q208" s="211">
        <v>2.50209</v>
      </c>
      <c r="R208" s="211">
        <f>Q208*H208</f>
        <v>23.519646</v>
      </c>
      <c r="S208" s="211">
        <v>0</v>
      </c>
      <c r="T208" s="212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3" t="s">
        <v>129</v>
      </c>
      <c r="AT208" s="213" t="s">
        <v>124</v>
      </c>
      <c r="AU208" s="213" t="s">
        <v>79</v>
      </c>
      <c r="AY208" s="19" t="s">
        <v>122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9" t="s">
        <v>77</v>
      </c>
      <c r="BK208" s="214">
        <f>ROUND(I208*H208,2)</f>
        <v>0</v>
      </c>
      <c r="BL208" s="19" t="s">
        <v>129</v>
      </c>
      <c r="BM208" s="213" t="s">
        <v>318</v>
      </c>
    </row>
    <row r="209" spans="1:47" s="2" customFormat="1" ht="12">
      <c r="A209" s="40"/>
      <c r="B209" s="41"/>
      <c r="C209" s="42"/>
      <c r="D209" s="215" t="s">
        <v>131</v>
      </c>
      <c r="E209" s="42"/>
      <c r="F209" s="216" t="s">
        <v>319</v>
      </c>
      <c r="G209" s="42"/>
      <c r="H209" s="42"/>
      <c r="I209" s="217"/>
      <c r="J209" s="42"/>
      <c r="K209" s="42"/>
      <c r="L209" s="46"/>
      <c r="M209" s="218"/>
      <c r="N209" s="219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131</v>
      </c>
      <c r="AU209" s="19" t="s">
        <v>79</v>
      </c>
    </row>
    <row r="210" spans="1:47" s="2" customFormat="1" ht="12">
      <c r="A210" s="40"/>
      <c r="B210" s="41"/>
      <c r="C210" s="42"/>
      <c r="D210" s="220" t="s">
        <v>133</v>
      </c>
      <c r="E210" s="42"/>
      <c r="F210" s="221" t="s">
        <v>320</v>
      </c>
      <c r="G210" s="42"/>
      <c r="H210" s="42"/>
      <c r="I210" s="217"/>
      <c r="J210" s="42"/>
      <c r="K210" s="42"/>
      <c r="L210" s="46"/>
      <c r="M210" s="218"/>
      <c r="N210" s="219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133</v>
      </c>
      <c r="AU210" s="19" t="s">
        <v>79</v>
      </c>
    </row>
    <row r="211" spans="1:51" s="13" customFormat="1" ht="12">
      <c r="A211" s="13"/>
      <c r="B211" s="222"/>
      <c r="C211" s="223"/>
      <c r="D211" s="215" t="s">
        <v>135</v>
      </c>
      <c r="E211" s="224" t="s">
        <v>19</v>
      </c>
      <c r="F211" s="225" t="s">
        <v>321</v>
      </c>
      <c r="G211" s="223"/>
      <c r="H211" s="226">
        <v>9.4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2" t="s">
        <v>135</v>
      </c>
      <c r="AU211" s="232" t="s">
        <v>79</v>
      </c>
      <c r="AV211" s="13" t="s">
        <v>79</v>
      </c>
      <c r="AW211" s="13" t="s">
        <v>31</v>
      </c>
      <c r="AX211" s="13" t="s">
        <v>77</v>
      </c>
      <c r="AY211" s="232" t="s">
        <v>122</v>
      </c>
    </row>
    <row r="212" spans="1:65" s="2" customFormat="1" ht="16.5" customHeight="1">
      <c r="A212" s="40"/>
      <c r="B212" s="41"/>
      <c r="C212" s="202" t="s">
        <v>322</v>
      </c>
      <c r="D212" s="202" t="s">
        <v>124</v>
      </c>
      <c r="E212" s="203" t="s">
        <v>323</v>
      </c>
      <c r="F212" s="204" t="s">
        <v>324</v>
      </c>
      <c r="G212" s="205" t="s">
        <v>162</v>
      </c>
      <c r="H212" s="206">
        <v>9.4</v>
      </c>
      <c r="I212" s="207"/>
      <c r="J212" s="208">
        <f>ROUND(I212*H212,2)</f>
        <v>0</v>
      </c>
      <c r="K212" s="204" t="s">
        <v>128</v>
      </c>
      <c r="L212" s="46"/>
      <c r="M212" s="209" t="s">
        <v>19</v>
      </c>
      <c r="N212" s="210" t="s">
        <v>40</v>
      </c>
      <c r="O212" s="86"/>
      <c r="P212" s="211">
        <f>O212*H212</f>
        <v>0</v>
      </c>
      <c r="Q212" s="211">
        <v>0.04858</v>
      </c>
      <c r="R212" s="211">
        <f>Q212*H212</f>
        <v>0.456652</v>
      </c>
      <c r="S212" s="211">
        <v>0</v>
      </c>
      <c r="T212" s="212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3" t="s">
        <v>129</v>
      </c>
      <c r="AT212" s="213" t="s">
        <v>124</v>
      </c>
      <c r="AU212" s="213" t="s">
        <v>79</v>
      </c>
      <c r="AY212" s="19" t="s">
        <v>122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9" t="s">
        <v>77</v>
      </c>
      <c r="BK212" s="214">
        <f>ROUND(I212*H212,2)</f>
        <v>0</v>
      </c>
      <c r="BL212" s="19" t="s">
        <v>129</v>
      </c>
      <c r="BM212" s="213" t="s">
        <v>325</v>
      </c>
    </row>
    <row r="213" spans="1:47" s="2" customFormat="1" ht="12">
      <c r="A213" s="40"/>
      <c r="B213" s="41"/>
      <c r="C213" s="42"/>
      <c r="D213" s="215" t="s">
        <v>131</v>
      </c>
      <c r="E213" s="42"/>
      <c r="F213" s="216" t="s">
        <v>326</v>
      </c>
      <c r="G213" s="42"/>
      <c r="H213" s="42"/>
      <c r="I213" s="217"/>
      <c r="J213" s="42"/>
      <c r="K213" s="42"/>
      <c r="L213" s="46"/>
      <c r="M213" s="218"/>
      <c r="N213" s="219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131</v>
      </c>
      <c r="AU213" s="19" t="s">
        <v>79</v>
      </c>
    </row>
    <row r="214" spans="1:47" s="2" customFormat="1" ht="12">
      <c r="A214" s="40"/>
      <c r="B214" s="41"/>
      <c r="C214" s="42"/>
      <c r="D214" s="220" t="s">
        <v>133</v>
      </c>
      <c r="E214" s="42"/>
      <c r="F214" s="221" t="s">
        <v>327</v>
      </c>
      <c r="G214" s="42"/>
      <c r="H214" s="42"/>
      <c r="I214" s="217"/>
      <c r="J214" s="42"/>
      <c r="K214" s="42"/>
      <c r="L214" s="46"/>
      <c r="M214" s="218"/>
      <c r="N214" s="21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133</v>
      </c>
      <c r="AU214" s="19" t="s">
        <v>79</v>
      </c>
    </row>
    <row r="215" spans="1:65" s="2" customFormat="1" ht="16.5" customHeight="1">
      <c r="A215" s="40"/>
      <c r="B215" s="41"/>
      <c r="C215" s="202" t="s">
        <v>328</v>
      </c>
      <c r="D215" s="202" t="s">
        <v>124</v>
      </c>
      <c r="E215" s="203" t="s">
        <v>329</v>
      </c>
      <c r="F215" s="204" t="s">
        <v>330</v>
      </c>
      <c r="G215" s="205" t="s">
        <v>127</v>
      </c>
      <c r="H215" s="206">
        <v>20.8</v>
      </c>
      <c r="I215" s="207"/>
      <c r="J215" s="208">
        <f>ROUND(I215*H215,2)</f>
        <v>0</v>
      </c>
      <c r="K215" s="204" t="s">
        <v>128</v>
      </c>
      <c r="L215" s="46"/>
      <c r="M215" s="209" t="s">
        <v>19</v>
      </c>
      <c r="N215" s="210" t="s">
        <v>40</v>
      </c>
      <c r="O215" s="86"/>
      <c r="P215" s="211">
        <f>O215*H215</f>
        <v>0</v>
      </c>
      <c r="Q215" s="211">
        <v>0.00166</v>
      </c>
      <c r="R215" s="211">
        <f>Q215*H215</f>
        <v>0.034528</v>
      </c>
      <c r="S215" s="211">
        <v>0</v>
      </c>
      <c r="T215" s="212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3" t="s">
        <v>129</v>
      </c>
      <c r="AT215" s="213" t="s">
        <v>124</v>
      </c>
      <c r="AU215" s="213" t="s">
        <v>79</v>
      </c>
      <c r="AY215" s="19" t="s">
        <v>122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9" t="s">
        <v>77</v>
      </c>
      <c r="BK215" s="214">
        <f>ROUND(I215*H215,2)</f>
        <v>0</v>
      </c>
      <c r="BL215" s="19" t="s">
        <v>129</v>
      </c>
      <c r="BM215" s="213" t="s">
        <v>331</v>
      </c>
    </row>
    <row r="216" spans="1:47" s="2" customFormat="1" ht="12">
      <c r="A216" s="40"/>
      <c r="B216" s="41"/>
      <c r="C216" s="42"/>
      <c r="D216" s="215" t="s">
        <v>131</v>
      </c>
      <c r="E216" s="42"/>
      <c r="F216" s="216" t="s">
        <v>332</v>
      </c>
      <c r="G216" s="42"/>
      <c r="H216" s="42"/>
      <c r="I216" s="217"/>
      <c r="J216" s="42"/>
      <c r="K216" s="42"/>
      <c r="L216" s="46"/>
      <c r="M216" s="218"/>
      <c r="N216" s="219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131</v>
      </c>
      <c r="AU216" s="19" t="s">
        <v>79</v>
      </c>
    </row>
    <row r="217" spans="1:47" s="2" customFormat="1" ht="12">
      <c r="A217" s="40"/>
      <c r="B217" s="41"/>
      <c r="C217" s="42"/>
      <c r="D217" s="220" t="s">
        <v>133</v>
      </c>
      <c r="E217" s="42"/>
      <c r="F217" s="221" t="s">
        <v>333</v>
      </c>
      <c r="G217" s="42"/>
      <c r="H217" s="42"/>
      <c r="I217" s="217"/>
      <c r="J217" s="42"/>
      <c r="K217" s="42"/>
      <c r="L217" s="46"/>
      <c r="M217" s="218"/>
      <c r="N217" s="219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133</v>
      </c>
      <c r="AU217" s="19" t="s">
        <v>79</v>
      </c>
    </row>
    <row r="218" spans="1:51" s="13" customFormat="1" ht="12">
      <c r="A218" s="13"/>
      <c r="B218" s="222"/>
      <c r="C218" s="223"/>
      <c r="D218" s="215" t="s">
        <v>135</v>
      </c>
      <c r="E218" s="224" t="s">
        <v>19</v>
      </c>
      <c r="F218" s="225" t="s">
        <v>334</v>
      </c>
      <c r="G218" s="223"/>
      <c r="H218" s="226">
        <v>20.8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2" t="s">
        <v>135</v>
      </c>
      <c r="AU218" s="232" t="s">
        <v>79</v>
      </c>
      <c r="AV218" s="13" t="s">
        <v>79</v>
      </c>
      <c r="AW218" s="13" t="s">
        <v>31</v>
      </c>
      <c r="AX218" s="13" t="s">
        <v>77</v>
      </c>
      <c r="AY218" s="232" t="s">
        <v>122</v>
      </c>
    </row>
    <row r="219" spans="1:65" s="2" customFormat="1" ht="16.5" customHeight="1">
      <c r="A219" s="40"/>
      <c r="B219" s="41"/>
      <c r="C219" s="202" t="s">
        <v>335</v>
      </c>
      <c r="D219" s="202" t="s">
        <v>124</v>
      </c>
      <c r="E219" s="203" t="s">
        <v>336</v>
      </c>
      <c r="F219" s="204" t="s">
        <v>337</v>
      </c>
      <c r="G219" s="205" t="s">
        <v>127</v>
      </c>
      <c r="H219" s="206">
        <v>20.8</v>
      </c>
      <c r="I219" s="207"/>
      <c r="J219" s="208">
        <f>ROUND(I219*H219,2)</f>
        <v>0</v>
      </c>
      <c r="K219" s="204" t="s">
        <v>128</v>
      </c>
      <c r="L219" s="46"/>
      <c r="M219" s="209" t="s">
        <v>19</v>
      </c>
      <c r="N219" s="210" t="s">
        <v>40</v>
      </c>
      <c r="O219" s="86"/>
      <c r="P219" s="211">
        <f>O219*H219</f>
        <v>0</v>
      </c>
      <c r="Q219" s="211">
        <v>4E-05</v>
      </c>
      <c r="R219" s="211">
        <f>Q219*H219</f>
        <v>0.0008320000000000001</v>
      </c>
      <c r="S219" s="211">
        <v>0</v>
      </c>
      <c r="T219" s="212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3" t="s">
        <v>129</v>
      </c>
      <c r="AT219" s="213" t="s">
        <v>124</v>
      </c>
      <c r="AU219" s="213" t="s">
        <v>79</v>
      </c>
      <c r="AY219" s="19" t="s">
        <v>122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9" t="s">
        <v>77</v>
      </c>
      <c r="BK219" s="214">
        <f>ROUND(I219*H219,2)</f>
        <v>0</v>
      </c>
      <c r="BL219" s="19" t="s">
        <v>129</v>
      </c>
      <c r="BM219" s="213" t="s">
        <v>338</v>
      </c>
    </row>
    <row r="220" spans="1:47" s="2" customFormat="1" ht="12">
      <c r="A220" s="40"/>
      <c r="B220" s="41"/>
      <c r="C220" s="42"/>
      <c r="D220" s="215" t="s">
        <v>131</v>
      </c>
      <c r="E220" s="42"/>
      <c r="F220" s="216" t="s">
        <v>339</v>
      </c>
      <c r="G220" s="42"/>
      <c r="H220" s="42"/>
      <c r="I220" s="217"/>
      <c r="J220" s="42"/>
      <c r="K220" s="42"/>
      <c r="L220" s="46"/>
      <c r="M220" s="218"/>
      <c r="N220" s="219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131</v>
      </c>
      <c r="AU220" s="19" t="s">
        <v>79</v>
      </c>
    </row>
    <row r="221" spans="1:47" s="2" customFormat="1" ht="12">
      <c r="A221" s="40"/>
      <c r="B221" s="41"/>
      <c r="C221" s="42"/>
      <c r="D221" s="220" t="s">
        <v>133</v>
      </c>
      <c r="E221" s="42"/>
      <c r="F221" s="221" t="s">
        <v>340</v>
      </c>
      <c r="G221" s="42"/>
      <c r="H221" s="42"/>
      <c r="I221" s="217"/>
      <c r="J221" s="42"/>
      <c r="K221" s="42"/>
      <c r="L221" s="46"/>
      <c r="M221" s="218"/>
      <c r="N221" s="219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133</v>
      </c>
      <c r="AU221" s="19" t="s">
        <v>79</v>
      </c>
    </row>
    <row r="222" spans="1:65" s="2" customFormat="1" ht="16.5" customHeight="1">
      <c r="A222" s="40"/>
      <c r="B222" s="41"/>
      <c r="C222" s="202" t="s">
        <v>341</v>
      </c>
      <c r="D222" s="202" t="s">
        <v>124</v>
      </c>
      <c r="E222" s="203" t="s">
        <v>342</v>
      </c>
      <c r="F222" s="204" t="s">
        <v>343</v>
      </c>
      <c r="G222" s="205" t="s">
        <v>229</v>
      </c>
      <c r="H222" s="206">
        <v>1.845</v>
      </c>
      <c r="I222" s="207"/>
      <c r="J222" s="208">
        <f>ROUND(I222*H222,2)</f>
        <v>0</v>
      </c>
      <c r="K222" s="204" t="s">
        <v>128</v>
      </c>
      <c r="L222" s="46"/>
      <c r="M222" s="209" t="s">
        <v>19</v>
      </c>
      <c r="N222" s="210" t="s">
        <v>40</v>
      </c>
      <c r="O222" s="86"/>
      <c r="P222" s="211">
        <f>O222*H222</f>
        <v>0</v>
      </c>
      <c r="Q222" s="211">
        <v>1.03845</v>
      </c>
      <c r="R222" s="211">
        <f>Q222*H222</f>
        <v>1.9159402500000002</v>
      </c>
      <c r="S222" s="211">
        <v>0</v>
      </c>
      <c r="T222" s="212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3" t="s">
        <v>129</v>
      </c>
      <c r="AT222" s="213" t="s">
        <v>124</v>
      </c>
      <c r="AU222" s="213" t="s">
        <v>79</v>
      </c>
      <c r="AY222" s="19" t="s">
        <v>122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9" t="s">
        <v>77</v>
      </c>
      <c r="BK222" s="214">
        <f>ROUND(I222*H222,2)</f>
        <v>0</v>
      </c>
      <c r="BL222" s="19" t="s">
        <v>129</v>
      </c>
      <c r="BM222" s="213" t="s">
        <v>344</v>
      </c>
    </row>
    <row r="223" spans="1:47" s="2" customFormat="1" ht="12">
      <c r="A223" s="40"/>
      <c r="B223" s="41"/>
      <c r="C223" s="42"/>
      <c r="D223" s="215" t="s">
        <v>131</v>
      </c>
      <c r="E223" s="42"/>
      <c r="F223" s="216" t="s">
        <v>345</v>
      </c>
      <c r="G223" s="42"/>
      <c r="H223" s="42"/>
      <c r="I223" s="217"/>
      <c r="J223" s="42"/>
      <c r="K223" s="42"/>
      <c r="L223" s="46"/>
      <c r="M223" s="218"/>
      <c r="N223" s="219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131</v>
      </c>
      <c r="AU223" s="19" t="s">
        <v>79</v>
      </c>
    </row>
    <row r="224" spans="1:47" s="2" customFormat="1" ht="12">
      <c r="A224" s="40"/>
      <c r="B224" s="41"/>
      <c r="C224" s="42"/>
      <c r="D224" s="220" t="s">
        <v>133</v>
      </c>
      <c r="E224" s="42"/>
      <c r="F224" s="221" t="s">
        <v>346</v>
      </c>
      <c r="G224" s="42"/>
      <c r="H224" s="42"/>
      <c r="I224" s="217"/>
      <c r="J224" s="42"/>
      <c r="K224" s="42"/>
      <c r="L224" s="46"/>
      <c r="M224" s="218"/>
      <c r="N224" s="219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133</v>
      </c>
      <c r="AU224" s="19" t="s">
        <v>79</v>
      </c>
    </row>
    <row r="225" spans="1:51" s="15" customFormat="1" ht="12">
      <c r="A225" s="15"/>
      <c r="B225" s="254"/>
      <c r="C225" s="255"/>
      <c r="D225" s="215" t="s">
        <v>135</v>
      </c>
      <c r="E225" s="256" t="s">
        <v>19</v>
      </c>
      <c r="F225" s="257" t="s">
        <v>305</v>
      </c>
      <c r="G225" s="255"/>
      <c r="H225" s="256" t="s">
        <v>19</v>
      </c>
      <c r="I225" s="258"/>
      <c r="J225" s="255"/>
      <c r="K225" s="255"/>
      <c r="L225" s="259"/>
      <c r="M225" s="260"/>
      <c r="N225" s="261"/>
      <c r="O225" s="261"/>
      <c r="P225" s="261"/>
      <c r="Q225" s="261"/>
      <c r="R225" s="261"/>
      <c r="S225" s="261"/>
      <c r="T225" s="26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3" t="s">
        <v>135</v>
      </c>
      <c r="AU225" s="263" t="s">
        <v>79</v>
      </c>
      <c r="AV225" s="15" t="s">
        <v>77</v>
      </c>
      <c r="AW225" s="15" t="s">
        <v>31</v>
      </c>
      <c r="AX225" s="15" t="s">
        <v>69</v>
      </c>
      <c r="AY225" s="263" t="s">
        <v>122</v>
      </c>
    </row>
    <row r="226" spans="1:51" s="13" customFormat="1" ht="12">
      <c r="A226" s="13"/>
      <c r="B226" s="222"/>
      <c r="C226" s="223"/>
      <c r="D226" s="215" t="s">
        <v>135</v>
      </c>
      <c r="E226" s="224" t="s">
        <v>19</v>
      </c>
      <c r="F226" s="225" t="s">
        <v>347</v>
      </c>
      <c r="G226" s="223"/>
      <c r="H226" s="226">
        <v>1.845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2" t="s">
        <v>135</v>
      </c>
      <c r="AU226" s="232" t="s">
        <v>79</v>
      </c>
      <c r="AV226" s="13" t="s">
        <v>79</v>
      </c>
      <c r="AW226" s="13" t="s">
        <v>31</v>
      </c>
      <c r="AX226" s="13" t="s">
        <v>77</v>
      </c>
      <c r="AY226" s="232" t="s">
        <v>122</v>
      </c>
    </row>
    <row r="227" spans="1:65" s="2" customFormat="1" ht="16.5" customHeight="1">
      <c r="A227" s="40"/>
      <c r="B227" s="41"/>
      <c r="C227" s="202" t="s">
        <v>348</v>
      </c>
      <c r="D227" s="202" t="s">
        <v>124</v>
      </c>
      <c r="E227" s="203" t="s">
        <v>349</v>
      </c>
      <c r="F227" s="204" t="s">
        <v>350</v>
      </c>
      <c r="G227" s="205" t="s">
        <v>154</v>
      </c>
      <c r="H227" s="206">
        <v>10</v>
      </c>
      <c r="I227" s="207"/>
      <c r="J227" s="208">
        <f>ROUND(I227*H227,2)</f>
        <v>0</v>
      </c>
      <c r="K227" s="204" t="s">
        <v>128</v>
      </c>
      <c r="L227" s="46"/>
      <c r="M227" s="209" t="s">
        <v>19</v>
      </c>
      <c r="N227" s="210" t="s">
        <v>40</v>
      </c>
      <c r="O227" s="86"/>
      <c r="P227" s="211">
        <f>O227*H227</f>
        <v>0</v>
      </c>
      <c r="Q227" s="211">
        <v>0.00395</v>
      </c>
      <c r="R227" s="211">
        <f>Q227*H227</f>
        <v>0.03950000000000001</v>
      </c>
      <c r="S227" s="211">
        <v>0</v>
      </c>
      <c r="T227" s="212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3" t="s">
        <v>129</v>
      </c>
      <c r="AT227" s="213" t="s">
        <v>124</v>
      </c>
      <c r="AU227" s="213" t="s">
        <v>79</v>
      </c>
      <c r="AY227" s="19" t="s">
        <v>122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9" t="s">
        <v>77</v>
      </c>
      <c r="BK227" s="214">
        <f>ROUND(I227*H227,2)</f>
        <v>0</v>
      </c>
      <c r="BL227" s="19" t="s">
        <v>129</v>
      </c>
      <c r="BM227" s="213" t="s">
        <v>351</v>
      </c>
    </row>
    <row r="228" spans="1:47" s="2" customFormat="1" ht="12">
      <c r="A228" s="40"/>
      <c r="B228" s="41"/>
      <c r="C228" s="42"/>
      <c r="D228" s="215" t="s">
        <v>131</v>
      </c>
      <c r="E228" s="42"/>
      <c r="F228" s="216" t="s">
        <v>352</v>
      </c>
      <c r="G228" s="42"/>
      <c r="H228" s="42"/>
      <c r="I228" s="217"/>
      <c r="J228" s="42"/>
      <c r="K228" s="42"/>
      <c r="L228" s="46"/>
      <c r="M228" s="218"/>
      <c r="N228" s="219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131</v>
      </c>
      <c r="AU228" s="19" t="s">
        <v>79</v>
      </c>
    </row>
    <row r="229" spans="1:47" s="2" customFormat="1" ht="12">
      <c r="A229" s="40"/>
      <c r="B229" s="41"/>
      <c r="C229" s="42"/>
      <c r="D229" s="220" t="s">
        <v>133</v>
      </c>
      <c r="E229" s="42"/>
      <c r="F229" s="221" t="s">
        <v>353</v>
      </c>
      <c r="G229" s="42"/>
      <c r="H229" s="42"/>
      <c r="I229" s="217"/>
      <c r="J229" s="42"/>
      <c r="K229" s="42"/>
      <c r="L229" s="46"/>
      <c r="M229" s="218"/>
      <c r="N229" s="219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133</v>
      </c>
      <c r="AU229" s="19" t="s">
        <v>79</v>
      </c>
    </row>
    <row r="230" spans="1:65" s="2" customFormat="1" ht="16.5" customHeight="1">
      <c r="A230" s="40"/>
      <c r="B230" s="41"/>
      <c r="C230" s="244" t="s">
        <v>354</v>
      </c>
      <c r="D230" s="244" t="s">
        <v>204</v>
      </c>
      <c r="E230" s="245" t="s">
        <v>355</v>
      </c>
      <c r="F230" s="246" t="s">
        <v>356</v>
      </c>
      <c r="G230" s="247" t="s">
        <v>154</v>
      </c>
      <c r="H230" s="248">
        <v>10</v>
      </c>
      <c r="I230" s="249"/>
      <c r="J230" s="250">
        <f>ROUND(I230*H230,2)</f>
        <v>0</v>
      </c>
      <c r="K230" s="246" t="s">
        <v>19</v>
      </c>
      <c r="L230" s="251"/>
      <c r="M230" s="252" t="s">
        <v>19</v>
      </c>
      <c r="N230" s="253" t="s">
        <v>40</v>
      </c>
      <c r="O230" s="86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3" t="s">
        <v>182</v>
      </c>
      <c r="AT230" s="213" t="s">
        <v>204</v>
      </c>
      <c r="AU230" s="213" t="s">
        <v>79</v>
      </c>
      <c r="AY230" s="19" t="s">
        <v>122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9" t="s">
        <v>77</v>
      </c>
      <c r="BK230" s="214">
        <f>ROUND(I230*H230,2)</f>
        <v>0</v>
      </c>
      <c r="BL230" s="19" t="s">
        <v>129</v>
      </c>
      <c r="BM230" s="213" t="s">
        <v>357</v>
      </c>
    </row>
    <row r="231" spans="1:47" s="2" customFormat="1" ht="12">
      <c r="A231" s="40"/>
      <c r="B231" s="41"/>
      <c r="C231" s="42"/>
      <c r="D231" s="215" t="s">
        <v>131</v>
      </c>
      <c r="E231" s="42"/>
      <c r="F231" s="216" t="s">
        <v>358</v>
      </c>
      <c r="G231" s="42"/>
      <c r="H231" s="42"/>
      <c r="I231" s="217"/>
      <c r="J231" s="42"/>
      <c r="K231" s="42"/>
      <c r="L231" s="46"/>
      <c r="M231" s="218"/>
      <c r="N231" s="219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131</v>
      </c>
      <c r="AU231" s="19" t="s">
        <v>79</v>
      </c>
    </row>
    <row r="232" spans="1:63" s="12" customFormat="1" ht="22.8" customHeight="1">
      <c r="A232" s="12"/>
      <c r="B232" s="186"/>
      <c r="C232" s="187"/>
      <c r="D232" s="188" t="s">
        <v>68</v>
      </c>
      <c r="E232" s="200" t="s">
        <v>129</v>
      </c>
      <c r="F232" s="200" t="s">
        <v>359</v>
      </c>
      <c r="G232" s="187"/>
      <c r="H232" s="187"/>
      <c r="I232" s="190"/>
      <c r="J232" s="201">
        <f>BK232</f>
        <v>0</v>
      </c>
      <c r="K232" s="187"/>
      <c r="L232" s="192"/>
      <c r="M232" s="193"/>
      <c r="N232" s="194"/>
      <c r="O232" s="194"/>
      <c r="P232" s="195">
        <f>SUM(P233:P303)</f>
        <v>0</v>
      </c>
      <c r="Q232" s="194"/>
      <c r="R232" s="195">
        <f>SUM(R233:R303)</f>
        <v>136.37187265</v>
      </c>
      <c r="S232" s="194"/>
      <c r="T232" s="196">
        <f>SUM(T233:T303)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7" t="s">
        <v>77</v>
      </c>
      <c r="AT232" s="198" t="s">
        <v>68</v>
      </c>
      <c r="AU232" s="198" t="s">
        <v>77</v>
      </c>
      <c r="AY232" s="197" t="s">
        <v>122</v>
      </c>
      <c r="BK232" s="199">
        <f>SUM(BK233:BK303)</f>
        <v>0</v>
      </c>
    </row>
    <row r="233" spans="1:65" s="2" customFormat="1" ht="16.5" customHeight="1">
      <c r="A233" s="40"/>
      <c r="B233" s="41"/>
      <c r="C233" s="202" t="s">
        <v>360</v>
      </c>
      <c r="D233" s="202" t="s">
        <v>124</v>
      </c>
      <c r="E233" s="203" t="s">
        <v>361</v>
      </c>
      <c r="F233" s="204" t="s">
        <v>362</v>
      </c>
      <c r="G233" s="205" t="s">
        <v>162</v>
      </c>
      <c r="H233" s="206">
        <v>7.722</v>
      </c>
      <c r="I233" s="207"/>
      <c r="J233" s="208">
        <f>ROUND(I233*H233,2)</f>
        <v>0</v>
      </c>
      <c r="K233" s="204" t="s">
        <v>128</v>
      </c>
      <c r="L233" s="46"/>
      <c r="M233" s="209" t="s">
        <v>19</v>
      </c>
      <c r="N233" s="210" t="s">
        <v>40</v>
      </c>
      <c r="O233" s="86"/>
      <c r="P233" s="211">
        <f>O233*H233</f>
        <v>0</v>
      </c>
      <c r="Q233" s="211">
        <v>2.50276</v>
      </c>
      <c r="R233" s="211">
        <f>Q233*H233</f>
        <v>19.32631272</v>
      </c>
      <c r="S233" s="211">
        <v>0</v>
      </c>
      <c r="T233" s="212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3" t="s">
        <v>129</v>
      </c>
      <c r="AT233" s="213" t="s">
        <v>124</v>
      </c>
      <c r="AU233" s="213" t="s">
        <v>79</v>
      </c>
      <c r="AY233" s="19" t="s">
        <v>122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9" t="s">
        <v>77</v>
      </c>
      <c r="BK233" s="214">
        <f>ROUND(I233*H233,2)</f>
        <v>0</v>
      </c>
      <c r="BL233" s="19" t="s">
        <v>129</v>
      </c>
      <c r="BM233" s="213" t="s">
        <v>363</v>
      </c>
    </row>
    <row r="234" spans="1:47" s="2" customFormat="1" ht="12">
      <c r="A234" s="40"/>
      <c r="B234" s="41"/>
      <c r="C234" s="42"/>
      <c r="D234" s="215" t="s">
        <v>131</v>
      </c>
      <c r="E234" s="42"/>
      <c r="F234" s="216" t="s">
        <v>364</v>
      </c>
      <c r="G234" s="42"/>
      <c r="H234" s="42"/>
      <c r="I234" s="217"/>
      <c r="J234" s="42"/>
      <c r="K234" s="42"/>
      <c r="L234" s="46"/>
      <c r="M234" s="218"/>
      <c r="N234" s="219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131</v>
      </c>
      <c r="AU234" s="19" t="s">
        <v>79</v>
      </c>
    </row>
    <row r="235" spans="1:47" s="2" customFormat="1" ht="12">
      <c r="A235" s="40"/>
      <c r="B235" s="41"/>
      <c r="C235" s="42"/>
      <c r="D235" s="220" t="s">
        <v>133</v>
      </c>
      <c r="E235" s="42"/>
      <c r="F235" s="221" t="s">
        <v>365</v>
      </c>
      <c r="G235" s="42"/>
      <c r="H235" s="42"/>
      <c r="I235" s="217"/>
      <c r="J235" s="42"/>
      <c r="K235" s="42"/>
      <c r="L235" s="46"/>
      <c r="M235" s="218"/>
      <c r="N235" s="219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133</v>
      </c>
      <c r="AU235" s="19" t="s">
        <v>79</v>
      </c>
    </row>
    <row r="236" spans="1:51" s="13" customFormat="1" ht="12">
      <c r="A236" s="13"/>
      <c r="B236" s="222"/>
      <c r="C236" s="223"/>
      <c r="D236" s="215" t="s">
        <v>135</v>
      </c>
      <c r="E236" s="224" t="s">
        <v>19</v>
      </c>
      <c r="F236" s="225" t="s">
        <v>366</v>
      </c>
      <c r="G236" s="223"/>
      <c r="H236" s="226">
        <v>7.722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2" t="s">
        <v>135</v>
      </c>
      <c r="AU236" s="232" t="s">
        <v>79</v>
      </c>
      <c r="AV236" s="13" t="s">
        <v>79</v>
      </c>
      <c r="AW236" s="13" t="s">
        <v>31</v>
      </c>
      <c r="AX236" s="13" t="s">
        <v>77</v>
      </c>
      <c r="AY236" s="232" t="s">
        <v>122</v>
      </c>
    </row>
    <row r="237" spans="1:65" s="2" customFormat="1" ht="24.15" customHeight="1">
      <c r="A237" s="40"/>
      <c r="B237" s="41"/>
      <c r="C237" s="202" t="s">
        <v>367</v>
      </c>
      <c r="D237" s="202" t="s">
        <v>124</v>
      </c>
      <c r="E237" s="203" t="s">
        <v>368</v>
      </c>
      <c r="F237" s="204" t="s">
        <v>369</v>
      </c>
      <c r="G237" s="205" t="s">
        <v>162</v>
      </c>
      <c r="H237" s="206">
        <v>7.722</v>
      </c>
      <c r="I237" s="207"/>
      <c r="J237" s="208">
        <f>ROUND(I237*H237,2)</f>
        <v>0</v>
      </c>
      <c r="K237" s="204" t="s">
        <v>128</v>
      </c>
      <c r="L237" s="46"/>
      <c r="M237" s="209" t="s">
        <v>19</v>
      </c>
      <c r="N237" s="210" t="s">
        <v>40</v>
      </c>
      <c r="O237" s="86"/>
      <c r="P237" s="211">
        <f>O237*H237</f>
        <v>0</v>
      </c>
      <c r="Q237" s="211">
        <v>0.04858</v>
      </c>
      <c r="R237" s="211">
        <f>Q237*H237</f>
        <v>0.37513476</v>
      </c>
      <c r="S237" s="211">
        <v>0</v>
      </c>
      <c r="T237" s="212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3" t="s">
        <v>129</v>
      </c>
      <c r="AT237" s="213" t="s">
        <v>124</v>
      </c>
      <c r="AU237" s="213" t="s">
        <v>79</v>
      </c>
      <c r="AY237" s="19" t="s">
        <v>122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9" t="s">
        <v>77</v>
      </c>
      <c r="BK237" s="214">
        <f>ROUND(I237*H237,2)</f>
        <v>0</v>
      </c>
      <c r="BL237" s="19" t="s">
        <v>129</v>
      </c>
      <c r="BM237" s="213" t="s">
        <v>370</v>
      </c>
    </row>
    <row r="238" spans="1:47" s="2" customFormat="1" ht="12">
      <c r="A238" s="40"/>
      <c r="B238" s="41"/>
      <c r="C238" s="42"/>
      <c r="D238" s="215" t="s">
        <v>131</v>
      </c>
      <c r="E238" s="42"/>
      <c r="F238" s="216" t="s">
        <v>371</v>
      </c>
      <c r="G238" s="42"/>
      <c r="H238" s="42"/>
      <c r="I238" s="217"/>
      <c r="J238" s="42"/>
      <c r="K238" s="42"/>
      <c r="L238" s="46"/>
      <c r="M238" s="218"/>
      <c r="N238" s="219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131</v>
      </c>
      <c r="AU238" s="19" t="s">
        <v>79</v>
      </c>
    </row>
    <row r="239" spans="1:47" s="2" customFormat="1" ht="12">
      <c r="A239" s="40"/>
      <c r="B239" s="41"/>
      <c r="C239" s="42"/>
      <c r="D239" s="220" t="s">
        <v>133</v>
      </c>
      <c r="E239" s="42"/>
      <c r="F239" s="221" t="s">
        <v>372</v>
      </c>
      <c r="G239" s="42"/>
      <c r="H239" s="42"/>
      <c r="I239" s="217"/>
      <c r="J239" s="42"/>
      <c r="K239" s="42"/>
      <c r="L239" s="46"/>
      <c r="M239" s="218"/>
      <c r="N239" s="219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133</v>
      </c>
      <c r="AU239" s="19" t="s">
        <v>79</v>
      </c>
    </row>
    <row r="240" spans="1:65" s="2" customFormat="1" ht="16.5" customHeight="1">
      <c r="A240" s="40"/>
      <c r="B240" s="41"/>
      <c r="C240" s="202" t="s">
        <v>373</v>
      </c>
      <c r="D240" s="202" t="s">
        <v>124</v>
      </c>
      <c r="E240" s="203" t="s">
        <v>374</v>
      </c>
      <c r="F240" s="204" t="s">
        <v>375</v>
      </c>
      <c r="G240" s="205" t="s">
        <v>127</v>
      </c>
      <c r="H240" s="206">
        <v>6.402</v>
      </c>
      <c r="I240" s="207"/>
      <c r="J240" s="208">
        <f>ROUND(I240*H240,2)</f>
        <v>0</v>
      </c>
      <c r="K240" s="204" t="s">
        <v>128</v>
      </c>
      <c r="L240" s="46"/>
      <c r="M240" s="209" t="s">
        <v>19</v>
      </c>
      <c r="N240" s="210" t="s">
        <v>40</v>
      </c>
      <c r="O240" s="86"/>
      <c r="P240" s="211">
        <f>O240*H240</f>
        <v>0</v>
      </c>
      <c r="Q240" s="211">
        <v>0.01764</v>
      </c>
      <c r="R240" s="211">
        <f>Q240*H240</f>
        <v>0.11293128</v>
      </c>
      <c r="S240" s="211">
        <v>0</v>
      </c>
      <c r="T240" s="212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3" t="s">
        <v>129</v>
      </c>
      <c r="AT240" s="213" t="s">
        <v>124</v>
      </c>
      <c r="AU240" s="213" t="s">
        <v>79</v>
      </c>
      <c r="AY240" s="19" t="s">
        <v>122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9" t="s">
        <v>77</v>
      </c>
      <c r="BK240" s="214">
        <f>ROUND(I240*H240,2)</f>
        <v>0</v>
      </c>
      <c r="BL240" s="19" t="s">
        <v>129</v>
      </c>
      <c r="BM240" s="213" t="s">
        <v>376</v>
      </c>
    </row>
    <row r="241" spans="1:47" s="2" customFormat="1" ht="12">
      <c r="A241" s="40"/>
      <c r="B241" s="41"/>
      <c r="C241" s="42"/>
      <c r="D241" s="215" t="s">
        <v>131</v>
      </c>
      <c r="E241" s="42"/>
      <c r="F241" s="216" t="s">
        <v>377</v>
      </c>
      <c r="G241" s="42"/>
      <c r="H241" s="42"/>
      <c r="I241" s="217"/>
      <c r="J241" s="42"/>
      <c r="K241" s="42"/>
      <c r="L241" s="46"/>
      <c r="M241" s="218"/>
      <c r="N241" s="219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131</v>
      </c>
      <c r="AU241" s="19" t="s">
        <v>79</v>
      </c>
    </row>
    <row r="242" spans="1:47" s="2" customFormat="1" ht="12">
      <c r="A242" s="40"/>
      <c r="B242" s="41"/>
      <c r="C242" s="42"/>
      <c r="D242" s="220" t="s">
        <v>133</v>
      </c>
      <c r="E242" s="42"/>
      <c r="F242" s="221" t="s">
        <v>378</v>
      </c>
      <c r="G242" s="42"/>
      <c r="H242" s="42"/>
      <c r="I242" s="217"/>
      <c r="J242" s="42"/>
      <c r="K242" s="42"/>
      <c r="L242" s="46"/>
      <c r="M242" s="218"/>
      <c r="N242" s="219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133</v>
      </c>
      <c r="AU242" s="19" t="s">
        <v>79</v>
      </c>
    </row>
    <row r="243" spans="1:51" s="13" customFormat="1" ht="12">
      <c r="A243" s="13"/>
      <c r="B243" s="222"/>
      <c r="C243" s="223"/>
      <c r="D243" s="215" t="s">
        <v>135</v>
      </c>
      <c r="E243" s="224" t="s">
        <v>19</v>
      </c>
      <c r="F243" s="225" t="s">
        <v>379</v>
      </c>
      <c r="G243" s="223"/>
      <c r="H243" s="226">
        <v>6.402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2" t="s">
        <v>135</v>
      </c>
      <c r="AU243" s="232" t="s">
        <v>79</v>
      </c>
      <c r="AV243" s="13" t="s">
        <v>79</v>
      </c>
      <c r="AW243" s="13" t="s">
        <v>31</v>
      </c>
      <c r="AX243" s="13" t="s">
        <v>77</v>
      </c>
      <c r="AY243" s="232" t="s">
        <v>122</v>
      </c>
    </row>
    <row r="244" spans="1:65" s="2" customFormat="1" ht="16.5" customHeight="1">
      <c r="A244" s="40"/>
      <c r="B244" s="41"/>
      <c r="C244" s="202" t="s">
        <v>380</v>
      </c>
      <c r="D244" s="202" t="s">
        <v>124</v>
      </c>
      <c r="E244" s="203" t="s">
        <v>381</v>
      </c>
      <c r="F244" s="204" t="s">
        <v>382</v>
      </c>
      <c r="G244" s="205" t="s">
        <v>127</v>
      </c>
      <c r="H244" s="206">
        <v>6.402</v>
      </c>
      <c r="I244" s="207"/>
      <c r="J244" s="208">
        <f>ROUND(I244*H244,2)</f>
        <v>0</v>
      </c>
      <c r="K244" s="204" t="s">
        <v>128</v>
      </c>
      <c r="L244" s="46"/>
      <c r="M244" s="209" t="s">
        <v>19</v>
      </c>
      <c r="N244" s="210" t="s">
        <v>40</v>
      </c>
      <c r="O244" s="86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3" t="s">
        <v>129</v>
      </c>
      <c r="AT244" s="213" t="s">
        <v>124</v>
      </c>
      <c r="AU244" s="213" t="s">
        <v>79</v>
      </c>
      <c r="AY244" s="19" t="s">
        <v>122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9" t="s">
        <v>77</v>
      </c>
      <c r="BK244" s="214">
        <f>ROUND(I244*H244,2)</f>
        <v>0</v>
      </c>
      <c r="BL244" s="19" t="s">
        <v>129</v>
      </c>
      <c r="BM244" s="213" t="s">
        <v>383</v>
      </c>
    </row>
    <row r="245" spans="1:47" s="2" customFormat="1" ht="12">
      <c r="A245" s="40"/>
      <c r="B245" s="41"/>
      <c r="C245" s="42"/>
      <c r="D245" s="215" t="s">
        <v>131</v>
      </c>
      <c r="E245" s="42"/>
      <c r="F245" s="216" t="s">
        <v>384</v>
      </c>
      <c r="G245" s="42"/>
      <c r="H245" s="42"/>
      <c r="I245" s="217"/>
      <c r="J245" s="42"/>
      <c r="K245" s="42"/>
      <c r="L245" s="46"/>
      <c r="M245" s="218"/>
      <c r="N245" s="219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131</v>
      </c>
      <c r="AU245" s="19" t="s">
        <v>79</v>
      </c>
    </row>
    <row r="246" spans="1:47" s="2" customFormat="1" ht="12">
      <c r="A246" s="40"/>
      <c r="B246" s="41"/>
      <c r="C246" s="42"/>
      <c r="D246" s="220" t="s">
        <v>133</v>
      </c>
      <c r="E246" s="42"/>
      <c r="F246" s="221" t="s">
        <v>385</v>
      </c>
      <c r="G246" s="42"/>
      <c r="H246" s="42"/>
      <c r="I246" s="217"/>
      <c r="J246" s="42"/>
      <c r="K246" s="42"/>
      <c r="L246" s="46"/>
      <c r="M246" s="218"/>
      <c r="N246" s="219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133</v>
      </c>
      <c r="AU246" s="19" t="s">
        <v>79</v>
      </c>
    </row>
    <row r="247" spans="1:65" s="2" customFormat="1" ht="16.5" customHeight="1">
      <c r="A247" s="40"/>
      <c r="B247" s="41"/>
      <c r="C247" s="202" t="s">
        <v>386</v>
      </c>
      <c r="D247" s="202" t="s">
        <v>124</v>
      </c>
      <c r="E247" s="203" t="s">
        <v>387</v>
      </c>
      <c r="F247" s="204" t="s">
        <v>388</v>
      </c>
      <c r="G247" s="205" t="s">
        <v>229</v>
      </c>
      <c r="H247" s="206">
        <v>2.425</v>
      </c>
      <c r="I247" s="207"/>
      <c r="J247" s="208">
        <f>ROUND(I247*H247,2)</f>
        <v>0</v>
      </c>
      <c r="K247" s="204" t="s">
        <v>128</v>
      </c>
      <c r="L247" s="46"/>
      <c r="M247" s="209" t="s">
        <v>19</v>
      </c>
      <c r="N247" s="210" t="s">
        <v>40</v>
      </c>
      <c r="O247" s="86"/>
      <c r="P247" s="211">
        <f>O247*H247</f>
        <v>0</v>
      </c>
      <c r="Q247" s="211">
        <v>1.04927</v>
      </c>
      <c r="R247" s="211">
        <f>Q247*H247</f>
        <v>2.54447975</v>
      </c>
      <c r="S247" s="211">
        <v>0</v>
      </c>
      <c r="T247" s="212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3" t="s">
        <v>129</v>
      </c>
      <c r="AT247" s="213" t="s">
        <v>124</v>
      </c>
      <c r="AU247" s="213" t="s">
        <v>79</v>
      </c>
      <c r="AY247" s="19" t="s">
        <v>122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9" t="s">
        <v>77</v>
      </c>
      <c r="BK247" s="214">
        <f>ROUND(I247*H247,2)</f>
        <v>0</v>
      </c>
      <c r="BL247" s="19" t="s">
        <v>129</v>
      </c>
      <c r="BM247" s="213" t="s">
        <v>389</v>
      </c>
    </row>
    <row r="248" spans="1:47" s="2" customFormat="1" ht="12">
      <c r="A248" s="40"/>
      <c r="B248" s="41"/>
      <c r="C248" s="42"/>
      <c r="D248" s="215" t="s">
        <v>131</v>
      </c>
      <c r="E248" s="42"/>
      <c r="F248" s="216" t="s">
        <v>390</v>
      </c>
      <c r="G248" s="42"/>
      <c r="H248" s="42"/>
      <c r="I248" s="217"/>
      <c r="J248" s="42"/>
      <c r="K248" s="42"/>
      <c r="L248" s="46"/>
      <c r="M248" s="218"/>
      <c r="N248" s="219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131</v>
      </c>
      <c r="AU248" s="19" t="s">
        <v>79</v>
      </c>
    </row>
    <row r="249" spans="1:47" s="2" customFormat="1" ht="12">
      <c r="A249" s="40"/>
      <c r="B249" s="41"/>
      <c r="C249" s="42"/>
      <c r="D249" s="220" t="s">
        <v>133</v>
      </c>
      <c r="E249" s="42"/>
      <c r="F249" s="221" t="s">
        <v>391</v>
      </c>
      <c r="G249" s="42"/>
      <c r="H249" s="42"/>
      <c r="I249" s="217"/>
      <c r="J249" s="42"/>
      <c r="K249" s="42"/>
      <c r="L249" s="46"/>
      <c r="M249" s="218"/>
      <c r="N249" s="219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133</v>
      </c>
      <c r="AU249" s="19" t="s">
        <v>79</v>
      </c>
    </row>
    <row r="250" spans="1:51" s="15" customFormat="1" ht="12">
      <c r="A250" s="15"/>
      <c r="B250" s="254"/>
      <c r="C250" s="255"/>
      <c r="D250" s="215" t="s">
        <v>135</v>
      </c>
      <c r="E250" s="256" t="s">
        <v>19</v>
      </c>
      <c r="F250" s="257" t="s">
        <v>305</v>
      </c>
      <c r="G250" s="255"/>
      <c r="H250" s="256" t="s">
        <v>19</v>
      </c>
      <c r="I250" s="258"/>
      <c r="J250" s="255"/>
      <c r="K250" s="255"/>
      <c r="L250" s="259"/>
      <c r="M250" s="260"/>
      <c r="N250" s="261"/>
      <c r="O250" s="261"/>
      <c r="P250" s="261"/>
      <c r="Q250" s="261"/>
      <c r="R250" s="261"/>
      <c r="S250" s="261"/>
      <c r="T250" s="262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3" t="s">
        <v>135</v>
      </c>
      <c r="AU250" s="263" t="s">
        <v>79</v>
      </c>
      <c r="AV250" s="15" t="s">
        <v>77</v>
      </c>
      <c r="AW250" s="15" t="s">
        <v>31</v>
      </c>
      <c r="AX250" s="15" t="s">
        <v>69</v>
      </c>
      <c r="AY250" s="263" t="s">
        <v>122</v>
      </c>
    </row>
    <row r="251" spans="1:51" s="13" customFormat="1" ht="12">
      <c r="A251" s="13"/>
      <c r="B251" s="222"/>
      <c r="C251" s="223"/>
      <c r="D251" s="215" t="s">
        <v>135</v>
      </c>
      <c r="E251" s="224" t="s">
        <v>19</v>
      </c>
      <c r="F251" s="225" t="s">
        <v>392</v>
      </c>
      <c r="G251" s="223"/>
      <c r="H251" s="226">
        <v>2.425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2" t="s">
        <v>135</v>
      </c>
      <c r="AU251" s="232" t="s">
        <v>79</v>
      </c>
      <c r="AV251" s="13" t="s">
        <v>79</v>
      </c>
      <c r="AW251" s="13" t="s">
        <v>31</v>
      </c>
      <c r="AX251" s="13" t="s">
        <v>77</v>
      </c>
      <c r="AY251" s="232" t="s">
        <v>122</v>
      </c>
    </row>
    <row r="252" spans="1:65" s="2" customFormat="1" ht="16.5" customHeight="1">
      <c r="A252" s="40"/>
      <c r="B252" s="41"/>
      <c r="C252" s="202" t="s">
        <v>393</v>
      </c>
      <c r="D252" s="202" t="s">
        <v>124</v>
      </c>
      <c r="E252" s="203" t="s">
        <v>394</v>
      </c>
      <c r="F252" s="204" t="s">
        <v>395</v>
      </c>
      <c r="G252" s="205" t="s">
        <v>229</v>
      </c>
      <c r="H252" s="206">
        <v>0.019</v>
      </c>
      <c r="I252" s="207"/>
      <c r="J252" s="208">
        <f>ROUND(I252*H252,2)</f>
        <v>0</v>
      </c>
      <c r="K252" s="204" t="s">
        <v>128</v>
      </c>
      <c r="L252" s="46"/>
      <c r="M252" s="209" t="s">
        <v>19</v>
      </c>
      <c r="N252" s="210" t="s">
        <v>40</v>
      </c>
      <c r="O252" s="86"/>
      <c r="P252" s="211">
        <f>O252*H252</f>
        <v>0</v>
      </c>
      <c r="Q252" s="211">
        <v>1.06386</v>
      </c>
      <c r="R252" s="211">
        <f>Q252*H252</f>
        <v>0.02021334</v>
      </c>
      <c r="S252" s="211">
        <v>0</v>
      </c>
      <c r="T252" s="212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3" t="s">
        <v>129</v>
      </c>
      <c r="AT252" s="213" t="s">
        <v>124</v>
      </c>
      <c r="AU252" s="213" t="s">
        <v>79</v>
      </c>
      <c r="AY252" s="19" t="s">
        <v>122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9" t="s">
        <v>77</v>
      </c>
      <c r="BK252" s="214">
        <f>ROUND(I252*H252,2)</f>
        <v>0</v>
      </c>
      <c r="BL252" s="19" t="s">
        <v>129</v>
      </c>
      <c r="BM252" s="213" t="s">
        <v>396</v>
      </c>
    </row>
    <row r="253" spans="1:47" s="2" customFormat="1" ht="12">
      <c r="A253" s="40"/>
      <c r="B253" s="41"/>
      <c r="C253" s="42"/>
      <c r="D253" s="215" t="s">
        <v>131</v>
      </c>
      <c r="E253" s="42"/>
      <c r="F253" s="216" t="s">
        <v>397</v>
      </c>
      <c r="G253" s="42"/>
      <c r="H253" s="42"/>
      <c r="I253" s="217"/>
      <c r="J253" s="42"/>
      <c r="K253" s="42"/>
      <c r="L253" s="46"/>
      <c r="M253" s="218"/>
      <c r="N253" s="219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131</v>
      </c>
      <c r="AU253" s="19" t="s">
        <v>79</v>
      </c>
    </row>
    <row r="254" spans="1:47" s="2" customFormat="1" ht="12">
      <c r="A254" s="40"/>
      <c r="B254" s="41"/>
      <c r="C254" s="42"/>
      <c r="D254" s="220" t="s">
        <v>133</v>
      </c>
      <c r="E254" s="42"/>
      <c r="F254" s="221" t="s">
        <v>398</v>
      </c>
      <c r="G254" s="42"/>
      <c r="H254" s="42"/>
      <c r="I254" s="217"/>
      <c r="J254" s="42"/>
      <c r="K254" s="42"/>
      <c r="L254" s="46"/>
      <c r="M254" s="218"/>
      <c r="N254" s="219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133</v>
      </c>
      <c r="AU254" s="19" t="s">
        <v>79</v>
      </c>
    </row>
    <row r="255" spans="1:51" s="15" customFormat="1" ht="12">
      <c r="A255" s="15"/>
      <c r="B255" s="254"/>
      <c r="C255" s="255"/>
      <c r="D255" s="215" t="s">
        <v>135</v>
      </c>
      <c r="E255" s="256" t="s">
        <v>19</v>
      </c>
      <c r="F255" s="257" t="s">
        <v>305</v>
      </c>
      <c r="G255" s="255"/>
      <c r="H255" s="256" t="s">
        <v>19</v>
      </c>
      <c r="I255" s="258"/>
      <c r="J255" s="255"/>
      <c r="K255" s="255"/>
      <c r="L255" s="259"/>
      <c r="M255" s="260"/>
      <c r="N255" s="261"/>
      <c r="O255" s="261"/>
      <c r="P255" s="261"/>
      <c r="Q255" s="261"/>
      <c r="R255" s="261"/>
      <c r="S255" s="261"/>
      <c r="T255" s="262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3" t="s">
        <v>135</v>
      </c>
      <c r="AU255" s="263" t="s">
        <v>79</v>
      </c>
      <c r="AV255" s="15" t="s">
        <v>77</v>
      </c>
      <c r="AW255" s="15" t="s">
        <v>31</v>
      </c>
      <c r="AX255" s="15" t="s">
        <v>69</v>
      </c>
      <c r="AY255" s="263" t="s">
        <v>122</v>
      </c>
    </row>
    <row r="256" spans="1:51" s="13" customFormat="1" ht="12">
      <c r="A256" s="13"/>
      <c r="B256" s="222"/>
      <c r="C256" s="223"/>
      <c r="D256" s="215" t="s">
        <v>135</v>
      </c>
      <c r="E256" s="224" t="s">
        <v>19</v>
      </c>
      <c r="F256" s="225" t="s">
        <v>399</v>
      </c>
      <c r="G256" s="223"/>
      <c r="H256" s="226">
        <v>0.019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2" t="s">
        <v>135</v>
      </c>
      <c r="AU256" s="232" t="s">
        <v>79</v>
      </c>
      <c r="AV256" s="13" t="s">
        <v>79</v>
      </c>
      <c r="AW256" s="13" t="s">
        <v>31</v>
      </c>
      <c r="AX256" s="13" t="s">
        <v>77</v>
      </c>
      <c r="AY256" s="232" t="s">
        <v>122</v>
      </c>
    </row>
    <row r="257" spans="1:65" s="2" customFormat="1" ht="16.5" customHeight="1">
      <c r="A257" s="40"/>
      <c r="B257" s="41"/>
      <c r="C257" s="202" t="s">
        <v>400</v>
      </c>
      <c r="D257" s="202" t="s">
        <v>124</v>
      </c>
      <c r="E257" s="203" t="s">
        <v>401</v>
      </c>
      <c r="F257" s="204" t="s">
        <v>402</v>
      </c>
      <c r="G257" s="205" t="s">
        <v>127</v>
      </c>
      <c r="H257" s="206">
        <v>23.4</v>
      </c>
      <c r="I257" s="207"/>
      <c r="J257" s="208">
        <f>ROUND(I257*H257,2)</f>
        <v>0</v>
      </c>
      <c r="K257" s="204" t="s">
        <v>128</v>
      </c>
      <c r="L257" s="46"/>
      <c r="M257" s="209" t="s">
        <v>19</v>
      </c>
      <c r="N257" s="210" t="s">
        <v>40</v>
      </c>
      <c r="O257" s="86"/>
      <c r="P257" s="211">
        <f>O257*H257</f>
        <v>0</v>
      </c>
      <c r="Q257" s="211">
        <v>0.01071</v>
      </c>
      <c r="R257" s="211">
        <f>Q257*H257</f>
        <v>0.250614</v>
      </c>
      <c r="S257" s="211">
        <v>0</v>
      </c>
      <c r="T257" s="212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3" t="s">
        <v>129</v>
      </c>
      <c r="AT257" s="213" t="s">
        <v>124</v>
      </c>
      <c r="AU257" s="213" t="s">
        <v>79</v>
      </c>
      <c r="AY257" s="19" t="s">
        <v>122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9" t="s">
        <v>77</v>
      </c>
      <c r="BK257" s="214">
        <f>ROUND(I257*H257,2)</f>
        <v>0</v>
      </c>
      <c r="BL257" s="19" t="s">
        <v>129</v>
      </c>
      <c r="BM257" s="213" t="s">
        <v>403</v>
      </c>
    </row>
    <row r="258" spans="1:47" s="2" customFormat="1" ht="12">
      <c r="A258" s="40"/>
      <c r="B258" s="41"/>
      <c r="C258" s="42"/>
      <c r="D258" s="215" t="s">
        <v>131</v>
      </c>
      <c r="E258" s="42"/>
      <c r="F258" s="216" t="s">
        <v>404</v>
      </c>
      <c r="G258" s="42"/>
      <c r="H258" s="42"/>
      <c r="I258" s="217"/>
      <c r="J258" s="42"/>
      <c r="K258" s="42"/>
      <c r="L258" s="46"/>
      <c r="M258" s="218"/>
      <c r="N258" s="219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131</v>
      </c>
      <c r="AU258" s="19" t="s">
        <v>79</v>
      </c>
    </row>
    <row r="259" spans="1:47" s="2" customFormat="1" ht="12">
      <c r="A259" s="40"/>
      <c r="B259" s="41"/>
      <c r="C259" s="42"/>
      <c r="D259" s="220" t="s">
        <v>133</v>
      </c>
      <c r="E259" s="42"/>
      <c r="F259" s="221" t="s">
        <v>405</v>
      </c>
      <c r="G259" s="42"/>
      <c r="H259" s="42"/>
      <c r="I259" s="217"/>
      <c r="J259" s="42"/>
      <c r="K259" s="42"/>
      <c r="L259" s="46"/>
      <c r="M259" s="218"/>
      <c r="N259" s="219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133</v>
      </c>
      <c r="AU259" s="19" t="s">
        <v>79</v>
      </c>
    </row>
    <row r="260" spans="1:51" s="13" customFormat="1" ht="12">
      <c r="A260" s="13"/>
      <c r="B260" s="222"/>
      <c r="C260" s="223"/>
      <c r="D260" s="215" t="s">
        <v>135</v>
      </c>
      <c r="E260" s="224" t="s">
        <v>19</v>
      </c>
      <c r="F260" s="225" t="s">
        <v>406</v>
      </c>
      <c r="G260" s="223"/>
      <c r="H260" s="226">
        <v>23.4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2" t="s">
        <v>135</v>
      </c>
      <c r="AU260" s="232" t="s">
        <v>79</v>
      </c>
      <c r="AV260" s="13" t="s">
        <v>79</v>
      </c>
      <c r="AW260" s="13" t="s">
        <v>31</v>
      </c>
      <c r="AX260" s="13" t="s">
        <v>77</v>
      </c>
      <c r="AY260" s="232" t="s">
        <v>122</v>
      </c>
    </row>
    <row r="261" spans="1:65" s="2" customFormat="1" ht="16.5" customHeight="1">
      <c r="A261" s="40"/>
      <c r="B261" s="41"/>
      <c r="C261" s="202" t="s">
        <v>407</v>
      </c>
      <c r="D261" s="202" t="s">
        <v>124</v>
      </c>
      <c r="E261" s="203" t="s">
        <v>408</v>
      </c>
      <c r="F261" s="204" t="s">
        <v>409</v>
      </c>
      <c r="G261" s="205" t="s">
        <v>127</v>
      </c>
      <c r="H261" s="206">
        <v>23.4</v>
      </c>
      <c r="I261" s="207"/>
      <c r="J261" s="208">
        <f>ROUND(I261*H261,2)</f>
        <v>0</v>
      </c>
      <c r="K261" s="204" t="s">
        <v>128</v>
      </c>
      <c r="L261" s="46"/>
      <c r="M261" s="209" t="s">
        <v>19</v>
      </c>
      <c r="N261" s="210" t="s">
        <v>40</v>
      </c>
      <c r="O261" s="86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3" t="s">
        <v>129</v>
      </c>
      <c r="AT261" s="213" t="s">
        <v>124</v>
      </c>
      <c r="AU261" s="213" t="s">
        <v>79</v>
      </c>
      <c r="AY261" s="19" t="s">
        <v>122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9" t="s">
        <v>77</v>
      </c>
      <c r="BK261" s="214">
        <f>ROUND(I261*H261,2)</f>
        <v>0</v>
      </c>
      <c r="BL261" s="19" t="s">
        <v>129</v>
      </c>
      <c r="BM261" s="213" t="s">
        <v>410</v>
      </c>
    </row>
    <row r="262" spans="1:47" s="2" customFormat="1" ht="12">
      <c r="A262" s="40"/>
      <c r="B262" s="41"/>
      <c r="C262" s="42"/>
      <c r="D262" s="215" t="s">
        <v>131</v>
      </c>
      <c r="E262" s="42"/>
      <c r="F262" s="216" t="s">
        <v>411</v>
      </c>
      <c r="G262" s="42"/>
      <c r="H262" s="42"/>
      <c r="I262" s="217"/>
      <c r="J262" s="42"/>
      <c r="K262" s="42"/>
      <c r="L262" s="46"/>
      <c r="M262" s="218"/>
      <c r="N262" s="219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131</v>
      </c>
      <c r="AU262" s="19" t="s">
        <v>79</v>
      </c>
    </row>
    <row r="263" spans="1:47" s="2" customFormat="1" ht="12">
      <c r="A263" s="40"/>
      <c r="B263" s="41"/>
      <c r="C263" s="42"/>
      <c r="D263" s="220" t="s">
        <v>133</v>
      </c>
      <c r="E263" s="42"/>
      <c r="F263" s="221" t="s">
        <v>412</v>
      </c>
      <c r="G263" s="42"/>
      <c r="H263" s="42"/>
      <c r="I263" s="217"/>
      <c r="J263" s="42"/>
      <c r="K263" s="42"/>
      <c r="L263" s="46"/>
      <c r="M263" s="218"/>
      <c r="N263" s="219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133</v>
      </c>
      <c r="AU263" s="19" t="s">
        <v>79</v>
      </c>
    </row>
    <row r="264" spans="1:65" s="2" customFormat="1" ht="16.5" customHeight="1">
      <c r="A264" s="40"/>
      <c r="B264" s="41"/>
      <c r="C264" s="202" t="s">
        <v>413</v>
      </c>
      <c r="D264" s="202" t="s">
        <v>124</v>
      </c>
      <c r="E264" s="203" t="s">
        <v>414</v>
      </c>
      <c r="F264" s="204" t="s">
        <v>415</v>
      </c>
      <c r="G264" s="205" t="s">
        <v>154</v>
      </c>
      <c r="H264" s="206">
        <v>9.4</v>
      </c>
      <c r="I264" s="207"/>
      <c r="J264" s="208">
        <f>ROUND(I264*H264,2)</f>
        <v>0</v>
      </c>
      <c r="K264" s="204" t="s">
        <v>128</v>
      </c>
      <c r="L264" s="46"/>
      <c r="M264" s="209" t="s">
        <v>19</v>
      </c>
      <c r="N264" s="210" t="s">
        <v>40</v>
      </c>
      <c r="O264" s="86"/>
      <c r="P264" s="211">
        <f>O264*H264</f>
        <v>0</v>
      </c>
      <c r="Q264" s="211">
        <v>0.00099</v>
      </c>
      <c r="R264" s="211">
        <f>Q264*H264</f>
        <v>0.009306</v>
      </c>
      <c r="S264" s="211">
        <v>0</v>
      </c>
      <c r="T264" s="212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3" t="s">
        <v>129</v>
      </c>
      <c r="AT264" s="213" t="s">
        <v>124</v>
      </c>
      <c r="AU264" s="213" t="s">
        <v>79</v>
      </c>
      <c r="AY264" s="19" t="s">
        <v>122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9" t="s">
        <v>77</v>
      </c>
      <c r="BK264" s="214">
        <f>ROUND(I264*H264,2)</f>
        <v>0</v>
      </c>
      <c r="BL264" s="19" t="s">
        <v>129</v>
      </c>
      <c r="BM264" s="213" t="s">
        <v>416</v>
      </c>
    </row>
    <row r="265" spans="1:47" s="2" customFormat="1" ht="12">
      <c r="A265" s="40"/>
      <c r="B265" s="41"/>
      <c r="C265" s="42"/>
      <c r="D265" s="215" t="s">
        <v>131</v>
      </c>
      <c r="E265" s="42"/>
      <c r="F265" s="216" t="s">
        <v>417</v>
      </c>
      <c r="G265" s="42"/>
      <c r="H265" s="42"/>
      <c r="I265" s="217"/>
      <c r="J265" s="42"/>
      <c r="K265" s="42"/>
      <c r="L265" s="46"/>
      <c r="M265" s="218"/>
      <c r="N265" s="219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131</v>
      </c>
      <c r="AU265" s="19" t="s">
        <v>79</v>
      </c>
    </row>
    <row r="266" spans="1:47" s="2" customFormat="1" ht="12">
      <c r="A266" s="40"/>
      <c r="B266" s="41"/>
      <c r="C266" s="42"/>
      <c r="D266" s="220" t="s">
        <v>133</v>
      </c>
      <c r="E266" s="42"/>
      <c r="F266" s="221" t="s">
        <v>418</v>
      </c>
      <c r="G266" s="42"/>
      <c r="H266" s="42"/>
      <c r="I266" s="217"/>
      <c r="J266" s="42"/>
      <c r="K266" s="42"/>
      <c r="L266" s="46"/>
      <c r="M266" s="218"/>
      <c r="N266" s="219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133</v>
      </c>
      <c r="AU266" s="19" t="s">
        <v>79</v>
      </c>
    </row>
    <row r="267" spans="1:51" s="13" customFormat="1" ht="12">
      <c r="A267" s="13"/>
      <c r="B267" s="222"/>
      <c r="C267" s="223"/>
      <c r="D267" s="215" t="s">
        <v>135</v>
      </c>
      <c r="E267" s="224" t="s">
        <v>19</v>
      </c>
      <c r="F267" s="225" t="s">
        <v>419</v>
      </c>
      <c r="G267" s="223"/>
      <c r="H267" s="226">
        <v>9.4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2" t="s">
        <v>135</v>
      </c>
      <c r="AU267" s="232" t="s">
        <v>79</v>
      </c>
      <c r="AV267" s="13" t="s">
        <v>79</v>
      </c>
      <c r="AW267" s="13" t="s">
        <v>31</v>
      </c>
      <c r="AX267" s="13" t="s">
        <v>77</v>
      </c>
      <c r="AY267" s="232" t="s">
        <v>122</v>
      </c>
    </row>
    <row r="268" spans="1:65" s="2" customFormat="1" ht="16.5" customHeight="1">
      <c r="A268" s="40"/>
      <c r="B268" s="41"/>
      <c r="C268" s="202" t="s">
        <v>420</v>
      </c>
      <c r="D268" s="202" t="s">
        <v>124</v>
      </c>
      <c r="E268" s="203" t="s">
        <v>421</v>
      </c>
      <c r="F268" s="204" t="s">
        <v>422</v>
      </c>
      <c r="G268" s="205" t="s">
        <v>127</v>
      </c>
      <c r="H268" s="206">
        <v>11.44</v>
      </c>
      <c r="I268" s="207"/>
      <c r="J268" s="208">
        <f>ROUND(I268*H268,2)</f>
        <v>0</v>
      </c>
      <c r="K268" s="204" t="s">
        <v>128</v>
      </c>
      <c r="L268" s="46"/>
      <c r="M268" s="209" t="s">
        <v>19</v>
      </c>
      <c r="N268" s="210" t="s">
        <v>40</v>
      </c>
      <c r="O268" s="86"/>
      <c r="P268" s="211">
        <f>O268*H268</f>
        <v>0</v>
      </c>
      <c r="Q268" s="211">
        <v>0.45584</v>
      </c>
      <c r="R268" s="211">
        <f>Q268*H268</f>
        <v>5.2148096</v>
      </c>
      <c r="S268" s="211">
        <v>0</v>
      </c>
      <c r="T268" s="212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3" t="s">
        <v>129</v>
      </c>
      <c r="AT268" s="213" t="s">
        <v>124</v>
      </c>
      <c r="AU268" s="213" t="s">
        <v>79</v>
      </c>
      <c r="AY268" s="19" t="s">
        <v>122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9" t="s">
        <v>77</v>
      </c>
      <c r="BK268" s="214">
        <f>ROUND(I268*H268,2)</f>
        <v>0</v>
      </c>
      <c r="BL268" s="19" t="s">
        <v>129</v>
      </c>
      <c r="BM268" s="213" t="s">
        <v>423</v>
      </c>
    </row>
    <row r="269" spans="1:47" s="2" customFormat="1" ht="12">
      <c r="A269" s="40"/>
      <c r="B269" s="41"/>
      <c r="C269" s="42"/>
      <c r="D269" s="215" t="s">
        <v>131</v>
      </c>
      <c r="E269" s="42"/>
      <c r="F269" s="216" t="s">
        <v>424</v>
      </c>
      <c r="G269" s="42"/>
      <c r="H269" s="42"/>
      <c r="I269" s="217"/>
      <c r="J269" s="42"/>
      <c r="K269" s="42"/>
      <c r="L269" s="46"/>
      <c r="M269" s="218"/>
      <c r="N269" s="219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131</v>
      </c>
      <c r="AU269" s="19" t="s">
        <v>79</v>
      </c>
    </row>
    <row r="270" spans="1:47" s="2" customFormat="1" ht="12">
      <c r="A270" s="40"/>
      <c r="B270" s="41"/>
      <c r="C270" s="42"/>
      <c r="D270" s="220" t="s">
        <v>133</v>
      </c>
      <c r="E270" s="42"/>
      <c r="F270" s="221" t="s">
        <v>425</v>
      </c>
      <c r="G270" s="42"/>
      <c r="H270" s="42"/>
      <c r="I270" s="217"/>
      <c r="J270" s="42"/>
      <c r="K270" s="42"/>
      <c r="L270" s="46"/>
      <c r="M270" s="218"/>
      <c r="N270" s="219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133</v>
      </c>
      <c r="AU270" s="19" t="s">
        <v>79</v>
      </c>
    </row>
    <row r="271" spans="1:51" s="13" customFormat="1" ht="12">
      <c r="A271" s="13"/>
      <c r="B271" s="222"/>
      <c r="C271" s="223"/>
      <c r="D271" s="215" t="s">
        <v>135</v>
      </c>
      <c r="E271" s="224" t="s">
        <v>19</v>
      </c>
      <c r="F271" s="225" t="s">
        <v>426</v>
      </c>
      <c r="G271" s="223"/>
      <c r="H271" s="226">
        <v>11.44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2" t="s">
        <v>135</v>
      </c>
      <c r="AU271" s="232" t="s">
        <v>79</v>
      </c>
      <c r="AV271" s="13" t="s">
        <v>79</v>
      </c>
      <c r="AW271" s="13" t="s">
        <v>31</v>
      </c>
      <c r="AX271" s="13" t="s">
        <v>77</v>
      </c>
      <c r="AY271" s="232" t="s">
        <v>122</v>
      </c>
    </row>
    <row r="272" spans="1:65" s="2" customFormat="1" ht="16.5" customHeight="1">
      <c r="A272" s="40"/>
      <c r="B272" s="41"/>
      <c r="C272" s="202" t="s">
        <v>427</v>
      </c>
      <c r="D272" s="202" t="s">
        <v>124</v>
      </c>
      <c r="E272" s="203" t="s">
        <v>428</v>
      </c>
      <c r="F272" s="204" t="s">
        <v>429</v>
      </c>
      <c r="G272" s="205" t="s">
        <v>127</v>
      </c>
      <c r="H272" s="206">
        <v>1.41</v>
      </c>
      <c r="I272" s="207"/>
      <c r="J272" s="208">
        <f>ROUND(I272*H272,2)</f>
        <v>0</v>
      </c>
      <c r="K272" s="204" t="s">
        <v>128</v>
      </c>
      <c r="L272" s="46"/>
      <c r="M272" s="209" t="s">
        <v>19</v>
      </c>
      <c r="N272" s="210" t="s">
        <v>40</v>
      </c>
      <c r="O272" s="86"/>
      <c r="P272" s="211">
        <f>O272*H272</f>
        <v>0</v>
      </c>
      <c r="Q272" s="211">
        <v>0.02102</v>
      </c>
      <c r="R272" s="211">
        <f>Q272*H272</f>
        <v>0.0296382</v>
      </c>
      <c r="S272" s="211">
        <v>0</v>
      </c>
      <c r="T272" s="212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3" t="s">
        <v>129</v>
      </c>
      <c r="AT272" s="213" t="s">
        <v>124</v>
      </c>
      <c r="AU272" s="213" t="s">
        <v>79</v>
      </c>
      <c r="AY272" s="19" t="s">
        <v>122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9" t="s">
        <v>77</v>
      </c>
      <c r="BK272" s="214">
        <f>ROUND(I272*H272,2)</f>
        <v>0</v>
      </c>
      <c r="BL272" s="19" t="s">
        <v>129</v>
      </c>
      <c r="BM272" s="213" t="s">
        <v>430</v>
      </c>
    </row>
    <row r="273" spans="1:47" s="2" customFormat="1" ht="12">
      <c r="A273" s="40"/>
      <c r="B273" s="41"/>
      <c r="C273" s="42"/>
      <c r="D273" s="215" t="s">
        <v>131</v>
      </c>
      <c r="E273" s="42"/>
      <c r="F273" s="216" t="s">
        <v>431</v>
      </c>
      <c r="G273" s="42"/>
      <c r="H273" s="42"/>
      <c r="I273" s="217"/>
      <c r="J273" s="42"/>
      <c r="K273" s="42"/>
      <c r="L273" s="46"/>
      <c r="M273" s="218"/>
      <c r="N273" s="219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131</v>
      </c>
      <c r="AU273" s="19" t="s">
        <v>79</v>
      </c>
    </row>
    <row r="274" spans="1:47" s="2" customFormat="1" ht="12">
      <c r="A274" s="40"/>
      <c r="B274" s="41"/>
      <c r="C274" s="42"/>
      <c r="D274" s="220" t="s">
        <v>133</v>
      </c>
      <c r="E274" s="42"/>
      <c r="F274" s="221" t="s">
        <v>432</v>
      </c>
      <c r="G274" s="42"/>
      <c r="H274" s="42"/>
      <c r="I274" s="217"/>
      <c r="J274" s="42"/>
      <c r="K274" s="42"/>
      <c r="L274" s="46"/>
      <c r="M274" s="218"/>
      <c r="N274" s="219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133</v>
      </c>
      <c r="AU274" s="19" t="s">
        <v>79</v>
      </c>
    </row>
    <row r="275" spans="1:51" s="13" customFormat="1" ht="12">
      <c r="A275" s="13"/>
      <c r="B275" s="222"/>
      <c r="C275" s="223"/>
      <c r="D275" s="215" t="s">
        <v>135</v>
      </c>
      <c r="E275" s="224" t="s">
        <v>19</v>
      </c>
      <c r="F275" s="225" t="s">
        <v>433</v>
      </c>
      <c r="G275" s="223"/>
      <c r="H275" s="226">
        <v>1.41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2" t="s">
        <v>135</v>
      </c>
      <c r="AU275" s="232" t="s">
        <v>79</v>
      </c>
      <c r="AV275" s="13" t="s">
        <v>79</v>
      </c>
      <c r="AW275" s="13" t="s">
        <v>31</v>
      </c>
      <c r="AX275" s="13" t="s">
        <v>77</v>
      </c>
      <c r="AY275" s="232" t="s">
        <v>122</v>
      </c>
    </row>
    <row r="276" spans="1:65" s="2" customFormat="1" ht="16.5" customHeight="1">
      <c r="A276" s="40"/>
      <c r="B276" s="41"/>
      <c r="C276" s="202" t="s">
        <v>434</v>
      </c>
      <c r="D276" s="202" t="s">
        <v>124</v>
      </c>
      <c r="E276" s="203" t="s">
        <v>435</v>
      </c>
      <c r="F276" s="204" t="s">
        <v>436</v>
      </c>
      <c r="G276" s="205" t="s">
        <v>162</v>
      </c>
      <c r="H276" s="206">
        <v>1.05</v>
      </c>
      <c r="I276" s="207"/>
      <c r="J276" s="208">
        <f>ROUND(I276*H276,2)</f>
        <v>0</v>
      </c>
      <c r="K276" s="204" t="s">
        <v>128</v>
      </c>
      <c r="L276" s="46"/>
      <c r="M276" s="209" t="s">
        <v>19</v>
      </c>
      <c r="N276" s="210" t="s">
        <v>40</v>
      </c>
      <c r="O276" s="86"/>
      <c r="P276" s="211">
        <f>O276*H276</f>
        <v>0</v>
      </c>
      <c r="Q276" s="211">
        <v>2</v>
      </c>
      <c r="R276" s="211">
        <f>Q276*H276</f>
        <v>2.1</v>
      </c>
      <c r="S276" s="211">
        <v>0</v>
      </c>
      <c r="T276" s="212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3" t="s">
        <v>129</v>
      </c>
      <c r="AT276" s="213" t="s">
        <v>124</v>
      </c>
      <c r="AU276" s="213" t="s">
        <v>79</v>
      </c>
      <c r="AY276" s="19" t="s">
        <v>122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9" t="s">
        <v>77</v>
      </c>
      <c r="BK276" s="214">
        <f>ROUND(I276*H276,2)</f>
        <v>0</v>
      </c>
      <c r="BL276" s="19" t="s">
        <v>129</v>
      </c>
      <c r="BM276" s="213" t="s">
        <v>437</v>
      </c>
    </row>
    <row r="277" spans="1:47" s="2" customFormat="1" ht="12">
      <c r="A277" s="40"/>
      <c r="B277" s="41"/>
      <c r="C277" s="42"/>
      <c r="D277" s="215" t="s">
        <v>131</v>
      </c>
      <c r="E277" s="42"/>
      <c r="F277" s="216" t="s">
        <v>438</v>
      </c>
      <c r="G277" s="42"/>
      <c r="H277" s="42"/>
      <c r="I277" s="217"/>
      <c r="J277" s="42"/>
      <c r="K277" s="42"/>
      <c r="L277" s="46"/>
      <c r="M277" s="218"/>
      <c r="N277" s="219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131</v>
      </c>
      <c r="AU277" s="19" t="s">
        <v>79</v>
      </c>
    </row>
    <row r="278" spans="1:47" s="2" customFormat="1" ht="12">
      <c r="A278" s="40"/>
      <c r="B278" s="41"/>
      <c r="C278" s="42"/>
      <c r="D278" s="220" t="s">
        <v>133</v>
      </c>
      <c r="E278" s="42"/>
      <c r="F278" s="221" t="s">
        <v>439</v>
      </c>
      <c r="G278" s="42"/>
      <c r="H278" s="42"/>
      <c r="I278" s="217"/>
      <c r="J278" s="42"/>
      <c r="K278" s="42"/>
      <c r="L278" s="46"/>
      <c r="M278" s="218"/>
      <c r="N278" s="219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133</v>
      </c>
      <c r="AU278" s="19" t="s">
        <v>79</v>
      </c>
    </row>
    <row r="279" spans="1:51" s="13" customFormat="1" ht="12">
      <c r="A279" s="13"/>
      <c r="B279" s="222"/>
      <c r="C279" s="223"/>
      <c r="D279" s="215" t="s">
        <v>135</v>
      </c>
      <c r="E279" s="224" t="s">
        <v>19</v>
      </c>
      <c r="F279" s="225" t="s">
        <v>440</v>
      </c>
      <c r="G279" s="223"/>
      <c r="H279" s="226">
        <v>1.05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2" t="s">
        <v>135</v>
      </c>
      <c r="AU279" s="232" t="s">
        <v>79</v>
      </c>
      <c r="AV279" s="13" t="s">
        <v>79</v>
      </c>
      <c r="AW279" s="13" t="s">
        <v>31</v>
      </c>
      <c r="AX279" s="13" t="s">
        <v>77</v>
      </c>
      <c r="AY279" s="232" t="s">
        <v>122</v>
      </c>
    </row>
    <row r="280" spans="1:65" s="2" customFormat="1" ht="16.5" customHeight="1">
      <c r="A280" s="40"/>
      <c r="B280" s="41"/>
      <c r="C280" s="202" t="s">
        <v>441</v>
      </c>
      <c r="D280" s="202" t="s">
        <v>124</v>
      </c>
      <c r="E280" s="203" t="s">
        <v>442</v>
      </c>
      <c r="F280" s="204" t="s">
        <v>443</v>
      </c>
      <c r="G280" s="205" t="s">
        <v>162</v>
      </c>
      <c r="H280" s="206">
        <v>2.35</v>
      </c>
      <c r="I280" s="207"/>
      <c r="J280" s="208">
        <f>ROUND(I280*H280,2)</f>
        <v>0</v>
      </c>
      <c r="K280" s="204" t="s">
        <v>128</v>
      </c>
      <c r="L280" s="46"/>
      <c r="M280" s="209" t="s">
        <v>19</v>
      </c>
      <c r="N280" s="210" t="s">
        <v>40</v>
      </c>
      <c r="O280" s="86"/>
      <c r="P280" s="211">
        <f>O280*H280</f>
        <v>0</v>
      </c>
      <c r="Q280" s="211">
        <v>2.30502</v>
      </c>
      <c r="R280" s="211">
        <f>Q280*H280</f>
        <v>5.416797</v>
      </c>
      <c r="S280" s="211">
        <v>0</v>
      </c>
      <c r="T280" s="212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3" t="s">
        <v>129</v>
      </c>
      <c r="AT280" s="213" t="s">
        <v>124</v>
      </c>
      <c r="AU280" s="213" t="s">
        <v>79</v>
      </c>
      <c r="AY280" s="19" t="s">
        <v>122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9" t="s">
        <v>77</v>
      </c>
      <c r="BK280" s="214">
        <f>ROUND(I280*H280,2)</f>
        <v>0</v>
      </c>
      <c r="BL280" s="19" t="s">
        <v>129</v>
      </c>
      <c r="BM280" s="213" t="s">
        <v>444</v>
      </c>
    </row>
    <row r="281" spans="1:47" s="2" customFormat="1" ht="12">
      <c r="A281" s="40"/>
      <c r="B281" s="41"/>
      <c r="C281" s="42"/>
      <c r="D281" s="215" t="s">
        <v>131</v>
      </c>
      <c r="E281" s="42"/>
      <c r="F281" s="216" t="s">
        <v>445</v>
      </c>
      <c r="G281" s="42"/>
      <c r="H281" s="42"/>
      <c r="I281" s="217"/>
      <c r="J281" s="42"/>
      <c r="K281" s="42"/>
      <c r="L281" s="46"/>
      <c r="M281" s="218"/>
      <c r="N281" s="219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131</v>
      </c>
      <c r="AU281" s="19" t="s">
        <v>79</v>
      </c>
    </row>
    <row r="282" spans="1:47" s="2" customFormat="1" ht="12">
      <c r="A282" s="40"/>
      <c r="B282" s="41"/>
      <c r="C282" s="42"/>
      <c r="D282" s="220" t="s">
        <v>133</v>
      </c>
      <c r="E282" s="42"/>
      <c r="F282" s="221" t="s">
        <v>446</v>
      </c>
      <c r="G282" s="42"/>
      <c r="H282" s="42"/>
      <c r="I282" s="217"/>
      <c r="J282" s="42"/>
      <c r="K282" s="42"/>
      <c r="L282" s="46"/>
      <c r="M282" s="218"/>
      <c r="N282" s="219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133</v>
      </c>
      <c r="AU282" s="19" t="s">
        <v>79</v>
      </c>
    </row>
    <row r="283" spans="1:51" s="13" customFormat="1" ht="12">
      <c r="A283" s="13"/>
      <c r="B283" s="222"/>
      <c r="C283" s="223"/>
      <c r="D283" s="215" t="s">
        <v>135</v>
      </c>
      <c r="E283" s="224" t="s">
        <v>19</v>
      </c>
      <c r="F283" s="225" t="s">
        <v>447</v>
      </c>
      <c r="G283" s="223"/>
      <c r="H283" s="226">
        <v>2.35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2" t="s">
        <v>135</v>
      </c>
      <c r="AU283" s="232" t="s">
        <v>79</v>
      </c>
      <c r="AV283" s="13" t="s">
        <v>79</v>
      </c>
      <c r="AW283" s="13" t="s">
        <v>31</v>
      </c>
      <c r="AX283" s="13" t="s">
        <v>77</v>
      </c>
      <c r="AY283" s="232" t="s">
        <v>122</v>
      </c>
    </row>
    <row r="284" spans="1:65" s="2" customFormat="1" ht="16.5" customHeight="1">
      <c r="A284" s="40"/>
      <c r="B284" s="41"/>
      <c r="C284" s="202" t="s">
        <v>448</v>
      </c>
      <c r="D284" s="202" t="s">
        <v>124</v>
      </c>
      <c r="E284" s="203" t="s">
        <v>449</v>
      </c>
      <c r="F284" s="204" t="s">
        <v>450</v>
      </c>
      <c r="G284" s="205" t="s">
        <v>162</v>
      </c>
      <c r="H284" s="206">
        <v>10.82</v>
      </c>
      <c r="I284" s="207"/>
      <c r="J284" s="208">
        <f>ROUND(I284*H284,2)</f>
        <v>0</v>
      </c>
      <c r="K284" s="204" t="s">
        <v>128</v>
      </c>
      <c r="L284" s="46"/>
      <c r="M284" s="209" t="s">
        <v>19</v>
      </c>
      <c r="N284" s="210" t="s">
        <v>40</v>
      </c>
      <c r="O284" s="86"/>
      <c r="P284" s="211">
        <f>O284*H284</f>
        <v>0</v>
      </c>
      <c r="Q284" s="211">
        <v>1.9593</v>
      </c>
      <c r="R284" s="211">
        <f>Q284*H284</f>
        <v>21.199626000000002</v>
      </c>
      <c r="S284" s="211">
        <v>0</v>
      </c>
      <c r="T284" s="212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3" t="s">
        <v>129</v>
      </c>
      <c r="AT284" s="213" t="s">
        <v>124</v>
      </c>
      <c r="AU284" s="213" t="s">
        <v>79</v>
      </c>
      <c r="AY284" s="19" t="s">
        <v>122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19" t="s">
        <v>77</v>
      </c>
      <c r="BK284" s="214">
        <f>ROUND(I284*H284,2)</f>
        <v>0</v>
      </c>
      <c r="BL284" s="19" t="s">
        <v>129</v>
      </c>
      <c r="BM284" s="213" t="s">
        <v>451</v>
      </c>
    </row>
    <row r="285" spans="1:47" s="2" customFormat="1" ht="12">
      <c r="A285" s="40"/>
      <c r="B285" s="41"/>
      <c r="C285" s="42"/>
      <c r="D285" s="215" t="s">
        <v>131</v>
      </c>
      <c r="E285" s="42"/>
      <c r="F285" s="216" t="s">
        <v>452</v>
      </c>
      <c r="G285" s="42"/>
      <c r="H285" s="42"/>
      <c r="I285" s="217"/>
      <c r="J285" s="42"/>
      <c r="K285" s="42"/>
      <c r="L285" s="46"/>
      <c r="M285" s="218"/>
      <c r="N285" s="219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131</v>
      </c>
      <c r="AU285" s="19" t="s">
        <v>79</v>
      </c>
    </row>
    <row r="286" spans="1:47" s="2" customFormat="1" ht="12">
      <c r="A286" s="40"/>
      <c r="B286" s="41"/>
      <c r="C286" s="42"/>
      <c r="D286" s="220" t="s">
        <v>133</v>
      </c>
      <c r="E286" s="42"/>
      <c r="F286" s="221" t="s">
        <v>453</v>
      </c>
      <c r="G286" s="42"/>
      <c r="H286" s="42"/>
      <c r="I286" s="217"/>
      <c r="J286" s="42"/>
      <c r="K286" s="42"/>
      <c r="L286" s="46"/>
      <c r="M286" s="218"/>
      <c r="N286" s="219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133</v>
      </c>
      <c r="AU286" s="19" t="s">
        <v>79</v>
      </c>
    </row>
    <row r="287" spans="1:51" s="15" customFormat="1" ht="12">
      <c r="A287" s="15"/>
      <c r="B287" s="254"/>
      <c r="C287" s="255"/>
      <c r="D287" s="215" t="s">
        <v>135</v>
      </c>
      <c r="E287" s="256" t="s">
        <v>19</v>
      </c>
      <c r="F287" s="257" t="s">
        <v>454</v>
      </c>
      <c r="G287" s="255"/>
      <c r="H287" s="256" t="s">
        <v>19</v>
      </c>
      <c r="I287" s="258"/>
      <c r="J287" s="255"/>
      <c r="K287" s="255"/>
      <c r="L287" s="259"/>
      <c r="M287" s="260"/>
      <c r="N287" s="261"/>
      <c r="O287" s="261"/>
      <c r="P287" s="261"/>
      <c r="Q287" s="261"/>
      <c r="R287" s="261"/>
      <c r="S287" s="261"/>
      <c r="T287" s="262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3" t="s">
        <v>135</v>
      </c>
      <c r="AU287" s="263" t="s">
        <v>79</v>
      </c>
      <c r="AV287" s="15" t="s">
        <v>77</v>
      </c>
      <c r="AW287" s="15" t="s">
        <v>31</v>
      </c>
      <c r="AX287" s="15" t="s">
        <v>69</v>
      </c>
      <c r="AY287" s="263" t="s">
        <v>122</v>
      </c>
    </row>
    <row r="288" spans="1:51" s="13" customFormat="1" ht="12">
      <c r="A288" s="13"/>
      <c r="B288" s="222"/>
      <c r="C288" s="223"/>
      <c r="D288" s="215" t="s">
        <v>135</v>
      </c>
      <c r="E288" s="224" t="s">
        <v>19</v>
      </c>
      <c r="F288" s="225" t="s">
        <v>455</v>
      </c>
      <c r="G288" s="223"/>
      <c r="H288" s="226">
        <v>2.5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2" t="s">
        <v>135</v>
      </c>
      <c r="AU288" s="232" t="s">
        <v>79</v>
      </c>
      <c r="AV288" s="13" t="s">
        <v>79</v>
      </c>
      <c r="AW288" s="13" t="s">
        <v>31</v>
      </c>
      <c r="AX288" s="13" t="s">
        <v>69</v>
      </c>
      <c r="AY288" s="232" t="s">
        <v>122</v>
      </c>
    </row>
    <row r="289" spans="1:51" s="13" customFormat="1" ht="12">
      <c r="A289" s="13"/>
      <c r="B289" s="222"/>
      <c r="C289" s="223"/>
      <c r="D289" s="215" t="s">
        <v>135</v>
      </c>
      <c r="E289" s="224" t="s">
        <v>19</v>
      </c>
      <c r="F289" s="225" t="s">
        <v>456</v>
      </c>
      <c r="G289" s="223"/>
      <c r="H289" s="226">
        <v>8.32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2" t="s">
        <v>135</v>
      </c>
      <c r="AU289" s="232" t="s">
        <v>79</v>
      </c>
      <c r="AV289" s="13" t="s">
        <v>79</v>
      </c>
      <c r="AW289" s="13" t="s">
        <v>31</v>
      </c>
      <c r="AX289" s="13" t="s">
        <v>69</v>
      </c>
      <c r="AY289" s="232" t="s">
        <v>122</v>
      </c>
    </row>
    <row r="290" spans="1:51" s="14" customFormat="1" ht="12">
      <c r="A290" s="14"/>
      <c r="B290" s="233"/>
      <c r="C290" s="234"/>
      <c r="D290" s="215" t="s">
        <v>135</v>
      </c>
      <c r="E290" s="235" t="s">
        <v>19</v>
      </c>
      <c r="F290" s="236" t="s">
        <v>151</v>
      </c>
      <c r="G290" s="234"/>
      <c r="H290" s="237">
        <v>10.82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3" t="s">
        <v>135</v>
      </c>
      <c r="AU290" s="243" t="s">
        <v>79</v>
      </c>
      <c r="AV290" s="14" t="s">
        <v>129</v>
      </c>
      <c r="AW290" s="14" t="s">
        <v>31</v>
      </c>
      <c r="AX290" s="14" t="s">
        <v>77</v>
      </c>
      <c r="AY290" s="243" t="s">
        <v>122</v>
      </c>
    </row>
    <row r="291" spans="1:65" s="2" customFormat="1" ht="16.5" customHeight="1">
      <c r="A291" s="40"/>
      <c r="B291" s="41"/>
      <c r="C291" s="202" t="s">
        <v>457</v>
      </c>
      <c r="D291" s="202" t="s">
        <v>124</v>
      </c>
      <c r="E291" s="203" t="s">
        <v>458</v>
      </c>
      <c r="F291" s="204" t="s">
        <v>459</v>
      </c>
      <c r="G291" s="205" t="s">
        <v>162</v>
      </c>
      <c r="H291" s="206">
        <v>23.4</v>
      </c>
      <c r="I291" s="207"/>
      <c r="J291" s="208">
        <f>ROUND(I291*H291,2)</f>
        <v>0</v>
      </c>
      <c r="K291" s="204" t="s">
        <v>128</v>
      </c>
      <c r="L291" s="46"/>
      <c r="M291" s="209" t="s">
        <v>19</v>
      </c>
      <c r="N291" s="210" t="s">
        <v>40</v>
      </c>
      <c r="O291" s="86"/>
      <c r="P291" s="211">
        <f>O291*H291</f>
        <v>0</v>
      </c>
      <c r="Q291" s="211">
        <v>2.09</v>
      </c>
      <c r="R291" s="211">
        <f>Q291*H291</f>
        <v>48.90599999999999</v>
      </c>
      <c r="S291" s="211">
        <v>0</v>
      </c>
      <c r="T291" s="212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3" t="s">
        <v>129</v>
      </c>
      <c r="AT291" s="213" t="s">
        <v>124</v>
      </c>
      <c r="AU291" s="213" t="s">
        <v>79</v>
      </c>
      <c r="AY291" s="19" t="s">
        <v>122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19" t="s">
        <v>77</v>
      </c>
      <c r="BK291" s="214">
        <f>ROUND(I291*H291,2)</f>
        <v>0</v>
      </c>
      <c r="BL291" s="19" t="s">
        <v>129</v>
      </c>
      <c r="BM291" s="213" t="s">
        <v>460</v>
      </c>
    </row>
    <row r="292" spans="1:47" s="2" customFormat="1" ht="12">
      <c r="A292" s="40"/>
      <c r="B292" s="41"/>
      <c r="C292" s="42"/>
      <c r="D292" s="215" t="s">
        <v>131</v>
      </c>
      <c r="E292" s="42"/>
      <c r="F292" s="216" t="s">
        <v>461</v>
      </c>
      <c r="G292" s="42"/>
      <c r="H292" s="42"/>
      <c r="I292" s="217"/>
      <c r="J292" s="42"/>
      <c r="K292" s="42"/>
      <c r="L292" s="46"/>
      <c r="M292" s="218"/>
      <c r="N292" s="219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131</v>
      </c>
      <c r="AU292" s="19" t="s">
        <v>79</v>
      </c>
    </row>
    <row r="293" spans="1:47" s="2" customFormat="1" ht="12">
      <c r="A293" s="40"/>
      <c r="B293" s="41"/>
      <c r="C293" s="42"/>
      <c r="D293" s="220" t="s">
        <v>133</v>
      </c>
      <c r="E293" s="42"/>
      <c r="F293" s="221" t="s">
        <v>462</v>
      </c>
      <c r="G293" s="42"/>
      <c r="H293" s="42"/>
      <c r="I293" s="217"/>
      <c r="J293" s="42"/>
      <c r="K293" s="42"/>
      <c r="L293" s="46"/>
      <c r="M293" s="218"/>
      <c r="N293" s="219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133</v>
      </c>
      <c r="AU293" s="19" t="s">
        <v>79</v>
      </c>
    </row>
    <row r="294" spans="1:51" s="13" customFormat="1" ht="12">
      <c r="A294" s="13"/>
      <c r="B294" s="222"/>
      <c r="C294" s="223"/>
      <c r="D294" s="215" t="s">
        <v>135</v>
      </c>
      <c r="E294" s="224" t="s">
        <v>19</v>
      </c>
      <c r="F294" s="225" t="s">
        <v>463</v>
      </c>
      <c r="G294" s="223"/>
      <c r="H294" s="226">
        <v>23.4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2" t="s">
        <v>135</v>
      </c>
      <c r="AU294" s="232" t="s">
        <v>79</v>
      </c>
      <c r="AV294" s="13" t="s">
        <v>79</v>
      </c>
      <c r="AW294" s="13" t="s">
        <v>31</v>
      </c>
      <c r="AX294" s="13" t="s">
        <v>77</v>
      </c>
      <c r="AY294" s="232" t="s">
        <v>122</v>
      </c>
    </row>
    <row r="295" spans="1:65" s="2" customFormat="1" ht="16.5" customHeight="1">
      <c r="A295" s="40"/>
      <c r="B295" s="41"/>
      <c r="C295" s="202" t="s">
        <v>464</v>
      </c>
      <c r="D295" s="202" t="s">
        <v>124</v>
      </c>
      <c r="E295" s="203" t="s">
        <v>465</v>
      </c>
      <c r="F295" s="204" t="s">
        <v>466</v>
      </c>
      <c r="G295" s="205" t="s">
        <v>162</v>
      </c>
      <c r="H295" s="206">
        <v>1.56</v>
      </c>
      <c r="I295" s="207"/>
      <c r="J295" s="208">
        <f>ROUND(I295*H295,2)</f>
        <v>0</v>
      </c>
      <c r="K295" s="204" t="s">
        <v>128</v>
      </c>
      <c r="L295" s="46"/>
      <c r="M295" s="209" t="s">
        <v>19</v>
      </c>
      <c r="N295" s="210" t="s">
        <v>40</v>
      </c>
      <c r="O295" s="86"/>
      <c r="P295" s="211">
        <f>O295*H295</f>
        <v>0</v>
      </c>
      <c r="Q295" s="211">
        <v>2.45</v>
      </c>
      <c r="R295" s="211">
        <f>Q295*H295</f>
        <v>3.8220000000000005</v>
      </c>
      <c r="S295" s="211">
        <v>0</v>
      </c>
      <c r="T295" s="212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3" t="s">
        <v>129</v>
      </c>
      <c r="AT295" s="213" t="s">
        <v>124</v>
      </c>
      <c r="AU295" s="213" t="s">
        <v>79</v>
      </c>
      <c r="AY295" s="19" t="s">
        <v>122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9" t="s">
        <v>77</v>
      </c>
      <c r="BK295" s="214">
        <f>ROUND(I295*H295,2)</f>
        <v>0</v>
      </c>
      <c r="BL295" s="19" t="s">
        <v>129</v>
      </c>
      <c r="BM295" s="213" t="s">
        <v>467</v>
      </c>
    </row>
    <row r="296" spans="1:47" s="2" customFormat="1" ht="12">
      <c r="A296" s="40"/>
      <c r="B296" s="41"/>
      <c r="C296" s="42"/>
      <c r="D296" s="215" t="s">
        <v>131</v>
      </c>
      <c r="E296" s="42"/>
      <c r="F296" s="216" t="s">
        <v>468</v>
      </c>
      <c r="G296" s="42"/>
      <c r="H296" s="42"/>
      <c r="I296" s="217"/>
      <c r="J296" s="42"/>
      <c r="K296" s="42"/>
      <c r="L296" s="46"/>
      <c r="M296" s="218"/>
      <c r="N296" s="219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131</v>
      </c>
      <c r="AU296" s="19" t="s">
        <v>79</v>
      </c>
    </row>
    <row r="297" spans="1:47" s="2" customFormat="1" ht="12">
      <c r="A297" s="40"/>
      <c r="B297" s="41"/>
      <c r="C297" s="42"/>
      <c r="D297" s="220" t="s">
        <v>133</v>
      </c>
      <c r="E297" s="42"/>
      <c r="F297" s="221" t="s">
        <v>469</v>
      </c>
      <c r="G297" s="42"/>
      <c r="H297" s="42"/>
      <c r="I297" s="217"/>
      <c r="J297" s="42"/>
      <c r="K297" s="42"/>
      <c r="L297" s="46"/>
      <c r="M297" s="218"/>
      <c r="N297" s="219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133</v>
      </c>
      <c r="AU297" s="19" t="s">
        <v>79</v>
      </c>
    </row>
    <row r="298" spans="1:51" s="15" customFormat="1" ht="12">
      <c r="A298" s="15"/>
      <c r="B298" s="254"/>
      <c r="C298" s="255"/>
      <c r="D298" s="215" t="s">
        <v>135</v>
      </c>
      <c r="E298" s="256" t="s">
        <v>19</v>
      </c>
      <c r="F298" s="257" t="s">
        <v>470</v>
      </c>
      <c r="G298" s="255"/>
      <c r="H298" s="256" t="s">
        <v>19</v>
      </c>
      <c r="I298" s="258"/>
      <c r="J298" s="255"/>
      <c r="K298" s="255"/>
      <c r="L298" s="259"/>
      <c r="M298" s="260"/>
      <c r="N298" s="261"/>
      <c r="O298" s="261"/>
      <c r="P298" s="261"/>
      <c r="Q298" s="261"/>
      <c r="R298" s="261"/>
      <c r="S298" s="261"/>
      <c r="T298" s="262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3" t="s">
        <v>135</v>
      </c>
      <c r="AU298" s="263" t="s">
        <v>79</v>
      </c>
      <c r="AV298" s="15" t="s">
        <v>77</v>
      </c>
      <c r="AW298" s="15" t="s">
        <v>31</v>
      </c>
      <c r="AX298" s="15" t="s">
        <v>69</v>
      </c>
      <c r="AY298" s="263" t="s">
        <v>122</v>
      </c>
    </row>
    <row r="299" spans="1:51" s="13" customFormat="1" ht="12">
      <c r="A299" s="13"/>
      <c r="B299" s="222"/>
      <c r="C299" s="223"/>
      <c r="D299" s="215" t="s">
        <v>135</v>
      </c>
      <c r="E299" s="224" t="s">
        <v>19</v>
      </c>
      <c r="F299" s="225" t="s">
        <v>471</v>
      </c>
      <c r="G299" s="223"/>
      <c r="H299" s="226">
        <v>1.56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2" t="s">
        <v>135</v>
      </c>
      <c r="AU299" s="232" t="s">
        <v>79</v>
      </c>
      <c r="AV299" s="13" t="s">
        <v>79</v>
      </c>
      <c r="AW299" s="13" t="s">
        <v>31</v>
      </c>
      <c r="AX299" s="13" t="s">
        <v>77</v>
      </c>
      <c r="AY299" s="232" t="s">
        <v>122</v>
      </c>
    </row>
    <row r="300" spans="1:65" s="2" customFormat="1" ht="21.75" customHeight="1">
      <c r="A300" s="40"/>
      <c r="B300" s="41"/>
      <c r="C300" s="202" t="s">
        <v>472</v>
      </c>
      <c r="D300" s="202" t="s">
        <v>124</v>
      </c>
      <c r="E300" s="203" t="s">
        <v>473</v>
      </c>
      <c r="F300" s="204" t="s">
        <v>474</v>
      </c>
      <c r="G300" s="205" t="s">
        <v>127</v>
      </c>
      <c r="H300" s="206">
        <v>21</v>
      </c>
      <c r="I300" s="207"/>
      <c r="J300" s="208">
        <f>ROUND(I300*H300,2)</f>
        <v>0</v>
      </c>
      <c r="K300" s="204" t="s">
        <v>128</v>
      </c>
      <c r="L300" s="46"/>
      <c r="M300" s="209" t="s">
        <v>19</v>
      </c>
      <c r="N300" s="210" t="s">
        <v>40</v>
      </c>
      <c r="O300" s="86"/>
      <c r="P300" s="211">
        <f>O300*H300</f>
        <v>0</v>
      </c>
      <c r="Q300" s="211">
        <v>1.28781</v>
      </c>
      <c r="R300" s="211">
        <f>Q300*H300</f>
        <v>27.044009999999997</v>
      </c>
      <c r="S300" s="211">
        <v>0</v>
      </c>
      <c r="T300" s="212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3" t="s">
        <v>129</v>
      </c>
      <c r="AT300" s="213" t="s">
        <v>124</v>
      </c>
      <c r="AU300" s="213" t="s">
        <v>79</v>
      </c>
      <c r="AY300" s="19" t="s">
        <v>122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9" t="s">
        <v>77</v>
      </c>
      <c r="BK300" s="214">
        <f>ROUND(I300*H300,2)</f>
        <v>0</v>
      </c>
      <c r="BL300" s="19" t="s">
        <v>129</v>
      </c>
      <c r="BM300" s="213" t="s">
        <v>475</v>
      </c>
    </row>
    <row r="301" spans="1:47" s="2" customFormat="1" ht="12">
      <c r="A301" s="40"/>
      <c r="B301" s="41"/>
      <c r="C301" s="42"/>
      <c r="D301" s="215" t="s">
        <v>131</v>
      </c>
      <c r="E301" s="42"/>
      <c r="F301" s="216" t="s">
        <v>476</v>
      </c>
      <c r="G301" s="42"/>
      <c r="H301" s="42"/>
      <c r="I301" s="217"/>
      <c r="J301" s="42"/>
      <c r="K301" s="42"/>
      <c r="L301" s="46"/>
      <c r="M301" s="218"/>
      <c r="N301" s="219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131</v>
      </c>
      <c r="AU301" s="19" t="s">
        <v>79</v>
      </c>
    </row>
    <row r="302" spans="1:47" s="2" customFormat="1" ht="12">
      <c r="A302" s="40"/>
      <c r="B302" s="41"/>
      <c r="C302" s="42"/>
      <c r="D302" s="220" t="s">
        <v>133</v>
      </c>
      <c r="E302" s="42"/>
      <c r="F302" s="221" t="s">
        <v>477</v>
      </c>
      <c r="G302" s="42"/>
      <c r="H302" s="42"/>
      <c r="I302" s="217"/>
      <c r="J302" s="42"/>
      <c r="K302" s="42"/>
      <c r="L302" s="46"/>
      <c r="M302" s="218"/>
      <c r="N302" s="219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133</v>
      </c>
      <c r="AU302" s="19" t="s">
        <v>79</v>
      </c>
    </row>
    <row r="303" spans="1:51" s="13" customFormat="1" ht="12">
      <c r="A303" s="13"/>
      <c r="B303" s="222"/>
      <c r="C303" s="223"/>
      <c r="D303" s="215" t="s">
        <v>135</v>
      </c>
      <c r="E303" s="224" t="s">
        <v>19</v>
      </c>
      <c r="F303" s="225" t="s">
        <v>478</v>
      </c>
      <c r="G303" s="223"/>
      <c r="H303" s="226">
        <v>21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2" t="s">
        <v>135</v>
      </c>
      <c r="AU303" s="232" t="s">
        <v>79</v>
      </c>
      <c r="AV303" s="13" t="s">
        <v>79</v>
      </c>
      <c r="AW303" s="13" t="s">
        <v>31</v>
      </c>
      <c r="AX303" s="13" t="s">
        <v>77</v>
      </c>
      <c r="AY303" s="232" t="s">
        <v>122</v>
      </c>
    </row>
    <row r="304" spans="1:63" s="12" customFormat="1" ht="22.8" customHeight="1">
      <c r="A304" s="12"/>
      <c r="B304" s="186"/>
      <c r="C304" s="187"/>
      <c r="D304" s="188" t="s">
        <v>68</v>
      </c>
      <c r="E304" s="200" t="s">
        <v>159</v>
      </c>
      <c r="F304" s="200" t="s">
        <v>479</v>
      </c>
      <c r="G304" s="187"/>
      <c r="H304" s="187"/>
      <c r="I304" s="190"/>
      <c r="J304" s="201">
        <f>BK304</f>
        <v>0</v>
      </c>
      <c r="K304" s="187"/>
      <c r="L304" s="192"/>
      <c r="M304" s="193"/>
      <c r="N304" s="194"/>
      <c r="O304" s="194"/>
      <c r="P304" s="195">
        <f>SUM(P305:P338)</f>
        <v>0</v>
      </c>
      <c r="Q304" s="194"/>
      <c r="R304" s="195">
        <f>SUM(R305:R338)</f>
        <v>94.16135999999999</v>
      </c>
      <c r="S304" s="194"/>
      <c r="T304" s="196">
        <f>SUM(T305:T338)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97" t="s">
        <v>77</v>
      </c>
      <c r="AT304" s="198" t="s">
        <v>68</v>
      </c>
      <c r="AU304" s="198" t="s">
        <v>77</v>
      </c>
      <c r="AY304" s="197" t="s">
        <v>122</v>
      </c>
      <c r="BK304" s="199">
        <f>SUM(BK305:BK338)</f>
        <v>0</v>
      </c>
    </row>
    <row r="305" spans="1:65" s="2" customFormat="1" ht="16.5" customHeight="1">
      <c r="A305" s="40"/>
      <c r="B305" s="41"/>
      <c r="C305" s="202" t="s">
        <v>480</v>
      </c>
      <c r="D305" s="202" t="s">
        <v>124</v>
      </c>
      <c r="E305" s="203" t="s">
        <v>481</v>
      </c>
      <c r="F305" s="204" t="s">
        <v>482</v>
      </c>
      <c r="G305" s="205" t="s">
        <v>127</v>
      </c>
      <c r="H305" s="206">
        <v>168</v>
      </c>
      <c r="I305" s="207"/>
      <c r="J305" s="208">
        <f>ROUND(I305*H305,2)</f>
        <v>0</v>
      </c>
      <c r="K305" s="204" t="s">
        <v>128</v>
      </c>
      <c r="L305" s="46"/>
      <c r="M305" s="209" t="s">
        <v>19</v>
      </c>
      <c r="N305" s="210" t="s">
        <v>40</v>
      </c>
      <c r="O305" s="86"/>
      <c r="P305" s="211">
        <f>O305*H305</f>
        <v>0</v>
      </c>
      <c r="Q305" s="211">
        <v>0.345</v>
      </c>
      <c r="R305" s="211">
        <f>Q305*H305</f>
        <v>57.959999999999994</v>
      </c>
      <c r="S305" s="211">
        <v>0</v>
      </c>
      <c r="T305" s="212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3" t="s">
        <v>129</v>
      </c>
      <c r="AT305" s="213" t="s">
        <v>124</v>
      </c>
      <c r="AU305" s="213" t="s">
        <v>79</v>
      </c>
      <c r="AY305" s="19" t="s">
        <v>122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9" t="s">
        <v>77</v>
      </c>
      <c r="BK305" s="214">
        <f>ROUND(I305*H305,2)</f>
        <v>0</v>
      </c>
      <c r="BL305" s="19" t="s">
        <v>129</v>
      </c>
      <c r="BM305" s="213" t="s">
        <v>483</v>
      </c>
    </row>
    <row r="306" spans="1:47" s="2" customFormat="1" ht="12">
      <c r="A306" s="40"/>
      <c r="B306" s="41"/>
      <c r="C306" s="42"/>
      <c r="D306" s="215" t="s">
        <v>131</v>
      </c>
      <c r="E306" s="42"/>
      <c r="F306" s="216" t="s">
        <v>484</v>
      </c>
      <c r="G306" s="42"/>
      <c r="H306" s="42"/>
      <c r="I306" s="217"/>
      <c r="J306" s="42"/>
      <c r="K306" s="42"/>
      <c r="L306" s="46"/>
      <c r="M306" s="218"/>
      <c r="N306" s="219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131</v>
      </c>
      <c r="AU306" s="19" t="s">
        <v>79</v>
      </c>
    </row>
    <row r="307" spans="1:47" s="2" customFormat="1" ht="12">
      <c r="A307" s="40"/>
      <c r="B307" s="41"/>
      <c r="C307" s="42"/>
      <c r="D307" s="220" t="s">
        <v>133</v>
      </c>
      <c r="E307" s="42"/>
      <c r="F307" s="221" t="s">
        <v>485</v>
      </c>
      <c r="G307" s="42"/>
      <c r="H307" s="42"/>
      <c r="I307" s="217"/>
      <c r="J307" s="42"/>
      <c r="K307" s="42"/>
      <c r="L307" s="46"/>
      <c r="M307" s="218"/>
      <c r="N307" s="219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133</v>
      </c>
      <c r="AU307" s="19" t="s">
        <v>79</v>
      </c>
    </row>
    <row r="308" spans="1:51" s="13" customFormat="1" ht="12">
      <c r="A308" s="13"/>
      <c r="B308" s="222"/>
      <c r="C308" s="223"/>
      <c r="D308" s="215" t="s">
        <v>135</v>
      </c>
      <c r="E308" s="224" t="s">
        <v>19</v>
      </c>
      <c r="F308" s="225" t="s">
        <v>486</v>
      </c>
      <c r="G308" s="223"/>
      <c r="H308" s="226">
        <v>24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2" t="s">
        <v>135</v>
      </c>
      <c r="AU308" s="232" t="s">
        <v>79</v>
      </c>
      <c r="AV308" s="13" t="s">
        <v>79</v>
      </c>
      <c r="AW308" s="13" t="s">
        <v>31</v>
      </c>
      <c r="AX308" s="13" t="s">
        <v>69</v>
      </c>
      <c r="AY308" s="232" t="s">
        <v>122</v>
      </c>
    </row>
    <row r="309" spans="1:51" s="13" customFormat="1" ht="12">
      <c r="A309" s="13"/>
      <c r="B309" s="222"/>
      <c r="C309" s="223"/>
      <c r="D309" s="215" t="s">
        <v>135</v>
      </c>
      <c r="E309" s="224" t="s">
        <v>19</v>
      </c>
      <c r="F309" s="225" t="s">
        <v>487</v>
      </c>
      <c r="G309" s="223"/>
      <c r="H309" s="226">
        <v>144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2" t="s">
        <v>135</v>
      </c>
      <c r="AU309" s="232" t="s">
        <v>79</v>
      </c>
      <c r="AV309" s="13" t="s">
        <v>79</v>
      </c>
      <c r="AW309" s="13" t="s">
        <v>31</v>
      </c>
      <c r="AX309" s="13" t="s">
        <v>69</v>
      </c>
      <c r="AY309" s="232" t="s">
        <v>122</v>
      </c>
    </row>
    <row r="310" spans="1:51" s="14" customFormat="1" ht="12">
      <c r="A310" s="14"/>
      <c r="B310" s="233"/>
      <c r="C310" s="234"/>
      <c r="D310" s="215" t="s">
        <v>135</v>
      </c>
      <c r="E310" s="235" t="s">
        <v>19</v>
      </c>
      <c r="F310" s="236" t="s">
        <v>151</v>
      </c>
      <c r="G310" s="234"/>
      <c r="H310" s="237">
        <v>168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3" t="s">
        <v>135</v>
      </c>
      <c r="AU310" s="243" t="s">
        <v>79</v>
      </c>
      <c r="AV310" s="14" t="s">
        <v>129</v>
      </c>
      <c r="AW310" s="14" t="s">
        <v>31</v>
      </c>
      <c r="AX310" s="14" t="s">
        <v>77</v>
      </c>
      <c r="AY310" s="243" t="s">
        <v>122</v>
      </c>
    </row>
    <row r="311" spans="1:65" s="2" customFormat="1" ht="16.5" customHeight="1">
      <c r="A311" s="40"/>
      <c r="B311" s="41"/>
      <c r="C311" s="202" t="s">
        <v>488</v>
      </c>
      <c r="D311" s="202" t="s">
        <v>124</v>
      </c>
      <c r="E311" s="203" t="s">
        <v>489</v>
      </c>
      <c r="F311" s="204" t="s">
        <v>490</v>
      </c>
      <c r="G311" s="205" t="s">
        <v>127</v>
      </c>
      <c r="H311" s="206">
        <v>96</v>
      </c>
      <c r="I311" s="207"/>
      <c r="J311" s="208">
        <f>ROUND(I311*H311,2)</f>
        <v>0</v>
      </c>
      <c r="K311" s="204" t="s">
        <v>128</v>
      </c>
      <c r="L311" s="46"/>
      <c r="M311" s="209" t="s">
        <v>19</v>
      </c>
      <c r="N311" s="210" t="s">
        <v>40</v>
      </c>
      <c r="O311" s="86"/>
      <c r="P311" s="211">
        <f>O311*H311</f>
        <v>0</v>
      </c>
      <c r="Q311" s="211">
        <v>0.15826</v>
      </c>
      <c r="R311" s="211">
        <f>Q311*H311</f>
        <v>15.192960000000001</v>
      </c>
      <c r="S311" s="211">
        <v>0</v>
      </c>
      <c r="T311" s="212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3" t="s">
        <v>129</v>
      </c>
      <c r="AT311" s="213" t="s">
        <v>124</v>
      </c>
      <c r="AU311" s="213" t="s">
        <v>79</v>
      </c>
      <c r="AY311" s="19" t="s">
        <v>122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9" t="s">
        <v>77</v>
      </c>
      <c r="BK311" s="214">
        <f>ROUND(I311*H311,2)</f>
        <v>0</v>
      </c>
      <c r="BL311" s="19" t="s">
        <v>129</v>
      </c>
      <c r="BM311" s="213" t="s">
        <v>491</v>
      </c>
    </row>
    <row r="312" spans="1:47" s="2" customFormat="1" ht="12">
      <c r="A312" s="40"/>
      <c r="B312" s="41"/>
      <c r="C312" s="42"/>
      <c r="D312" s="215" t="s">
        <v>131</v>
      </c>
      <c r="E312" s="42"/>
      <c r="F312" s="216" t="s">
        <v>492</v>
      </c>
      <c r="G312" s="42"/>
      <c r="H312" s="42"/>
      <c r="I312" s="217"/>
      <c r="J312" s="42"/>
      <c r="K312" s="42"/>
      <c r="L312" s="46"/>
      <c r="M312" s="218"/>
      <c r="N312" s="219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131</v>
      </c>
      <c r="AU312" s="19" t="s">
        <v>79</v>
      </c>
    </row>
    <row r="313" spans="1:47" s="2" customFormat="1" ht="12">
      <c r="A313" s="40"/>
      <c r="B313" s="41"/>
      <c r="C313" s="42"/>
      <c r="D313" s="220" t="s">
        <v>133</v>
      </c>
      <c r="E313" s="42"/>
      <c r="F313" s="221" t="s">
        <v>493</v>
      </c>
      <c r="G313" s="42"/>
      <c r="H313" s="42"/>
      <c r="I313" s="217"/>
      <c r="J313" s="42"/>
      <c r="K313" s="42"/>
      <c r="L313" s="46"/>
      <c r="M313" s="218"/>
      <c r="N313" s="219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133</v>
      </c>
      <c r="AU313" s="19" t="s">
        <v>79</v>
      </c>
    </row>
    <row r="314" spans="1:51" s="13" customFormat="1" ht="12">
      <c r="A314" s="13"/>
      <c r="B314" s="222"/>
      <c r="C314" s="223"/>
      <c r="D314" s="215" t="s">
        <v>135</v>
      </c>
      <c r="E314" s="224" t="s">
        <v>19</v>
      </c>
      <c r="F314" s="225" t="s">
        <v>494</v>
      </c>
      <c r="G314" s="223"/>
      <c r="H314" s="226">
        <v>24</v>
      </c>
      <c r="I314" s="227"/>
      <c r="J314" s="223"/>
      <c r="K314" s="223"/>
      <c r="L314" s="228"/>
      <c r="M314" s="229"/>
      <c r="N314" s="230"/>
      <c r="O314" s="230"/>
      <c r="P314" s="230"/>
      <c r="Q314" s="230"/>
      <c r="R314" s="230"/>
      <c r="S314" s="230"/>
      <c r="T314" s="23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2" t="s">
        <v>135</v>
      </c>
      <c r="AU314" s="232" t="s">
        <v>79</v>
      </c>
      <c r="AV314" s="13" t="s">
        <v>79</v>
      </c>
      <c r="AW314" s="13" t="s">
        <v>31</v>
      </c>
      <c r="AX314" s="13" t="s">
        <v>69</v>
      </c>
      <c r="AY314" s="232" t="s">
        <v>122</v>
      </c>
    </row>
    <row r="315" spans="1:51" s="13" customFormat="1" ht="12">
      <c r="A315" s="13"/>
      <c r="B315" s="222"/>
      <c r="C315" s="223"/>
      <c r="D315" s="215" t="s">
        <v>135</v>
      </c>
      <c r="E315" s="224" t="s">
        <v>19</v>
      </c>
      <c r="F315" s="225" t="s">
        <v>495</v>
      </c>
      <c r="G315" s="223"/>
      <c r="H315" s="226">
        <v>72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2" t="s">
        <v>135</v>
      </c>
      <c r="AU315" s="232" t="s">
        <v>79</v>
      </c>
      <c r="AV315" s="13" t="s">
        <v>79</v>
      </c>
      <c r="AW315" s="13" t="s">
        <v>31</v>
      </c>
      <c r="AX315" s="13" t="s">
        <v>69</v>
      </c>
      <c r="AY315" s="232" t="s">
        <v>122</v>
      </c>
    </row>
    <row r="316" spans="1:51" s="14" customFormat="1" ht="12">
      <c r="A316" s="14"/>
      <c r="B316" s="233"/>
      <c r="C316" s="234"/>
      <c r="D316" s="215" t="s">
        <v>135</v>
      </c>
      <c r="E316" s="235" t="s">
        <v>19</v>
      </c>
      <c r="F316" s="236" t="s">
        <v>151</v>
      </c>
      <c r="G316" s="234"/>
      <c r="H316" s="237">
        <v>96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3" t="s">
        <v>135</v>
      </c>
      <c r="AU316" s="243" t="s">
        <v>79</v>
      </c>
      <c r="AV316" s="14" t="s">
        <v>129</v>
      </c>
      <c r="AW316" s="14" t="s">
        <v>31</v>
      </c>
      <c r="AX316" s="14" t="s">
        <v>77</v>
      </c>
      <c r="AY316" s="243" t="s">
        <v>122</v>
      </c>
    </row>
    <row r="317" spans="1:65" s="2" customFormat="1" ht="16.5" customHeight="1">
      <c r="A317" s="40"/>
      <c r="B317" s="41"/>
      <c r="C317" s="202" t="s">
        <v>496</v>
      </c>
      <c r="D317" s="202" t="s">
        <v>124</v>
      </c>
      <c r="E317" s="203" t="s">
        <v>497</v>
      </c>
      <c r="F317" s="204" t="s">
        <v>498</v>
      </c>
      <c r="G317" s="205" t="s">
        <v>127</v>
      </c>
      <c r="H317" s="206">
        <v>84</v>
      </c>
      <c r="I317" s="207"/>
      <c r="J317" s="208">
        <f>ROUND(I317*H317,2)</f>
        <v>0</v>
      </c>
      <c r="K317" s="204" t="s">
        <v>128</v>
      </c>
      <c r="L317" s="46"/>
      <c r="M317" s="209" t="s">
        <v>19</v>
      </c>
      <c r="N317" s="210" t="s">
        <v>40</v>
      </c>
      <c r="O317" s="86"/>
      <c r="P317" s="211">
        <f>O317*H317</f>
        <v>0</v>
      </c>
      <c r="Q317" s="211">
        <v>0.00034</v>
      </c>
      <c r="R317" s="211">
        <f>Q317*H317</f>
        <v>0.028560000000000002</v>
      </c>
      <c r="S317" s="211">
        <v>0</v>
      </c>
      <c r="T317" s="212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3" t="s">
        <v>129</v>
      </c>
      <c r="AT317" s="213" t="s">
        <v>124</v>
      </c>
      <c r="AU317" s="213" t="s">
        <v>79</v>
      </c>
      <c r="AY317" s="19" t="s">
        <v>122</v>
      </c>
      <c r="BE317" s="214">
        <f>IF(N317="základní",J317,0)</f>
        <v>0</v>
      </c>
      <c r="BF317" s="214">
        <f>IF(N317="snížená",J317,0)</f>
        <v>0</v>
      </c>
      <c r="BG317" s="214">
        <f>IF(N317="zákl. přenesená",J317,0)</f>
        <v>0</v>
      </c>
      <c r="BH317" s="214">
        <f>IF(N317="sníž. přenesená",J317,0)</f>
        <v>0</v>
      </c>
      <c r="BI317" s="214">
        <f>IF(N317="nulová",J317,0)</f>
        <v>0</v>
      </c>
      <c r="BJ317" s="19" t="s">
        <v>77</v>
      </c>
      <c r="BK317" s="214">
        <f>ROUND(I317*H317,2)</f>
        <v>0</v>
      </c>
      <c r="BL317" s="19" t="s">
        <v>129</v>
      </c>
      <c r="BM317" s="213" t="s">
        <v>499</v>
      </c>
    </row>
    <row r="318" spans="1:47" s="2" customFormat="1" ht="12">
      <c r="A318" s="40"/>
      <c r="B318" s="41"/>
      <c r="C318" s="42"/>
      <c r="D318" s="215" t="s">
        <v>131</v>
      </c>
      <c r="E318" s="42"/>
      <c r="F318" s="216" t="s">
        <v>500</v>
      </c>
      <c r="G318" s="42"/>
      <c r="H318" s="42"/>
      <c r="I318" s="217"/>
      <c r="J318" s="42"/>
      <c r="K318" s="42"/>
      <c r="L318" s="46"/>
      <c r="M318" s="218"/>
      <c r="N318" s="219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131</v>
      </c>
      <c r="AU318" s="19" t="s">
        <v>79</v>
      </c>
    </row>
    <row r="319" spans="1:47" s="2" customFormat="1" ht="12">
      <c r="A319" s="40"/>
      <c r="B319" s="41"/>
      <c r="C319" s="42"/>
      <c r="D319" s="220" t="s">
        <v>133</v>
      </c>
      <c r="E319" s="42"/>
      <c r="F319" s="221" t="s">
        <v>501</v>
      </c>
      <c r="G319" s="42"/>
      <c r="H319" s="42"/>
      <c r="I319" s="217"/>
      <c r="J319" s="42"/>
      <c r="K319" s="42"/>
      <c r="L319" s="46"/>
      <c r="M319" s="218"/>
      <c r="N319" s="219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133</v>
      </c>
      <c r="AU319" s="19" t="s">
        <v>79</v>
      </c>
    </row>
    <row r="320" spans="1:51" s="13" customFormat="1" ht="12">
      <c r="A320" s="13"/>
      <c r="B320" s="222"/>
      <c r="C320" s="223"/>
      <c r="D320" s="215" t="s">
        <v>135</v>
      </c>
      <c r="E320" s="224" t="s">
        <v>19</v>
      </c>
      <c r="F320" s="225" t="s">
        <v>502</v>
      </c>
      <c r="G320" s="223"/>
      <c r="H320" s="226">
        <v>12</v>
      </c>
      <c r="I320" s="227"/>
      <c r="J320" s="223"/>
      <c r="K320" s="223"/>
      <c r="L320" s="228"/>
      <c r="M320" s="229"/>
      <c r="N320" s="230"/>
      <c r="O320" s="230"/>
      <c r="P320" s="230"/>
      <c r="Q320" s="230"/>
      <c r="R320" s="230"/>
      <c r="S320" s="230"/>
      <c r="T320" s="23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2" t="s">
        <v>135</v>
      </c>
      <c r="AU320" s="232" t="s">
        <v>79</v>
      </c>
      <c r="AV320" s="13" t="s">
        <v>79</v>
      </c>
      <c r="AW320" s="13" t="s">
        <v>31</v>
      </c>
      <c r="AX320" s="13" t="s">
        <v>69</v>
      </c>
      <c r="AY320" s="232" t="s">
        <v>122</v>
      </c>
    </row>
    <row r="321" spans="1:51" s="13" customFormat="1" ht="12">
      <c r="A321" s="13"/>
      <c r="B321" s="222"/>
      <c r="C321" s="223"/>
      <c r="D321" s="215" t="s">
        <v>135</v>
      </c>
      <c r="E321" s="224" t="s">
        <v>19</v>
      </c>
      <c r="F321" s="225" t="s">
        <v>503</v>
      </c>
      <c r="G321" s="223"/>
      <c r="H321" s="226">
        <v>72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2" t="s">
        <v>135</v>
      </c>
      <c r="AU321" s="232" t="s">
        <v>79</v>
      </c>
      <c r="AV321" s="13" t="s">
        <v>79</v>
      </c>
      <c r="AW321" s="13" t="s">
        <v>31</v>
      </c>
      <c r="AX321" s="13" t="s">
        <v>69</v>
      </c>
      <c r="AY321" s="232" t="s">
        <v>122</v>
      </c>
    </row>
    <row r="322" spans="1:51" s="14" customFormat="1" ht="12">
      <c r="A322" s="14"/>
      <c r="B322" s="233"/>
      <c r="C322" s="234"/>
      <c r="D322" s="215" t="s">
        <v>135</v>
      </c>
      <c r="E322" s="235" t="s">
        <v>19</v>
      </c>
      <c r="F322" s="236" t="s">
        <v>151</v>
      </c>
      <c r="G322" s="234"/>
      <c r="H322" s="237">
        <v>84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3" t="s">
        <v>135</v>
      </c>
      <c r="AU322" s="243" t="s">
        <v>79</v>
      </c>
      <c r="AV322" s="14" t="s">
        <v>129</v>
      </c>
      <c r="AW322" s="14" t="s">
        <v>31</v>
      </c>
      <c r="AX322" s="14" t="s">
        <v>77</v>
      </c>
      <c r="AY322" s="243" t="s">
        <v>122</v>
      </c>
    </row>
    <row r="323" spans="1:65" s="2" customFormat="1" ht="16.5" customHeight="1">
      <c r="A323" s="40"/>
      <c r="B323" s="41"/>
      <c r="C323" s="202" t="s">
        <v>504</v>
      </c>
      <c r="D323" s="202" t="s">
        <v>124</v>
      </c>
      <c r="E323" s="203" t="s">
        <v>505</v>
      </c>
      <c r="F323" s="204" t="s">
        <v>506</v>
      </c>
      <c r="G323" s="205" t="s">
        <v>127</v>
      </c>
      <c r="H323" s="206">
        <v>108</v>
      </c>
      <c r="I323" s="207"/>
      <c r="J323" s="208">
        <f>ROUND(I323*H323,2)</f>
        <v>0</v>
      </c>
      <c r="K323" s="204" t="s">
        <v>128</v>
      </c>
      <c r="L323" s="46"/>
      <c r="M323" s="209" t="s">
        <v>19</v>
      </c>
      <c r="N323" s="210" t="s">
        <v>40</v>
      </c>
      <c r="O323" s="86"/>
      <c r="P323" s="211">
        <f>O323*H323</f>
        <v>0</v>
      </c>
      <c r="Q323" s="211">
        <v>0.00031</v>
      </c>
      <c r="R323" s="211">
        <f>Q323*H323</f>
        <v>0.03348</v>
      </c>
      <c r="S323" s="211">
        <v>0</v>
      </c>
      <c r="T323" s="212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3" t="s">
        <v>129</v>
      </c>
      <c r="AT323" s="213" t="s">
        <v>124</v>
      </c>
      <c r="AU323" s="213" t="s">
        <v>79</v>
      </c>
      <c r="AY323" s="19" t="s">
        <v>122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9" t="s">
        <v>77</v>
      </c>
      <c r="BK323" s="214">
        <f>ROUND(I323*H323,2)</f>
        <v>0</v>
      </c>
      <c r="BL323" s="19" t="s">
        <v>129</v>
      </c>
      <c r="BM323" s="213" t="s">
        <v>507</v>
      </c>
    </row>
    <row r="324" spans="1:47" s="2" customFormat="1" ht="12">
      <c r="A324" s="40"/>
      <c r="B324" s="41"/>
      <c r="C324" s="42"/>
      <c r="D324" s="215" t="s">
        <v>131</v>
      </c>
      <c r="E324" s="42"/>
      <c r="F324" s="216" t="s">
        <v>508</v>
      </c>
      <c r="G324" s="42"/>
      <c r="H324" s="42"/>
      <c r="I324" s="217"/>
      <c r="J324" s="42"/>
      <c r="K324" s="42"/>
      <c r="L324" s="46"/>
      <c r="M324" s="218"/>
      <c r="N324" s="219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131</v>
      </c>
      <c r="AU324" s="19" t="s">
        <v>79</v>
      </c>
    </row>
    <row r="325" spans="1:47" s="2" customFormat="1" ht="12">
      <c r="A325" s="40"/>
      <c r="B325" s="41"/>
      <c r="C325" s="42"/>
      <c r="D325" s="220" t="s">
        <v>133</v>
      </c>
      <c r="E325" s="42"/>
      <c r="F325" s="221" t="s">
        <v>509</v>
      </c>
      <c r="G325" s="42"/>
      <c r="H325" s="42"/>
      <c r="I325" s="217"/>
      <c r="J325" s="42"/>
      <c r="K325" s="42"/>
      <c r="L325" s="46"/>
      <c r="M325" s="218"/>
      <c r="N325" s="219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133</v>
      </c>
      <c r="AU325" s="19" t="s">
        <v>79</v>
      </c>
    </row>
    <row r="326" spans="1:51" s="13" customFormat="1" ht="12">
      <c r="A326" s="13"/>
      <c r="B326" s="222"/>
      <c r="C326" s="223"/>
      <c r="D326" s="215" t="s">
        <v>135</v>
      </c>
      <c r="E326" s="224" t="s">
        <v>19</v>
      </c>
      <c r="F326" s="225" t="s">
        <v>510</v>
      </c>
      <c r="G326" s="223"/>
      <c r="H326" s="226">
        <v>36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2" t="s">
        <v>135</v>
      </c>
      <c r="AU326" s="232" t="s">
        <v>79</v>
      </c>
      <c r="AV326" s="13" t="s">
        <v>79</v>
      </c>
      <c r="AW326" s="13" t="s">
        <v>31</v>
      </c>
      <c r="AX326" s="13" t="s">
        <v>69</v>
      </c>
      <c r="AY326" s="232" t="s">
        <v>122</v>
      </c>
    </row>
    <row r="327" spans="1:51" s="13" customFormat="1" ht="12">
      <c r="A327" s="13"/>
      <c r="B327" s="222"/>
      <c r="C327" s="223"/>
      <c r="D327" s="215" t="s">
        <v>135</v>
      </c>
      <c r="E327" s="224" t="s">
        <v>19</v>
      </c>
      <c r="F327" s="225" t="s">
        <v>495</v>
      </c>
      <c r="G327" s="223"/>
      <c r="H327" s="226">
        <v>72</v>
      </c>
      <c r="I327" s="227"/>
      <c r="J327" s="223"/>
      <c r="K327" s="223"/>
      <c r="L327" s="228"/>
      <c r="M327" s="229"/>
      <c r="N327" s="230"/>
      <c r="O327" s="230"/>
      <c r="P327" s="230"/>
      <c r="Q327" s="230"/>
      <c r="R327" s="230"/>
      <c r="S327" s="230"/>
      <c r="T327" s="23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2" t="s">
        <v>135</v>
      </c>
      <c r="AU327" s="232" t="s">
        <v>79</v>
      </c>
      <c r="AV327" s="13" t="s">
        <v>79</v>
      </c>
      <c r="AW327" s="13" t="s">
        <v>31</v>
      </c>
      <c r="AX327" s="13" t="s">
        <v>69</v>
      </c>
      <c r="AY327" s="232" t="s">
        <v>122</v>
      </c>
    </row>
    <row r="328" spans="1:51" s="14" customFormat="1" ht="12">
      <c r="A328" s="14"/>
      <c r="B328" s="233"/>
      <c r="C328" s="234"/>
      <c r="D328" s="215" t="s">
        <v>135</v>
      </c>
      <c r="E328" s="235" t="s">
        <v>19</v>
      </c>
      <c r="F328" s="236" t="s">
        <v>151</v>
      </c>
      <c r="G328" s="234"/>
      <c r="H328" s="237">
        <v>108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3" t="s">
        <v>135</v>
      </c>
      <c r="AU328" s="243" t="s">
        <v>79</v>
      </c>
      <c r="AV328" s="14" t="s">
        <v>129</v>
      </c>
      <c r="AW328" s="14" t="s">
        <v>31</v>
      </c>
      <c r="AX328" s="14" t="s">
        <v>77</v>
      </c>
      <c r="AY328" s="243" t="s">
        <v>122</v>
      </c>
    </row>
    <row r="329" spans="1:65" s="2" customFormat="1" ht="21.75" customHeight="1">
      <c r="A329" s="40"/>
      <c r="B329" s="41"/>
      <c r="C329" s="202" t="s">
        <v>511</v>
      </c>
      <c r="D329" s="202" t="s">
        <v>124</v>
      </c>
      <c r="E329" s="203" t="s">
        <v>512</v>
      </c>
      <c r="F329" s="204" t="s">
        <v>513</v>
      </c>
      <c r="G329" s="205" t="s">
        <v>127</v>
      </c>
      <c r="H329" s="206">
        <v>144</v>
      </c>
      <c r="I329" s="207"/>
      <c r="J329" s="208">
        <f>ROUND(I329*H329,2)</f>
        <v>0</v>
      </c>
      <c r="K329" s="204" t="s">
        <v>128</v>
      </c>
      <c r="L329" s="46"/>
      <c r="M329" s="209" t="s">
        <v>19</v>
      </c>
      <c r="N329" s="210" t="s">
        <v>40</v>
      </c>
      <c r="O329" s="86"/>
      <c r="P329" s="211">
        <f>O329*H329</f>
        <v>0</v>
      </c>
      <c r="Q329" s="211">
        <v>0.10373</v>
      </c>
      <c r="R329" s="211">
        <f>Q329*H329</f>
        <v>14.93712</v>
      </c>
      <c r="S329" s="211">
        <v>0</v>
      </c>
      <c r="T329" s="212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3" t="s">
        <v>129</v>
      </c>
      <c r="AT329" s="213" t="s">
        <v>124</v>
      </c>
      <c r="AU329" s="213" t="s">
        <v>79</v>
      </c>
      <c r="AY329" s="19" t="s">
        <v>122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9" t="s">
        <v>77</v>
      </c>
      <c r="BK329" s="214">
        <f>ROUND(I329*H329,2)</f>
        <v>0</v>
      </c>
      <c r="BL329" s="19" t="s">
        <v>129</v>
      </c>
      <c r="BM329" s="213" t="s">
        <v>514</v>
      </c>
    </row>
    <row r="330" spans="1:47" s="2" customFormat="1" ht="12">
      <c r="A330" s="40"/>
      <c r="B330" s="41"/>
      <c r="C330" s="42"/>
      <c r="D330" s="215" t="s">
        <v>131</v>
      </c>
      <c r="E330" s="42"/>
      <c r="F330" s="216" t="s">
        <v>515</v>
      </c>
      <c r="G330" s="42"/>
      <c r="H330" s="42"/>
      <c r="I330" s="217"/>
      <c r="J330" s="42"/>
      <c r="K330" s="42"/>
      <c r="L330" s="46"/>
      <c r="M330" s="218"/>
      <c r="N330" s="219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131</v>
      </c>
      <c r="AU330" s="19" t="s">
        <v>79</v>
      </c>
    </row>
    <row r="331" spans="1:47" s="2" customFormat="1" ht="12">
      <c r="A331" s="40"/>
      <c r="B331" s="41"/>
      <c r="C331" s="42"/>
      <c r="D331" s="220" t="s">
        <v>133</v>
      </c>
      <c r="E331" s="42"/>
      <c r="F331" s="221" t="s">
        <v>516</v>
      </c>
      <c r="G331" s="42"/>
      <c r="H331" s="42"/>
      <c r="I331" s="217"/>
      <c r="J331" s="42"/>
      <c r="K331" s="42"/>
      <c r="L331" s="46"/>
      <c r="M331" s="218"/>
      <c r="N331" s="219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133</v>
      </c>
      <c r="AU331" s="19" t="s">
        <v>79</v>
      </c>
    </row>
    <row r="332" spans="1:51" s="13" customFormat="1" ht="12">
      <c r="A332" s="13"/>
      <c r="B332" s="222"/>
      <c r="C332" s="223"/>
      <c r="D332" s="215" t="s">
        <v>135</v>
      </c>
      <c r="E332" s="224" t="s">
        <v>19</v>
      </c>
      <c r="F332" s="225" t="s">
        <v>517</v>
      </c>
      <c r="G332" s="223"/>
      <c r="H332" s="226">
        <v>72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2" t="s">
        <v>135</v>
      </c>
      <c r="AU332" s="232" t="s">
        <v>79</v>
      </c>
      <c r="AV332" s="13" t="s">
        <v>79</v>
      </c>
      <c r="AW332" s="13" t="s">
        <v>31</v>
      </c>
      <c r="AX332" s="13" t="s">
        <v>69</v>
      </c>
      <c r="AY332" s="232" t="s">
        <v>122</v>
      </c>
    </row>
    <row r="333" spans="1:51" s="13" customFormat="1" ht="12">
      <c r="A333" s="13"/>
      <c r="B333" s="222"/>
      <c r="C333" s="223"/>
      <c r="D333" s="215" t="s">
        <v>135</v>
      </c>
      <c r="E333" s="224" t="s">
        <v>19</v>
      </c>
      <c r="F333" s="225" t="s">
        <v>495</v>
      </c>
      <c r="G333" s="223"/>
      <c r="H333" s="226">
        <v>72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2" t="s">
        <v>135</v>
      </c>
      <c r="AU333" s="232" t="s">
        <v>79</v>
      </c>
      <c r="AV333" s="13" t="s">
        <v>79</v>
      </c>
      <c r="AW333" s="13" t="s">
        <v>31</v>
      </c>
      <c r="AX333" s="13" t="s">
        <v>69</v>
      </c>
      <c r="AY333" s="232" t="s">
        <v>122</v>
      </c>
    </row>
    <row r="334" spans="1:51" s="14" customFormat="1" ht="12">
      <c r="A334" s="14"/>
      <c r="B334" s="233"/>
      <c r="C334" s="234"/>
      <c r="D334" s="215" t="s">
        <v>135</v>
      </c>
      <c r="E334" s="235" t="s">
        <v>19</v>
      </c>
      <c r="F334" s="236" t="s">
        <v>151</v>
      </c>
      <c r="G334" s="234"/>
      <c r="H334" s="237">
        <v>144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3" t="s">
        <v>135</v>
      </c>
      <c r="AU334" s="243" t="s">
        <v>79</v>
      </c>
      <c r="AV334" s="14" t="s">
        <v>129</v>
      </c>
      <c r="AW334" s="14" t="s">
        <v>31</v>
      </c>
      <c r="AX334" s="14" t="s">
        <v>77</v>
      </c>
      <c r="AY334" s="243" t="s">
        <v>122</v>
      </c>
    </row>
    <row r="335" spans="1:65" s="2" customFormat="1" ht="16.5" customHeight="1">
      <c r="A335" s="40"/>
      <c r="B335" s="41"/>
      <c r="C335" s="202" t="s">
        <v>518</v>
      </c>
      <c r="D335" s="202" t="s">
        <v>124</v>
      </c>
      <c r="E335" s="203" t="s">
        <v>519</v>
      </c>
      <c r="F335" s="204" t="s">
        <v>520</v>
      </c>
      <c r="G335" s="205" t="s">
        <v>127</v>
      </c>
      <c r="H335" s="206">
        <v>12</v>
      </c>
      <c r="I335" s="207"/>
      <c r="J335" s="208">
        <f>ROUND(I335*H335,2)</f>
        <v>0</v>
      </c>
      <c r="K335" s="204" t="s">
        <v>128</v>
      </c>
      <c r="L335" s="46"/>
      <c r="M335" s="209" t="s">
        <v>19</v>
      </c>
      <c r="N335" s="210" t="s">
        <v>40</v>
      </c>
      <c r="O335" s="86"/>
      <c r="P335" s="211">
        <f>O335*H335</f>
        <v>0</v>
      </c>
      <c r="Q335" s="211">
        <v>0.50077</v>
      </c>
      <c r="R335" s="211">
        <f>Q335*H335</f>
        <v>6.00924</v>
      </c>
      <c r="S335" s="211">
        <v>0</v>
      </c>
      <c r="T335" s="212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13" t="s">
        <v>129</v>
      </c>
      <c r="AT335" s="213" t="s">
        <v>124</v>
      </c>
      <c r="AU335" s="213" t="s">
        <v>79</v>
      </c>
      <c r="AY335" s="19" t="s">
        <v>122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9" t="s">
        <v>77</v>
      </c>
      <c r="BK335" s="214">
        <f>ROUND(I335*H335,2)</f>
        <v>0</v>
      </c>
      <c r="BL335" s="19" t="s">
        <v>129</v>
      </c>
      <c r="BM335" s="213" t="s">
        <v>521</v>
      </c>
    </row>
    <row r="336" spans="1:47" s="2" customFormat="1" ht="12">
      <c r="A336" s="40"/>
      <c r="B336" s="41"/>
      <c r="C336" s="42"/>
      <c r="D336" s="215" t="s">
        <v>131</v>
      </c>
      <c r="E336" s="42"/>
      <c r="F336" s="216" t="s">
        <v>522</v>
      </c>
      <c r="G336" s="42"/>
      <c r="H336" s="42"/>
      <c r="I336" s="217"/>
      <c r="J336" s="42"/>
      <c r="K336" s="42"/>
      <c r="L336" s="46"/>
      <c r="M336" s="218"/>
      <c r="N336" s="219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131</v>
      </c>
      <c r="AU336" s="19" t="s">
        <v>79</v>
      </c>
    </row>
    <row r="337" spans="1:47" s="2" customFormat="1" ht="12">
      <c r="A337" s="40"/>
      <c r="B337" s="41"/>
      <c r="C337" s="42"/>
      <c r="D337" s="220" t="s">
        <v>133</v>
      </c>
      <c r="E337" s="42"/>
      <c r="F337" s="221" t="s">
        <v>523</v>
      </c>
      <c r="G337" s="42"/>
      <c r="H337" s="42"/>
      <c r="I337" s="217"/>
      <c r="J337" s="42"/>
      <c r="K337" s="42"/>
      <c r="L337" s="46"/>
      <c r="M337" s="218"/>
      <c r="N337" s="219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133</v>
      </c>
      <c r="AU337" s="19" t="s">
        <v>79</v>
      </c>
    </row>
    <row r="338" spans="1:51" s="13" customFormat="1" ht="12">
      <c r="A338" s="13"/>
      <c r="B338" s="222"/>
      <c r="C338" s="223"/>
      <c r="D338" s="215" t="s">
        <v>135</v>
      </c>
      <c r="E338" s="224" t="s">
        <v>19</v>
      </c>
      <c r="F338" s="225" t="s">
        <v>524</v>
      </c>
      <c r="G338" s="223"/>
      <c r="H338" s="226">
        <v>12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2" t="s">
        <v>135</v>
      </c>
      <c r="AU338" s="232" t="s">
        <v>79</v>
      </c>
      <c r="AV338" s="13" t="s">
        <v>79</v>
      </c>
      <c r="AW338" s="13" t="s">
        <v>31</v>
      </c>
      <c r="AX338" s="13" t="s">
        <v>77</v>
      </c>
      <c r="AY338" s="232" t="s">
        <v>122</v>
      </c>
    </row>
    <row r="339" spans="1:63" s="12" customFormat="1" ht="22.8" customHeight="1">
      <c r="A339" s="12"/>
      <c r="B339" s="186"/>
      <c r="C339" s="187"/>
      <c r="D339" s="188" t="s">
        <v>68</v>
      </c>
      <c r="E339" s="200" t="s">
        <v>167</v>
      </c>
      <c r="F339" s="200" t="s">
        <v>525</v>
      </c>
      <c r="G339" s="187"/>
      <c r="H339" s="187"/>
      <c r="I339" s="190"/>
      <c r="J339" s="201">
        <f>BK339</f>
        <v>0</v>
      </c>
      <c r="K339" s="187"/>
      <c r="L339" s="192"/>
      <c r="M339" s="193"/>
      <c r="N339" s="194"/>
      <c r="O339" s="194"/>
      <c r="P339" s="195">
        <f>SUM(P340:P344)</f>
        <v>0</v>
      </c>
      <c r="Q339" s="194"/>
      <c r="R339" s="195">
        <f>SUM(R340:R344)</f>
        <v>0.019799999999999998</v>
      </c>
      <c r="S339" s="194"/>
      <c r="T339" s="196">
        <f>SUM(T340:T344)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97" t="s">
        <v>77</v>
      </c>
      <c r="AT339" s="198" t="s">
        <v>68</v>
      </c>
      <c r="AU339" s="198" t="s">
        <v>77</v>
      </c>
      <c r="AY339" s="197" t="s">
        <v>122</v>
      </c>
      <c r="BK339" s="199">
        <f>SUM(BK340:BK344)</f>
        <v>0</v>
      </c>
    </row>
    <row r="340" spans="1:65" s="2" customFormat="1" ht="16.5" customHeight="1">
      <c r="A340" s="40"/>
      <c r="B340" s="41"/>
      <c r="C340" s="202" t="s">
        <v>526</v>
      </c>
      <c r="D340" s="202" t="s">
        <v>124</v>
      </c>
      <c r="E340" s="203" t="s">
        <v>527</v>
      </c>
      <c r="F340" s="204" t="s">
        <v>528</v>
      </c>
      <c r="G340" s="205" t="s">
        <v>127</v>
      </c>
      <c r="H340" s="206">
        <v>33</v>
      </c>
      <c r="I340" s="207"/>
      <c r="J340" s="208">
        <f>ROUND(I340*H340,2)</f>
        <v>0</v>
      </c>
      <c r="K340" s="204" t="s">
        <v>128</v>
      </c>
      <c r="L340" s="46"/>
      <c r="M340" s="209" t="s">
        <v>19</v>
      </c>
      <c r="N340" s="210" t="s">
        <v>40</v>
      </c>
      <c r="O340" s="86"/>
      <c r="P340" s="211">
        <f>O340*H340</f>
        <v>0</v>
      </c>
      <c r="Q340" s="211">
        <v>0.0006</v>
      </c>
      <c r="R340" s="211">
        <f>Q340*H340</f>
        <v>0.019799999999999998</v>
      </c>
      <c r="S340" s="211">
        <v>0</v>
      </c>
      <c r="T340" s="212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3" t="s">
        <v>129</v>
      </c>
      <c r="AT340" s="213" t="s">
        <v>124</v>
      </c>
      <c r="AU340" s="213" t="s">
        <v>79</v>
      </c>
      <c r="AY340" s="19" t="s">
        <v>122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9" t="s">
        <v>77</v>
      </c>
      <c r="BK340" s="214">
        <f>ROUND(I340*H340,2)</f>
        <v>0</v>
      </c>
      <c r="BL340" s="19" t="s">
        <v>129</v>
      </c>
      <c r="BM340" s="213" t="s">
        <v>529</v>
      </c>
    </row>
    <row r="341" spans="1:47" s="2" customFormat="1" ht="12">
      <c r="A341" s="40"/>
      <c r="B341" s="41"/>
      <c r="C341" s="42"/>
      <c r="D341" s="215" t="s">
        <v>131</v>
      </c>
      <c r="E341" s="42"/>
      <c r="F341" s="216" t="s">
        <v>530</v>
      </c>
      <c r="G341" s="42"/>
      <c r="H341" s="42"/>
      <c r="I341" s="217"/>
      <c r="J341" s="42"/>
      <c r="K341" s="42"/>
      <c r="L341" s="46"/>
      <c r="M341" s="218"/>
      <c r="N341" s="219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131</v>
      </c>
      <c r="AU341" s="19" t="s">
        <v>79</v>
      </c>
    </row>
    <row r="342" spans="1:47" s="2" customFormat="1" ht="12">
      <c r="A342" s="40"/>
      <c r="B342" s="41"/>
      <c r="C342" s="42"/>
      <c r="D342" s="220" t="s">
        <v>133</v>
      </c>
      <c r="E342" s="42"/>
      <c r="F342" s="221" t="s">
        <v>531</v>
      </c>
      <c r="G342" s="42"/>
      <c r="H342" s="42"/>
      <c r="I342" s="217"/>
      <c r="J342" s="42"/>
      <c r="K342" s="42"/>
      <c r="L342" s="46"/>
      <c r="M342" s="218"/>
      <c r="N342" s="219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133</v>
      </c>
      <c r="AU342" s="19" t="s">
        <v>79</v>
      </c>
    </row>
    <row r="343" spans="1:51" s="15" customFormat="1" ht="12">
      <c r="A343" s="15"/>
      <c r="B343" s="254"/>
      <c r="C343" s="255"/>
      <c r="D343" s="215" t="s">
        <v>135</v>
      </c>
      <c r="E343" s="256" t="s">
        <v>19</v>
      </c>
      <c r="F343" s="257" t="s">
        <v>532</v>
      </c>
      <c r="G343" s="255"/>
      <c r="H343" s="256" t="s">
        <v>19</v>
      </c>
      <c r="I343" s="258"/>
      <c r="J343" s="255"/>
      <c r="K343" s="255"/>
      <c r="L343" s="259"/>
      <c r="M343" s="260"/>
      <c r="N343" s="261"/>
      <c r="O343" s="261"/>
      <c r="P343" s="261"/>
      <c r="Q343" s="261"/>
      <c r="R343" s="261"/>
      <c r="S343" s="261"/>
      <c r="T343" s="26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63" t="s">
        <v>135</v>
      </c>
      <c r="AU343" s="263" t="s">
        <v>79</v>
      </c>
      <c r="AV343" s="15" t="s">
        <v>77</v>
      </c>
      <c r="AW343" s="15" t="s">
        <v>31</v>
      </c>
      <c r="AX343" s="15" t="s">
        <v>69</v>
      </c>
      <c r="AY343" s="263" t="s">
        <v>122</v>
      </c>
    </row>
    <row r="344" spans="1:51" s="13" customFormat="1" ht="12">
      <c r="A344" s="13"/>
      <c r="B344" s="222"/>
      <c r="C344" s="223"/>
      <c r="D344" s="215" t="s">
        <v>135</v>
      </c>
      <c r="E344" s="224" t="s">
        <v>19</v>
      </c>
      <c r="F344" s="225" t="s">
        <v>533</v>
      </c>
      <c r="G344" s="223"/>
      <c r="H344" s="226">
        <v>33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2" t="s">
        <v>135</v>
      </c>
      <c r="AU344" s="232" t="s">
        <v>79</v>
      </c>
      <c r="AV344" s="13" t="s">
        <v>79</v>
      </c>
      <c r="AW344" s="13" t="s">
        <v>31</v>
      </c>
      <c r="AX344" s="13" t="s">
        <v>77</v>
      </c>
      <c r="AY344" s="232" t="s">
        <v>122</v>
      </c>
    </row>
    <row r="345" spans="1:63" s="12" customFormat="1" ht="22.8" customHeight="1">
      <c r="A345" s="12"/>
      <c r="B345" s="186"/>
      <c r="C345" s="187"/>
      <c r="D345" s="188" t="s">
        <v>68</v>
      </c>
      <c r="E345" s="200" t="s">
        <v>182</v>
      </c>
      <c r="F345" s="200" t="s">
        <v>534</v>
      </c>
      <c r="G345" s="187"/>
      <c r="H345" s="187"/>
      <c r="I345" s="190"/>
      <c r="J345" s="201">
        <f>BK345</f>
        <v>0</v>
      </c>
      <c r="K345" s="187"/>
      <c r="L345" s="192"/>
      <c r="M345" s="193"/>
      <c r="N345" s="194"/>
      <c r="O345" s="194"/>
      <c r="P345" s="195">
        <f>SUM(P346:P357)</f>
        <v>0</v>
      </c>
      <c r="Q345" s="194"/>
      <c r="R345" s="195">
        <f>SUM(R346:R357)</f>
        <v>0.06578</v>
      </c>
      <c r="S345" s="194"/>
      <c r="T345" s="196">
        <f>SUM(T346:T357)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97" t="s">
        <v>77</v>
      </c>
      <c r="AT345" s="198" t="s">
        <v>68</v>
      </c>
      <c r="AU345" s="198" t="s">
        <v>77</v>
      </c>
      <c r="AY345" s="197" t="s">
        <v>122</v>
      </c>
      <c r="BK345" s="199">
        <f>SUM(BK346:BK357)</f>
        <v>0</v>
      </c>
    </row>
    <row r="346" spans="1:65" s="2" customFormat="1" ht="16.5" customHeight="1">
      <c r="A346" s="40"/>
      <c r="B346" s="41"/>
      <c r="C346" s="202" t="s">
        <v>535</v>
      </c>
      <c r="D346" s="202" t="s">
        <v>124</v>
      </c>
      <c r="E346" s="203" t="s">
        <v>536</v>
      </c>
      <c r="F346" s="204" t="s">
        <v>537</v>
      </c>
      <c r="G346" s="205" t="s">
        <v>154</v>
      </c>
      <c r="H346" s="206">
        <v>2</v>
      </c>
      <c r="I346" s="207"/>
      <c r="J346" s="208">
        <f>ROUND(I346*H346,2)</f>
        <v>0</v>
      </c>
      <c r="K346" s="204" t="s">
        <v>538</v>
      </c>
      <c r="L346" s="46"/>
      <c r="M346" s="209" t="s">
        <v>19</v>
      </c>
      <c r="N346" s="210" t="s">
        <v>40</v>
      </c>
      <c r="O346" s="86"/>
      <c r="P346" s="211">
        <f>O346*H346</f>
        <v>0</v>
      </c>
      <c r="Q346" s="211">
        <v>0.01969</v>
      </c>
      <c r="R346" s="211">
        <f>Q346*H346</f>
        <v>0.03938</v>
      </c>
      <c r="S346" s="211">
        <v>0</v>
      </c>
      <c r="T346" s="212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3" t="s">
        <v>129</v>
      </c>
      <c r="AT346" s="213" t="s">
        <v>124</v>
      </c>
      <c r="AU346" s="213" t="s">
        <v>79</v>
      </c>
      <c r="AY346" s="19" t="s">
        <v>122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9" t="s">
        <v>77</v>
      </c>
      <c r="BK346" s="214">
        <f>ROUND(I346*H346,2)</f>
        <v>0</v>
      </c>
      <c r="BL346" s="19" t="s">
        <v>129</v>
      </c>
      <c r="BM346" s="213" t="s">
        <v>539</v>
      </c>
    </row>
    <row r="347" spans="1:47" s="2" customFormat="1" ht="12">
      <c r="A347" s="40"/>
      <c r="B347" s="41"/>
      <c r="C347" s="42"/>
      <c r="D347" s="215" t="s">
        <v>131</v>
      </c>
      <c r="E347" s="42"/>
      <c r="F347" s="216" t="s">
        <v>540</v>
      </c>
      <c r="G347" s="42"/>
      <c r="H347" s="42"/>
      <c r="I347" s="217"/>
      <c r="J347" s="42"/>
      <c r="K347" s="42"/>
      <c r="L347" s="46"/>
      <c r="M347" s="218"/>
      <c r="N347" s="219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131</v>
      </c>
      <c r="AU347" s="19" t="s">
        <v>79</v>
      </c>
    </row>
    <row r="348" spans="1:47" s="2" customFormat="1" ht="12">
      <c r="A348" s="40"/>
      <c r="B348" s="41"/>
      <c r="C348" s="42"/>
      <c r="D348" s="220" t="s">
        <v>133</v>
      </c>
      <c r="E348" s="42"/>
      <c r="F348" s="221" t="s">
        <v>541</v>
      </c>
      <c r="G348" s="42"/>
      <c r="H348" s="42"/>
      <c r="I348" s="217"/>
      <c r="J348" s="42"/>
      <c r="K348" s="42"/>
      <c r="L348" s="46"/>
      <c r="M348" s="218"/>
      <c r="N348" s="219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133</v>
      </c>
      <c r="AU348" s="19" t="s">
        <v>79</v>
      </c>
    </row>
    <row r="349" spans="1:51" s="15" customFormat="1" ht="12">
      <c r="A349" s="15"/>
      <c r="B349" s="254"/>
      <c r="C349" s="255"/>
      <c r="D349" s="215" t="s">
        <v>135</v>
      </c>
      <c r="E349" s="256" t="s">
        <v>19</v>
      </c>
      <c r="F349" s="257" t="s">
        <v>542</v>
      </c>
      <c r="G349" s="255"/>
      <c r="H349" s="256" t="s">
        <v>19</v>
      </c>
      <c r="I349" s="258"/>
      <c r="J349" s="255"/>
      <c r="K349" s="255"/>
      <c r="L349" s="259"/>
      <c r="M349" s="260"/>
      <c r="N349" s="261"/>
      <c r="O349" s="261"/>
      <c r="P349" s="261"/>
      <c r="Q349" s="261"/>
      <c r="R349" s="261"/>
      <c r="S349" s="261"/>
      <c r="T349" s="262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3" t="s">
        <v>135</v>
      </c>
      <c r="AU349" s="263" t="s">
        <v>79</v>
      </c>
      <c r="AV349" s="15" t="s">
        <v>77</v>
      </c>
      <c r="AW349" s="15" t="s">
        <v>31</v>
      </c>
      <c r="AX349" s="15" t="s">
        <v>69</v>
      </c>
      <c r="AY349" s="263" t="s">
        <v>122</v>
      </c>
    </row>
    <row r="350" spans="1:51" s="13" customFormat="1" ht="12">
      <c r="A350" s="13"/>
      <c r="B350" s="222"/>
      <c r="C350" s="223"/>
      <c r="D350" s="215" t="s">
        <v>135</v>
      </c>
      <c r="E350" s="224" t="s">
        <v>19</v>
      </c>
      <c r="F350" s="225" t="s">
        <v>79</v>
      </c>
      <c r="G350" s="223"/>
      <c r="H350" s="226">
        <v>2</v>
      </c>
      <c r="I350" s="227"/>
      <c r="J350" s="223"/>
      <c r="K350" s="223"/>
      <c r="L350" s="228"/>
      <c r="M350" s="229"/>
      <c r="N350" s="230"/>
      <c r="O350" s="230"/>
      <c r="P350" s="230"/>
      <c r="Q350" s="230"/>
      <c r="R350" s="230"/>
      <c r="S350" s="230"/>
      <c r="T350" s="23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2" t="s">
        <v>135</v>
      </c>
      <c r="AU350" s="232" t="s">
        <v>79</v>
      </c>
      <c r="AV350" s="13" t="s">
        <v>79</v>
      </c>
      <c r="AW350" s="13" t="s">
        <v>31</v>
      </c>
      <c r="AX350" s="13" t="s">
        <v>77</v>
      </c>
      <c r="AY350" s="232" t="s">
        <v>122</v>
      </c>
    </row>
    <row r="351" spans="1:65" s="2" customFormat="1" ht="16.5" customHeight="1">
      <c r="A351" s="40"/>
      <c r="B351" s="41"/>
      <c r="C351" s="202" t="s">
        <v>543</v>
      </c>
      <c r="D351" s="202" t="s">
        <v>124</v>
      </c>
      <c r="E351" s="203" t="s">
        <v>544</v>
      </c>
      <c r="F351" s="204" t="s">
        <v>545</v>
      </c>
      <c r="G351" s="205" t="s">
        <v>546</v>
      </c>
      <c r="H351" s="206">
        <v>6</v>
      </c>
      <c r="I351" s="207"/>
      <c r="J351" s="208">
        <f>ROUND(I351*H351,2)</f>
        <v>0</v>
      </c>
      <c r="K351" s="204" t="s">
        <v>128</v>
      </c>
      <c r="L351" s="46"/>
      <c r="M351" s="209" t="s">
        <v>19</v>
      </c>
      <c r="N351" s="210" t="s">
        <v>40</v>
      </c>
      <c r="O351" s="86"/>
      <c r="P351" s="211">
        <f>O351*H351</f>
        <v>0</v>
      </c>
      <c r="Q351" s="211">
        <v>0.00315</v>
      </c>
      <c r="R351" s="211">
        <f>Q351*H351</f>
        <v>0.0189</v>
      </c>
      <c r="S351" s="211">
        <v>0</v>
      </c>
      <c r="T351" s="212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3" t="s">
        <v>129</v>
      </c>
      <c r="AT351" s="213" t="s">
        <v>124</v>
      </c>
      <c r="AU351" s="213" t="s">
        <v>79</v>
      </c>
      <c r="AY351" s="19" t="s">
        <v>122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9" t="s">
        <v>77</v>
      </c>
      <c r="BK351" s="214">
        <f>ROUND(I351*H351,2)</f>
        <v>0</v>
      </c>
      <c r="BL351" s="19" t="s">
        <v>129</v>
      </c>
      <c r="BM351" s="213" t="s">
        <v>547</v>
      </c>
    </row>
    <row r="352" spans="1:47" s="2" customFormat="1" ht="12">
      <c r="A352" s="40"/>
      <c r="B352" s="41"/>
      <c r="C352" s="42"/>
      <c r="D352" s="215" t="s">
        <v>131</v>
      </c>
      <c r="E352" s="42"/>
      <c r="F352" s="216" t="s">
        <v>548</v>
      </c>
      <c r="G352" s="42"/>
      <c r="H352" s="42"/>
      <c r="I352" s="217"/>
      <c r="J352" s="42"/>
      <c r="K352" s="42"/>
      <c r="L352" s="46"/>
      <c r="M352" s="218"/>
      <c r="N352" s="219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131</v>
      </c>
      <c r="AU352" s="19" t="s">
        <v>79</v>
      </c>
    </row>
    <row r="353" spans="1:47" s="2" customFormat="1" ht="12">
      <c r="A353" s="40"/>
      <c r="B353" s="41"/>
      <c r="C353" s="42"/>
      <c r="D353" s="220" t="s">
        <v>133</v>
      </c>
      <c r="E353" s="42"/>
      <c r="F353" s="221" t="s">
        <v>549</v>
      </c>
      <c r="G353" s="42"/>
      <c r="H353" s="42"/>
      <c r="I353" s="217"/>
      <c r="J353" s="42"/>
      <c r="K353" s="42"/>
      <c r="L353" s="46"/>
      <c r="M353" s="218"/>
      <c r="N353" s="219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133</v>
      </c>
      <c r="AU353" s="19" t="s">
        <v>79</v>
      </c>
    </row>
    <row r="354" spans="1:51" s="15" customFormat="1" ht="12">
      <c r="A354" s="15"/>
      <c r="B354" s="254"/>
      <c r="C354" s="255"/>
      <c r="D354" s="215" t="s">
        <v>135</v>
      </c>
      <c r="E354" s="256" t="s">
        <v>19</v>
      </c>
      <c r="F354" s="257" t="s">
        <v>550</v>
      </c>
      <c r="G354" s="255"/>
      <c r="H354" s="256" t="s">
        <v>19</v>
      </c>
      <c r="I354" s="258"/>
      <c r="J354" s="255"/>
      <c r="K354" s="255"/>
      <c r="L354" s="259"/>
      <c r="M354" s="260"/>
      <c r="N354" s="261"/>
      <c r="O354" s="261"/>
      <c r="P354" s="261"/>
      <c r="Q354" s="261"/>
      <c r="R354" s="261"/>
      <c r="S354" s="261"/>
      <c r="T354" s="262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3" t="s">
        <v>135</v>
      </c>
      <c r="AU354" s="263" t="s">
        <v>79</v>
      </c>
      <c r="AV354" s="15" t="s">
        <v>77</v>
      </c>
      <c r="AW354" s="15" t="s">
        <v>31</v>
      </c>
      <c r="AX354" s="15" t="s">
        <v>69</v>
      </c>
      <c r="AY354" s="263" t="s">
        <v>122</v>
      </c>
    </row>
    <row r="355" spans="1:51" s="13" customFormat="1" ht="12">
      <c r="A355" s="13"/>
      <c r="B355" s="222"/>
      <c r="C355" s="223"/>
      <c r="D355" s="215" t="s">
        <v>135</v>
      </c>
      <c r="E355" s="224" t="s">
        <v>19</v>
      </c>
      <c r="F355" s="225" t="s">
        <v>167</v>
      </c>
      <c r="G355" s="223"/>
      <c r="H355" s="226">
        <v>6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2" t="s">
        <v>135</v>
      </c>
      <c r="AU355" s="232" t="s">
        <v>79</v>
      </c>
      <c r="AV355" s="13" t="s">
        <v>79</v>
      </c>
      <c r="AW355" s="13" t="s">
        <v>31</v>
      </c>
      <c r="AX355" s="13" t="s">
        <v>77</v>
      </c>
      <c r="AY355" s="232" t="s">
        <v>122</v>
      </c>
    </row>
    <row r="356" spans="1:65" s="2" customFormat="1" ht="16.5" customHeight="1">
      <c r="A356" s="40"/>
      <c r="B356" s="41"/>
      <c r="C356" s="244" t="s">
        <v>551</v>
      </c>
      <c r="D356" s="244" t="s">
        <v>204</v>
      </c>
      <c r="E356" s="245" t="s">
        <v>552</v>
      </c>
      <c r="F356" s="246" t="s">
        <v>553</v>
      </c>
      <c r="G356" s="247" t="s">
        <v>546</v>
      </c>
      <c r="H356" s="248">
        <v>6</v>
      </c>
      <c r="I356" s="249"/>
      <c r="J356" s="250">
        <f>ROUND(I356*H356,2)</f>
        <v>0</v>
      </c>
      <c r="K356" s="246" t="s">
        <v>128</v>
      </c>
      <c r="L356" s="251"/>
      <c r="M356" s="252" t="s">
        <v>19</v>
      </c>
      <c r="N356" s="253" t="s">
        <v>40</v>
      </c>
      <c r="O356" s="86"/>
      <c r="P356" s="211">
        <f>O356*H356</f>
        <v>0</v>
      </c>
      <c r="Q356" s="211">
        <v>0.00125</v>
      </c>
      <c r="R356" s="211">
        <f>Q356*H356</f>
        <v>0.0075</v>
      </c>
      <c r="S356" s="211">
        <v>0</v>
      </c>
      <c r="T356" s="212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3" t="s">
        <v>182</v>
      </c>
      <c r="AT356" s="213" t="s">
        <v>204</v>
      </c>
      <c r="AU356" s="213" t="s">
        <v>79</v>
      </c>
      <c r="AY356" s="19" t="s">
        <v>122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19" t="s">
        <v>77</v>
      </c>
      <c r="BK356" s="214">
        <f>ROUND(I356*H356,2)</f>
        <v>0</v>
      </c>
      <c r="BL356" s="19" t="s">
        <v>129</v>
      </c>
      <c r="BM356" s="213" t="s">
        <v>554</v>
      </c>
    </row>
    <row r="357" spans="1:47" s="2" customFormat="1" ht="12">
      <c r="A357" s="40"/>
      <c r="B357" s="41"/>
      <c r="C357" s="42"/>
      <c r="D357" s="215" t="s">
        <v>131</v>
      </c>
      <c r="E357" s="42"/>
      <c r="F357" s="216" t="s">
        <v>553</v>
      </c>
      <c r="G357" s="42"/>
      <c r="H357" s="42"/>
      <c r="I357" s="217"/>
      <c r="J357" s="42"/>
      <c r="K357" s="42"/>
      <c r="L357" s="46"/>
      <c r="M357" s="218"/>
      <c r="N357" s="219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131</v>
      </c>
      <c r="AU357" s="19" t="s">
        <v>79</v>
      </c>
    </row>
    <row r="358" spans="1:63" s="12" customFormat="1" ht="22.8" customHeight="1">
      <c r="A358" s="12"/>
      <c r="B358" s="186"/>
      <c r="C358" s="187"/>
      <c r="D358" s="188" t="s">
        <v>68</v>
      </c>
      <c r="E358" s="200" t="s">
        <v>189</v>
      </c>
      <c r="F358" s="200" t="s">
        <v>555</v>
      </c>
      <c r="G358" s="187"/>
      <c r="H358" s="187"/>
      <c r="I358" s="190"/>
      <c r="J358" s="201">
        <f>BK358</f>
        <v>0</v>
      </c>
      <c r="K358" s="187"/>
      <c r="L358" s="192"/>
      <c r="M358" s="193"/>
      <c r="N358" s="194"/>
      <c r="O358" s="194"/>
      <c r="P358" s="195">
        <f>SUM(P359:P417)</f>
        <v>0</v>
      </c>
      <c r="Q358" s="194"/>
      <c r="R358" s="195">
        <f>SUM(R359:R417)</f>
        <v>4.6339948</v>
      </c>
      <c r="S358" s="194"/>
      <c r="T358" s="196">
        <f>SUM(T359:T417)</f>
        <v>57.90990000000001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197" t="s">
        <v>77</v>
      </c>
      <c r="AT358" s="198" t="s">
        <v>68</v>
      </c>
      <c r="AU358" s="198" t="s">
        <v>77</v>
      </c>
      <c r="AY358" s="197" t="s">
        <v>122</v>
      </c>
      <c r="BK358" s="199">
        <f>SUM(BK359:BK417)</f>
        <v>0</v>
      </c>
    </row>
    <row r="359" spans="1:65" s="2" customFormat="1" ht="21.75" customHeight="1">
      <c r="A359" s="40"/>
      <c r="B359" s="41"/>
      <c r="C359" s="202" t="s">
        <v>556</v>
      </c>
      <c r="D359" s="202" t="s">
        <v>124</v>
      </c>
      <c r="E359" s="203" t="s">
        <v>557</v>
      </c>
      <c r="F359" s="204" t="s">
        <v>558</v>
      </c>
      <c r="G359" s="205" t="s">
        <v>154</v>
      </c>
      <c r="H359" s="206">
        <v>12</v>
      </c>
      <c r="I359" s="207"/>
      <c r="J359" s="208">
        <f>ROUND(I359*H359,2)</f>
        <v>0</v>
      </c>
      <c r="K359" s="204" t="s">
        <v>128</v>
      </c>
      <c r="L359" s="46"/>
      <c r="M359" s="209" t="s">
        <v>19</v>
      </c>
      <c r="N359" s="210" t="s">
        <v>40</v>
      </c>
      <c r="O359" s="86"/>
      <c r="P359" s="211">
        <f>O359*H359</f>
        <v>0</v>
      </c>
      <c r="Q359" s="211">
        <v>0</v>
      </c>
      <c r="R359" s="211">
        <f>Q359*H359</f>
        <v>0</v>
      </c>
      <c r="S359" s="211">
        <v>0</v>
      </c>
      <c r="T359" s="212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3" t="s">
        <v>129</v>
      </c>
      <c r="AT359" s="213" t="s">
        <v>124</v>
      </c>
      <c r="AU359" s="213" t="s">
        <v>79</v>
      </c>
      <c r="AY359" s="19" t="s">
        <v>122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9" t="s">
        <v>77</v>
      </c>
      <c r="BK359" s="214">
        <f>ROUND(I359*H359,2)</f>
        <v>0</v>
      </c>
      <c r="BL359" s="19" t="s">
        <v>129</v>
      </c>
      <c r="BM359" s="213" t="s">
        <v>559</v>
      </c>
    </row>
    <row r="360" spans="1:47" s="2" customFormat="1" ht="12">
      <c r="A360" s="40"/>
      <c r="B360" s="41"/>
      <c r="C360" s="42"/>
      <c r="D360" s="215" t="s">
        <v>131</v>
      </c>
      <c r="E360" s="42"/>
      <c r="F360" s="216" t="s">
        <v>560</v>
      </c>
      <c r="G360" s="42"/>
      <c r="H360" s="42"/>
      <c r="I360" s="217"/>
      <c r="J360" s="42"/>
      <c r="K360" s="42"/>
      <c r="L360" s="46"/>
      <c r="M360" s="218"/>
      <c r="N360" s="219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131</v>
      </c>
      <c r="AU360" s="19" t="s">
        <v>79</v>
      </c>
    </row>
    <row r="361" spans="1:47" s="2" customFormat="1" ht="12">
      <c r="A361" s="40"/>
      <c r="B361" s="41"/>
      <c r="C361" s="42"/>
      <c r="D361" s="220" t="s">
        <v>133</v>
      </c>
      <c r="E361" s="42"/>
      <c r="F361" s="221" t="s">
        <v>561</v>
      </c>
      <c r="G361" s="42"/>
      <c r="H361" s="42"/>
      <c r="I361" s="217"/>
      <c r="J361" s="42"/>
      <c r="K361" s="42"/>
      <c r="L361" s="46"/>
      <c r="M361" s="218"/>
      <c r="N361" s="219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133</v>
      </c>
      <c r="AU361" s="19" t="s">
        <v>79</v>
      </c>
    </row>
    <row r="362" spans="1:65" s="2" customFormat="1" ht="21.75" customHeight="1">
      <c r="A362" s="40"/>
      <c r="B362" s="41"/>
      <c r="C362" s="202" t="s">
        <v>562</v>
      </c>
      <c r="D362" s="202" t="s">
        <v>124</v>
      </c>
      <c r="E362" s="203" t="s">
        <v>563</v>
      </c>
      <c r="F362" s="204" t="s">
        <v>564</v>
      </c>
      <c r="G362" s="205" t="s">
        <v>154</v>
      </c>
      <c r="H362" s="206">
        <v>360</v>
      </c>
      <c r="I362" s="207"/>
      <c r="J362" s="208">
        <f>ROUND(I362*H362,2)</f>
        <v>0</v>
      </c>
      <c r="K362" s="204" t="s">
        <v>128</v>
      </c>
      <c r="L362" s="46"/>
      <c r="M362" s="209" t="s">
        <v>19</v>
      </c>
      <c r="N362" s="210" t="s">
        <v>40</v>
      </c>
      <c r="O362" s="86"/>
      <c r="P362" s="211">
        <f>O362*H362</f>
        <v>0</v>
      </c>
      <c r="Q362" s="211">
        <v>0</v>
      </c>
      <c r="R362" s="211">
        <f>Q362*H362</f>
        <v>0</v>
      </c>
      <c r="S362" s="211">
        <v>0</v>
      </c>
      <c r="T362" s="212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3" t="s">
        <v>129</v>
      </c>
      <c r="AT362" s="213" t="s">
        <v>124</v>
      </c>
      <c r="AU362" s="213" t="s">
        <v>79</v>
      </c>
      <c r="AY362" s="19" t="s">
        <v>122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19" t="s">
        <v>77</v>
      </c>
      <c r="BK362" s="214">
        <f>ROUND(I362*H362,2)</f>
        <v>0</v>
      </c>
      <c r="BL362" s="19" t="s">
        <v>129</v>
      </c>
      <c r="BM362" s="213" t="s">
        <v>565</v>
      </c>
    </row>
    <row r="363" spans="1:47" s="2" customFormat="1" ht="12">
      <c r="A363" s="40"/>
      <c r="B363" s="41"/>
      <c r="C363" s="42"/>
      <c r="D363" s="215" t="s">
        <v>131</v>
      </c>
      <c r="E363" s="42"/>
      <c r="F363" s="216" t="s">
        <v>566</v>
      </c>
      <c r="G363" s="42"/>
      <c r="H363" s="42"/>
      <c r="I363" s="217"/>
      <c r="J363" s="42"/>
      <c r="K363" s="42"/>
      <c r="L363" s="46"/>
      <c r="M363" s="218"/>
      <c r="N363" s="219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131</v>
      </c>
      <c r="AU363" s="19" t="s">
        <v>79</v>
      </c>
    </row>
    <row r="364" spans="1:47" s="2" customFormat="1" ht="12">
      <c r="A364" s="40"/>
      <c r="B364" s="41"/>
      <c r="C364" s="42"/>
      <c r="D364" s="220" t="s">
        <v>133</v>
      </c>
      <c r="E364" s="42"/>
      <c r="F364" s="221" t="s">
        <v>567</v>
      </c>
      <c r="G364" s="42"/>
      <c r="H364" s="42"/>
      <c r="I364" s="217"/>
      <c r="J364" s="42"/>
      <c r="K364" s="42"/>
      <c r="L364" s="46"/>
      <c r="M364" s="218"/>
      <c r="N364" s="219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133</v>
      </c>
      <c r="AU364" s="19" t="s">
        <v>79</v>
      </c>
    </row>
    <row r="365" spans="1:51" s="13" customFormat="1" ht="12">
      <c r="A365" s="13"/>
      <c r="B365" s="222"/>
      <c r="C365" s="223"/>
      <c r="D365" s="215" t="s">
        <v>135</v>
      </c>
      <c r="E365" s="224" t="s">
        <v>19</v>
      </c>
      <c r="F365" s="225" t="s">
        <v>568</v>
      </c>
      <c r="G365" s="223"/>
      <c r="H365" s="226">
        <v>360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2" t="s">
        <v>135</v>
      </c>
      <c r="AU365" s="232" t="s">
        <v>79</v>
      </c>
      <c r="AV365" s="13" t="s">
        <v>79</v>
      </c>
      <c r="AW365" s="13" t="s">
        <v>31</v>
      </c>
      <c r="AX365" s="13" t="s">
        <v>77</v>
      </c>
      <c r="AY365" s="232" t="s">
        <v>122</v>
      </c>
    </row>
    <row r="366" spans="1:65" s="2" customFormat="1" ht="16.5" customHeight="1">
      <c r="A366" s="40"/>
      <c r="B366" s="41"/>
      <c r="C366" s="202" t="s">
        <v>569</v>
      </c>
      <c r="D366" s="202" t="s">
        <v>124</v>
      </c>
      <c r="E366" s="203" t="s">
        <v>570</v>
      </c>
      <c r="F366" s="204" t="s">
        <v>571</v>
      </c>
      <c r="G366" s="205" t="s">
        <v>546</v>
      </c>
      <c r="H366" s="206">
        <v>2</v>
      </c>
      <c r="I366" s="207"/>
      <c r="J366" s="208">
        <f>ROUND(I366*H366,2)</f>
        <v>0</v>
      </c>
      <c r="K366" s="204" t="s">
        <v>128</v>
      </c>
      <c r="L366" s="46"/>
      <c r="M366" s="209" t="s">
        <v>19</v>
      </c>
      <c r="N366" s="210" t="s">
        <v>40</v>
      </c>
      <c r="O366" s="86"/>
      <c r="P366" s="211">
        <f>O366*H366</f>
        <v>0</v>
      </c>
      <c r="Q366" s="211">
        <v>0.08112</v>
      </c>
      <c r="R366" s="211">
        <f>Q366*H366</f>
        <v>0.16224</v>
      </c>
      <c r="S366" s="211">
        <v>0</v>
      </c>
      <c r="T366" s="212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3" t="s">
        <v>129</v>
      </c>
      <c r="AT366" s="213" t="s">
        <v>124</v>
      </c>
      <c r="AU366" s="213" t="s">
        <v>79</v>
      </c>
      <c r="AY366" s="19" t="s">
        <v>122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19" t="s">
        <v>77</v>
      </c>
      <c r="BK366" s="214">
        <f>ROUND(I366*H366,2)</f>
        <v>0</v>
      </c>
      <c r="BL366" s="19" t="s">
        <v>129</v>
      </c>
      <c r="BM366" s="213" t="s">
        <v>572</v>
      </c>
    </row>
    <row r="367" spans="1:47" s="2" customFormat="1" ht="12">
      <c r="A367" s="40"/>
      <c r="B367" s="41"/>
      <c r="C367" s="42"/>
      <c r="D367" s="215" t="s">
        <v>131</v>
      </c>
      <c r="E367" s="42"/>
      <c r="F367" s="216" t="s">
        <v>573</v>
      </c>
      <c r="G367" s="42"/>
      <c r="H367" s="42"/>
      <c r="I367" s="217"/>
      <c r="J367" s="42"/>
      <c r="K367" s="42"/>
      <c r="L367" s="46"/>
      <c r="M367" s="218"/>
      <c r="N367" s="219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131</v>
      </c>
      <c r="AU367" s="19" t="s">
        <v>79</v>
      </c>
    </row>
    <row r="368" spans="1:47" s="2" customFormat="1" ht="12">
      <c r="A368" s="40"/>
      <c r="B368" s="41"/>
      <c r="C368" s="42"/>
      <c r="D368" s="220" t="s">
        <v>133</v>
      </c>
      <c r="E368" s="42"/>
      <c r="F368" s="221" t="s">
        <v>574</v>
      </c>
      <c r="G368" s="42"/>
      <c r="H368" s="42"/>
      <c r="I368" s="217"/>
      <c r="J368" s="42"/>
      <c r="K368" s="42"/>
      <c r="L368" s="46"/>
      <c r="M368" s="218"/>
      <c r="N368" s="219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133</v>
      </c>
      <c r="AU368" s="19" t="s">
        <v>79</v>
      </c>
    </row>
    <row r="369" spans="1:65" s="2" customFormat="1" ht="16.5" customHeight="1">
      <c r="A369" s="40"/>
      <c r="B369" s="41"/>
      <c r="C369" s="202" t="s">
        <v>575</v>
      </c>
      <c r="D369" s="202" t="s">
        <v>124</v>
      </c>
      <c r="E369" s="203" t="s">
        <v>576</v>
      </c>
      <c r="F369" s="204" t="s">
        <v>577</v>
      </c>
      <c r="G369" s="205" t="s">
        <v>546</v>
      </c>
      <c r="H369" s="206">
        <v>2</v>
      </c>
      <c r="I369" s="207"/>
      <c r="J369" s="208">
        <f>ROUND(I369*H369,2)</f>
        <v>0</v>
      </c>
      <c r="K369" s="204" t="s">
        <v>128</v>
      </c>
      <c r="L369" s="46"/>
      <c r="M369" s="209" t="s">
        <v>19</v>
      </c>
      <c r="N369" s="210" t="s">
        <v>40</v>
      </c>
      <c r="O369" s="86"/>
      <c r="P369" s="211">
        <f>O369*H369</f>
        <v>0</v>
      </c>
      <c r="Q369" s="211">
        <v>0.11241</v>
      </c>
      <c r="R369" s="211">
        <f>Q369*H369</f>
        <v>0.22482</v>
      </c>
      <c r="S369" s="211">
        <v>0</v>
      </c>
      <c r="T369" s="212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3" t="s">
        <v>129</v>
      </c>
      <c r="AT369" s="213" t="s">
        <v>124</v>
      </c>
      <c r="AU369" s="213" t="s">
        <v>79</v>
      </c>
      <c r="AY369" s="19" t="s">
        <v>122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19" t="s">
        <v>77</v>
      </c>
      <c r="BK369" s="214">
        <f>ROUND(I369*H369,2)</f>
        <v>0</v>
      </c>
      <c r="BL369" s="19" t="s">
        <v>129</v>
      </c>
      <c r="BM369" s="213" t="s">
        <v>578</v>
      </c>
    </row>
    <row r="370" spans="1:47" s="2" customFormat="1" ht="12">
      <c r="A370" s="40"/>
      <c r="B370" s="41"/>
      <c r="C370" s="42"/>
      <c r="D370" s="215" t="s">
        <v>131</v>
      </c>
      <c r="E370" s="42"/>
      <c r="F370" s="216" t="s">
        <v>579</v>
      </c>
      <c r="G370" s="42"/>
      <c r="H370" s="42"/>
      <c r="I370" s="217"/>
      <c r="J370" s="42"/>
      <c r="K370" s="42"/>
      <c r="L370" s="46"/>
      <c r="M370" s="218"/>
      <c r="N370" s="219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131</v>
      </c>
      <c r="AU370" s="19" t="s">
        <v>79</v>
      </c>
    </row>
    <row r="371" spans="1:47" s="2" customFormat="1" ht="12">
      <c r="A371" s="40"/>
      <c r="B371" s="41"/>
      <c r="C371" s="42"/>
      <c r="D371" s="220" t="s">
        <v>133</v>
      </c>
      <c r="E371" s="42"/>
      <c r="F371" s="221" t="s">
        <v>580</v>
      </c>
      <c r="G371" s="42"/>
      <c r="H371" s="42"/>
      <c r="I371" s="217"/>
      <c r="J371" s="42"/>
      <c r="K371" s="42"/>
      <c r="L371" s="46"/>
      <c r="M371" s="218"/>
      <c r="N371" s="219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133</v>
      </c>
      <c r="AU371" s="19" t="s">
        <v>79</v>
      </c>
    </row>
    <row r="372" spans="1:65" s="2" customFormat="1" ht="16.5" customHeight="1">
      <c r="A372" s="40"/>
      <c r="B372" s="41"/>
      <c r="C372" s="244" t="s">
        <v>581</v>
      </c>
      <c r="D372" s="244" t="s">
        <v>204</v>
      </c>
      <c r="E372" s="245" t="s">
        <v>582</v>
      </c>
      <c r="F372" s="246" t="s">
        <v>583</v>
      </c>
      <c r="G372" s="247" t="s">
        <v>546</v>
      </c>
      <c r="H372" s="248">
        <v>2</v>
      </c>
      <c r="I372" s="249"/>
      <c r="J372" s="250">
        <f>ROUND(I372*H372,2)</f>
        <v>0</v>
      </c>
      <c r="K372" s="246" t="s">
        <v>128</v>
      </c>
      <c r="L372" s="251"/>
      <c r="M372" s="252" t="s">
        <v>19</v>
      </c>
      <c r="N372" s="253" t="s">
        <v>40</v>
      </c>
      <c r="O372" s="86"/>
      <c r="P372" s="211">
        <f>O372*H372</f>
        <v>0</v>
      </c>
      <c r="Q372" s="211">
        <v>0.0061</v>
      </c>
      <c r="R372" s="211">
        <f>Q372*H372</f>
        <v>0.0122</v>
      </c>
      <c r="S372" s="211">
        <v>0</v>
      </c>
      <c r="T372" s="212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3" t="s">
        <v>182</v>
      </c>
      <c r="AT372" s="213" t="s">
        <v>204</v>
      </c>
      <c r="AU372" s="213" t="s">
        <v>79</v>
      </c>
      <c r="AY372" s="19" t="s">
        <v>122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9" t="s">
        <v>77</v>
      </c>
      <c r="BK372" s="214">
        <f>ROUND(I372*H372,2)</f>
        <v>0</v>
      </c>
      <c r="BL372" s="19" t="s">
        <v>129</v>
      </c>
      <c r="BM372" s="213" t="s">
        <v>584</v>
      </c>
    </row>
    <row r="373" spans="1:47" s="2" customFormat="1" ht="12">
      <c r="A373" s="40"/>
      <c r="B373" s="41"/>
      <c r="C373" s="42"/>
      <c r="D373" s="215" t="s">
        <v>131</v>
      </c>
      <c r="E373" s="42"/>
      <c r="F373" s="216" t="s">
        <v>583</v>
      </c>
      <c r="G373" s="42"/>
      <c r="H373" s="42"/>
      <c r="I373" s="217"/>
      <c r="J373" s="42"/>
      <c r="K373" s="42"/>
      <c r="L373" s="46"/>
      <c r="M373" s="218"/>
      <c r="N373" s="219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131</v>
      </c>
      <c r="AU373" s="19" t="s">
        <v>79</v>
      </c>
    </row>
    <row r="374" spans="1:65" s="2" customFormat="1" ht="16.5" customHeight="1">
      <c r="A374" s="40"/>
      <c r="B374" s="41"/>
      <c r="C374" s="202" t="s">
        <v>585</v>
      </c>
      <c r="D374" s="202" t="s">
        <v>124</v>
      </c>
      <c r="E374" s="203" t="s">
        <v>586</v>
      </c>
      <c r="F374" s="204" t="s">
        <v>587</v>
      </c>
      <c r="G374" s="205" t="s">
        <v>154</v>
      </c>
      <c r="H374" s="206">
        <v>6</v>
      </c>
      <c r="I374" s="207"/>
      <c r="J374" s="208">
        <f>ROUND(I374*H374,2)</f>
        <v>0</v>
      </c>
      <c r="K374" s="204" t="s">
        <v>128</v>
      </c>
      <c r="L374" s="46"/>
      <c r="M374" s="209" t="s">
        <v>19</v>
      </c>
      <c r="N374" s="210" t="s">
        <v>40</v>
      </c>
      <c r="O374" s="86"/>
      <c r="P374" s="211">
        <f>O374*H374</f>
        <v>0</v>
      </c>
      <c r="Q374" s="211">
        <v>0.1554</v>
      </c>
      <c r="R374" s="211">
        <f>Q374*H374</f>
        <v>0.9324000000000001</v>
      </c>
      <c r="S374" s="211">
        <v>0</v>
      </c>
      <c r="T374" s="212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3" t="s">
        <v>129</v>
      </c>
      <c r="AT374" s="213" t="s">
        <v>124</v>
      </c>
      <c r="AU374" s="213" t="s">
        <v>79</v>
      </c>
      <c r="AY374" s="19" t="s">
        <v>122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9" t="s">
        <v>77</v>
      </c>
      <c r="BK374" s="214">
        <f>ROUND(I374*H374,2)</f>
        <v>0</v>
      </c>
      <c r="BL374" s="19" t="s">
        <v>129</v>
      </c>
      <c r="BM374" s="213" t="s">
        <v>588</v>
      </c>
    </row>
    <row r="375" spans="1:47" s="2" customFormat="1" ht="12">
      <c r="A375" s="40"/>
      <c r="B375" s="41"/>
      <c r="C375" s="42"/>
      <c r="D375" s="215" t="s">
        <v>131</v>
      </c>
      <c r="E375" s="42"/>
      <c r="F375" s="216" t="s">
        <v>589</v>
      </c>
      <c r="G375" s="42"/>
      <c r="H375" s="42"/>
      <c r="I375" s="217"/>
      <c r="J375" s="42"/>
      <c r="K375" s="42"/>
      <c r="L375" s="46"/>
      <c r="M375" s="218"/>
      <c r="N375" s="219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131</v>
      </c>
      <c r="AU375" s="19" t="s">
        <v>79</v>
      </c>
    </row>
    <row r="376" spans="1:47" s="2" customFormat="1" ht="12">
      <c r="A376" s="40"/>
      <c r="B376" s="41"/>
      <c r="C376" s="42"/>
      <c r="D376" s="220" t="s">
        <v>133</v>
      </c>
      <c r="E376" s="42"/>
      <c r="F376" s="221" t="s">
        <v>590</v>
      </c>
      <c r="G376" s="42"/>
      <c r="H376" s="42"/>
      <c r="I376" s="217"/>
      <c r="J376" s="42"/>
      <c r="K376" s="42"/>
      <c r="L376" s="46"/>
      <c r="M376" s="218"/>
      <c r="N376" s="219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133</v>
      </c>
      <c r="AU376" s="19" t="s">
        <v>79</v>
      </c>
    </row>
    <row r="377" spans="1:51" s="15" customFormat="1" ht="12">
      <c r="A377" s="15"/>
      <c r="B377" s="254"/>
      <c r="C377" s="255"/>
      <c r="D377" s="215" t="s">
        <v>135</v>
      </c>
      <c r="E377" s="256" t="s">
        <v>19</v>
      </c>
      <c r="F377" s="257" t="s">
        <v>591</v>
      </c>
      <c r="G377" s="255"/>
      <c r="H377" s="256" t="s">
        <v>19</v>
      </c>
      <c r="I377" s="258"/>
      <c r="J377" s="255"/>
      <c r="K377" s="255"/>
      <c r="L377" s="259"/>
      <c r="M377" s="260"/>
      <c r="N377" s="261"/>
      <c r="O377" s="261"/>
      <c r="P377" s="261"/>
      <c r="Q377" s="261"/>
      <c r="R377" s="261"/>
      <c r="S377" s="261"/>
      <c r="T377" s="262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3" t="s">
        <v>135</v>
      </c>
      <c r="AU377" s="263" t="s">
        <v>79</v>
      </c>
      <c r="AV377" s="15" t="s">
        <v>77</v>
      </c>
      <c r="AW377" s="15" t="s">
        <v>31</v>
      </c>
      <c r="AX377" s="15" t="s">
        <v>69</v>
      </c>
      <c r="AY377" s="263" t="s">
        <v>122</v>
      </c>
    </row>
    <row r="378" spans="1:51" s="13" customFormat="1" ht="12">
      <c r="A378" s="13"/>
      <c r="B378" s="222"/>
      <c r="C378" s="223"/>
      <c r="D378" s="215" t="s">
        <v>135</v>
      </c>
      <c r="E378" s="224" t="s">
        <v>19</v>
      </c>
      <c r="F378" s="225" t="s">
        <v>167</v>
      </c>
      <c r="G378" s="223"/>
      <c r="H378" s="226">
        <v>6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2" t="s">
        <v>135</v>
      </c>
      <c r="AU378" s="232" t="s">
        <v>79</v>
      </c>
      <c r="AV378" s="13" t="s">
        <v>79</v>
      </c>
      <c r="AW378" s="13" t="s">
        <v>31</v>
      </c>
      <c r="AX378" s="13" t="s">
        <v>77</v>
      </c>
      <c r="AY378" s="232" t="s">
        <v>122</v>
      </c>
    </row>
    <row r="379" spans="1:65" s="2" customFormat="1" ht="16.5" customHeight="1">
      <c r="A379" s="40"/>
      <c r="B379" s="41"/>
      <c r="C379" s="244" t="s">
        <v>592</v>
      </c>
      <c r="D379" s="244" t="s">
        <v>204</v>
      </c>
      <c r="E379" s="245" t="s">
        <v>593</v>
      </c>
      <c r="F379" s="246" t="s">
        <v>594</v>
      </c>
      <c r="G379" s="247" t="s">
        <v>154</v>
      </c>
      <c r="H379" s="248">
        <v>6</v>
      </c>
      <c r="I379" s="249"/>
      <c r="J379" s="250">
        <f>ROUND(I379*H379,2)</f>
        <v>0</v>
      </c>
      <c r="K379" s="246" t="s">
        <v>128</v>
      </c>
      <c r="L379" s="251"/>
      <c r="M379" s="252" t="s">
        <v>19</v>
      </c>
      <c r="N379" s="253" t="s">
        <v>40</v>
      </c>
      <c r="O379" s="86"/>
      <c r="P379" s="211">
        <f>O379*H379</f>
        <v>0</v>
      </c>
      <c r="Q379" s="211">
        <v>0.08</v>
      </c>
      <c r="R379" s="211">
        <f>Q379*H379</f>
        <v>0.48</v>
      </c>
      <c r="S379" s="211">
        <v>0</v>
      </c>
      <c r="T379" s="212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3" t="s">
        <v>182</v>
      </c>
      <c r="AT379" s="213" t="s">
        <v>204</v>
      </c>
      <c r="AU379" s="213" t="s">
        <v>79</v>
      </c>
      <c r="AY379" s="19" t="s">
        <v>122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9" t="s">
        <v>77</v>
      </c>
      <c r="BK379" s="214">
        <f>ROUND(I379*H379,2)</f>
        <v>0</v>
      </c>
      <c r="BL379" s="19" t="s">
        <v>129</v>
      </c>
      <c r="BM379" s="213" t="s">
        <v>595</v>
      </c>
    </row>
    <row r="380" spans="1:47" s="2" customFormat="1" ht="12">
      <c r="A380" s="40"/>
      <c r="B380" s="41"/>
      <c r="C380" s="42"/>
      <c r="D380" s="215" t="s">
        <v>131</v>
      </c>
      <c r="E380" s="42"/>
      <c r="F380" s="216" t="s">
        <v>594</v>
      </c>
      <c r="G380" s="42"/>
      <c r="H380" s="42"/>
      <c r="I380" s="217"/>
      <c r="J380" s="42"/>
      <c r="K380" s="42"/>
      <c r="L380" s="46"/>
      <c r="M380" s="218"/>
      <c r="N380" s="219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131</v>
      </c>
      <c r="AU380" s="19" t="s">
        <v>79</v>
      </c>
    </row>
    <row r="381" spans="1:65" s="2" customFormat="1" ht="16.5" customHeight="1">
      <c r="A381" s="40"/>
      <c r="B381" s="41"/>
      <c r="C381" s="202" t="s">
        <v>596</v>
      </c>
      <c r="D381" s="202" t="s">
        <v>124</v>
      </c>
      <c r="E381" s="203" t="s">
        <v>597</v>
      </c>
      <c r="F381" s="204" t="s">
        <v>598</v>
      </c>
      <c r="G381" s="205" t="s">
        <v>154</v>
      </c>
      <c r="H381" s="206">
        <v>15.6</v>
      </c>
      <c r="I381" s="207"/>
      <c r="J381" s="208">
        <f>ROUND(I381*H381,2)</f>
        <v>0</v>
      </c>
      <c r="K381" s="204" t="s">
        <v>128</v>
      </c>
      <c r="L381" s="46"/>
      <c r="M381" s="209" t="s">
        <v>19</v>
      </c>
      <c r="N381" s="210" t="s">
        <v>40</v>
      </c>
      <c r="O381" s="86"/>
      <c r="P381" s="211">
        <f>O381*H381</f>
        <v>0</v>
      </c>
      <c r="Q381" s="211">
        <v>0.00012</v>
      </c>
      <c r="R381" s="211">
        <f>Q381*H381</f>
        <v>0.001872</v>
      </c>
      <c r="S381" s="211">
        <v>0</v>
      </c>
      <c r="T381" s="212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3" t="s">
        <v>129</v>
      </c>
      <c r="AT381" s="213" t="s">
        <v>124</v>
      </c>
      <c r="AU381" s="213" t="s">
        <v>79</v>
      </c>
      <c r="AY381" s="19" t="s">
        <v>122</v>
      </c>
      <c r="BE381" s="214">
        <f>IF(N381="základní",J381,0)</f>
        <v>0</v>
      </c>
      <c r="BF381" s="214">
        <f>IF(N381="snížená",J381,0)</f>
        <v>0</v>
      </c>
      <c r="BG381" s="214">
        <f>IF(N381="zákl. přenesená",J381,0)</f>
        <v>0</v>
      </c>
      <c r="BH381" s="214">
        <f>IF(N381="sníž. přenesená",J381,0)</f>
        <v>0</v>
      </c>
      <c r="BI381" s="214">
        <f>IF(N381="nulová",J381,0)</f>
        <v>0</v>
      </c>
      <c r="BJ381" s="19" t="s">
        <v>77</v>
      </c>
      <c r="BK381" s="214">
        <f>ROUND(I381*H381,2)</f>
        <v>0</v>
      </c>
      <c r="BL381" s="19" t="s">
        <v>129</v>
      </c>
      <c r="BM381" s="213" t="s">
        <v>599</v>
      </c>
    </row>
    <row r="382" spans="1:47" s="2" customFormat="1" ht="12">
      <c r="A382" s="40"/>
      <c r="B382" s="41"/>
      <c r="C382" s="42"/>
      <c r="D382" s="215" t="s">
        <v>131</v>
      </c>
      <c r="E382" s="42"/>
      <c r="F382" s="216" t="s">
        <v>600</v>
      </c>
      <c r="G382" s="42"/>
      <c r="H382" s="42"/>
      <c r="I382" s="217"/>
      <c r="J382" s="42"/>
      <c r="K382" s="42"/>
      <c r="L382" s="46"/>
      <c r="M382" s="218"/>
      <c r="N382" s="219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131</v>
      </c>
      <c r="AU382" s="19" t="s">
        <v>79</v>
      </c>
    </row>
    <row r="383" spans="1:47" s="2" customFormat="1" ht="12">
      <c r="A383" s="40"/>
      <c r="B383" s="41"/>
      <c r="C383" s="42"/>
      <c r="D383" s="220" t="s">
        <v>133</v>
      </c>
      <c r="E383" s="42"/>
      <c r="F383" s="221" t="s">
        <v>601</v>
      </c>
      <c r="G383" s="42"/>
      <c r="H383" s="42"/>
      <c r="I383" s="217"/>
      <c r="J383" s="42"/>
      <c r="K383" s="42"/>
      <c r="L383" s="46"/>
      <c r="M383" s="218"/>
      <c r="N383" s="219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133</v>
      </c>
      <c r="AU383" s="19" t="s">
        <v>79</v>
      </c>
    </row>
    <row r="384" spans="1:51" s="13" customFormat="1" ht="12">
      <c r="A384" s="13"/>
      <c r="B384" s="222"/>
      <c r="C384" s="223"/>
      <c r="D384" s="215" t="s">
        <v>135</v>
      </c>
      <c r="E384" s="224" t="s">
        <v>19</v>
      </c>
      <c r="F384" s="225" t="s">
        <v>602</v>
      </c>
      <c r="G384" s="223"/>
      <c r="H384" s="226">
        <v>15.6</v>
      </c>
      <c r="I384" s="227"/>
      <c r="J384" s="223"/>
      <c r="K384" s="223"/>
      <c r="L384" s="228"/>
      <c r="M384" s="229"/>
      <c r="N384" s="230"/>
      <c r="O384" s="230"/>
      <c r="P384" s="230"/>
      <c r="Q384" s="230"/>
      <c r="R384" s="230"/>
      <c r="S384" s="230"/>
      <c r="T384" s="23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2" t="s">
        <v>135</v>
      </c>
      <c r="AU384" s="232" t="s">
        <v>79</v>
      </c>
      <c r="AV384" s="13" t="s">
        <v>79</v>
      </c>
      <c r="AW384" s="13" t="s">
        <v>31</v>
      </c>
      <c r="AX384" s="13" t="s">
        <v>77</v>
      </c>
      <c r="AY384" s="232" t="s">
        <v>122</v>
      </c>
    </row>
    <row r="385" spans="1:65" s="2" customFormat="1" ht="16.5" customHeight="1">
      <c r="A385" s="40"/>
      <c r="B385" s="41"/>
      <c r="C385" s="202" t="s">
        <v>603</v>
      </c>
      <c r="D385" s="202" t="s">
        <v>124</v>
      </c>
      <c r="E385" s="203" t="s">
        <v>604</v>
      </c>
      <c r="F385" s="204" t="s">
        <v>605</v>
      </c>
      <c r="G385" s="205" t="s">
        <v>154</v>
      </c>
      <c r="H385" s="206">
        <v>12</v>
      </c>
      <c r="I385" s="207"/>
      <c r="J385" s="208">
        <f>ROUND(I385*H385,2)</f>
        <v>0</v>
      </c>
      <c r="K385" s="204" t="s">
        <v>128</v>
      </c>
      <c r="L385" s="46"/>
      <c r="M385" s="209" t="s">
        <v>19</v>
      </c>
      <c r="N385" s="210" t="s">
        <v>40</v>
      </c>
      <c r="O385" s="86"/>
      <c r="P385" s="211">
        <f>O385*H385</f>
        <v>0</v>
      </c>
      <c r="Q385" s="211">
        <v>0</v>
      </c>
      <c r="R385" s="211">
        <f>Q385*H385</f>
        <v>0</v>
      </c>
      <c r="S385" s="211">
        <v>0</v>
      </c>
      <c r="T385" s="212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3" t="s">
        <v>129</v>
      </c>
      <c r="AT385" s="213" t="s">
        <v>124</v>
      </c>
      <c r="AU385" s="213" t="s">
        <v>79</v>
      </c>
      <c r="AY385" s="19" t="s">
        <v>122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9" t="s">
        <v>77</v>
      </c>
      <c r="BK385" s="214">
        <f>ROUND(I385*H385,2)</f>
        <v>0</v>
      </c>
      <c r="BL385" s="19" t="s">
        <v>129</v>
      </c>
      <c r="BM385" s="213" t="s">
        <v>606</v>
      </c>
    </row>
    <row r="386" spans="1:47" s="2" customFormat="1" ht="12">
      <c r="A386" s="40"/>
      <c r="B386" s="41"/>
      <c r="C386" s="42"/>
      <c r="D386" s="215" t="s">
        <v>131</v>
      </c>
      <c r="E386" s="42"/>
      <c r="F386" s="216" t="s">
        <v>607</v>
      </c>
      <c r="G386" s="42"/>
      <c r="H386" s="42"/>
      <c r="I386" s="217"/>
      <c r="J386" s="42"/>
      <c r="K386" s="42"/>
      <c r="L386" s="46"/>
      <c r="M386" s="218"/>
      <c r="N386" s="219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131</v>
      </c>
      <c r="AU386" s="19" t="s">
        <v>79</v>
      </c>
    </row>
    <row r="387" spans="1:47" s="2" customFormat="1" ht="12">
      <c r="A387" s="40"/>
      <c r="B387" s="41"/>
      <c r="C387" s="42"/>
      <c r="D387" s="220" t="s">
        <v>133</v>
      </c>
      <c r="E387" s="42"/>
      <c r="F387" s="221" t="s">
        <v>608</v>
      </c>
      <c r="G387" s="42"/>
      <c r="H387" s="42"/>
      <c r="I387" s="217"/>
      <c r="J387" s="42"/>
      <c r="K387" s="42"/>
      <c r="L387" s="46"/>
      <c r="M387" s="218"/>
      <c r="N387" s="219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133</v>
      </c>
      <c r="AU387" s="19" t="s">
        <v>79</v>
      </c>
    </row>
    <row r="388" spans="1:51" s="15" customFormat="1" ht="12">
      <c r="A388" s="15"/>
      <c r="B388" s="254"/>
      <c r="C388" s="255"/>
      <c r="D388" s="215" t="s">
        <v>135</v>
      </c>
      <c r="E388" s="256" t="s">
        <v>19</v>
      </c>
      <c r="F388" s="257" t="s">
        <v>609</v>
      </c>
      <c r="G388" s="255"/>
      <c r="H388" s="256" t="s">
        <v>19</v>
      </c>
      <c r="I388" s="258"/>
      <c r="J388" s="255"/>
      <c r="K388" s="255"/>
      <c r="L388" s="259"/>
      <c r="M388" s="260"/>
      <c r="N388" s="261"/>
      <c r="O388" s="261"/>
      <c r="P388" s="261"/>
      <c r="Q388" s="261"/>
      <c r="R388" s="261"/>
      <c r="S388" s="261"/>
      <c r="T388" s="262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3" t="s">
        <v>135</v>
      </c>
      <c r="AU388" s="263" t="s">
        <v>79</v>
      </c>
      <c r="AV388" s="15" t="s">
        <v>77</v>
      </c>
      <c r="AW388" s="15" t="s">
        <v>31</v>
      </c>
      <c r="AX388" s="15" t="s">
        <v>69</v>
      </c>
      <c r="AY388" s="263" t="s">
        <v>122</v>
      </c>
    </row>
    <row r="389" spans="1:51" s="13" customFormat="1" ht="12">
      <c r="A389" s="13"/>
      <c r="B389" s="222"/>
      <c r="C389" s="223"/>
      <c r="D389" s="215" t="s">
        <v>135</v>
      </c>
      <c r="E389" s="224" t="s">
        <v>19</v>
      </c>
      <c r="F389" s="225" t="s">
        <v>610</v>
      </c>
      <c r="G389" s="223"/>
      <c r="H389" s="226">
        <v>12</v>
      </c>
      <c r="I389" s="227"/>
      <c r="J389" s="223"/>
      <c r="K389" s="223"/>
      <c r="L389" s="228"/>
      <c r="M389" s="229"/>
      <c r="N389" s="230"/>
      <c r="O389" s="230"/>
      <c r="P389" s="230"/>
      <c r="Q389" s="230"/>
      <c r="R389" s="230"/>
      <c r="S389" s="230"/>
      <c r="T389" s="23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2" t="s">
        <v>135</v>
      </c>
      <c r="AU389" s="232" t="s">
        <v>79</v>
      </c>
      <c r="AV389" s="13" t="s">
        <v>79</v>
      </c>
      <c r="AW389" s="13" t="s">
        <v>31</v>
      </c>
      <c r="AX389" s="13" t="s">
        <v>77</v>
      </c>
      <c r="AY389" s="232" t="s">
        <v>122</v>
      </c>
    </row>
    <row r="390" spans="1:65" s="2" customFormat="1" ht="16.5" customHeight="1">
      <c r="A390" s="40"/>
      <c r="B390" s="41"/>
      <c r="C390" s="202" t="s">
        <v>611</v>
      </c>
      <c r="D390" s="202" t="s">
        <v>124</v>
      </c>
      <c r="E390" s="203" t="s">
        <v>612</v>
      </c>
      <c r="F390" s="204" t="s">
        <v>613</v>
      </c>
      <c r="G390" s="205" t="s">
        <v>162</v>
      </c>
      <c r="H390" s="206">
        <v>32.76</v>
      </c>
      <c r="I390" s="207"/>
      <c r="J390" s="208">
        <f>ROUND(I390*H390,2)</f>
        <v>0</v>
      </c>
      <c r="K390" s="204" t="s">
        <v>128</v>
      </c>
      <c r="L390" s="46"/>
      <c r="M390" s="209" t="s">
        <v>19</v>
      </c>
      <c r="N390" s="210" t="s">
        <v>40</v>
      </c>
      <c r="O390" s="86"/>
      <c r="P390" s="211">
        <f>O390*H390</f>
        <v>0</v>
      </c>
      <c r="Q390" s="211">
        <v>0.00088</v>
      </c>
      <c r="R390" s="211">
        <f>Q390*H390</f>
        <v>0.028828799999999998</v>
      </c>
      <c r="S390" s="211">
        <v>0</v>
      </c>
      <c r="T390" s="212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3" t="s">
        <v>129</v>
      </c>
      <c r="AT390" s="213" t="s">
        <v>124</v>
      </c>
      <c r="AU390" s="213" t="s">
        <v>79</v>
      </c>
      <c r="AY390" s="19" t="s">
        <v>122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9" t="s">
        <v>77</v>
      </c>
      <c r="BK390" s="214">
        <f>ROUND(I390*H390,2)</f>
        <v>0</v>
      </c>
      <c r="BL390" s="19" t="s">
        <v>129</v>
      </c>
      <c r="BM390" s="213" t="s">
        <v>614</v>
      </c>
    </row>
    <row r="391" spans="1:47" s="2" customFormat="1" ht="12">
      <c r="A391" s="40"/>
      <c r="B391" s="41"/>
      <c r="C391" s="42"/>
      <c r="D391" s="215" t="s">
        <v>131</v>
      </c>
      <c r="E391" s="42"/>
      <c r="F391" s="216" t="s">
        <v>615</v>
      </c>
      <c r="G391" s="42"/>
      <c r="H391" s="42"/>
      <c r="I391" s="217"/>
      <c r="J391" s="42"/>
      <c r="K391" s="42"/>
      <c r="L391" s="46"/>
      <c r="M391" s="218"/>
      <c r="N391" s="219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131</v>
      </c>
      <c r="AU391" s="19" t="s">
        <v>79</v>
      </c>
    </row>
    <row r="392" spans="1:47" s="2" customFormat="1" ht="12">
      <c r="A392" s="40"/>
      <c r="B392" s="41"/>
      <c r="C392" s="42"/>
      <c r="D392" s="220" t="s">
        <v>133</v>
      </c>
      <c r="E392" s="42"/>
      <c r="F392" s="221" t="s">
        <v>616</v>
      </c>
      <c r="G392" s="42"/>
      <c r="H392" s="42"/>
      <c r="I392" s="217"/>
      <c r="J392" s="42"/>
      <c r="K392" s="42"/>
      <c r="L392" s="46"/>
      <c r="M392" s="218"/>
      <c r="N392" s="219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133</v>
      </c>
      <c r="AU392" s="19" t="s">
        <v>79</v>
      </c>
    </row>
    <row r="393" spans="1:51" s="13" customFormat="1" ht="12">
      <c r="A393" s="13"/>
      <c r="B393" s="222"/>
      <c r="C393" s="223"/>
      <c r="D393" s="215" t="s">
        <v>135</v>
      </c>
      <c r="E393" s="224" t="s">
        <v>19</v>
      </c>
      <c r="F393" s="225" t="s">
        <v>617</v>
      </c>
      <c r="G393" s="223"/>
      <c r="H393" s="226">
        <v>32.76</v>
      </c>
      <c r="I393" s="227"/>
      <c r="J393" s="223"/>
      <c r="K393" s="223"/>
      <c r="L393" s="228"/>
      <c r="M393" s="229"/>
      <c r="N393" s="230"/>
      <c r="O393" s="230"/>
      <c r="P393" s="230"/>
      <c r="Q393" s="230"/>
      <c r="R393" s="230"/>
      <c r="S393" s="230"/>
      <c r="T393" s="23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2" t="s">
        <v>135</v>
      </c>
      <c r="AU393" s="232" t="s">
        <v>79</v>
      </c>
      <c r="AV393" s="13" t="s">
        <v>79</v>
      </c>
      <c r="AW393" s="13" t="s">
        <v>31</v>
      </c>
      <c r="AX393" s="13" t="s">
        <v>77</v>
      </c>
      <c r="AY393" s="232" t="s">
        <v>122</v>
      </c>
    </row>
    <row r="394" spans="1:65" s="2" customFormat="1" ht="16.5" customHeight="1">
      <c r="A394" s="40"/>
      <c r="B394" s="41"/>
      <c r="C394" s="202" t="s">
        <v>618</v>
      </c>
      <c r="D394" s="202" t="s">
        <v>124</v>
      </c>
      <c r="E394" s="203" t="s">
        <v>619</v>
      </c>
      <c r="F394" s="204" t="s">
        <v>620</v>
      </c>
      <c r="G394" s="205" t="s">
        <v>162</v>
      </c>
      <c r="H394" s="206">
        <v>32.76</v>
      </c>
      <c r="I394" s="207"/>
      <c r="J394" s="208">
        <f>ROUND(I394*H394,2)</f>
        <v>0</v>
      </c>
      <c r="K394" s="204" t="s">
        <v>128</v>
      </c>
      <c r="L394" s="46"/>
      <c r="M394" s="209" t="s">
        <v>19</v>
      </c>
      <c r="N394" s="210" t="s">
        <v>40</v>
      </c>
      <c r="O394" s="86"/>
      <c r="P394" s="211">
        <f>O394*H394</f>
        <v>0</v>
      </c>
      <c r="Q394" s="211">
        <v>0</v>
      </c>
      <c r="R394" s="211">
        <f>Q394*H394</f>
        <v>0</v>
      </c>
      <c r="S394" s="211">
        <v>0</v>
      </c>
      <c r="T394" s="212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3" t="s">
        <v>129</v>
      </c>
      <c r="AT394" s="213" t="s">
        <v>124</v>
      </c>
      <c r="AU394" s="213" t="s">
        <v>79</v>
      </c>
      <c r="AY394" s="19" t="s">
        <v>122</v>
      </c>
      <c r="BE394" s="214">
        <f>IF(N394="základní",J394,0)</f>
        <v>0</v>
      </c>
      <c r="BF394" s="214">
        <f>IF(N394="snížená",J394,0)</f>
        <v>0</v>
      </c>
      <c r="BG394" s="214">
        <f>IF(N394="zákl. přenesená",J394,0)</f>
        <v>0</v>
      </c>
      <c r="BH394" s="214">
        <f>IF(N394="sníž. přenesená",J394,0)</f>
        <v>0</v>
      </c>
      <c r="BI394" s="214">
        <f>IF(N394="nulová",J394,0)</f>
        <v>0</v>
      </c>
      <c r="BJ394" s="19" t="s">
        <v>77</v>
      </c>
      <c r="BK394" s="214">
        <f>ROUND(I394*H394,2)</f>
        <v>0</v>
      </c>
      <c r="BL394" s="19" t="s">
        <v>129</v>
      </c>
      <c r="BM394" s="213" t="s">
        <v>621</v>
      </c>
    </row>
    <row r="395" spans="1:47" s="2" customFormat="1" ht="12">
      <c r="A395" s="40"/>
      <c r="B395" s="41"/>
      <c r="C395" s="42"/>
      <c r="D395" s="215" t="s">
        <v>131</v>
      </c>
      <c r="E395" s="42"/>
      <c r="F395" s="216" t="s">
        <v>622</v>
      </c>
      <c r="G395" s="42"/>
      <c r="H395" s="42"/>
      <c r="I395" s="217"/>
      <c r="J395" s="42"/>
      <c r="K395" s="42"/>
      <c r="L395" s="46"/>
      <c r="M395" s="218"/>
      <c r="N395" s="219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131</v>
      </c>
      <c r="AU395" s="19" t="s">
        <v>79</v>
      </c>
    </row>
    <row r="396" spans="1:47" s="2" customFormat="1" ht="12">
      <c r="A396" s="40"/>
      <c r="B396" s="41"/>
      <c r="C396" s="42"/>
      <c r="D396" s="220" t="s">
        <v>133</v>
      </c>
      <c r="E396" s="42"/>
      <c r="F396" s="221" t="s">
        <v>623</v>
      </c>
      <c r="G396" s="42"/>
      <c r="H396" s="42"/>
      <c r="I396" s="217"/>
      <c r="J396" s="42"/>
      <c r="K396" s="42"/>
      <c r="L396" s="46"/>
      <c r="M396" s="218"/>
      <c r="N396" s="219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133</v>
      </c>
      <c r="AU396" s="19" t="s">
        <v>79</v>
      </c>
    </row>
    <row r="397" spans="1:65" s="2" customFormat="1" ht="16.5" customHeight="1">
      <c r="A397" s="40"/>
      <c r="B397" s="41"/>
      <c r="C397" s="202" t="s">
        <v>624</v>
      </c>
      <c r="D397" s="202" t="s">
        <v>124</v>
      </c>
      <c r="E397" s="203" t="s">
        <v>625</v>
      </c>
      <c r="F397" s="204" t="s">
        <v>626</v>
      </c>
      <c r="G397" s="205" t="s">
        <v>162</v>
      </c>
      <c r="H397" s="206">
        <v>32.76</v>
      </c>
      <c r="I397" s="207"/>
      <c r="J397" s="208">
        <f>ROUND(I397*H397,2)</f>
        <v>0</v>
      </c>
      <c r="K397" s="204" t="s">
        <v>128</v>
      </c>
      <c r="L397" s="46"/>
      <c r="M397" s="209" t="s">
        <v>19</v>
      </c>
      <c r="N397" s="210" t="s">
        <v>40</v>
      </c>
      <c r="O397" s="86"/>
      <c r="P397" s="211">
        <f>O397*H397</f>
        <v>0</v>
      </c>
      <c r="Q397" s="211">
        <v>0</v>
      </c>
      <c r="R397" s="211">
        <f>Q397*H397</f>
        <v>0</v>
      </c>
      <c r="S397" s="211">
        <v>0</v>
      </c>
      <c r="T397" s="212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3" t="s">
        <v>129</v>
      </c>
      <c r="AT397" s="213" t="s">
        <v>124</v>
      </c>
      <c r="AU397" s="213" t="s">
        <v>79</v>
      </c>
      <c r="AY397" s="19" t="s">
        <v>122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9" t="s">
        <v>77</v>
      </c>
      <c r="BK397" s="214">
        <f>ROUND(I397*H397,2)</f>
        <v>0</v>
      </c>
      <c r="BL397" s="19" t="s">
        <v>129</v>
      </c>
      <c r="BM397" s="213" t="s">
        <v>627</v>
      </c>
    </row>
    <row r="398" spans="1:47" s="2" customFormat="1" ht="12">
      <c r="A398" s="40"/>
      <c r="B398" s="41"/>
      <c r="C398" s="42"/>
      <c r="D398" s="215" t="s">
        <v>131</v>
      </c>
      <c r="E398" s="42"/>
      <c r="F398" s="216" t="s">
        <v>628</v>
      </c>
      <c r="G398" s="42"/>
      <c r="H398" s="42"/>
      <c r="I398" s="217"/>
      <c r="J398" s="42"/>
      <c r="K398" s="42"/>
      <c r="L398" s="46"/>
      <c r="M398" s="218"/>
      <c r="N398" s="219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131</v>
      </c>
      <c r="AU398" s="19" t="s">
        <v>79</v>
      </c>
    </row>
    <row r="399" spans="1:47" s="2" customFormat="1" ht="12">
      <c r="A399" s="40"/>
      <c r="B399" s="41"/>
      <c r="C399" s="42"/>
      <c r="D399" s="220" t="s">
        <v>133</v>
      </c>
      <c r="E399" s="42"/>
      <c r="F399" s="221" t="s">
        <v>629</v>
      </c>
      <c r="G399" s="42"/>
      <c r="H399" s="42"/>
      <c r="I399" s="217"/>
      <c r="J399" s="42"/>
      <c r="K399" s="42"/>
      <c r="L399" s="46"/>
      <c r="M399" s="218"/>
      <c r="N399" s="219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133</v>
      </c>
      <c r="AU399" s="19" t="s">
        <v>79</v>
      </c>
    </row>
    <row r="400" spans="1:65" s="2" customFormat="1" ht="16.5" customHeight="1">
      <c r="A400" s="40"/>
      <c r="B400" s="41"/>
      <c r="C400" s="202" t="s">
        <v>630</v>
      </c>
      <c r="D400" s="202" t="s">
        <v>124</v>
      </c>
      <c r="E400" s="203" t="s">
        <v>631</v>
      </c>
      <c r="F400" s="204" t="s">
        <v>632</v>
      </c>
      <c r="G400" s="205" t="s">
        <v>162</v>
      </c>
      <c r="H400" s="206">
        <v>17.78</v>
      </c>
      <c r="I400" s="207"/>
      <c r="J400" s="208">
        <f>ROUND(I400*H400,2)</f>
        <v>0</v>
      </c>
      <c r="K400" s="204" t="s">
        <v>128</v>
      </c>
      <c r="L400" s="46"/>
      <c r="M400" s="209" t="s">
        <v>19</v>
      </c>
      <c r="N400" s="210" t="s">
        <v>40</v>
      </c>
      <c r="O400" s="86"/>
      <c r="P400" s="211">
        <f>O400*H400</f>
        <v>0</v>
      </c>
      <c r="Q400" s="211">
        <v>0.12</v>
      </c>
      <c r="R400" s="211">
        <f>Q400*H400</f>
        <v>2.1336</v>
      </c>
      <c r="S400" s="211">
        <v>2.49</v>
      </c>
      <c r="T400" s="212">
        <f>S400*H400</f>
        <v>44.272200000000005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3" t="s">
        <v>129</v>
      </c>
      <c r="AT400" s="213" t="s">
        <v>124</v>
      </c>
      <c r="AU400" s="213" t="s">
        <v>79</v>
      </c>
      <c r="AY400" s="19" t="s">
        <v>122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9" t="s">
        <v>77</v>
      </c>
      <c r="BK400" s="214">
        <f>ROUND(I400*H400,2)</f>
        <v>0</v>
      </c>
      <c r="BL400" s="19" t="s">
        <v>129</v>
      </c>
      <c r="BM400" s="213" t="s">
        <v>633</v>
      </c>
    </row>
    <row r="401" spans="1:47" s="2" customFormat="1" ht="12">
      <c r="A401" s="40"/>
      <c r="B401" s="41"/>
      <c r="C401" s="42"/>
      <c r="D401" s="215" t="s">
        <v>131</v>
      </c>
      <c r="E401" s="42"/>
      <c r="F401" s="216" t="s">
        <v>634</v>
      </c>
      <c r="G401" s="42"/>
      <c r="H401" s="42"/>
      <c r="I401" s="217"/>
      <c r="J401" s="42"/>
      <c r="K401" s="42"/>
      <c r="L401" s="46"/>
      <c r="M401" s="218"/>
      <c r="N401" s="219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131</v>
      </c>
      <c r="AU401" s="19" t="s">
        <v>79</v>
      </c>
    </row>
    <row r="402" spans="1:47" s="2" customFormat="1" ht="12">
      <c r="A402" s="40"/>
      <c r="B402" s="41"/>
      <c r="C402" s="42"/>
      <c r="D402" s="220" t="s">
        <v>133</v>
      </c>
      <c r="E402" s="42"/>
      <c r="F402" s="221" t="s">
        <v>635</v>
      </c>
      <c r="G402" s="42"/>
      <c r="H402" s="42"/>
      <c r="I402" s="217"/>
      <c r="J402" s="42"/>
      <c r="K402" s="42"/>
      <c r="L402" s="46"/>
      <c r="M402" s="218"/>
      <c r="N402" s="219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133</v>
      </c>
      <c r="AU402" s="19" t="s">
        <v>79</v>
      </c>
    </row>
    <row r="403" spans="1:51" s="13" customFormat="1" ht="12">
      <c r="A403" s="13"/>
      <c r="B403" s="222"/>
      <c r="C403" s="223"/>
      <c r="D403" s="215" t="s">
        <v>135</v>
      </c>
      <c r="E403" s="224" t="s">
        <v>19</v>
      </c>
      <c r="F403" s="225" t="s">
        <v>636</v>
      </c>
      <c r="G403" s="223"/>
      <c r="H403" s="226">
        <v>14.88</v>
      </c>
      <c r="I403" s="227"/>
      <c r="J403" s="223"/>
      <c r="K403" s="223"/>
      <c r="L403" s="228"/>
      <c r="M403" s="229"/>
      <c r="N403" s="230"/>
      <c r="O403" s="230"/>
      <c r="P403" s="230"/>
      <c r="Q403" s="230"/>
      <c r="R403" s="230"/>
      <c r="S403" s="230"/>
      <c r="T403" s="23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2" t="s">
        <v>135</v>
      </c>
      <c r="AU403" s="232" t="s">
        <v>79</v>
      </c>
      <c r="AV403" s="13" t="s">
        <v>79</v>
      </c>
      <c r="AW403" s="13" t="s">
        <v>31</v>
      </c>
      <c r="AX403" s="13" t="s">
        <v>69</v>
      </c>
      <c r="AY403" s="232" t="s">
        <v>122</v>
      </c>
    </row>
    <row r="404" spans="1:51" s="13" customFormat="1" ht="12">
      <c r="A404" s="13"/>
      <c r="B404" s="222"/>
      <c r="C404" s="223"/>
      <c r="D404" s="215" t="s">
        <v>135</v>
      </c>
      <c r="E404" s="224" t="s">
        <v>19</v>
      </c>
      <c r="F404" s="225" t="s">
        <v>637</v>
      </c>
      <c r="G404" s="223"/>
      <c r="H404" s="226">
        <v>1.8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2" t="s">
        <v>135</v>
      </c>
      <c r="AU404" s="232" t="s">
        <v>79</v>
      </c>
      <c r="AV404" s="13" t="s">
        <v>79</v>
      </c>
      <c r="AW404" s="13" t="s">
        <v>31</v>
      </c>
      <c r="AX404" s="13" t="s">
        <v>69</v>
      </c>
      <c r="AY404" s="232" t="s">
        <v>122</v>
      </c>
    </row>
    <row r="405" spans="1:51" s="13" customFormat="1" ht="12">
      <c r="A405" s="13"/>
      <c r="B405" s="222"/>
      <c r="C405" s="223"/>
      <c r="D405" s="215" t="s">
        <v>135</v>
      </c>
      <c r="E405" s="224" t="s">
        <v>19</v>
      </c>
      <c r="F405" s="225" t="s">
        <v>638</v>
      </c>
      <c r="G405" s="223"/>
      <c r="H405" s="226">
        <v>1.1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2" t="s">
        <v>135</v>
      </c>
      <c r="AU405" s="232" t="s">
        <v>79</v>
      </c>
      <c r="AV405" s="13" t="s">
        <v>79</v>
      </c>
      <c r="AW405" s="13" t="s">
        <v>31</v>
      </c>
      <c r="AX405" s="13" t="s">
        <v>69</v>
      </c>
      <c r="AY405" s="232" t="s">
        <v>122</v>
      </c>
    </row>
    <row r="406" spans="1:51" s="14" customFormat="1" ht="12">
      <c r="A406" s="14"/>
      <c r="B406" s="233"/>
      <c r="C406" s="234"/>
      <c r="D406" s="215" t="s">
        <v>135</v>
      </c>
      <c r="E406" s="235" t="s">
        <v>19</v>
      </c>
      <c r="F406" s="236" t="s">
        <v>151</v>
      </c>
      <c r="G406" s="234"/>
      <c r="H406" s="237">
        <v>17.78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3" t="s">
        <v>135</v>
      </c>
      <c r="AU406" s="243" t="s">
        <v>79</v>
      </c>
      <c r="AV406" s="14" t="s">
        <v>129</v>
      </c>
      <c r="AW406" s="14" t="s">
        <v>31</v>
      </c>
      <c r="AX406" s="14" t="s">
        <v>77</v>
      </c>
      <c r="AY406" s="243" t="s">
        <v>122</v>
      </c>
    </row>
    <row r="407" spans="1:65" s="2" customFormat="1" ht="16.5" customHeight="1">
      <c r="A407" s="40"/>
      <c r="B407" s="41"/>
      <c r="C407" s="202" t="s">
        <v>639</v>
      </c>
      <c r="D407" s="202" t="s">
        <v>124</v>
      </c>
      <c r="E407" s="203" t="s">
        <v>640</v>
      </c>
      <c r="F407" s="204" t="s">
        <v>641</v>
      </c>
      <c r="G407" s="205" t="s">
        <v>162</v>
      </c>
      <c r="H407" s="206">
        <v>5.4</v>
      </c>
      <c r="I407" s="207"/>
      <c r="J407" s="208">
        <f>ROUND(I407*H407,2)</f>
        <v>0</v>
      </c>
      <c r="K407" s="204" t="s">
        <v>128</v>
      </c>
      <c r="L407" s="46"/>
      <c r="M407" s="209" t="s">
        <v>19</v>
      </c>
      <c r="N407" s="210" t="s">
        <v>40</v>
      </c>
      <c r="O407" s="86"/>
      <c r="P407" s="211">
        <f>O407*H407</f>
        <v>0</v>
      </c>
      <c r="Q407" s="211">
        <v>0.12171</v>
      </c>
      <c r="R407" s="211">
        <f>Q407*H407</f>
        <v>0.657234</v>
      </c>
      <c r="S407" s="211">
        <v>2.4</v>
      </c>
      <c r="T407" s="212">
        <f>S407*H407</f>
        <v>12.96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3" t="s">
        <v>129</v>
      </c>
      <c r="AT407" s="213" t="s">
        <v>124</v>
      </c>
      <c r="AU407" s="213" t="s">
        <v>79</v>
      </c>
      <c r="AY407" s="19" t="s">
        <v>122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9" t="s">
        <v>77</v>
      </c>
      <c r="BK407" s="214">
        <f>ROUND(I407*H407,2)</f>
        <v>0</v>
      </c>
      <c r="BL407" s="19" t="s">
        <v>129</v>
      </c>
      <c r="BM407" s="213" t="s">
        <v>642</v>
      </c>
    </row>
    <row r="408" spans="1:47" s="2" customFormat="1" ht="12">
      <c r="A408" s="40"/>
      <c r="B408" s="41"/>
      <c r="C408" s="42"/>
      <c r="D408" s="215" t="s">
        <v>131</v>
      </c>
      <c r="E408" s="42"/>
      <c r="F408" s="216" t="s">
        <v>643</v>
      </c>
      <c r="G408" s="42"/>
      <c r="H408" s="42"/>
      <c r="I408" s="217"/>
      <c r="J408" s="42"/>
      <c r="K408" s="42"/>
      <c r="L408" s="46"/>
      <c r="M408" s="218"/>
      <c r="N408" s="219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131</v>
      </c>
      <c r="AU408" s="19" t="s">
        <v>79</v>
      </c>
    </row>
    <row r="409" spans="1:47" s="2" customFormat="1" ht="12">
      <c r="A409" s="40"/>
      <c r="B409" s="41"/>
      <c r="C409" s="42"/>
      <c r="D409" s="220" t="s">
        <v>133</v>
      </c>
      <c r="E409" s="42"/>
      <c r="F409" s="221" t="s">
        <v>644</v>
      </c>
      <c r="G409" s="42"/>
      <c r="H409" s="42"/>
      <c r="I409" s="217"/>
      <c r="J409" s="42"/>
      <c r="K409" s="42"/>
      <c r="L409" s="46"/>
      <c r="M409" s="218"/>
      <c r="N409" s="219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133</v>
      </c>
      <c r="AU409" s="19" t="s">
        <v>79</v>
      </c>
    </row>
    <row r="410" spans="1:51" s="13" customFormat="1" ht="12">
      <c r="A410" s="13"/>
      <c r="B410" s="222"/>
      <c r="C410" s="223"/>
      <c r="D410" s="215" t="s">
        <v>135</v>
      </c>
      <c r="E410" s="224" t="s">
        <v>19</v>
      </c>
      <c r="F410" s="225" t="s">
        <v>645</v>
      </c>
      <c r="G410" s="223"/>
      <c r="H410" s="226">
        <v>5.4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2" t="s">
        <v>135</v>
      </c>
      <c r="AU410" s="232" t="s">
        <v>79</v>
      </c>
      <c r="AV410" s="13" t="s">
        <v>79</v>
      </c>
      <c r="AW410" s="13" t="s">
        <v>31</v>
      </c>
      <c r="AX410" s="13" t="s">
        <v>77</v>
      </c>
      <c r="AY410" s="232" t="s">
        <v>122</v>
      </c>
    </row>
    <row r="411" spans="1:65" s="2" customFormat="1" ht="16.5" customHeight="1">
      <c r="A411" s="40"/>
      <c r="B411" s="41"/>
      <c r="C411" s="202" t="s">
        <v>646</v>
      </c>
      <c r="D411" s="202" t="s">
        <v>124</v>
      </c>
      <c r="E411" s="203" t="s">
        <v>647</v>
      </c>
      <c r="F411" s="204" t="s">
        <v>648</v>
      </c>
      <c r="G411" s="205" t="s">
        <v>162</v>
      </c>
      <c r="H411" s="206">
        <v>0.63</v>
      </c>
      <c r="I411" s="207"/>
      <c r="J411" s="208">
        <f>ROUND(I411*H411,2)</f>
        <v>0</v>
      </c>
      <c r="K411" s="204" t="s">
        <v>128</v>
      </c>
      <c r="L411" s="46"/>
      <c r="M411" s="209" t="s">
        <v>19</v>
      </c>
      <c r="N411" s="210" t="s">
        <v>40</v>
      </c>
      <c r="O411" s="86"/>
      <c r="P411" s="211">
        <f>O411*H411</f>
        <v>0</v>
      </c>
      <c r="Q411" s="211">
        <v>0</v>
      </c>
      <c r="R411" s="211">
        <f>Q411*H411</f>
        <v>0</v>
      </c>
      <c r="S411" s="211">
        <v>0.79</v>
      </c>
      <c r="T411" s="212">
        <f>S411*H411</f>
        <v>0.49770000000000003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3" t="s">
        <v>129</v>
      </c>
      <c r="AT411" s="213" t="s">
        <v>124</v>
      </c>
      <c r="AU411" s="213" t="s">
        <v>79</v>
      </c>
      <c r="AY411" s="19" t="s">
        <v>122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9" t="s">
        <v>77</v>
      </c>
      <c r="BK411" s="214">
        <f>ROUND(I411*H411,2)</f>
        <v>0</v>
      </c>
      <c r="BL411" s="19" t="s">
        <v>129</v>
      </c>
      <c r="BM411" s="213" t="s">
        <v>649</v>
      </c>
    </row>
    <row r="412" spans="1:47" s="2" customFormat="1" ht="12">
      <c r="A412" s="40"/>
      <c r="B412" s="41"/>
      <c r="C412" s="42"/>
      <c r="D412" s="215" t="s">
        <v>131</v>
      </c>
      <c r="E412" s="42"/>
      <c r="F412" s="216" t="s">
        <v>650</v>
      </c>
      <c r="G412" s="42"/>
      <c r="H412" s="42"/>
      <c r="I412" s="217"/>
      <c r="J412" s="42"/>
      <c r="K412" s="42"/>
      <c r="L412" s="46"/>
      <c r="M412" s="218"/>
      <c r="N412" s="219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131</v>
      </c>
      <c r="AU412" s="19" t="s">
        <v>79</v>
      </c>
    </row>
    <row r="413" spans="1:47" s="2" customFormat="1" ht="12">
      <c r="A413" s="40"/>
      <c r="B413" s="41"/>
      <c r="C413" s="42"/>
      <c r="D413" s="220" t="s">
        <v>133</v>
      </c>
      <c r="E413" s="42"/>
      <c r="F413" s="221" t="s">
        <v>651</v>
      </c>
      <c r="G413" s="42"/>
      <c r="H413" s="42"/>
      <c r="I413" s="217"/>
      <c r="J413" s="42"/>
      <c r="K413" s="42"/>
      <c r="L413" s="46"/>
      <c r="M413" s="218"/>
      <c r="N413" s="219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133</v>
      </c>
      <c r="AU413" s="19" t="s">
        <v>79</v>
      </c>
    </row>
    <row r="414" spans="1:51" s="13" customFormat="1" ht="12">
      <c r="A414" s="13"/>
      <c r="B414" s="222"/>
      <c r="C414" s="223"/>
      <c r="D414" s="215" t="s">
        <v>135</v>
      </c>
      <c r="E414" s="224" t="s">
        <v>19</v>
      </c>
      <c r="F414" s="225" t="s">
        <v>652</v>
      </c>
      <c r="G414" s="223"/>
      <c r="H414" s="226">
        <v>0.63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2" t="s">
        <v>135</v>
      </c>
      <c r="AU414" s="232" t="s">
        <v>79</v>
      </c>
      <c r="AV414" s="13" t="s">
        <v>79</v>
      </c>
      <c r="AW414" s="13" t="s">
        <v>31</v>
      </c>
      <c r="AX414" s="13" t="s">
        <v>77</v>
      </c>
      <c r="AY414" s="232" t="s">
        <v>122</v>
      </c>
    </row>
    <row r="415" spans="1:65" s="2" customFormat="1" ht="16.5" customHeight="1">
      <c r="A415" s="40"/>
      <c r="B415" s="41"/>
      <c r="C415" s="202" t="s">
        <v>653</v>
      </c>
      <c r="D415" s="202" t="s">
        <v>124</v>
      </c>
      <c r="E415" s="203" t="s">
        <v>654</v>
      </c>
      <c r="F415" s="204" t="s">
        <v>655</v>
      </c>
      <c r="G415" s="205" t="s">
        <v>154</v>
      </c>
      <c r="H415" s="206">
        <v>10</v>
      </c>
      <c r="I415" s="207"/>
      <c r="J415" s="208">
        <f>ROUND(I415*H415,2)</f>
        <v>0</v>
      </c>
      <c r="K415" s="204" t="s">
        <v>128</v>
      </c>
      <c r="L415" s="46"/>
      <c r="M415" s="209" t="s">
        <v>19</v>
      </c>
      <c r="N415" s="210" t="s">
        <v>40</v>
      </c>
      <c r="O415" s="86"/>
      <c r="P415" s="211">
        <f>O415*H415</f>
        <v>0</v>
      </c>
      <c r="Q415" s="211">
        <v>8E-05</v>
      </c>
      <c r="R415" s="211">
        <f>Q415*H415</f>
        <v>0.0008</v>
      </c>
      <c r="S415" s="211">
        <v>0.018</v>
      </c>
      <c r="T415" s="212">
        <f>S415*H415</f>
        <v>0.18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3" t="s">
        <v>129</v>
      </c>
      <c r="AT415" s="213" t="s">
        <v>124</v>
      </c>
      <c r="AU415" s="213" t="s">
        <v>79</v>
      </c>
      <c r="AY415" s="19" t="s">
        <v>122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19" t="s">
        <v>77</v>
      </c>
      <c r="BK415" s="214">
        <f>ROUND(I415*H415,2)</f>
        <v>0</v>
      </c>
      <c r="BL415" s="19" t="s">
        <v>129</v>
      </c>
      <c r="BM415" s="213" t="s">
        <v>656</v>
      </c>
    </row>
    <row r="416" spans="1:47" s="2" customFormat="1" ht="12">
      <c r="A416" s="40"/>
      <c r="B416" s="41"/>
      <c r="C416" s="42"/>
      <c r="D416" s="215" t="s">
        <v>131</v>
      </c>
      <c r="E416" s="42"/>
      <c r="F416" s="216" t="s">
        <v>657</v>
      </c>
      <c r="G416" s="42"/>
      <c r="H416" s="42"/>
      <c r="I416" s="217"/>
      <c r="J416" s="42"/>
      <c r="K416" s="42"/>
      <c r="L416" s="46"/>
      <c r="M416" s="218"/>
      <c r="N416" s="219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131</v>
      </c>
      <c r="AU416" s="19" t="s">
        <v>79</v>
      </c>
    </row>
    <row r="417" spans="1:47" s="2" customFormat="1" ht="12">
      <c r="A417" s="40"/>
      <c r="B417" s="41"/>
      <c r="C417" s="42"/>
      <c r="D417" s="220" t="s">
        <v>133</v>
      </c>
      <c r="E417" s="42"/>
      <c r="F417" s="221" t="s">
        <v>658</v>
      </c>
      <c r="G417" s="42"/>
      <c r="H417" s="42"/>
      <c r="I417" s="217"/>
      <c r="J417" s="42"/>
      <c r="K417" s="42"/>
      <c r="L417" s="46"/>
      <c r="M417" s="218"/>
      <c r="N417" s="219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133</v>
      </c>
      <c r="AU417" s="19" t="s">
        <v>79</v>
      </c>
    </row>
    <row r="418" spans="1:63" s="12" customFormat="1" ht="22.8" customHeight="1">
      <c r="A418" s="12"/>
      <c r="B418" s="186"/>
      <c r="C418" s="187"/>
      <c r="D418" s="188" t="s">
        <v>68</v>
      </c>
      <c r="E418" s="200" t="s">
        <v>659</v>
      </c>
      <c r="F418" s="200" t="s">
        <v>660</v>
      </c>
      <c r="G418" s="187"/>
      <c r="H418" s="187"/>
      <c r="I418" s="190"/>
      <c r="J418" s="201">
        <f>BK418</f>
        <v>0</v>
      </c>
      <c r="K418" s="187"/>
      <c r="L418" s="192"/>
      <c r="M418" s="193"/>
      <c r="N418" s="194"/>
      <c r="O418" s="194"/>
      <c r="P418" s="195">
        <f>SUM(P419:P439)</f>
        <v>0</v>
      </c>
      <c r="Q418" s="194"/>
      <c r="R418" s="195">
        <f>SUM(R419:R439)</f>
        <v>0</v>
      </c>
      <c r="S418" s="194"/>
      <c r="T418" s="196">
        <f>SUM(T419:T439)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197" t="s">
        <v>77</v>
      </c>
      <c r="AT418" s="198" t="s">
        <v>68</v>
      </c>
      <c r="AU418" s="198" t="s">
        <v>77</v>
      </c>
      <c r="AY418" s="197" t="s">
        <v>122</v>
      </c>
      <c r="BK418" s="199">
        <f>SUM(BK419:BK439)</f>
        <v>0</v>
      </c>
    </row>
    <row r="419" spans="1:65" s="2" customFormat="1" ht="16.5" customHeight="1">
      <c r="A419" s="40"/>
      <c r="B419" s="41"/>
      <c r="C419" s="202" t="s">
        <v>661</v>
      </c>
      <c r="D419" s="202" t="s">
        <v>124</v>
      </c>
      <c r="E419" s="203" t="s">
        <v>662</v>
      </c>
      <c r="F419" s="204" t="s">
        <v>663</v>
      </c>
      <c r="G419" s="205" t="s">
        <v>229</v>
      </c>
      <c r="H419" s="206">
        <v>129.565</v>
      </c>
      <c r="I419" s="207"/>
      <c r="J419" s="208">
        <f>ROUND(I419*H419,2)</f>
        <v>0</v>
      </c>
      <c r="K419" s="204" t="s">
        <v>128</v>
      </c>
      <c r="L419" s="46"/>
      <c r="M419" s="209" t="s">
        <v>19</v>
      </c>
      <c r="N419" s="210" t="s">
        <v>40</v>
      </c>
      <c r="O419" s="86"/>
      <c r="P419" s="211">
        <f>O419*H419</f>
        <v>0</v>
      </c>
      <c r="Q419" s="211">
        <v>0</v>
      </c>
      <c r="R419" s="211">
        <f>Q419*H419</f>
        <v>0</v>
      </c>
      <c r="S419" s="211">
        <v>0</v>
      </c>
      <c r="T419" s="212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3" t="s">
        <v>129</v>
      </c>
      <c r="AT419" s="213" t="s">
        <v>124</v>
      </c>
      <c r="AU419" s="213" t="s">
        <v>79</v>
      </c>
      <c r="AY419" s="19" t="s">
        <v>122</v>
      </c>
      <c r="BE419" s="214">
        <f>IF(N419="základní",J419,0)</f>
        <v>0</v>
      </c>
      <c r="BF419" s="214">
        <f>IF(N419="snížená",J419,0)</f>
        <v>0</v>
      </c>
      <c r="BG419" s="214">
        <f>IF(N419="zákl. přenesená",J419,0)</f>
        <v>0</v>
      </c>
      <c r="BH419" s="214">
        <f>IF(N419="sníž. přenesená",J419,0)</f>
        <v>0</v>
      </c>
      <c r="BI419" s="214">
        <f>IF(N419="nulová",J419,0)</f>
        <v>0</v>
      </c>
      <c r="BJ419" s="19" t="s">
        <v>77</v>
      </c>
      <c r="BK419" s="214">
        <f>ROUND(I419*H419,2)</f>
        <v>0</v>
      </c>
      <c r="BL419" s="19" t="s">
        <v>129</v>
      </c>
      <c r="BM419" s="213" t="s">
        <v>664</v>
      </c>
    </row>
    <row r="420" spans="1:47" s="2" customFormat="1" ht="12">
      <c r="A420" s="40"/>
      <c r="B420" s="41"/>
      <c r="C420" s="42"/>
      <c r="D420" s="215" t="s">
        <v>131</v>
      </c>
      <c r="E420" s="42"/>
      <c r="F420" s="216" t="s">
        <v>665</v>
      </c>
      <c r="G420" s="42"/>
      <c r="H420" s="42"/>
      <c r="I420" s="217"/>
      <c r="J420" s="42"/>
      <c r="K420" s="42"/>
      <c r="L420" s="46"/>
      <c r="M420" s="218"/>
      <c r="N420" s="219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131</v>
      </c>
      <c r="AU420" s="19" t="s">
        <v>79</v>
      </c>
    </row>
    <row r="421" spans="1:47" s="2" customFormat="1" ht="12">
      <c r="A421" s="40"/>
      <c r="B421" s="41"/>
      <c r="C421" s="42"/>
      <c r="D421" s="220" t="s">
        <v>133</v>
      </c>
      <c r="E421" s="42"/>
      <c r="F421" s="221" t="s">
        <v>666</v>
      </c>
      <c r="G421" s="42"/>
      <c r="H421" s="42"/>
      <c r="I421" s="217"/>
      <c r="J421" s="42"/>
      <c r="K421" s="42"/>
      <c r="L421" s="46"/>
      <c r="M421" s="218"/>
      <c r="N421" s="219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133</v>
      </c>
      <c r="AU421" s="19" t="s">
        <v>79</v>
      </c>
    </row>
    <row r="422" spans="1:65" s="2" customFormat="1" ht="16.5" customHeight="1">
      <c r="A422" s="40"/>
      <c r="B422" s="41"/>
      <c r="C422" s="202" t="s">
        <v>667</v>
      </c>
      <c r="D422" s="202" t="s">
        <v>124</v>
      </c>
      <c r="E422" s="203" t="s">
        <v>668</v>
      </c>
      <c r="F422" s="204" t="s">
        <v>669</v>
      </c>
      <c r="G422" s="205" t="s">
        <v>229</v>
      </c>
      <c r="H422" s="206">
        <v>2461.735</v>
      </c>
      <c r="I422" s="207"/>
      <c r="J422" s="208">
        <f>ROUND(I422*H422,2)</f>
        <v>0</v>
      </c>
      <c r="K422" s="204" t="s">
        <v>128</v>
      </c>
      <c r="L422" s="46"/>
      <c r="M422" s="209" t="s">
        <v>19</v>
      </c>
      <c r="N422" s="210" t="s">
        <v>40</v>
      </c>
      <c r="O422" s="86"/>
      <c r="P422" s="211">
        <f>O422*H422</f>
        <v>0</v>
      </c>
      <c r="Q422" s="211">
        <v>0</v>
      </c>
      <c r="R422" s="211">
        <f>Q422*H422</f>
        <v>0</v>
      </c>
      <c r="S422" s="211">
        <v>0</v>
      </c>
      <c r="T422" s="212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3" t="s">
        <v>129</v>
      </c>
      <c r="AT422" s="213" t="s">
        <v>124</v>
      </c>
      <c r="AU422" s="213" t="s">
        <v>79</v>
      </c>
      <c r="AY422" s="19" t="s">
        <v>122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19" t="s">
        <v>77</v>
      </c>
      <c r="BK422" s="214">
        <f>ROUND(I422*H422,2)</f>
        <v>0</v>
      </c>
      <c r="BL422" s="19" t="s">
        <v>129</v>
      </c>
      <c r="BM422" s="213" t="s">
        <v>670</v>
      </c>
    </row>
    <row r="423" spans="1:47" s="2" customFormat="1" ht="12">
      <c r="A423" s="40"/>
      <c r="B423" s="41"/>
      <c r="C423" s="42"/>
      <c r="D423" s="215" t="s">
        <v>131</v>
      </c>
      <c r="E423" s="42"/>
      <c r="F423" s="216" t="s">
        <v>671</v>
      </c>
      <c r="G423" s="42"/>
      <c r="H423" s="42"/>
      <c r="I423" s="217"/>
      <c r="J423" s="42"/>
      <c r="K423" s="42"/>
      <c r="L423" s="46"/>
      <c r="M423" s="218"/>
      <c r="N423" s="219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131</v>
      </c>
      <c r="AU423" s="19" t="s">
        <v>79</v>
      </c>
    </row>
    <row r="424" spans="1:47" s="2" customFormat="1" ht="12">
      <c r="A424" s="40"/>
      <c r="B424" s="41"/>
      <c r="C424" s="42"/>
      <c r="D424" s="220" t="s">
        <v>133</v>
      </c>
      <c r="E424" s="42"/>
      <c r="F424" s="221" t="s">
        <v>672</v>
      </c>
      <c r="G424" s="42"/>
      <c r="H424" s="42"/>
      <c r="I424" s="217"/>
      <c r="J424" s="42"/>
      <c r="K424" s="42"/>
      <c r="L424" s="46"/>
      <c r="M424" s="218"/>
      <c r="N424" s="219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133</v>
      </c>
      <c r="AU424" s="19" t="s">
        <v>79</v>
      </c>
    </row>
    <row r="425" spans="1:51" s="13" customFormat="1" ht="12">
      <c r="A425" s="13"/>
      <c r="B425" s="222"/>
      <c r="C425" s="223"/>
      <c r="D425" s="215" t="s">
        <v>135</v>
      </c>
      <c r="E425" s="224" t="s">
        <v>19</v>
      </c>
      <c r="F425" s="225" t="s">
        <v>673</v>
      </c>
      <c r="G425" s="223"/>
      <c r="H425" s="226">
        <v>2461.735</v>
      </c>
      <c r="I425" s="227"/>
      <c r="J425" s="223"/>
      <c r="K425" s="223"/>
      <c r="L425" s="228"/>
      <c r="M425" s="229"/>
      <c r="N425" s="230"/>
      <c r="O425" s="230"/>
      <c r="P425" s="230"/>
      <c r="Q425" s="230"/>
      <c r="R425" s="230"/>
      <c r="S425" s="230"/>
      <c r="T425" s="23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2" t="s">
        <v>135</v>
      </c>
      <c r="AU425" s="232" t="s">
        <v>79</v>
      </c>
      <c r="AV425" s="13" t="s">
        <v>79</v>
      </c>
      <c r="AW425" s="13" t="s">
        <v>31</v>
      </c>
      <c r="AX425" s="13" t="s">
        <v>77</v>
      </c>
      <c r="AY425" s="232" t="s">
        <v>122</v>
      </c>
    </row>
    <row r="426" spans="1:65" s="2" customFormat="1" ht="21.75" customHeight="1">
      <c r="A426" s="40"/>
      <c r="B426" s="41"/>
      <c r="C426" s="202" t="s">
        <v>674</v>
      </c>
      <c r="D426" s="202" t="s">
        <v>124</v>
      </c>
      <c r="E426" s="203" t="s">
        <v>675</v>
      </c>
      <c r="F426" s="204" t="s">
        <v>676</v>
      </c>
      <c r="G426" s="205" t="s">
        <v>229</v>
      </c>
      <c r="H426" s="206">
        <v>7.77</v>
      </c>
      <c r="I426" s="207"/>
      <c r="J426" s="208">
        <f>ROUND(I426*H426,2)</f>
        <v>0</v>
      </c>
      <c r="K426" s="204" t="s">
        <v>128</v>
      </c>
      <c r="L426" s="46"/>
      <c r="M426" s="209" t="s">
        <v>19</v>
      </c>
      <c r="N426" s="210" t="s">
        <v>40</v>
      </c>
      <c r="O426" s="86"/>
      <c r="P426" s="211">
        <f>O426*H426</f>
        <v>0</v>
      </c>
      <c r="Q426" s="211">
        <v>0</v>
      </c>
      <c r="R426" s="211">
        <f>Q426*H426</f>
        <v>0</v>
      </c>
      <c r="S426" s="211">
        <v>0</v>
      </c>
      <c r="T426" s="212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3" t="s">
        <v>129</v>
      </c>
      <c r="AT426" s="213" t="s">
        <v>124</v>
      </c>
      <c r="AU426" s="213" t="s">
        <v>79</v>
      </c>
      <c r="AY426" s="19" t="s">
        <v>122</v>
      </c>
      <c r="BE426" s="214">
        <f>IF(N426="základní",J426,0)</f>
        <v>0</v>
      </c>
      <c r="BF426" s="214">
        <f>IF(N426="snížená",J426,0)</f>
        <v>0</v>
      </c>
      <c r="BG426" s="214">
        <f>IF(N426="zákl. přenesená",J426,0)</f>
        <v>0</v>
      </c>
      <c r="BH426" s="214">
        <f>IF(N426="sníž. přenesená",J426,0)</f>
        <v>0</v>
      </c>
      <c r="BI426" s="214">
        <f>IF(N426="nulová",J426,0)</f>
        <v>0</v>
      </c>
      <c r="BJ426" s="19" t="s">
        <v>77</v>
      </c>
      <c r="BK426" s="214">
        <f>ROUND(I426*H426,2)</f>
        <v>0</v>
      </c>
      <c r="BL426" s="19" t="s">
        <v>129</v>
      </c>
      <c r="BM426" s="213" t="s">
        <v>677</v>
      </c>
    </row>
    <row r="427" spans="1:47" s="2" customFormat="1" ht="12">
      <c r="A427" s="40"/>
      <c r="B427" s="41"/>
      <c r="C427" s="42"/>
      <c r="D427" s="215" t="s">
        <v>131</v>
      </c>
      <c r="E427" s="42"/>
      <c r="F427" s="216" t="s">
        <v>678</v>
      </c>
      <c r="G427" s="42"/>
      <c r="H427" s="42"/>
      <c r="I427" s="217"/>
      <c r="J427" s="42"/>
      <c r="K427" s="42"/>
      <c r="L427" s="46"/>
      <c r="M427" s="218"/>
      <c r="N427" s="219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131</v>
      </c>
      <c r="AU427" s="19" t="s">
        <v>79</v>
      </c>
    </row>
    <row r="428" spans="1:47" s="2" customFormat="1" ht="12">
      <c r="A428" s="40"/>
      <c r="B428" s="41"/>
      <c r="C428" s="42"/>
      <c r="D428" s="220" t="s">
        <v>133</v>
      </c>
      <c r="E428" s="42"/>
      <c r="F428" s="221" t="s">
        <v>679</v>
      </c>
      <c r="G428" s="42"/>
      <c r="H428" s="42"/>
      <c r="I428" s="217"/>
      <c r="J428" s="42"/>
      <c r="K428" s="42"/>
      <c r="L428" s="46"/>
      <c r="M428" s="218"/>
      <c r="N428" s="219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133</v>
      </c>
      <c r="AU428" s="19" t="s">
        <v>79</v>
      </c>
    </row>
    <row r="429" spans="1:51" s="13" customFormat="1" ht="12">
      <c r="A429" s="13"/>
      <c r="B429" s="222"/>
      <c r="C429" s="223"/>
      <c r="D429" s="215" t="s">
        <v>135</v>
      </c>
      <c r="E429" s="224" t="s">
        <v>19</v>
      </c>
      <c r="F429" s="225" t="s">
        <v>680</v>
      </c>
      <c r="G429" s="223"/>
      <c r="H429" s="226">
        <v>7.77</v>
      </c>
      <c r="I429" s="227"/>
      <c r="J429" s="223"/>
      <c r="K429" s="223"/>
      <c r="L429" s="228"/>
      <c r="M429" s="229"/>
      <c r="N429" s="230"/>
      <c r="O429" s="230"/>
      <c r="P429" s="230"/>
      <c r="Q429" s="230"/>
      <c r="R429" s="230"/>
      <c r="S429" s="230"/>
      <c r="T429" s="23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2" t="s">
        <v>135</v>
      </c>
      <c r="AU429" s="232" t="s">
        <v>79</v>
      </c>
      <c r="AV429" s="13" t="s">
        <v>79</v>
      </c>
      <c r="AW429" s="13" t="s">
        <v>31</v>
      </c>
      <c r="AX429" s="13" t="s">
        <v>77</v>
      </c>
      <c r="AY429" s="232" t="s">
        <v>122</v>
      </c>
    </row>
    <row r="430" spans="1:65" s="2" customFormat="1" ht="21.75" customHeight="1">
      <c r="A430" s="40"/>
      <c r="B430" s="41"/>
      <c r="C430" s="202" t="s">
        <v>681</v>
      </c>
      <c r="D430" s="202" t="s">
        <v>124</v>
      </c>
      <c r="E430" s="203" t="s">
        <v>682</v>
      </c>
      <c r="F430" s="204" t="s">
        <v>683</v>
      </c>
      <c r="G430" s="205" t="s">
        <v>229</v>
      </c>
      <c r="H430" s="206">
        <v>12.96</v>
      </c>
      <c r="I430" s="207"/>
      <c r="J430" s="208">
        <f>ROUND(I430*H430,2)</f>
        <v>0</v>
      </c>
      <c r="K430" s="204" t="s">
        <v>128</v>
      </c>
      <c r="L430" s="46"/>
      <c r="M430" s="209" t="s">
        <v>19</v>
      </c>
      <c r="N430" s="210" t="s">
        <v>40</v>
      </c>
      <c r="O430" s="86"/>
      <c r="P430" s="211">
        <f>O430*H430</f>
        <v>0</v>
      </c>
      <c r="Q430" s="211">
        <v>0</v>
      </c>
      <c r="R430" s="211">
        <f>Q430*H430</f>
        <v>0</v>
      </c>
      <c r="S430" s="211">
        <v>0</v>
      </c>
      <c r="T430" s="212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3" t="s">
        <v>129</v>
      </c>
      <c r="AT430" s="213" t="s">
        <v>124</v>
      </c>
      <c r="AU430" s="213" t="s">
        <v>79</v>
      </c>
      <c r="AY430" s="19" t="s">
        <v>122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19" t="s">
        <v>77</v>
      </c>
      <c r="BK430" s="214">
        <f>ROUND(I430*H430,2)</f>
        <v>0</v>
      </c>
      <c r="BL430" s="19" t="s">
        <v>129</v>
      </c>
      <c r="BM430" s="213" t="s">
        <v>684</v>
      </c>
    </row>
    <row r="431" spans="1:47" s="2" customFormat="1" ht="12">
      <c r="A431" s="40"/>
      <c r="B431" s="41"/>
      <c r="C431" s="42"/>
      <c r="D431" s="215" t="s">
        <v>131</v>
      </c>
      <c r="E431" s="42"/>
      <c r="F431" s="216" t="s">
        <v>685</v>
      </c>
      <c r="G431" s="42"/>
      <c r="H431" s="42"/>
      <c r="I431" s="217"/>
      <c r="J431" s="42"/>
      <c r="K431" s="42"/>
      <c r="L431" s="46"/>
      <c r="M431" s="218"/>
      <c r="N431" s="219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131</v>
      </c>
      <c r="AU431" s="19" t="s">
        <v>79</v>
      </c>
    </row>
    <row r="432" spans="1:47" s="2" customFormat="1" ht="12">
      <c r="A432" s="40"/>
      <c r="B432" s="41"/>
      <c r="C432" s="42"/>
      <c r="D432" s="220" t="s">
        <v>133</v>
      </c>
      <c r="E432" s="42"/>
      <c r="F432" s="221" t="s">
        <v>686</v>
      </c>
      <c r="G432" s="42"/>
      <c r="H432" s="42"/>
      <c r="I432" s="217"/>
      <c r="J432" s="42"/>
      <c r="K432" s="42"/>
      <c r="L432" s="46"/>
      <c r="M432" s="218"/>
      <c r="N432" s="219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133</v>
      </c>
      <c r="AU432" s="19" t="s">
        <v>79</v>
      </c>
    </row>
    <row r="433" spans="1:65" s="2" customFormat="1" ht="21.75" customHeight="1">
      <c r="A433" s="40"/>
      <c r="B433" s="41"/>
      <c r="C433" s="202" t="s">
        <v>687</v>
      </c>
      <c r="D433" s="202" t="s">
        <v>124</v>
      </c>
      <c r="E433" s="203" t="s">
        <v>688</v>
      </c>
      <c r="F433" s="204" t="s">
        <v>689</v>
      </c>
      <c r="G433" s="205" t="s">
        <v>229</v>
      </c>
      <c r="H433" s="206">
        <v>3.528</v>
      </c>
      <c r="I433" s="207"/>
      <c r="J433" s="208">
        <f>ROUND(I433*H433,2)</f>
        <v>0</v>
      </c>
      <c r="K433" s="204" t="s">
        <v>128</v>
      </c>
      <c r="L433" s="46"/>
      <c r="M433" s="209" t="s">
        <v>19</v>
      </c>
      <c r="N433" s="210" t="s">
        <v>40</v>
      </c>
      <c r="O433" s="86"/>
      <c r="P433" s="211">
        <f>O433*H433</f>
        <v>0</v>
      </c>
      <c r="Q433" s="211">
        <v>0</v>
      </c>
      <c r="R433" s="211">
        <f>Q433*H433</f>
        <v>0</v>
      </c>
      <c r="S433" s="211">
        <v>0</v>
      </c>
      <c r="T433" s="212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3" t="s">
        <v>129</v>
      </c>
      <c r="AT433" s="213" t="s">
        <v>124</v>
      </c>
      <c r="AU433" s="213" t="s">
        <v>79</v>
      </c>
      <c r="AY433" s="19" t="s">
        <v>122</v>
      </c>
      <c r="BE433" s="214">
        <f>IF(N433="základní",J433,0)</f>
        <v>0</v>
      </c>
      <c r="BF433" s="214">
        <f>IF(N433="snížená",J433,0)</f>
        <v>0</v>
      </c>
      <c r="BG433" s="214">
        <f>IF(N433="zákl. přenesená",J433,0)</f>
        <v>0</v>
      </c>
      <c r="BH433" s="214">
        <f>IF(N433="sníž. přenesená",J433,0)</f>
        <v>0</v>
      </c>
      <c r="BI433" s="214">
        <f>IF(N433="nulová",J433,0)</f>
        <v>0</v>
      </c>
      <c r="BJ433" s="19" t="s">
        <v>77</v>
      </c>
      <c r="BK433" s="214">
        <f>ROUND(I433*H433,2)</f>
        <v>0</v>
      </c>
      <c r="BL433" s="19" t="s">
        <v>129</v>
      </c>
      <c r="BM433" s="213" t="s">
        <v>690</v>
      </c>
    </row>
    <row r="434" spans="1:47" s="2" customFormat="1" ht="12">
      <c r="A434" s="40"/>
      <c r="B434" s="41"/>
      <c r="C434" s="42"/>
      <c r="D434" s="215" t="s">
        <v>131</v>
      </c>
      <c r="E434" s="42"/>
      <c r="F434" s="216" t="s">
        <v>691</v>
      </c>
      <c r="G434" s="42"/>
      <c r="H434" s="42"/>
      <c r="I434" s="217"/>
      <c r="J434" s="42"/>
      <c r="K434" s="42"/>
      <c r="L434" s="46"/>
      <c r="M434" s="218"/>
      <c r="N434" s="219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131</v>
      </c>
      <c r="AU434" s="19" t="s">
        <v>79</v>
      </c>
    </row>
    <row r="435" spans="1:47" s="2" customFormat="1" ht="12">
      <c r="A435" s="40"/>
      <c r="B435" s="41"/>
      <c r="C435" s="42"/>
      <c r="D435" s="220" t="s">
        <v>133</v>
      </c>
      <c r="E435" s="42"/>
      <c r="F435" s="221" t="s">
        <v>692</v>
      </c>
      <c r="G435" s="42"/>
      <c r="H435" s="42"/>
      <c r="I435" s="217"/>
      <c r="J435" s="42"/>
      <c r="K435" s="42"/>
      <c r="L435" s="46"/>
      <c r="M435" s="218"/>
      <c r="N435" s="219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133</v>
      </c>
      <c r="AU435" s="19" t="s">
        <v>79</v>
      </c>
    </row>
    <row r="436" spans="1:65" s="2" customFormat="1" ht="16.5" customHeight="1">
      <c r="A436" s="40"/>
      <c r="B436" s="41"/>
      <c r="C436" s="202" t="s">
        <v>693</v>
      </c>
      <c r="D436" s="202" t="s">
        <v>124</v>
      </c>
      <c r="E436" s="203" t="s">
        <v>694</v>
      </c>
      <c r="F436" s="204" t="s">
        <v>228</v>
      </c>
      <c r="G436" s="205" t="s">
        <v>229</v>
      </c>
      <c r="H436" s="206">
        <v>105.308</v>
      </c>
      <c r="I436" s="207"/>
      <c r="J436" s="208">
        <f>ROUND(I436*H436,2)</f>
        <v>0</v>
      </c>
      <c r="K436" s="204" t="s">
        <v>128</v>
      </c>
      <c r="L436" s="46"/>
      <c r="M436" s="209" t="s">
        <v>19</v>
      </c>
      <c r="N436" s="210" t="s">
        <v>40</v>
      </c>
      <c r="O436" s="86"/>
      <c r="P436" s="211">
        <f>O436*H436</f>
        <v>0</v>
      </c>
      <c r="Q436" s="211">
        <v>0</v>
      </c>
      <c r="R436" s="211">
        <f>Q436*H436</f>
        <v>0</v>
      </c>
      <c r="S436" s="211">
        <v>0</v>
      </c>
      <c r="T436" s="212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3" t="s">
        <v>129</v>
      </c>
      <c r="AT436" s="213" t="s">
        <v>124</v>
      </c>
      <c r="AU436" s="213" t="s">
        <v>79</v>
      </c>
      <c r="AY436" s="19" t="s">
        <v>122</v>
      </c>
      <c r="BE436" s="214">
        <f>IF(N436="základní",J436,0)</f>
        <v>0</v>
      </c>
      <c r="BF436" s="214">
        <f>IF(N436="snížená",J436,0)</f>
        <v>0</v>
      </c>
      <c r="BG436" s="214">
        <f>IF(N436="zákl. přenesená",J436,0)</f>
        <v>0</v>
      </c>
      <c r="BH436" s="214">
        <f>IF(N436="sníž. přenesená",J436,0)</f>
        <v>0</v>
      </c>
      <c r="BI436" s="214">
        <f>IF(N436="nulová",J436,0)</f>
        <v>0</v>
      </c>
      <c r="BJ436" s="19" t="s">
        <v>77</v>
      </c>
      <c r="BK436" s="214">
        <f>ROUND(I436*H436,2)</f>
        <v>0</v>
      </c>
      <c r="BL436" s="19" t="s">
        <v>129</v>
      </c>
      <c r="BM436" s="213" t="s">
        <v>695</v>
      </c>
    </row>
    <row r="437" spans="1:47" s="2" customFormat="1" ht="12">
      <c r="A437" s="40"/>
      <c r="B437" s="41"/>
      <c r="C437" s="42"/>
      <c r="D437" s="215" t="s">
        <v>131</v>
      </c>
      <c r="E437" s="42"/>
      <c r="F437" s="216" t="s">
        <v>231</v>
      </c>
      <c r="G437" s="42"/>
      <c r="H437" s="42"/>
      <c r="I437" s="217"/>
      <c r="J437" s="42"/>
      <c r="K437" s="42"/>
      <c r="L437" s="46"/>
      <c r="M437" s="218"/>
      <c r="N437" s="219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131</v>
      </c>
      <c r="AU437" s="19" t="s">
        <v>79</v>
      </c>
    </row>
    <row r="438" spans="1:47" s="2" customFormat="1" ht="12">
      <c r="A438" s="40"/>
      <c r="B438" s="41"/>
      <c r="C438" s="42"/>
      <c r="D438" s="220" t="s">
        <v>133</v>
      </c>
      <c r="E438" s="42"/>
      <c r="F438" s="221" t="s">
        <v>696</v>
      </c>
      <c r="G438" s="42"/>
      <c r="H438" s="42"/>
      <c r="I438" s="217"/>
      <c r="J438" s="42"/>
      <c r="K438" s="42"/>
      <c r="L438" s="46"/>
      <c r="M438" s="218"/>
      <c r="N438" s="219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133</v>
      </c>
      <c r="AU438" s="19" t="s">
        <v>79</v>
      </c>
    </row>
    <row r="439" spans="1:51" s="13" customFormat="1" ht="12">
      <c r="A439" s="13"/>
      <c r="B439" s="222"/>
      <c r="C439" s="223"/>
      <c r="D439" s="215" t="s">
        <v>135</v>
      </c>
      <c r="E439" s="224" t="s">
        <v>19</v>
      </c>
      <c r="F439" s="225" t="s">
        <v>697</v>
      </c>
      <c r="G439" s="223"/>
      <c r="H439" s="226">
        <v>105.308</v>
      </c>
      <c r="I439" s="227"/>
      <c r="J439" s="223"/>
      <c r="K439" s="223"/>
      <c r="L439" s="228"/>
      <c r="M439" s="229"/>
      <c r="N439" s="230"/>
      <c r="O439" s="230"/>
      <c r="P439" s="230"/>
      <c r="Q439" s="230"/>
      <c r="R439" s="230"/>
      <c r="S439" s="230"/>
      <c r="T439" s="23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2" t="s">
        <v>135</v>
      </c>
      <c r="AU439" s="232" t="s">
        <v>79</v>
      </c>
      <c r="AV439" s="13" t="s">
        <v>79</v>
      </c>
      <c r="AW439" s="13" t="s">
        <v>31</v>
      </c>
      <c r="AX439" s="13" t="s">
        <v>77</v>
      </c>
      <c r="AY439" s="232" t="s">
        <v>122</v>
      </c>
    </row>
    <row r="440" spans="1:63" s="12" customFormat="1" ht="22.8" customHeight="1">
      <c r="A440" s="12"/>
      <c r="B440" s="186"/>
      <c r="C440" s="187"/>
      <c r="D440" s="188" t="s">
        <v>68</v>
      </c>
      <c r="E440" s="200" t="s">
        <v>698</v>
      </c>
      <c r="F440" s="200" t="s">
        <v>699</v>
      </c>
      <c r="G440" s="187"/>
      <c r="H440" s="187"/>
      <c r="I440" s="190"/>
      <c r="J440" s="201">
        <f>BK440</f>
        <v>0</v>
      </c>
      <c r="K440" s="187"/>
      <c r="L440" s="192"/>
      <c r="M440" s="193"/>
      <c r="N440" s="194"/>
      <c r="O440" s="194"/>
      <c r="P440" s="195">
        <f>SUM(P441:P443)</f>
        <v>0</v>
      </c>
      <c r="Q440" s="194"/>
      <c r="R440" s="195">
        <f>SUM(R441:R443)</f>
        <v>0</v>
      </c>
      <c r="S440" s="194"/>
      <c r="T440" s="196">
        <f>SUM(T441:T443)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197" t="s">
        <v>77</v>
      </c>
      <c r="AT440" s="198" t="s">
        <v>68</v>
      </c>
      <c r="AU440" s="198" t="s">
        <v>77</v>
      </c>
      <c r="AY440" s="197" t="s">
        <v>122</v>
      </c>
      <c r="BK440" s="199">
        <f>SUM(BK441:BK443)</f>
        <v>0</v>
      </c>
    </row>
    <row r="441" spans="1:65" s="2" customFormat="1" ht="16.5" customHeight="1">
      <c r="A441" s="40"/>
      <c r="B441" s="41"/>
      <c r="C441" s="202" t="s">
        <v>700</v>
      </c>
      <c r="D441" s="202" t="s">
        <v>124</v>
      </c>
      <c r="E441" s="203" t="s">
        <v>701</v>
      </c>
      <c r="F441" s="204" t="s">
        <v>702</v>
      </c>
      <c r="G441" s="205" t="s">
        <v>229</v>
      </c>
      <c r="H441" s="206">
        <v>292.591</v>
      </c>
      <c r="I441" s="207"/>
      <c r="J441" s="208">
        <f>ROUND(I441*H441,2)</f>
        <v>0</v>
      </c>
      <c r="K441" s="204" t="s">
        <v>128</v>
      </c>
      <c r="L441" s="46"/>
      <c r="M441" s="209" t="s">
        <v>19</v>
      </c>
      <c r="N441" s="210" t="s">
        <v>40</v>
      </c>
      <c r="O441" s="86"/>
      <c r="P441" s="211">
        <f>O441*H441</f>
        <v>0</v>
      </c>
      <c r="Q441" s="211">
        <v>0</v>
      </c>
      <c r="R441" s="211">
        <f>Q441*H441</f>
        <v>0</v>
      </c>
      <c r="S441" s="211">
        <v>0</v>
      </c>
      <c r="T441" s="212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3" t="s">
        <v>129</v>
      </c>
      <c r="AT441" s="213" t="s">
        <v>124</v>
      </c>
      <c r="AU441" s="213" t="s">
        <v>79</v>
      </c>
      <c r="AY441" s="19" t="s">
        <v>122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19" t="s">
        <v>77</v>
      </c>
      <c r="BK441" s="214">
        <f>ROUND(I441*H441,2)</f>
        <v>0</v>
      </c>
      <c r="BL441" s="19" t="s">
        <v>129</v>
      </c>
      <c r="BM441" s="213" t="s">
        <v>703</v>
      </c>
    </row>
    <row r="442" spans="1:47" s="2" customFormat="1" ht="12">
      <c r="A442" s="40"/>
      <c r="B442" s="41"/>
      <c r="C442" s="42"/>
      <c r="D442" s="215" t="s">
        <v>131</v>
      </c>
      <c r="E442" s="42"/>
      <c r="F442" s="216" t="s">
        <v>704</v>
      </c>
      <c r="G442" s="42"/>
      <c r="H442" s="42"/>
      <c r="I442" s="217"/>
      <c r="J442" s="42"/>
      <c r="K442" s="42"/>
      <c r="L442" s="46"/>
      <c r="M442" s="218"/>
      <c r="N442" s="219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131</v>
      </c>
      <c r="AU442" s="19" t="s">
        <v>79</v>
      </c>
    </row>
    <row r="443" spans="1:47" s="2" customFormat="1" ht="12">
      <c r="A443" s="40"/>
      <c r="B443" s="41"/>
      <c r="C443" s="42"/>
      <c r="D443" s="220" t="s">
        <v>133</v>
      </c>
      <c r="E443" s="42"/>
      <c r="F443" s="221" t="s">
        <v>705</v>
      </c>
      <c r="G443" s="42"/>
      <c r="H443" s="42"/>
      <c r="I443" s="217"/>
      <c r="J443" s="42"/>
      <c r="K443" s="42"/>
      <c r="L443" s="46"/>
      <c r="M443" s="218"/>
      <c r="N443" s="219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133</v>
      </c>
      <c r="AU443" s="19" t="s">
        <v>79</v>
      </c>
    </row>
    <row r="444" spans="1:63" s="12" customFormat="1" ht="25.9" customHeight="1">
      <c r="A444" s="12"/>
      <c r="B444" s="186"/>
      <c r="C444" s="187"/>
      <c r="D444" s="188" t="s">
        <v>68</v>
      </c>
      <c r="E444" s="189" t="s">
        <v>706</v>
      </c>
      <c r="F444" s="189" t="s">
        <v>707</v>
      </c>
      <c r="G444" s="187"/>
      <c r="H444" s="187"/>
      <c r="I444" s="190"/>
      <c r="J444" s="191">
        <f>BK444</f>
        <v>0</v>
      </c>
      <c r="K444" s="187"/>
      <c r="L444" s="192"/>
      <c r="M444" s="193"/>
      <c r="N444" s="194"/>
      <c r="O444" s="194"/>
      <c r="P444" s="195">
        <f>P445</f>
        <v>0</v>
      </c>
      <c r="Q444" s="194"/>
      <c r="R444" s="195">
        <f>R445</f>
        <v>0.027790000000000002</v>
      </c>
      <c r="S444" s="194"/>
      <c r="T444" s="196">
        <f>T445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97" t="s">
        <v>79</v>
      </c>
      <c r="AT444" s="198" t="s">
        <v>68</v>
      </c>
      <c r="AU444" s="198" t="s">
        <v>69</v>
      </c>
      <c r="AY444" s="197" t="s">
        <v>122</v>
      </c>
      <c r="BK444" s="199">
        <f>BK445</f>
        <v>0</v>
      </c>
    </row>
    <row r="445" spans="1:63" s="12" customFormat="1" ht="22.8" customHeight="1">
      <c r="A445" s="12"/>
      <c r="B445" s="186"/>
      <c r="C445" s="187"/>
      <c r="D445" s="188" t="s">
        <v>68</v>
      </c>
      <c r="E445" s="200" t="s">
        <v>708</v>
      </c>
      <c r="F445" s="200" t="s">
        <v>709</v>
      </c>
      <c r="G445" s="187"/>
      <c r="H445" s="187"/>
      <c r="I445" s="190"/>
      <c r="J445" s="201">
        <f>BK445</f>
        <v>0</v>
      </c>
      <c r="K445" s="187"/>
      <c r="L445" s="192"/>
      <c r="M445" s="193"/>
      <c r="N445" s="194"/>
      <c r="O445" s="194"/>
      <c r="P445" s="195">
        <f>SUM(P446:P463)</f>
        <v>0</v>
      </c>
      <c r="Q445" s="194"/>
      <c r="R445" s="195">
        <f>SUM(R446:R463)</f>
        <v>0.027790000000000002</v>
      </c>
      <c r="S445" s="194"/>
      <c r="T445" s="196">
        <f>SUM(T446:T463)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197" t="s">
        <v>79</v>
      </c>
      <c r="AT445" s="198" t="s">
        <v>68</v>
      </c>
      <c r="AU445" s="198" t="s">
        <v>77</v>
      </c>
      <c r="AY445" s="197" t="s">
        <v>122</v>
      </c>
      <c r="BK445" s="199">
        <f>SUM(BK446:BK463)</f>
        <v>0</v>
      </c>
    </row>
    <row r="446" spans="1:65" s="2" customFormat="1" ht="16.5" customHeight="1">
      <c r="A446" s="40"/>
      <c r="B446" s="41"/>
      <c r="C446" s="202" t="s">
        <v>710</v>
      </c>
      <c r="D446" s="202" t="s">
        <v>124</v>
      </c>
      <c r="E446" s="203" t="s">
        <v>711</v>
      </c>
      <c r="F446" s="204" t="s">
        <v>712</v>
      </c>
      <c r="G446" s="205" t="s">
        <v>127</v>
      </c>
      <c r="H446" s="206">
        <v>29.14</v>
      </c>
      <c r="I446" s="207"/>
      <c r="J446" s="208">
        <f>ROUND(I446*H446,2)</f>
        <v>0</v>
      </c>
      <c r="K446" s="204" t="s">
        <v>128</v>
      </c>
      <c r="L446" s="46"/>
      <c r="M446" s="209" t="s">
        <v>19</v>
      </c>
      <c r="N446" s="210" t="s">
        <v>40</v>
      </c>
      <c r="O446" s="86"/>
      <c r="P446" s="211">
        <f>O446*H446</f>
        <v>0</v>
      </c>
      <c r="Q446" s="211">
        <v>0</v>
      </c>
      <c r="R446" s="211">
        <f>Q446*H446</f>
        <v>0</v>
      </c>
      <c r="S446" s="211">
        <v>0</v>
      </c>
      <c r="T446" s="212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3" t="s">
        <v>234</v>
      </c>
      <c r="AT446" s="213" t="s">
        <v>124</v>
      </c>
      <c r="AU446" s="213" t="s">
        <v>79</v>
      </c>
      <c r="AY446" s="19" t="s">
        <v>122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19" t="s">
        <v>77</v>
      </c>
      <c r="BK446" s="214">
        <f>ROUND(I446*H446,2)</f>
        <v>0</v>
      </c>
      <c r="BL446" s="19" t="s">
        <v>234</v>
      </c>
      <c r="BM446" s="213" t="s">
        <v>713</v>
      </c>
    </row>
    <row r="447" spans="1:47" s="2" customFormat="1" ht="12">
      <c r="A447" s="40"/>
      <c r="B447" s="41"/>
      <c r="C447" s="42"/>
      <c r="D447" s="215" t="s">
        <v>131</v>
      </c>
      <c r="E447" s="42"/>
      <c r="F447" s="216" t="s">
        <v>714</v>
      </c>
      <c r="G447" s="42"/>
      <c r="H447" s="42"/>
      <c r="I447" s="217"/>
      <c r="J447" s="42"/>
      <c r="K447" s="42"/>
      <c r="L447" s="46"/>
      <c r="M447" s="218"/>
      <c r="N447" s="219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131</v>
      </c>
      <c r="AU447" s="19" t="s">
        <v>79</v>
      </c>
    </row>
    <row r="448" spans="1:47" s="2" customFormat="1" ht="12">
      <c r="A448" s="40"/>
      <c r="B448" s="41"/>
      <c r="C448" s="42"/>
      <c r="D448" s="220" t="s">
        <v>133</v>
      </c>
      <c r="E448" s="42"/>
      <c r="F448" s="221" t="s">
        <v>715</v>
      </c>
      <c r="G448" s="42"/>
      <c r="H448" s="42"/>
      <c r="I448" s="217"/>
      <c r="J448" s="42"/>
      <c r="K448" s="42"/>
      <c r="L448" s="46"/>
      <c r="M448" s="218"/>
      <c r="N448" s="219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133</v>
      </c>
      <c r="AU448" s="19" t="s">
        <v>79</v>
      </c>
    </row>
    <row r="449" spans="1:51" s="15" customFormat="1" ht="12">
      <c r="A449" s="15"/>
      <c r="B449" s="254"/>
      <c r="C449" s="255"/>
      <c r="D449" s="215" t="s">
        <v>135</v>
      </c>
      <c r="E449" s="256" t="s">
        <v>19</v>
      </c>
      <c r="F449" s="257" t="s">
        <v>716</v>
      </c>
      <c r="G449" s="255"/>
      <c r="H449" s="256" t="s">
        <v>19</v>
      </c>
      <c r="I449" s="258"/>
      <c r="J449" s="255"/>
      <c r="K449" s="255"/>
      <c r="L449" s="259"/>
      <c r="M449" s="260"/>
      <c r="N449" s="261"/>
      <c r="O449" s="261"/>
      <c r="P449" s="261"/>
      <c r="Q449" s="261"/>
      <c r="R449" s="261"/>
      <c r="S449" s="261"/>
      <c r="T449" s="262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3" t="s">
        <v>135</v>
      </c>
      <c r="AU449" s="263" t="s">
        <v>79</v>
      </c>
      <c r="AV449" s="15" t="s">
        <v>77</v>
      </c>
      <c r="AW449" s="15" t="s">
        <v>31</v>
      </c>
      <c r="AX449" s="15" t="s">
        <v>69</v>
      </c>
      <c r="AY449" s="263" t="s">
        <v>122</v>
      </c>
    </row>
    <row r="450" spans="1:51" s="13" customFormat="1" ht="12">
      <c r="A450" s="13"/>
      <c r="B450" s="222"/>
      <c r="C450" s="223"/>
      <c r="D450" s="215" t="s">
        <v>135</v>
      </c>
      <c r="E450" s="224" t="s">
        <v>19</v>
      </c>
      <c r="F450" s="225" t="s">
        <v>717</v>
      </c>
      <c r="G450" s="223"/>
      <c r="H450" s="226">
        <v>29.14</v>
      </c>
      <c r="I450" s="227"/>
      <c r="J450" s="223"/>
      <c r="K450" s="223"/>
      <c r="L450" s="228"/>
      <c r="M450" s="229"/>
      <c r="N450" s="230"/>
      <c r="O450" s="230"/>
      <c r="P450" s="230"/>
      <c r="Q450" s="230"/>
      <c r="R450" s="230"/>
      <c r="S450" s="230"/>
      <c r="T450" s="23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2" t="s">
        <v>135</v>
      </c>
      <c r="AU450" s="232" t="s">
        <v>79</v>
      </c>
      <c r="AV450" s="13" t="s">
        <v>79</v>
      </c>
      <c r="AW450" s="13" t="s">
        <v>31</v>
      </c>
      <c r="AX450" s="13" t="s">
        <v>77</v>
      </c>
      <c r="AY450" s="232" t="s">
        <v>122</v>
      </c>
    </row>
    <row r="451" spans="1:65" s="2" customFormat="1" ht="16.5" customHeight="1">
      <c r="A451" s="40"/>
      <c r="B451" s="41"/>
      <c r="C451" s="244" t="s">
        <v>718</v>
      </c>
      <c r="D451" s="244" t="s">
        <v>204</v>
      </c>
      <c r="E451" s="245" t="s">
        <v>719</v>
      </c>
      <c r="F451" s="246" t="s">
        <v>720</v>
      </c>
      <c r="G451" s="247" t="s">
        <v>229</v>
      </c>
      <c r="H451" s="248">
        <v>0.01</v>
      </c>
      <c r="I451" s="249"/>
      <c r="J451" s="250">
        <f>ROUND(I451*H451,2)</f>
        <v>0</v>
      </c>
      <c r="K451" s="246" t="s">
        <v>128</v>
      </c>
      <c r="L451" s="251"/>
      <c r="M451" s="252" t="s">
        <v>19</v>
      </c>
      <c r="N451" s="253" t="s">
        <v>40</v>
      </c>
      <c r="O451" s="86"/>
      <c r="P451" s="211">
        <f>O451*H451</f>
        <v>0</v>
      </c>
      <c r="Q451" s="211">
        <v>1</v>
      </c>
      <c r="R451" s="211">
        <f>Q451*H451</f>
        <v>0.01</v>
      </c>
      <c r="S451" s="211">
        <v>0</v>
      </c>
      <c r="T451" s="212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3" t="s">
        <v>341</v>
      </c>
      <c r="AT451" s="213" t="s">
        <v>204</v>
      </c>
      <c r="AU451" s="213" t="s">
        <v>79</v>
      </c>
      <c r="AY451" s="19" t="s">
        <v>122</v>
      </c>
      <c r="BE451" s="214">
        <f>IF(N451="základní",J451,0)</f>
        <v>0</v>
      </c>
      <c r="BF451" s="214">
        <f>IF(N451="snížená",J451,0)</f>
        <v>0</v>
      </c>
      <c r="BG451" s="214">
        <f>IF(N451="zákl. přenesená",J451,0)</f>
        <v>0</v>
      </c>
      <c r="BH451" s="214">
        <f>IF(N451="sníž. přenesená",J451,0)</f>
        <v>0</v>
      </c>
      <c r="BI451" s="214">
        <f>IF(N451="nulová",J451,0)</f>
        <v>0</v>
      </c>
      <c r="BJ451" s="19" t="s">
        <v>77</v>
      </c>
      <c r="BK451" s="214">
        <f>ROUND(I451*H451,2)</f>
        <v>0</v>
      </c>
      <c r="BL451" s="19" t="s">
        <v>234</v>
      </c>
      <c r="BM451" s="213" t="s">
        <v>721</v>
      </c>
    </row>
    <row r="452" spans="1:47" s="2" customFormat="1" ht="12">
      <c r="A452" s="40"/>
      <c r="B452" s="41"/>
      <c r="C452" s="42"/>
      <c r="D452" s="215" t="s">
        <v>131</v>
      </c>
      <c r="E452" s="42"/>
      <c r="F452" s="216" t="s">
        <v>720</v>
      </c>
      <c r="G452" s="42"/>
      <c r="H452" s="42"/>
      <c r="I452" s="217"/>
      <c r="J452" s="42"/>
      <c r="K452" s="42"/>
      <c r="L452" s="46"/>
      <c r="M452" s="218"/>
      <c r="N452" s="219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131</v>
      </c>
      <c r="AU452" s="19" t="s">
        <v>79</v>
      </c>
    </row>
    <row r="453" spans="1:47" s="2" customFormat="1" ht="12">
      <c r="A453" s="40"/>
      <c r="B453" s="41"/>
      <c r="C453" s="42"/>
      <c r="D453" s="215" t="s">
        <v>722</v>
      </c>
      <c r="E453" s="42"/>
      <c r="F453" s="264" t="s">
        <v>723</v>
      </c>
      <c r="G453" s="42"/>
      <c r="H453" s="42"/>
      <c r="I453" s="217"/>
      <c r="J453" s="42"/>
      <c r="K453" s="42"/>
      <c r="L453" s="46"/>
      <c r="M453" s="218"/>
      <c r="N453" s="219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722</v>
      </c>
      <c r="AU453" s="19" t="s">
        <v>79</v>
      </c>
    </row>
    <row r="454" spans="1:51" s="13" customFormat="1" ht="12">
      <c r="A454" s="13"/>
      <c r="B454" s="222"/>
      <c r="C454" s="223"/>
      <c r="D454" s="215" t="s">
        <v>135</v>
      </c>
      <c r="E454" s="224" t="s">
        <v>19</v>
      </c>
      <c r="F454" s="225" t="s">
        <v>724</v>
      </c>
      <c r="G454" s="223"/>
      <c r="H454" s="226">
        <v>0.01</v>
      </c>
      <c r="I454" s="227"/>
      <c r="J454" s="223"/>
      <c r="K454" s="223"/>
      <c r="L454" s="228"/>
      <c r="M454" s="229"/>
      <c r="N454" s="230"/>
      <c r="O454" s="230"/>
      <c r="P454" s="230"/>
      <c r="Q454" s="230"/>
      <c r="R454" s="230"/>
      <c r="S454" s="230"/>
      <c r="T454" s="23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2" t="s">
        <v>135</v>
      </c>
      <c r="AU454" s="232" t="s">
        <v>79</v>
      </c>
      <c r="AV454" s="13" t="s">
        <v>79</v>
      </c>
      <c r="AW454" s="13" t="s">
        <v>31</v>
      </c>
      <c r="AX454" s="13" t="s">
        <v>77</v>
      </c>
      <c r="AY454" s="232" t="s">
        <v>122</v>
      </c>
    </row>
    <row r="455" spans="1:65" s="2" customFormat="1" ht="16.5" customHeight="1">
      <c r="A455" s="40"/>
      <c r="B455" s="41"/>
      <c r="C455" s="202" t="s">
        <v>725</v>
      </c>
      <c r="D455" s="202" t="s">
        <v>124</v>
      </c>
      <c r="E455" s="203" t="s">
        <v>726</v>
      </c>
      <c r="F455" s="204" t="s">
        <v>727</v>
      </c>
      <c r="G455" s="205" t="s">
        <v>127</v>
      </c>
      <c r="H455" s="206">
        <v>29.14</v>
      </c>
      <c r="I455" s="207"/>
      <c r="J455" s="208">
        <f>ROUND(I455*H455,2)</f>
        <v>0</v>
      </c>
      <c r="K455" s="204" t="s">
        <v>128</v>
      </c>
      <c r="L455" s="46"/>
      <c r="M455" s="209" t="s">
        <v>19</v>
      </c>
      <c r="N455" s="210" t="s">
        <v>40</v>
      </c>
      <c r="O455" s="86"/>
      <c r="P455" s="211">
        <f>O455*H455</f>
        <v>0</v>
      </c>
      <c r="Q455" s="211">
        <v>0</v>
      </c>
      <c r="R455" s="211">
        <f>Q455*H455</f>
        <v>0</v>
      </c>
      <c r="S455" s="211">
        <v>0</v>
      </c>
      <c r="T455" s="212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3" t="s">
        <v>234</v>
      </c>
      <c r="AT455" s="213" t="s">
        <v>124</v>
      </c>
      <c r="AU455" s="213" t="s">
        <v>79</v>
      </c>
      <c r="AY455" s="19" t="s">
        <v>122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19" t="s">
        <v>77</v>
      </c>
      <c r="BK455" s="214">
        <f>ROUND(I455*H455,2)</f>
        <v>0</v>
      </c>
      <c r="BL455" s="19" t="s">
        <v>234</v>
      </c>
      <c r="BM455" s="213" t="s">
        <v>728</v>
      </c>
    </row>
    <row r="456" spans="1:47" s="2" customFormat="1" ht="12">
      <c r="A456" s="40"/>
      <c r="B456" s="41"/>
      <c r="C456" s="42"/>
      <c r="D456" s="215" t="s">
        <v>131</v>
      </c>
      <c r="E456" s="42"/>
      <c r="F456" s="216" t="s">
        <v>729</v>
      </c>
      <c r="G456" s="42"/>
      <c r="H456" s="42"/>
      <c r="I456" s="217"/>
      <c r="J456" s="42"/>
      <c r="K456" s="42"/>
      <c r="L456" s="46"/>
      <c r="M456" s="218"/>
      <c r="N456" s="219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131</v>
      </c>
      <c r="AU456" s="19" t="s">
        <v>79</v>
      </c>
    </row>
    <row r="457" spans="1:47" s="2" customFormat="1" ht="12">
      <c r="A457" s="40"/>
      <c r="B457" s="41"/>
      <c r="C457" s="42"/>
      <c r="D457" s="220" t="s">
        <v>133</v>
      </c>
      <c r="E457" s="42"/>
      <c r="F457" s="221" t="s">
        <v>730</v>
      </c>
      <c r="G457" s="42"/>
      <c r="H457" s="42"/>
      <c r="I457" s="217"/>
      <c r="J457" s="42"/>
      <c r="K457" s="42"/>
      <c r="L457" s="46"/>
      <c r="M457" s="218"/>
      <c r="N457" s="219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133</v>
      </c>
      <c r="AU457" s="19" t="s">
        <v>79</v>
      </c>
    </row>
    <row r="458" spans="1:65" s="2" customFormat="1" ht="16.5" customHeight="1">
      <c r="A458" s="40"/>
      <c r="B458" s="41"/>
      <c r="C458" s="244" t="s">
        <v>731</v>
      </c>
      <c r="D458" s="244" t="s">
        <v>204</v>
      </c>
      <c r="E458" s="245" t="s">
        <v>732</v>
      </c>
      <c r="F458" s="246" t="s">
        <v>733</v>
      </c>
      <c r="G458" s="247" t="s">
        <v>127</v>
      </c>
      <c r="H458" s="248">
        <v>35.58</v>
      </c>
      <c r="I458" s="249"/>
      <c r="J458" s="250">
        <f>ROUND(I458*H458,2)</f>
        <v>0</v>
      </c>
      <c r="K458" s="246" t="s">
        <v>128</v>
      </c>
      <c r="L458" s="251"/>
      <c r="M458" s="252" t="s">
        <v>19</v>
      </c>
      <c r="N458" s="253" t="s">
        <v>40</v>
      </c>
      <c r="O458" s="86"/>
      <c r="P458" s="211">
        <f>O458*H458</f>
        <v>0</v>
      </c>
      <c r="Q458" s="211">
        <v>0.0005</v>
      </c>
      <c r="R458" s="211">
        <f>Q458*H458</f>
        <v>0.01779</v>
      </c>
      <c r="S458" s="211">
        <v>0</v>
      </c>
      <c r="T458" s="212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3" t="s">
        <v>341</v>
      </c>
      <c r="AT458" s="213" t="s">
        <v>204</v>
      </c>
      <c r="AU458" s="213" t="s">
        <v>79</v>
      </c>
      <c r="AY458" s="19" t="s">
        <v>122</v>
      </c>
      <c r="BE458" s="214">
        <f>IF(N458="základní",J458,0)</f>
        <v>0</v>
      </c>
      <c r="BF458" s="214">
        <f>IF(N458="snížená",J458,0)</f>
        <v>0</v>
      </c>
      <c r="BG458" s="214">
        <f>IF(N458="zákl. přenesená",J458,0)</f>
        <v>0</v>
      </c>
      <c r="BH458" s="214">
        <f>IF(N458="sníž. přenesená",J458,0)</f>
        <v>0</v>
      </c>
      <c r="BI458" s="214">
        <f>IF(N458="nulová",J458,0)</f>
        <v>0</v>
      </c>
      <c r="BJ458" s="19" t="s">
        <v>77</v>
      </c>
      <c r="BK458" s="214">
        <f>ROUND(I458*H458,2)</f>
        <v>0</v>
      </c>
      <c r="BL458" s="19" t="s">
        <v>234</v>
      </c>
      <c r="BM458" s="213" t="s">
        <v>734</v>
      </c>
    </row>
    <row r="459" spans="1:47" s="2" customFormat="1" ht="12">
      <c r="A459" s="40"/>
      <c r="B459" s="41"/>
      <c r="C459" s="42"/>
      <c r="D459" s="215" t="s">
        <v>131</v>
      </c>
      <c r="E459" s="42"/>
      <c r="F459" s="216" t="s">
        <v>733</v>
      </c>
      <c r="G459" s="42"/>
      <c r="H459" s="42"/>
      <c r="I459" s="217"/>
      <c r="J459" s="42"/>
      <c r="K459" s="42"/>
      <c r="L459" s="46"/>
      <c r="M459" s="218"/>
      <c r="N459" s="219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131</v>
      </c>
      <c r="AU459" s="19" t="s">
        <v>79</v>
      </c>
    </row>
    <row r="460" spans="1:51" s="13" customFormat="1" ht="12">
      <c r="A460" s="13"/>
      <c r="B460" s="222"/>
      <c r="C460" s="223"/>
      <c r="D460" s="215" t="s">
        <v>135</v>
      </c>
      <c r="E460" s="224" t="s">
        <v>19</v>
      </c>
      <c r="F460" s="225" t="s">
        <v>735</v>
      </c>
      <c r="G460" s="223"/>
      <c r="H460" s="226">
        <v>35.58</v>
      </c>
      <c r="I460" s="227"/>
      <c r="J460" s="223"/>
      <c r="K460" s="223"/>
      <c r="L460" s="228"/>
      <c r="M460" s="229"/>
      <c r="N460" s="230"/>
      <c r="O460" s="230"/>
      <c r="P460" s="230"/>
      <c r="Q460" s="230"/>
      <c r="R460" s="230"/>
      <c r="S460" s="230"/>
      <c r="T460" s="23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2" t="s">
        <v>135</v>
      </c>
      <c r="AU460" s="232" t="s">
        <v>79</v>
      </c>
      <c r="AV460" s="13" t="s">
        <v>79</v>
      </c>
      <c r="AW460" s="13" t="s">
        <v>31</v>
      </c>
      <c r="AX460" s="13" t="s">
        <v>77</v>
      </c>
      <c r="AY460" s="232" t="s">
        <v>122</v>
      </c>
    </row>
    <row r="461" spans="1:65" s="2" customFormat="1" ht="16.5" customHeight="1">
      <c r="A461" s="40"/>
      <c r="B461" s="41"/>
      <c r="C461" s="202" t="s">
        <v>736</v>
      </c>
      <c r="D461" s="202" t="s">
        <v>124</v>
      </c>
      <c r="E461" s="203" t="s">
        <v>737</v>
      </c>
      <c r="F461" s="204" t="s">
        <v>738</v>
      </c>
      <c r="G461" s="205" t="s">
        <v>229</v>
      </c>
      <c r="H461" s="206">
        <v>0.028</v>
      </c>
      <c r="I461" s="207"/>
      <c r="J461" s="208">
        <f>ROUND(I461*H461,2)</f>
        <v>0</v>
      </c>
      <c r="K461" s="204" t="s">
        <v>128</v>
      </c>
      <c r="L461" s="46"/>
      <c r="M461" s="209" t="s">
        <v>19</v>
      </c>
      <c r="N461" s="210" t="s">
        <v>40</v>
      </c>
      <c r="O461" s="86"/>
      <c r="P461" s="211">
        <f>O461*H461</f>
        <v>0</v>
      </c>
      <c r="Q461" s="211">
        <v>0</v>
      </c>
      <c r="R461" s="211">
        <f>Q461*H461</f>
        <v>0</v>
      </c>
      <c r="S461" s="211">
        <v>0</v>
      </c>
      <c r="T461" s="212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3" t="s">
        <v>234</v>
      </c>
      <c r="AT461" s="213" t="s">
        <v>124</v>
      </c>
      <c r="AU461" s="213" t="s">
        <v>79</v>
      </c>
      <c r="AY461" s="19" t="s">
        <v>122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19" t="s">
        <v>77</v>
      </c>
      <c r="BK461" s="214">
        <f>ROUND(I461*H461,2)</f>
        <v>0</v>
      </c>
      <c r="BL461" s="19" t="s">
        <v>234</v>
      </c>
      <c r="BM461" s="213" t="s">
        <v>739</v>
      </c>
    </row>
    <row r="462" spans="1:47" s="2" customFormat="1" ht="12">
      <c r="A462" s="40"/>
      <c r="B462" s="41"/>
      <c r="C462" s="42"/>
      <c r="D462" s="215" t="s">
        <v>131</v>
      </c>
      <c r="E462" s="42"/>
      <c r="F462" s="216" t="s">
        <v>740</v>
      </c>
      <c r="G462" s="42"/>
      <c r="H462" s="42"/>
      <c r="I462" s="217"/>
      <c r="J462" s="42"/>
      <c r="K462" s="42"/>
      <c r="L462" s="46"/>
      <c r="M462" s="218"/>
      <c r="N462" s="219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131</v>
      </c>
      <c r="AU462" s="19" t="s">
        <v>79</v>
      </c>
    </row>
    <row r="463" spans="1:47" s="2" customFormat="1" ht="12">
      <c r="A463" s="40"/>
      <c r="B463" s="41"/>
      <c r="C463" s="42"/>
      <c r="D463" s="220" t="s">
        <v>133</v>
      </c>
      <c r="E463" s="42"/>
      <c r="F463" s="221" t="s">
        <v>741</v>
      </c>
      <c r="G463" s="42"/>
      <c r="H463" s="42"/>
      <c r="I463" s="217"/>
      <c r="J463" s="42"/>
      <c r="K463" s="42"/>
      <c r="L463" s="46"/>
      <c r="M463" s="218"/>
      <c r="N463" s="219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133</v>
      </c>
      <c r="AU463" s="19" t="s">
        <v>79</v>
      </c>
    </row>
    <row r="464" spans="1:63" s="12" customFormat="1" ht="25.9" customHeight="1">
      <c r="A464" s="12"/>
      <c r="B464" s="186"/>
      <c r="C464" s="187"/>
      <c r="D464" s="188" t="s">
        <v>68</v>
      </c>
      <c r="E464" s="189" t="s">
        <v>742</v>
      </c>
      <c r="F464" s="189" t="s">
        <v>743</v>
      </c>
      <c r="G464" s="187"/>
      <c r="H464" s="187"/>
      <c r="I464" s="190"/>
      <c r="J464" s="191">
        <f>BK464</f>
        <v>0</v>
      </c>
      <c r="K464" s="187"/>
      <c r="L464" s="192"/>
      <c r="M464" s="193"/>
      <c r="N464" s="194"/>
      <c r="O464" s="194"/>
      <c r="P464" s="195">
        <f>P465+P498+P504+P512+P523+P529</f>
        <v>0</v>
      </c>
      <c r="Q464" s="194"/>
      <c r="R464" s="195">
        <f>R465+R498+R504+R512+R523+R529</f>
        <v>0</v>
      </c>
      <c r="S464" s="194"/>
      <c r="T464" s="196">
        <f>T465+T498+T504+T512+T523+T529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197" t="s">
        <v>159</v>
      </c>
      <c r="AT464" s="198" t="s">
        <v>68</v>
      </c>
      <c r="AU464" s="198" t="s">
        <v>69</v>
      </c>
      <c r="AY464" s="197" t="s">
        <v>122</v>
      </c>
      <c r="BK464" s="199">
        <f>BK465+BK498+BK504+BK512+BK523+BK529</f>
        <v>0</v>
      </c>
    </row>
    <row r="465" spans="1:63" s="12" customFormat="1" ht="22.8" customHeight="1">
      <c r="A465" s="12"/>
      <c r="B465" s="186"/>
      <c r="C465" s="187"/>
      <c r="D465" s="188" t="s">
        <v>68</v>
      </c>
      <c r="E465" s="200" t="s">
        <v>744</v>
      </c>
      <c r="F465" s="200" t="s">
        <v>745</v>
      </c>
      <c r="G465" s="187"/>
      <c r="H465" s="187"/>
      <c r="I465" s="190"/>
      <c r="J465" s="201">
        <f>BK465</f>
        <v>0</v>
      </c>
      <c r="K465" s="187"/>
      <c r="L465" s="192"/>
      <c r="M465" s="193"/>
      <c r="N465" s="194"/>
      <c r="O465" s="194"/>
      <c r="P465" s="195">
        <f>SUM(P466:P497)</f>
        <v>0</v>
      </c>
      <c r="Q465" s="194"/>
      <c r="R465" s="195">
        <f>SUM(R466:R497)</f>
        <v>0</v>
      </c>
      <c r="S465" s="194"/>
      <c r="T465" s="196">
        <f>SUM(T466:T497)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197" t="s">
        <v>159</v>
      </c>
      <c r="AT465" s="198" t="s">
        <v>68</v>
      </c>
      <c r="AU465" s="198" t="s">
        <v>77</v>
      </c>
      <c r="AY465" s="197" t="s">
        <v>122</v>
      </c>
      <c r="BK465" s="199">
        <f>SUM(BK466:BK497)</f>
        <v>0</v>
      </c>
    </row>
    <row r="466" spans="1:65" s="2" customFormat="1" ht="16.5" customHeight="1">
      <c r="A466" s="40"/>
      <c r="B466" s="41"/>
      <c r="C466" s="202" t="s">
        <v>746</v>
      </c>
      <c r="D466" s="202" t="s">
        <v>124</v>
      </c>
      <c r="E466" s="203" t="s">
        <v>747</v>
      </c>
      <c r="F466" s="204" t="s">
        <v>748</v>
      </c>
      <c r="G466" s="205" t="s">
        <v>749</v>
      </c>
      <c r="H466" s="206">
        <v>1</v>
      </c>
      <c r="I466" s="207"/>
      <c r="J466" s="208">
        <f>ROUND(I466*H466,2)</f>
        <v>0</v>
      </c>
      <c r="K466" s="204" t="s">
        <v>538</v>
      </c>
      <c r="L466" s="46"/>
      <c r="M466" s="209" t="s">
        <v>19</v>
      </c>
      <c r="N466" s="210" t="s">
        <v>40</v>
      </c>
      <c r="O466" s="86"/>
      <c r="P466" s="211">
        <f>O466*H466</f>
        <v>0</v>
      </c>
      <c r="Q466" s="211">
        <v>0</v>
      </c>
      <c r="R466" s="211">
        <f>Q466*H466</f>
        <v>0</v>
      </c>
      <c r="S466" s="211">
        <v>0</v>
      </c>
      <c r="T466" s="212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3" t="s">
        <v>750</v>
      </c>
      <c r="AT466" s="213" t="s">
        <v>124</v>
      </c>
      <c r="AU466" s="213" t="s">
        <v>79</v>
      </c>
      <c r="AY466" s="19" t="s">
        <v>122</v>
      </c>
      <c r="BE466" s="214">
        <f>IF(N466="základní",J466,0)</f>
        <v>0</v>
      </c>
      <c r="BF466" s="214">
        <f>IF(N466="snížená",J466,0)</f>
        <v>0</v>
      </c>
      <c r="BG466" s="214">
        <f>IF(N466="zákl. přenesená",J466,0)</f>
        <v>0</v>
      </c>
      <c r="BH466" s="214">
        <f>IF(N466="sníž. přenesená",J466,0)</f>
        <v>0</v>
      </c>
      <c r="BI466" s="214">
        <f>IF(N466="nulová",J466,0)</f>
        <v>0</v>
      </c>
      <c r="BJ466" s="19" t="s">
        <v>77</v>
      </c>
      <c r="BK466" s="214">
        <f>ROUND(I466*H466,2)</f>
        <v>0</v>
      </c>
      <c r="BL466" s="19" t="s">
        <v>750</v>
      </c>
      <c r="BM466" s="213" t="s">
        <v>751</v>
      </c>
    </row>
    <row r="467" spans="1:47" s="2" customFormat="1" ht="12">
      <c r="A467" s="40"/>
      <c r="B467" s="41"/>
      <c r="C467" s="42"/>
      <c r="D467" s="215" t="s">
        <v>131</v>
      </c>
      <c r="E467" s="42"/>
      <c r="F467" s="216" t="s">
        <v>748</v>
      </c>
      <c r="G467" s="42"/>
      <c r="H467" s="42"/>
      <c r="I467" s="217"/>
      <c r="J467" s="42"/>
      <c r="K467" s="42"/>
      <c r="L467" s="46"/>
      <c r="M467" s="218"/>
      <c r="N467" s="219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131</v>
      </c>
      <c r="AU467" s="19" t="s">
        <v>79</v>
      </c>
    </row>
    <row r="468" spans="1:47" s="2" customFormat="1" ht="12">
      <c r="A468" s="40"/>
      <c r="B468" s="41"/>
      <c r="C468" s="42"/>
      <c r="D468" s="220" t="s">
        <v>133</v>
      </c>
      <c r="E468" s="42"/>
      <c r="F468" s="221" t="s">
        <v>752</v>
      </c>
      <c r="G468" s="42"/>
      <c r="H468" s="42"/>
      <c r="I468" s="217"/>
      <c r="J468" s="42"/>
      <c r="K468" s="42"/>
      <c r="L468" s="46"/>
      <c r="M468" s="218"/>
      <c r="N468" s="219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133</v>
      </c>
      <c r="AU468" s="19" t="s">
        <v>79</v>
      </c>
    </row>
    <row r="469" spans="1:51" s="15" customFormat="1" ht="12">
      <c r="A469" s="15"/>
      <c r="B469" s="254"/>
      <c r="C469" s="255"/>
      <c r="D469" s="215" t="s">
        <v>135</v>
      </c>
      <c r="E469" s="256" t="s">
        <v>19</v>
      </c>
      <c r="F469" s="257" t="s">
        <v>753</v>
      </c>
      <c r="G469" s="255"/>
      <c r="H469" s="256" t="s">
        <v>19</v>
      </c>
      <c r="I469" s="258"/>
      <c r="J469" s="255"/>
      <c r="K469" s="255"/>
      <c r="L469" s="259"/>
      <c r="M469" s="260"/>
      <c r="N469" s="261"/>
      <c r="O469" s="261"/>
      <c r="P469" s="261"/>
      <c r="Q469" s="261"/>
      <c r="R469" s="261"/>
      <c r="S469" s="261"/>
      <c r="T469" s="262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3" t="s">
        <v>135</v>
      </c>
      <c r="AU469" s="263" t="s">
        <v>79</v>
      </c>
      <c r="AV469" s="15" t="s">
        <v>77</v>
      </c>
      <c r="AW469" s="15" t="s">
        <v>31</v>
      </c>
      <c r="AX469" s="15" t="s">
        <v>69</v>
      </c>
      <c r="AY469" s="263" t="s">
        <v>122</v>
      </c>
    </row>
    <row r="470" spans="1:51" s="13" customFormat="1" ht="12">
      <c r="A470" s="13"/>
      <c r="B470" s="222"/>
      <c r="C470" s="223"/>
      <c r="D470" s="215" t="s">
        <v>135</v>
      </c>
      <c r="E470" s="224" t="s">
        <v>19</v>
      </c>
      <c r="F470" s="225" t="s">
        <v>77</v>
      </c>
      <c r="G470" s="223"/>
      <c r="H470" s="226">
        <v>1</v>
      </c>
      <c r="I470" s="227"/>
      <c r="J470" s="223"/>
      <c r="K470" s="223"/>
      <c r="L470" s="228"/>
      <c r="M470" s="229"/>
      <c r="N470" s="230"/>
      <c r="O470" s="230"/>
      <c r="P470" s="230"/>
      <c r="Q470" s="230"/>
      <c r="R470" s="230"/>
      <c r="S470" s="230"/>
      <c r="T470" s="23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2" t="s">
        <v>135</v>
      </c>
      <c r="AU470" s="232" t="s">
        <v>79</v>
      </c>
      <c r="AV470" s="13" t="s">
        <v>79</v>
      </c>
      <c r="AW470" s="13" t="s">
        <v>31</v>
      </c>
      <c r="AX470" s="13" t="s">
        <v>77</v>
      </c>
      <c r="AY470" s="232" t="s">
        <v>122</v>
      </c>
    </row>
    <row r="471" spans="1:65" s="2" customFormat="1" ht="16.5" customHeight="1">
      <c r="A471" s="40"/>
      <c r="B471" s="41"/>
      <c r="C471" s="202" t="s">
        <v>754</v>
      </c>
      <c r="D471" s="202" t="s">
        <v>124</v>
      </c>
      <c r="E471" s="203" t="s">
        <v>755</v>
      </c>
      <c r="F471" s="204" t="s">
        <v>756</v>
      </c>
      <c r="G471" s="205" t="s">
        <v>749</v>
      </c>
      <c r="H471" s="206">
        <v>1</v>
      </c>
      <c r="I471" s="207"/>
      <c r="J471" s="208">
        <f>ROUND(I471*H471,2)</f>
        <v>0</v>
      </c>
      <c r="K471" s="204" t="s">
        <v>538</v>
      </c>
      <c r="L471" s="46"/>
      <c r="M471" s="209" t="s">
        <v>19</v>
      </c>
      <c r="N471" s="210" t="s">
        <v>40</v>
      </c>
      <c r="O471" s="86"/>
      <c r="P471" s="211">
        <f>O471*H471</f>
        <v>0</v>
      </c>
      <c r="Q471" s="211">
        <v>0</v>
      </c>
      <c r="R471" s="211">
        <f>Q471*H471</f>
        <v>0</v>
      </c>
      <c r="S471" s="211">
        <v>0</v>
      </c>
      <c r="T471" s="212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3" t="s">
        <v>750</v>
      </c>
      <c r="AT471" s="213" t="s">
        <v>124</v>
      </c>
      <c r="AU471" s="213" t="s">
        <v>79</v>
      </c>
      <c r="AY471" s="19" t="s">
        <v>122</v>
      </c>
      <c r="BE471" s="214">
        <f>IF(N471="základní",J471,0)</f>
        <v>0</v>
      </c>
      <c r="BF471" s="214">
        <f>IF(N471="snížená",J471,0)</f>
        <v>0</v>
      </c>
      <c r="BG471" s="214">
        <f>IF(N471="zákl. přenesená",J471,0)</f>
        <v>0</v>
      </c>
      <c r="BH471" s="214">
        <f>IF(N471="sníž. přenesená",J471,0)</f>
        <v>0</v>
      </c>
      <c r="BI471" s="214">
        <f>IF(N471="nulová",J471,0)</f>
        <v>0</v>
      </c>
      <c r="BJ471" s="19" t="s">
        <v>77</v>
      </c>
      <c r="BK471" s="214">
        <f>ROUND(I471*H471,2)</f>
        <v>0</v>
      </c>
      <c r="BL471" s="19" t="s">
        <v>750</v>
      </c>
      <c r="BM471" s="213" t="s">
        <v>757</v>
      </c>
    </row>
    <row r="472" spans="1:47" s="2" customFormat="1" ht="12">
      <c r="A472" s="40"/>
      <c r="B472" s="41"/>
      <c r="C472" s="42"/>
      <c r="D472" s="215" t="s">
        <v>131</v>
      </c>
      <c r="E472" s="42"/>
      <c r="F472" s="216" t="s">
        <v>756</v>
      </c>
      <c r="G472" s="42"/>
      <c r="H472" s="42"/>
      <c r="I472" s="217"/>
      <c r="J472" s="42"/>
      <c r="K472" s="42"/>
      <c r="L472" s="46"/>
      <c r="M472" s="218"/>
      <c r="N472" s="219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131</v>
      </c>
      <c r="AU472" s="19" t="s">
        <v>79</v>
      </c>
    </row>
    <row r="473" spans="1:47" s="2" customFormat="1" ht="12">
      <c r="A473" s="40"/>
      <c r="B473" s="41"/>
      <c r="C473" s="42"/>
      <c r="D473" s="220" t="s">
        <v>133</v>
      </c>
      <c r="E473" s="42"/>
      <c r="F473" s="221" t="s">
        <v>758</v>
      </c>
      <c r="G473" s="42"/>
      <c r="H473" s="42"/>
      <c r="I473" s="217"/>
      <c r="J473" s="42"/>
      <c r="K473" s="42"/>
      <c r="L473" s="46"/>
      <c r="M473" s="218"/>
      <c r="N473" s="219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133</v>
      </c>
      <c r="AU473" s="19" t="s">
        <v>79</v>
      </c>
    </row>
    <row r="474" spans="1:51" s="15" customFormat="1" ht="12">
      <c r="A474" s="15"/>
      <c r="B474" s="254"/>
      <c r="C474" s="255"/>
      <c r="D474" s="215" t="s">
        <v>135</v>
      </c>
      <c r="E474" s="256" t="s">
        <v>19</v>
      </c>
      <c r="F474" s="257" t="s">
        <v>759</v>
      </c>
      <c r="G474" s="255"/>
      <c r="H474" s="256" t="s">
        <v>19</v>
      </c>
      <c r="I474" s="258"/>
      <c r="J474" s="255"/>
      <c r="K474" s="255"/>
      <c r="L474" s="259"/>
      <c r="M474" s="260"/>
      <c r="N474" s="261"/>
      <c r="O474" s="261"/>
      <c r="P474" s="261"/>
      <c r="Q474" s="261"/>
      <c r="R474" s="261"/>
      <c r="S474" s="261"/>
      <c r="T474" s="262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63" t="s">
        <v>135</v>
      </c>
      <c r="AU474" s="263" t="s">
        <v>79</v>
      </c>
      <c r="AV474" s="15" t="s">
        <v>77</v>
      </c>
      <c r="AW474" s="15" t="s">
        <v>31</v>
      </c>
      <c r="AX474" s="15" t="s">
        <v>69</v>
      </c>
      <c r="AY474" s="263" t="s">
        <v>122</v>
      </c>
    </row>
    <row r="475" spans="1:51" s="13" customFormat="1" ht="12">
      <c r="A475" s="13"/>
      <c r="B475" s="222"/>
      <c r="C475" s="223"/>
      <c r="D475" s="215" t="s">
        <v>135</v>
      </c>
      <c r="E475" s="224" t="s">
        <v>19</v>
      </c>
      <c r="F475" s="225" t="s">
        <v>77</v>
      </c>
      <c r="G475" s="223"/>
      <c r="H475" s="226">
        <v>1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2" t="s">
        <v>135</v>
      </c>
      <c r="AU475" s="232" t="s">
        <v>79</v>
      </c>
      <c r="AV475" s="13" t="s">
        <v>79</v>
      </c>
      <c r="AW475" s="13" t="s">
        <v>31</v>
      </c>
      <c r="AX475" s="13" t="s">
        <v>77</v>
      </c>
      <c r="AY475" s="232" t="s">
        <v>122</v>
      </c>
    </row>
    <row r="476" spans="1:65" s="2" customFormat="1" ht="16.5" customHeight="1">
      <c r="A476" s="40"/>
      <c r="B476" s="41"/>
      <c r="C476" s="202" t="s">
        <v>760</v>
      </c>
      <c r="D476" s="202" t="s">
        <v>124</v>
      </c>
      <c r="E476" s="203" t="s">
        <v>761</v>
      </c>
      <c r="F476" s="204" t="s">
        <v>762</v>
      </c>
      <c r="G476" s="205" t="s">
        <v>749</v>
      </c>
      <c r="H476" s="206">
        <v>1</v>
      </c>
      <c r="I476" s="207"/>
      <c r="J476" s="208">
        <f>ROUND(I476*H476,2)</f>
        <v>0</v>
      </c>
      <c r="K476" s="204" t="s">
        <v>538</v>
      </c>
      <c r="L476" s="46"/>
      <c r="M476" s="209" t="s">
        <v>19</v>
      </c>
      <c r="N476" s="210" t="s">
        <v>40</v>
      </c>
      <c r="O476" s="86"/>
      <c r="P476" s="211">
        <f>O476*H476</f>
        <v>0</v>
      </c>
      <c r="Q476" s="211">
        <v>0</v>
      </c>
      <c r="R476" s="211">
        <f>Q476*H476</f>
        <v>0</v>
      </c>
      <c r="S476" s="211">
        <v>0</v>
      </c>
      <c r="T476" s="212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3" t="s">
        <v>750</v>
      </c>
      <c r="AT476" s="213" t="s">
        <v>124</v>
      </c>
      <c r="AU476" s="213" t="s">
        <v>79</v>
      </c>
      <c r="AY476" s="19" t="s">
        <v>122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19" t="s">
        <v>77</v>
      </c>
      <c r="BK476" s="214">
        <f>ROUND(I476*H476,2)</f>
        <v>0</v>
      </c>
      <c r="BL476" s="19" t="s">
        <v>750</v>
      </c>
      <c r="BM476" s="213" t="s">
        <v>763</v>
      </c>
    </row>
    <row r="477" spans="1:47" s="2" customFormat="1" ht="12">
      <c r="A477" s="40"/>
      <c r="B477" s="41"/>
      <c r="C477" s="42"/>
      <c r="D477" s="215" t="s">
        <v>131</v>
      </c>
      <c r="E477" s="42"/>
      <c r="F477" s="216" t="s">
        <v>762</v>
      </c>
      <c r="G477" s="42"/>
      <c r="H477" s="42"/>
      <c r="I477" s="217"/>
      <c r="J477" s="42"/>
      <c r="K477" s="42"/>
      <c r="L477" s="46"/>
      <c r="M477" s="218"/>
      <c r="N477" s="219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131</v>
      </c>
      <c r="AU477" s="19" t="s">
        <v>79</v>
      </c>
    </row>
    <row r="478" spans="1:47" s="2" customFormat="1" ht="12">
      <c r="A478" s="40"/>
      <c r="B478" s="41"/>
      <c r="C478" s="42"/>
      <c r="D478" s="220" t="s">
        <v>133</v>
      </c>
      <c r="E478" s="42"/>
      <c r="F478" s="221" t="s">
        <v>764</v>
      </c>
      <c r="G478" s="42"/>
      <c r="H478" s="42"/>
      <c r="I478" s="217"/>
      <c r="J478" s="42"/>
      <c r="K478" s="42"/>
      <c r="L478" s="46"/>
      <c r="M478" s="218"/>
      <c r="N478" s="219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133</v>
      </c>
      <c r="AU478" s="19" t="s">
        <v>79</v>
      </c>
    </row>
    <row r="479" spans="1:51" s="15" customFormat="1" ht="12">
      <c r="A479" s="15"/>
      <c r="B479" s="254"/>
      <c r="C479" s="255"/>
      <c r="D479" s="215" t="s">
        <v>135</v>
      </c>
      <c r="E479" s="256" t="s">
        <v>19</v>
      </c>
      <c r="F479" s="257" t="s">
        <v>765</v>
      </c>
      <c r="G479" s="255"/>
      <c r="H479" s="256" t="s">
        <v>19</v>
      </c>
      <c r="I479" s="258"/>
      <c r="J479" s="255"/>
      <c r="K479" s="255"/>
      <c r="L479" s="259"/>
      <c r="M479" s="260"/>
      <c r="N479" s="261"/>
      <c r="O479" s="261"/>
      <c r="P479" s="261"/>
      <c r="Q479" s="261"/>
      <c r="R479" s="261"/>
      <c r="S479" s="261"/>
      <c r="T479" s="262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63" t="s">
        <v>135</v>
      </c>
      <c r="AU479" s="263" t="s">
        <v>79</v>
      </c>
      <c r="AV479" s="15" t="s">
        <v>77</v>
      </c>
      <c r="AW479" s="15" t="s">
        <v>31</v>
      </c>
      <c r="AX479" s="15" t="s">
        <v>69</v>
      </c>
      <c r="AY479" s="263" t="s">
        <v>122</v>
      </c>
    </row>
    <row r="480" spans="1:51" s="13" customFormat="1" ht="12">
      <c r="A480" s="13"/>
      <c r="B480" s="222"/>
      <c r="C480" s="223"/>
      <c r="D480" s="215" t="s">
        <v>135</v>
      </c>
      <c r="E480" s="224" t="s">
        <v>19</v>
      </c>
      <c r="F480" s="225" t="s">
        <v>77</v>
      </c>
      <c r="G480" s="223"/>
      <c r="H480" s="226">
        <v>1</v>
      </c>
      <c r="I480" s="227"/>
      <c r="J480" s="223"/>
      <c r="K480" s="223"/>
      <c r="L480" s="228"/>
      <c r="M480" s="229"/>
      <c r="N480" s="230"/>
      <c r="O480" s="230"/>
      <c r="P480" s="230"/>
      <c r="Q480" s="230"/>
      <c r="R480" s="230"/>
      <c r="S480" s="230"/>
      <c r="T480" s="23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2" t="s">
        <v>135</v>
      </c>
      <c r="AU480" s="232" t="s">
        <v>79</v>
      </c>
      <c r="AV480" s="13" t="s">
        <v>79</v>
      </c>
      <c r="AW480" s="13" t="s">
        <v>31</v>
      </c>
      <c r="AX480" s="13" t="s">
        <v>77</v>
      </c>
      <c r="AY480" s="232" t="s">
        <v>122</v>
      </c>
    </row>
    <row r="481" spans="1:65" s="2" customFormat="1" ht="16.5" customHeight="1">
      <c r="A481" s="40"/>
      <c r="B481" s="41"/>
      <c r="C481" s="202" t="s">
        <v>766</v>
      </c>
      <c r="D481" s="202" t="s">
        <v>124</v>
      </c>
      <c r="E481" s="203" t="s">
        <v>767</v>
      </c>
      <c r="F481" s="204" t="s">
        <v>768</v>
      </c>
      <c r="G481" s="205" t="s">
        <v>749</v>
      </c>
      <c r="H481" s="206">
        <v>1</v>
      </c>
      <c r="I481" s="207"/>
      <c r="J481" s="208">
        <f>ROUND(I481*H481,2)</f>
        <v>0</v>
      </c>
      <c r="K481" s="204" t="s">
        <v>128</v>
      </c>
      <c r="L481" s="46"/>
      <c r="M481" s="209" t="s">
        <v>19</v>
      </c>
      <c r="N481" s="210" t="s">
        <v>40</v>
      </c>
      <c r="O481" s="86"/>
      <c r="P481" s="211">
        <f>O481*H481</f>
        <v>0</v>
      </c>
      <c r="Q481" s="211">
        <v>0</v>
      </c>
      <c r="R481" s="211">
        <f>Q481*H481</f>
        <v>0</v>
      </c>
      <c r="S481" s="211">
        <v>0</v>
      </c>
      <c r="T481" s="212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3" t="s">
        <v>750</v>
      </c>
      <c r="AT481" s="213" t="s">
        <v>124</v>
      </c>
      <c r="AU481" s="213" t="s">
        <v>79</v>
      </c>
      <c r="AY481" s="19" t="s">
        <v>122</v>
      </c>
      <c r="BE481" s="214">
        <f>IF(N481="základní",J481,0)</f>
        <v>0</v>
      </c>
      <c r="BF481" s="214">
        <f>IF(N481="snížená",J481,0)</f>
        <v>0</v>
      </c>
      <c r="BG481" s="214">
        <f>IF(N481="zákl. přenesená",J481,0)</f>
        <v>0</v>
      </c>
      <c r="BH481" s="214">
        <f>IF(N481="sníž. přenesená",J481,0)</f>
        <v>0</v>
      </c>
      <c r="BI481" s="214">
        <f>IF(N481="nulová",J481,0)</f>
        <v>0</v>
      </c>
      <c r="BJ481" s="19" t="s">
        <v>77</v>
      </c>
      <c r="BK481" s="214">
        <f>ROUND(I481*H481,2)</f>
        <v>0</v>
      </c>
      <c r="BL481" s="19" t="s">
        <v>750</v>
      </c>
      <c r="BM481" s="213" t="s">
        <v>769</v>
      </c>
    </row>
    <row r="482" spans="1:47" s="2" customFormat="1" ht="12">
      <c r="A482" s="40"/>
      <c r="B482" s="41"/>
      <c r="C482" s="42"/>
      <c r="D482" s="215" t="s">
        <v>131</v>
      </c>
      <c r="E482" s="42"/>
      <c r="F482" s="216" t="s">
        <v>770</v>
      </c>
      <c r="G482" s="42"/>
      <c r="H482" s="42"/>
      <c r="I482" s="217"/>
      <c r="J482" s="42"/>
      <c r="K482" s="42"/>
      <c r="L482" s="46"/>
      <c r="M482" s="218"/>
      <c r="N482" s="219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131</v>
      </c>
      <c r="AU482" s="19" t="s">
        <v>79</v>
      </c>
    </row>
    <row r="483" spans="1:47" s="2" customFormat="1" ht="12">
      <c r="A483" s="40"/>
      <c r="B483" s="41"/>
      <c r="C483" s="42"/>
      <c r="D483" s="220" t="s">
        <v>133</v>
      </c>
      <c r="E483" s="42"/>
      <c r="F483" s="221" t="s">
        <v>771</v>
      </c>
      <c r="G483" s="42"/>
      <c r="H483" s="42"/>
      <c r="I483" s="217"/>
      <c r="J483" s="42"/>
      <c r="K483" s="42"/>
      <c r="L483" s="46"/>
      <c r="M483" s="218"/>
      <c r="N483" s="219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133</v>
      </c>
      <c r="AU483" s="19" t="s">
        <v>79</v>
      </c>
    </row>
    <row r="484" spans="1:47" s="2" customFormat="1" ht="12">
      <c r="A484" s="40"/>
      <c r="B484" s="41"/>
      <c r="C484" s="42"/>
      <c r="D484" s="215" t="s">
        <v>722</v>
      </c>
      <c r="E484" s="42"/>
      <c r="F484" s="264" t="s">
        <v>772</v>
      </c>
      <c r="G484" s="42"/>
      <c r="H484" s="42"/>
      <c r="I484" s="217"/>
      <c r="J484" s="42"/>
      <c r="K484" s="42"/>
      <c r="L484" s="46"/>
      <c r="M484" s="218"/>
      <c r="N484" s="219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722</v>
      </c>
      <c r="AU484" s="19" t="s">
        <v>79</v>
      </c>
    </row>
    <row r="485" spans="1:65" s="2" customFormat="1" ht="16.5" customHeight="1">
      <c r="A485" s="40"/>
      <c r="B485" s="41"/>
      <c r="C485" s="202" t="s">
        <v>773</v>
      </c>
      <c r="D485" s="202" t="s">
        <v>124</v>
      </c>
      <c r="E485" s="203" t="s">
        <v>774</v>
      </c>
      <c r="F485" s="204" t="s">
        <v>775</v>
      </c>
      <c r="G485" s="205" t="s">
        <v>749</v>
      </c>
      <c r="H485" s="206">
        <v>1</v>
      </c>
      <c r="I485" s="207"/>
      <c r="J485" s="208">
        <f>ROUND(I485*H485,2)</f>
        <v>0</v>
      </c>
      <c r="K485" s="204" t="s">
        <v>538</v>
      </c>
      <c r="L485" s="46"/>
      <c r="M485" s="209" t="s">
        <v>19</v>
      </c>
      <c r="N485" s="210" t="s">
        <v>40</v>
      </c>
      <c r="O485" s="86"/>
      <c r="P485" s="211">
        <f>O485*H485</f>
        <v>0</v>
      </c>
      <c r="Q485" s="211">
        <v>0</v>
      </c>
      <c r="R485" s="211">
        <f>Q485*H485</f>
        <v>0</v>
      </c>
      <c r="S485" s="211">
        <v>0</v>
      </c>
      <c r="T485" s="212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3" t="s">
        <v>750</v>
      </c>
      <c r="AT485" s="213" t="s">
        <v>124</v>
      </c>
      <c r="AU485" s="213" t="s">
        <v>79</v>
      </c>
      <c r="AY485" s="19" t="s">
        <v>122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19" t="s">
        <v>77</v>
      </c>
      <c r="BK485" s="214">
        <f>ROUND(I485*H485,2)</f>
        <v>0</v>
      </c>
      <c r="BL485" s="19" t="s">
        <v>750</v>
      </c>
      <c r="BM485" s="213" t="s">
        <v>776</v>
      </c>
    </row>
    <row r="486" spans="1:47" s="2" customFormat="1" ht="12">
      <c r="A486" s="40"/>
      <c r="B486" s="41"/>
      <c r="C486" s="42"/>
      <c r="D486" s="215" t="s">
        <v>131</v>
      </c>
      <c r="E486" s="42"/>
      <c r="F486" s="216" t="s">
        <v>775</v>
      </c>
      <c r="G486" s="42"/>
      <c r="H486" s="42"/>
      <c r="I486" s="217"/>
      <c r="J486" s="42"/>
      <c r="K486" s="42"/>
      <c r="L486" s="46"/>
      <c r="M486" s="218"/>
      <c r="N486" s="219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131</v>
      </c>
      <c r="AU486" s="19" t="s">
        <v>79</v>
      </c>
    </row>
    <row r="487" spans="1:47" s="2" customFormat="1" ht="12">
      <c r="A487" s="40"/>
      <c r="B487" s="41"/>
      <c r="C487" s="42"/>
      <c r="D487" s="220" t="s">
        <v>133</v>
      </c>
      <c r="E487" s="42"/>
      <c r="F487" s="221" t="s">
        <v>777</v>
      </c>
      <c r="G487" s="42"/>
      <c r="H487" s="42"/>
      <c r="I487" s="217"/>
      <c r="J487" s="42"/>
      <c r="K487" s="42"/>
      <c r="L487" s="46"/>
      <c r="M487" s="218"/>
      <c r="N487" s="219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133</v>
      </c>
      <c r="AU487" s="19" t="s">
        <v>79</v>
      </c>
    </row>
    <row r="488" spans="1:51" s="15" customFormat="1" ht="12">
      <c r="A488" s="15"/>
      <c r="B488" s="254"/>
      <c r="C488" s="255"/>
      <c r="D488" s="215" t="s">
        <v>135</v>
      </c>
      <c r="E488" s="256" t="s">
        <v>19</v>
      </c>
      <c r="F488" s="257" t="s">
        <v>778</v>
      </c>
      <c r="G488" s="255"/>
      <c r="H488" s="256" t="s">
        <v>19</v>
      </c>
      <c r="I488" s="258"/>
      <c r="J488" s="255"/>
      <c r="K488" s="255"/>
      <c r="L488" s="259"/>
      <c r="M488" s="260"/>
      <c r="N488" s="261"/>
      <c r="O488" s="261"/>
      <c r="P488" s="261"/>
      <c r="Q488" s="261"/>
      <c r="R488" s="261"/>
      <c r="S488" s="261"/>
      <c r="T488" s="262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3" t="s">
        <v>135</v>
      </c>
      <c r="AU488" s="263" t="s">
        <v>79</v>
      </c>
      <c r="AV488" s="15" t="s">
        <v>77</v>
      </c>
      <c r="AW488" s="15" t="s">
        <v>31</v>
      </c>
      <c r="AX488" s="15" t="s">
        <v>69</v>
      </c>
      <c r="AY488" s="263" t="s">
        <v>122</v>
      </c>
    </row>
    <row r="489" spans="1:51" s="13" customFormat="1" ht="12">
      <c r="A489" s="13"/>
      <c r="B489" s="222"/>
      <c r="C489" s="223"/>
      <c r="D489" s="215" t="s">
        <v>135</v>
      </c>
      <c r="E489" s="224" t="s">
        <v>19</v>
      </c>
      <c r="F489" s="225" t="s">
        <v>77</v>
      </c>
      <c r="G489" s="223"/>
      <c r="H489" s="226">
        <v>1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2" t="s">
        <v>135</v>
      </c>
      <c r="AU489" s="232" t="s">
        <v>79</v>
      </c>
      <c r="AV489" s="13" t="s">
        <v>79</v>
      </c>
      <c r="AW489" s="13" t="s">
        <v>31</v>
      </c>
      <c r="AX489" s="13" t="s">
        <v>77</v>
      </c>
      <c r="AY489" s="232" t="s">
        <v>122</v>
      </c>
    </row>
    <row r="490" spans="1:65" s="2" customFormat="1" ht="16.5" customHeight="1">
      <c r="A490" s="40"/>
      <c r="B490" s="41"/>
      <c r="C490" s="202" t="s">
        <v>779</v>
      </c>
      <c r="D490" s="202" t="s">
        <v>124</v>
      </c>
      <c r="E490" s="203" t="s">
        <v>780</v>
      </c>
      <c r="F490" s="204" t="s">
        <v>781</v>
      </c>
      <c r="G490" s="205" t="s">
        <v>749</v>
      </c>
      <c r="H490" s="206">
        <v>1</v>
      </c>
      <c r="I490" s="207"/>
      <c r="J490" s="208">
        <f>ROUND(I490*H490,2)</f>
        <v>0</v>
      </c>
      <c r="K490" s="204" t="s">
        <v>538</v>
      </c>
      <c r="L490" s="46"/>
      <c r="M490" s="209" t="s">
        <v>19</v>
      </c>
      <c r="N490" s="210" t="s">
        <v>40</v>
      </c>
      <c r="O490" s="86"/>
      <c r="P490" s="211">
        <f>O490*H490</f>
        <v>0</v>
      </c>
      <c r="Q490" s="211">
        <v>0</v>
      </c>
      <c r="R490" s="211">
        <f>Q490*H490</f>
        <v>0</v>
      </c>
      <c r="S490" s="211">
        <v>0</v>
      </c>
      <c r="T490" s="212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3" t="s">
        <v>750</v>
      </c>
      <c r="AT490" s="213" t="s">
        <v>124</v>
      </c>
      <c r="AU490" s="213" t="s">
        <v>79</v>
      </c>
      <c r="AY490" s="19" t="s">
        <v>122</v>
      </c>
      <c r="BE490" s="214">
        <f>IF(N490="základní",J490,0)</f>
        <v>0</v>
      </c>
      <c r="BF490" s="214">
        <f>IF(N490="snížená",J490,0)</f>
        <v>0</v>
      </c>
      <c r="BG490" s="214">
        <f>IF(N490="zákl. přenesená",J490,0)</f>
        <v>0</v>
      </c>
      <c r="BH490" s="214">
        <f>IF(N490="sníž. přenesená",J490,0)</f>
        <v>0</v>
      </c>
      <c r="BI490" s="214">
        <f>IF(N490="nulová",J490,0)</f>
        <v>0</v>
      </c>
      <c r="BJ490" s="19" t="s">
        <v>77</v>
      </c>
      <c r="BK490" s="214">
        <f>ROUND(I490*H490,2)</f>
        <v>0</v>
      </c>
      <c r="BL490" s="19" t="s">
        <v>750</v>
      </c>
      <c r="BM490" s="213" t="s">
        <v>782</v>
      </c>
    </row>
    <row r="491" spans="1:47" s="2" customFormat="1" ht="12">
      <c r="A491" s="40"/>
      <c r="B491" s="41"/>
      <c r="C491" s="42"/>
      <c r="D491" s="215" t="s">
        <v>131</v>
      </c>
      <c r="E491" s="42"/>
      <c r="F491" s="216" t="s">
        <v>781</v>
      </c>
      <c r="G491" s="42"/>
      <c r="H491" s="42"/>
      <c r="I491" s="217"/>
      <c r="J491" s="42"/>
      <c r="K491" s="42"/>
      <c r="L491" s="46"/>
      <c r="M491" s="218"/>
      <c r="N491" s="219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131</v>
      </c>
      <c r="AU491" s="19" t="s">
        <v>79</v>
      </c>
    </row>
    <row r="492" spans="1:47" s="2" customFormat="1" ht="12">
      <c r="A492" s="40"/>
      <c r="B492" s="41"/>
      <c r="C492" s="42"/>
      <c r="D492" s="220" t="s">
        <v>133</v>
      </c>
      <c r="E492" s="42"/>
      <c r="F492" s="221" t="s">
        <v>783</v>
      </c>
      <c r="G492" s="42"/>
      <c r="H492" s="42"/>
      <c r="I492" s="217"/>
      <c r="J492" s="42"/>
      <c r="K492" s="42"/>
      <c r="L492" s="46"/>
      <c r="M492" s="218"/>
      <c r="N492" s="219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133</v>
      </c>
      <c r="AU492" s="19" t="s">
        <v>79</v>
      </c>
    </row>
    <row r="493" spans="1:65" s="2" customFormat="1" ht="16.5" customHeight="1">
      <c r="A493" s="40"/>
      <c r="B493" s="41"/>
      <c r="C493" s="202" t="s">
        <v>784</v>
      </c>
      <c r="D493" s="202" t="s">
        <v>124</v>
      </c>
      <c r="E493" s="203" t="s">
        <v>785</v>
      </c>
      <c r="F493" s="204" t="s">
        <v>786</v>
      </c>
      <c r="G493" s="205" t="s">
        <v>749</v>
      </c>
      <c r="H493" s="206">
        <v>1</v>
      </c>
      <c r="I493" s="207"/>
      <c r="J493" s="208">
        <f>ROUND(I493*H493,2)</f>
        <v>0</v>
      </c>
      <c r="K493" s="204" t="s">
        <v>538</v>
      </c>
      <c r="L493" s="46"/>
      <c r="M493" s="209" t="s">
        <v>19</v>
      </c>
      <c r="N493" s="210" t="s">
        <v>40</v>
      </c>
      <c r="O493" s="86"/>
      <c r="P493" s="211">
        <f>O493*H493</f>
        <v>0</v>
      </c>
      <c r="Q493" s="211">
        <v>0</v>
      </c>
      <c r="R493" s="211">
        <f>Q493*H493</f>
        <v>0</v>
      </c>
      <c r="S493" s="211">
        <v>0</v>
      </c>
      <c r="T493" s="212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3" t="s">
        <v>750</v>
      </c>
      <c r="AT493" s="213" t="s">
        <v>124</v>
      </c>
      <c r="AU493" s="213" t="s">
        <v>79</v>
      </c>
      <c r="AY493" s="19" t="s">
        <v>122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19" t="s">
        <v>77</v>
      </c>
      <c r="BK493" s="214">
        <f>ROUND(I493*H493,2)</f>
        <v>0</v>
      </c>
      <c r="BL493" s="19" t="s">
        <v>750</v>
      </c>
      <c r="BM493" s="213" t="s">
        <v>787</v>
      </c>
    </row>
    <row r="494" spans="1:47" s="2" customFormat="1" ht="12">
      <c r="A494" s="40"/>
      <c r="B494" s="41"/>
      <c r="C494" s="42"/>
      <c r="D494" s="215" t="s">
        <v>131</v>
      </c>
      <c r="E494" s="42"/>
      <c r="F494" s="216" t="s">
        <v>786</v>
      </c>
      <c r="G494" s="42"/>
      <c r="H494" s="42"/>
      <c r="I494" s="217"/>
      <c r="J494" s="42"/>
      <c r="K494" s="42"/>
      <c r="L494" s="46"/>
      <c r="M494" s="218"/>
      <c r="N494" s="219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131</v>
      </c>
      <c r="AU494" s="19" t="s">
        <v>79</v>
      </c>
    </row>
    <row r="495" spans="1:47" s="2" customFormat="1" ht="12">
      <c r="A495" s="40"/>
      <c r="B495" s="41"/>
      <c r="C495" s="42"/>
      <c r="D495" s="220" t="s">
        <v>133</v>
      </c>
      <c r="E495" s="42"/>
      <c r="F495" s="221" t="s">
        <v>788</v>
      </c>
      <c r="G495" s="42"/>
      <c r="H495" s="42"/>
      <c r="I495" s="217"/>
      <c r="J495" s="42"/>
      <c r="K495" s="42"/>
      <c r="L495" s="46"/>
      <c r="M495" s="218"/>
      <c r="N495" s="219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133</v>
      </c>
      <c r="AU495" s="19" t="s">
        <v>79</v>
      </c>
    </row>
    <row r="496" spans="1:51" s="15" customFormat="1" ht="12">
      <c r="A496" s="15"/>
      <c r="B496" s="254"/>
      <c r="C496" s="255"/>
      <c r="D496" s="215" t="s">
        <v>135</v>
      </c>
      <c r="E496" s="256" t="s">
        <v>19</v>
      </c>
      <c r="F496" s="257" t="s">
        <v>789</v>
      </c>
      <c r="G496" s="255"/>
      <c r="H496" s="256" t="s">
        <v>19</v>
      </c>
      <c r="I496" s="258"/>
      <c r="J496" s="255"/>
      <c r="K496" s="255"/>
      <c r="L496" s="259"/>
      <c r="M496" s="260"/>
      <c r="N496" s="261"/>
      <c r="O496" s="261"/>
      <c r="P496" s="261"/>
      <c r="Q496" s="261"/>
      <c r="R496" s="261"/>
      <c r="S496" s="261"/>
      <c r="T496" s="262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3" t="s">
        <v>135</v>
      </c>
      <c r="AU496" s="263" t="s">
        <v>79</v>
      </c>
      <c r="AV496" s="15" t="s">
        <v>77</v>
      </c>
      <c r="AW496" s="15" t="s">
        <v>31</v>
      </c>
      <c r="AX496" s="15" t="s">
        <v>69</v>
      </c>
      <c r="AY496" s="263" t="s">
        <v>122</v>
      </c>
    </row>
    <row r="497" spans="1:51" s="13" customFormat="1" ht="12">
      <c r="A497" s="13"/>
      <c r="B497" s="222"/>
      <c r="C497" s="223"/>
      <c r="D497" s="215" t="s">
        <v>135</v>
      </c>
      <c r="E497" s="224" t="s">
        <v>19</v>
      </c>
      <c r="F497" s="225" t="s">
        <v>77</v>
      </c>
      <c r="G497" s="223"/>
      <c r="H497" s="226">
        <v>1</v>
      </c>
      <c r="I497" s="227"/>
      <c r="J497" s="223"/>
      <c r="K497" s="223"/>
      <c r="L497" s="228"/>
      <c r="M497" s="229"/>
      <c r="N497" s="230"/>
      <c r="O497" s="230"/>
      <c r="P497" s="230"/>
      <c r="Q497" s="230"/>
      <c r="R497" s="230"/>
      <c r="S497" s="230"/>
      <c r="T497" s="23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2" t="s">
        <v>135</v>
      </c>
      <c r="AU497" s="232" t="s">
        <v>79</v>
      </c>
      <c r="AV497" s="13" t="s">
        <v>79</v>
      </c>
      <c r="AW497" s="13" t="s">
        <v>31</v>
      </c>
      <c r="AX497" s="13" t="s">
        <v>77</v>
      </c>
      <c r="AY497" s="232" t="s">
        <v>122</v>
      </c>
    </row>
    <row r="498" spans="1:63" s="12" customFormat="1" ht="22.8" customHeight="1">
      <c r="A498" s="12"/>
      <c r="B498" s="186"/>
      <c r="C498" s="187"/>
      <c r="D498" s="188" t="s">
        <v>68</v>
      </c>
      <c r="E498" s="200" t="s">
        <v>790</v>
      </c>
      <c r="F498" s="200" t="s">
        <v>791</v>
      </c>
      <c r="G498" s="187"/>
      <c r="H498" s="187"/>
      <c r="I498" s="190"/>
      <c r="J498" s="201">
        <f>BK498</f>
        <v>0</v>
      </c>
      <c r="K498" s="187"/>
      <c r="L498" s="192"/>
      <c r="M498" s="193"/>
      <c r="N498" s="194"/>
      <c r="O498" s="194"/>
      <c r="P498" s="195">
        <f>SUM(P499:P503)</f>
        <v>0</v>
      </c>
      <c r="Q498" s="194"/>
      <c r="R498" s="195">
        <f>SUM(R499:R503)</f>
        <v>0</v>
      </c>
      <c r="S498" s="194"/>
      <c r="T498" s="196">
        <f>SUM(T499:T503)</f>
        <v>0</v>
      </c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197" t="s">
        <v>159</v>
      </c>
      <c r="AT498" s="198" t="s">
        <v>68</v>
      </c>
      <c r="AU498" s="198" t="s">
        <v>77</v>
      </c>
      <c r="AY498" s="197" t="s">
        <v>122</v>
      </c>
      <c r="BK498" s="199">
        <f>SUM(BK499:BK503)</f>
        <v>0</v>
      </c>
    </row>
    <row r="499" spans="1:65" s="2" customFormat="1" ht="16.5" customHeight="1">
      <c r="A499" s="40"/>
      <c r="B499" s="41"/>
      <c r="C499" s="202" t="s">
        <v>792</v>
      </c>
      <c r="D499" s="202" t="s">
        <v>124</v>
      </c>
      <c r="E499" s="203" t="s">
        <v>793</v>
      </c>
      <c r="F499" s="204" t="s">
        <v>794</v>
      </c>
      <c r="G499" s="205" t="s">
        <v>749</v>
      </c>
      <c r="H499" s="206">
        <v>1</v>
      </c>
      <c r="I499" s="207"/>
      <c r="J499" s="208">
        <f>ROUND(I499*H499,2)</f>
        <v>0</v>
      </c>
      <c r="K499" s="204" t="s">
        <v>538</v>
      </c>
      <c r="L499" s="46"/>
      <c r="M499" s="209" t="s">
        <v>19</v>
      </c>
      <c r="N499" s="210" t="s">
        <v>40</v>
      </c>
      <c r="O499" s="86"/>
      <c r="P499" s="211">
        <f>O499*H499</f>
        <v>0</v>
      </c>
      <c r="Q499" s="211">
        <v>0</v>
      </c>
      <c r="R499" s="211">
        <f>Q499*H499</f>
        <v>0</v>
      </c>
      <c r="S499" s="211">
        <v>0</v>
      </c>
      <c r="T499" s="212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3" t="s">
        <v>750</v>
      </c>
      <c r="AT499" s="213" t="s">
        <v>124</v>
      </c>
      <c r="AU499" s="213" t="s">
        <v>79</v>
      </c>
      <c r="AY499" s="19" t="s">
        <v>122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19" t="s">
        <v>77</v>
      </c>
      <c r="BK499" s="214">
        <f>ROUND(I499*H499,2)</f>
        <v>0</v>
      </c>
      <c r="BL499" s="19" t="s">
        <v>750</v>
      </c>
      <c r="BM499" s="213" t="s">
        <v>795</v>
      </c>
    </row>
    <row r="500" spans="1:47" s="2" customFormat="1" ht="12">
      <c r="A500" s="40"/>
      <c r="B500" s="41"/>
      <c r="C500" s="42"/>
      <c r="D500" s="215" t="s">
        <v>131</v>
      </c>
      <c r="E500" s="42"/>
      <c r="F500" s="216" t="s">
        <v>794</v>
      </c>
      <c r="G500" s="42"/>
      <c r="H500" s="42"/>
      <c r="I500" s="217"/>
      <c r="J500" s="42"/>
      <c r="K500" s="42"/>
      <c r="L500" s="46"/>
      <c r="M500" s="218"/>
      <c r="N500" s="219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131</v>
      </c>
      <c r="AU500" s="19" t="s">
        <v>79</v>
      </c>
    </row>
    <row r="501" spans="1:47" s="2" customFormat="1" ht="12">
      <c r="A501" s="40"/>
      <c r="B501" s="41"/>
      <c r="C501" s="42"/>
      <c r="D501" s="220" t="s">
        <v>133</v>
      </c>
      <c r="E501" s="42"/>
      <c r="F501" s="221" t="s">
        <v>796</v>
      </c>
      <c r="G501" s="42"/>
      <c r="H501" s="42"/>
      <c r="I501" s="217"/>
      <c r="J501" s="42"/>
      <c r="K501" s="42"/>
      <c r="L501" s="46"/>
      <c r="M501" s="218"/>
      <c r="N501" s="219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133</v>
      </c>
      <c r="AU501" s="19" t="s">
        <v>79</v>
      </c>
    </row>
    <row r="502" spans="1:51" s="15" customFormat="1" ht="12">
      <c r="A502" s="15"/>
      <c r="B502" s="254"/>
      <c r="C502" s="255"/>
      <c r="D502" s="215" t="s">
        <v>135</v>
      </c>
      <c r="E502" s="256" t="s">
        <v>19</v>
      </c>
      <c r="F502" s="257" t="s">
        <v>797</v>
      </c>
      <c r="G502" s="255"/>
      <c r="H502" s="256" t="s">
        <v>19</v>
      </c>
      <c r="I502" s="258"/>
      <c r="J502" s="255"/>
      <c r="K502" s="255"/>
      <c r="L502" s="259"/>
      <c r="M502" s="260"/>
      <c r="N502" s="261"/>
      <c r="O502" s="261"/>
      <c r="P502" s="261"/>
      <c r="Q502" s="261"/>
      <c r="R502" s="261"/>
      <c r="S502" s="261"/>
      <c r="T502" s="262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63" t="s">
        <v>135</v>
      </c>
      <c r="AU502" s="263" t="s">
        <v>79</v>
      </c>
      <c r="AV502" s="15" t="s">
        <v>77</v>
      </c>
      <c r="AW502" s="15" t="s">
        <v>31</v>
      </c>
      <c r="AX502" s="15" t="s">
        <v>69</v>
      </c>
      <c r="AY502" s="263" t="s">
        <v>122</v>
      </c>
    </row>
    <row r="503" spans="1:51" s="13" customFormat="1" ht="12">
      <c r="A503" s="13"/>
      <c r="B503" s="222"/>
      <c r="C503" s="223"/>
      <c r="D503" s="215" t="s">
        <v>135</v>
      </c>
      <c r="E503" s="224" t="s">
        <v>19</v>
      </c>
      <c r="F503" s="225" t="s">
        <v>77</v>
      </c>
      <c r="G503" s="223"/>
      <c r="H503" s="226">
        <v>1</v>
      </c>
      <c r="I503" s="227"/>
      <c r="J503" s="223"/>
      <c r="K503" s="223"/>
      <c r="L503" s="228"/>
      <c r="M503" s="229"/>
      <c r="N503" s="230"/>
      <c r="O503" s="230"/>
      <c r="P503" s="230"/>
      <c r="Q503" s="230"/>
      <c r="R503" s="230"/>
      <c r="S503" s="230"/>
      <c r="T503" s="231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2" t="s">
        <v>135</v>
      </c>
      <c r="AU503" s="232" t="s">
        <v>79</v>
      </c>
      <c r="AV503" s="13" t="s">
        <v>79</v>
      </c>
      <c r="AW503" s="13" t="s">
        <v>31</v>
      </c>
      <c r="AX503" s="13" t="s">
        <v>77</v>
      </c>
      <c r="AY503" s="232" t="s">
        <v>122</v>
      </c>
    </row>
    <row r="504" spans="1:63" s="12" customFormat="1" ht="22.8" customHeight="1">
      <c r="A504" s="12"/>
      <c r="B504" s="186"/>
      <c r="C504" s="187"/>
      <c r="D504" s="188" t="s">
        <v>68</v>
      </c>
      <c r="E504" s="200" t="s">
        <v>798</v>
      </c>
      <c r="F504" s="200" t="s">
        <v>799</v>
      </c>
      <c r="G504" s="187"/>
      <c r="H504" s="187"/>
      <c r="I504" s="190"/>
      <c r="J504" s="201">
        <f>BK504</f>
        <v>0</v>
      </c>
      <c r="K504" s="187"/>
      <c r="L504" s="192"/>
      <c r="M504" s="193"/>
      <c r="N504" s="194"/>
      <c r="O504" s="194"/>
      <c r="P504" s="195">
        <f>SUM(P505:P511)</f>
        <v>0</v>
      </c>
      <c r="Q504" s="194"/>
      <c r="R504" s="195">
        <f>SUM(R505:R511)</f>
        <v>0</v>
      </c>
      <c r="S504" s="194"/>
      <c r="T504" s="196">
        <f>SUM(T505:T511)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197" t="s">
        <v>159</v>
      </c>
      <c r="AT504" s="198" t="s">
        <v>68</v>
      </c>
      <c r="AU504" s="198" t="s">
        <v>77</v>
      </c>
      <c r="AY504" s="197" t="s">
        <v>122</v>
      </c>
      <c r="BK504" s="199">
        <f>SUM(BK505:BK511)</f>
        <v>0</v>
      </c>
    </row>
    <row r="505" spans="1:65" s="2" customFormat="1" ht="16.5" customHeight="1">
      <c r="A505" s="40"/>
      <c r="B505" s="41"/>
      <c r="C505" s="202" t="s">
        <v>800</v>
      </c>
      <c r="D505" s="202" t="s">
        <v>124</v>
      </c>
      <c r="E505" s="203" t="s">
        <v>801</v>
      </c>
      <c r="F505" s="204" t="s">
        <v>799</v>
      </c>
      <c r="G505" s="205" t="s">
        <v>749</v>
      </c>
      <c r="H505" s="206">
        <v>1</v>
      </c>
      <c r="I505" s="207"/>
      <c r="J505" s="208">
        <f>ROUND(I505*H505,2)</f>
        <v>0</v>
      </c>
      <c r="K505" s="204" t="s">
        <v>538</v>
      </c>
      <c r="L505" s="46"/>
      <c r="M505" s="209" t="s">
        <v>19</v>
      </c>
      <c r="N505" s="210" t="s">
        <v>40</v>
      </c>
      <c r="O505" s="86"/>
      <c r="P505" s="211">
        <f>O505*H505</f>
        <v>0</v>
      </c>
      <c r="Q505" s="211">
        <v>0</v>
      </c>
      <c r="R505" s="211">
        <f>Q505*H505</f>
        <v>0</v>
      </c>
      <c r="S505" s="211">
        <v>0</v>
      </c>
      <c r="T505" s="212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3" t="s">
        <v>750</v>
      </c>
      <c r="AT505" s="213" t="s">
        <v>124</v>
      </c>
      <c r="AU505" s="213" t="s">
        <v>79</v>
      </c>
      <c r="AY505" s="19" t="s">
        <v>122</v>
      </c>
      <c r="BE505" s="214">
        <f>IF(N505="základní",J505,0)</f>
        <v>0</v>
      </c>
      <c r="BF505" s="214">
        <f>IF(N505="snížená",J505,0)</f>
        <v>0</v>
      </c>
      <c r="BG505" s="214">
        <f>IF(N505="zákl. přenesená",J505,0)</f>
        <v>0</v>
      </c>
      <c r="BH505" s="214">
        <f>IF(N505="sníž. přenesená",J505,0)</f>
        <v>0</v>
      </c>
      <c r="BI505" s="214">
        <f>IF(N505="nulová",J505,0)</f>
        <v>0</v>
      </c>
      <c r="BJ505" s="19" t="s">
        <v>77</v>
      </c>
      <c r="BK505" s="214">
        <f>ROUND(I505*H505,2)</f>
        <v>0</v>
      </c>
      <c r="BL505" s="19" t="s">
        <v>750</v>
      </c>
      <c r="BM505" s="213" t="s">
        <v>802</v>
      </c>
    </row>
    <row r="506" spans="1:47" s="2" customFormat="1" ht="12">
      <c r="A506" s="40"/>
      <c r="B506" s="41"/>
      <c r="C506" s="42"/>
      <c r="D506" s="215" t="s">
        <v>131</v>
      </c>
      <c r="E506" s="42"/>
      <c r="F506" s="216" t="s">
        <v>799</v>
      </c>
      <c r="G506" s="42"/>
      <c r="H506" s="42"/>
      <c r="I506" s="217"/>
      <c r="J506" s="42"/>
      <c r="K506" s="42"/>
      <c r="L506" s="46"/>
      <c r="M506" s="218"/>
      <c r="N506" s="219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131</v>
      </c>
      <c r="AU506" s="19" t="s">
        <v>79</v>
      </c>
    </row>
    <row r="507" spans="1:47" s="2" customFormat="1" ht="12">
      <c r="A507" s="40"/>
      <c r="B507" s="41"/>
      <c r="C507" s="42"/>
      <c r="D507" s="220" t="s">
        <v>133</v>
      </c>
      <c r="E507" s="42"/>
      <c r="F507" s="221" t="s">
        <v>803</v>
      </c>
      <c r="G507" s="42"/>
      <c r="H507" s="42"/>
      <c r="I507" s="217"/>
      <c r="J507" s="42"/>
      <c r="K507" s="42"/>
      <c r="L507" s="46"/>
      <c r="M507" s="218"/>
      <c r="N507" s="219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133</v>
      </c>
      <c r="AU507" s="19" t="s">
        <v>79</v>
      </c>
    </row>
    <row r="508" spans="1:65" s="2" customFormat="1" ht="16.5" customHeight="1">
      <c r="A508" s="40"/>
      <c r="B508" s="41"/>
      <c r="C508" s="202" t="s">
        <v>804</v>
      </c>
      <c r="D508" s="202" t="s">
        <v>124</v>
      </c>
      <c r="E508" s="203" t="s">
        <v>805</v>
      </c>
      <c r="F508" s="204" t="s">
        <v>806</v>
      </c>
      <c r="G508" s="205" t="s">
        <v>749</v>
      </c>
      <c r="H508" s="206">
        <v>1</v>
      </c>
      <c r="I508" s="207"/>
      <c r="J508" s="208">
        <f>ROUND(I508*H508,2)</f>
        <v>0</v>
      </c>
      <c r="K508" s="204" t="s">
        <v>538</v>
      </c>
      <c r="L508" s="46"/>
      <c r="M508" s="209" t="s">
        <v>19</v>
      </c>
      <c r="N508" s="210" t="s">
        <v>40</v>
      </c>
      <c r="O508" s="86"/>
      <c r="P508" s="211">
        <f>O508*H508</f>
        <v>0</v>
      </c>
      <c r="Q508" s="211">
        <v>0</v>
      </c>
      <c r="R508" s="211">
        <f>Q508*H508</f>
        <v>0</v>
      </c>
      <c r="S508" s="211">
        <v>0</v>
      </c>
      <c r="T508" s="212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3" t="s">
        <v>750</v>
      </c>
      <c r="AT508" s="213" t="s">
        <v>124</v>
      </c>
      <c r="AU508" s="213" t="s">
        <v>79</v>
      </c>
      <c r="AY508" s="19" t="s">
        <v>122</v>
      </c>
      <c r="BE508" s="214">
        <f>IF(N508="základní",J508,0)</f>
        <v>0</v>
      </c>
      <c r="BF508" s="214">
        <f>IF(N508="snížená",J508,0)</f>
        <v>0</v>
      </c>
      <c r="BG508" s="214">
        <f>IF(N508="zákl. přenesená",J508,0)</f>
        <v>0</v>
      </c>
      <c r="BH508" s="214">
        <f>IF(N508="sníž. přenesená",J508,0)</f>
        <v>0</v>
      </c>
      <c r="BI508" s="214">
        <f>IF(N508="nulová",J508,0)</f>
        <v>0</v>
      </c>
      <c r="BJ508" s="19" t="s">
        <v>77</v>
      </c>
      <c r="BK508" s="214">
        <f>ROUND(I508*H508,2)</f>
        <v>0</v>
      </c>
      <c r="BL508" s="19" t="s">
        <v>750</v>
      </c>
      <c r="BM508" s="213" t="s">
        <v>807</v>
      </c>
    </row>
    <row r="509" spans="1:47" s="2" customFormat="1" ht="12">
      <c r="A509" s="40"/>
      <c r="B509" s="41"/>
      <c r="C509" s="42"/>
      <c r="D509" s="215" t="s">
        <v>131</v>
      </c>
      <c r="E509" s="42"/>
      <c r="F509" s="216" t="s">
        <v>808</v>
      </c>
      <c r="G509" s="42"/>
      <c r="H509" s="42"/>
      <c r="I509" s="217"/>
      <c r="J509" s="42"/>
      <c r="K509" s="42"/>
      <c r="L509" s="46"/>
      <c r="M509" s="218"/>
      <c r="N509" s="219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131</v>
      </c>
      <c r="AU509" s="19" t="s">
        <v>79</v>
      </c>
    </row>
    <row r="510" spans="1:47" s="2" customFormat="1" ht="12">
      <c r="A510" s="40"/>
      <c r="B510" s="41"/>
      <c r="C510" s="42"/>
      <c r="D510" s="220" t="s">
        <v>133</v>
      </c>
      <c r="E510" s="42"/>
      <c r="F510" s="221" t="s">
        <v>809</v>
      </c>
      <c r="G510" s="42"/>
      <c r="H510" s="42"/>
      <c r="I510" s="217"/>
      <c r="J510" s="42"/>
      <c r="K510" s="42"/>
      <c r="L510" s="46"/>
      <c r="M510" s="218"/>
      <c r="N510" s="219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133</v>
      </c>
      <c r="AU510" s="19" t="s">
        <v>79</v>
      </c>
    </row>
    <row r="511" spans="1:47" s="2" customFormat="1" ht="12">
      <c r="A511" s="40"/>
      <c r="B511" s="41"/>
      <c r="C511" s="42"/>
      <c r="D511" s="215" t="s">
        <v>722</v>
      </c>
      <c r="E511" s="42"/>
      <c r="F511" s="264" t="s">
        <v>810</v>
      </c>
      <c r="G511" s="42"/>
      <c r="H511" s="42"/>
      <c r="I511" s="217"/>
      <c r="J511" s="42"/>
      <c r="K511" s="42"/>
      <c r="L511" s="46"/>
      <c r="M511" s="218"/>
      <c r="N511" s="219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722</v>
      </c>
      <c r="AU511" s="19" t="s">
        <v>79</v>
      </c>
    </row>
    <row r="512" spans="1:63" s="12" customFormat="1" ht="22.8" customHeight="1">
      <c r="A512" s="12"/>
      <c r="B512" s="186"/>
      <c r="C512" s="187"/>
      <c r="D512" s="188" t="s">
        <v>68</v>
      </c>
      <c r="E512" s="200" t="s">
        <v>811</v>
      </c>
      <c r="F512" s="200" t="s">
        <v>812</v>
      </c>
      <c r="G512" s="187"/>
      <c r="H512" s="187"/>
      <c r="I512" s="190"/>
      <c r="J512" s="201">
        <f>BK512</f>
        <v>0</v>
      </c>
      <c r="K512" s="187"/>
      <c r="L512" s="192"/>
      <c r="M512" s="193"/>
      <c r="N512" s="194"/>
      <c r="O512" s="194"/>
      <c r="P512" s="195">
        <f>SUM(P513:P522)</f>
        <v>0</v>
      </c>
      <c r="Q512" s="194"/>
      <c r="R512" s="195">
        <f>SUM(R513:R522)</f>
        <v>0</v>
      </c>
      <c r="S512" s="194"/>
      <c r="T512" s="196">
        <f>SUM(T513:T522)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197" t="s">
        <v>159</v>
      </c>
      <c r="AT512" s="198" t="s">
        <v>68</v>
      </c>
      <c r="AU512" s="198" t="s">
        <v>77</v>
      </c>
      <c r="AY512" s="197" t="s">
        <v>122</v>
      </c>
      <c r="BK512" s="199">
        <f>SUM(BK513:BK522)</f>
        <v>0</v>
      </c>
    </row>
    <row r="513" spans="1:65" s="2" customFormat="1" ht="16.5" customHeight="1">
      <c r="A513" s="40"/>
      <c r="B513" s="41"/>
      <c r="C513" s="202" t="s">
        <v>813</v>
      </c>
      <c r="D513" s="202" t="s">
        <v>124</v>
      </c>
      <c r="E513" s="203" t="s">
        <v>814</v>
      </c>
      <c r="F513" s="204" t="s">
        <v>815</v>
      </c>
      <c r="G513" s="205" t="s">
        <v>749</v>
      </c>
      <c r="H513" s="206">
        <v>1</v>
      </c>
      <c r="I513" s="207"/>
      <c r="J513" s="208">
        <f>ROUND(I513*H513,2)</f>
        <v>0</v>
      </c>
      <c r="K513" s="204" t="s">
        <v>538</v>
      </c>
      <c r="L513" s="46"/>
      <c r="M513" s="209" t="s">
        <v>19</v>
      </c>
      <c r="N513" s="210" t="s">
        <v>40</v>
      </c>
      <c r="O513" s="86"/>
      <c r="P513" s="211">
        <f>O513*H513</f>
        <v>0</v>
      </c>
      <c r="Q513" s="211">
        <v>0</v>
      </c>
      <c r="R513" s="211">
        <f>Q513*H513</f>
        <v>0</v>
      </c>
      <c r="S513" s="211">
        <v>0</v>
      </c>
      <c r="T513" s="212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3" t="s">
        <v>750</v>
      </c>
      <c r="AT513" s="213" t="s">
        <v>124</v>
      </c>
      <c r="AU513" s="213" t="s">
        <v>79</v>
      </c>
      <c r="AY513" s="19" t="s">
        <v>122</v>
      </c>
      <c r="BE513" s="214">
        <f>IF(N513="základní",J513,0)</f>
        <v>0</v>
      </c>
      <c r="BF513" s="214">
        <f>IF(N513="snížená",J513,0)</f>
        <v>0</v>
      </c>
      <c r="BG513" s="214">
        <f>IF(N513="zákl. přenesená",J513,0)</f>
        <v>0</v>
      </c>
      <c r="BH513" s="214">
        <f>IF(N513="sníž. přenesená",J513,0)</f>
        <v>0</v>
      </c>
      <c r="BI513" s="214">
        <f>IF(N513="nulová",J513,0)</f>
        <v>0</v>
      </c>
      <c r="BJ513" s="19" t="s">
        <v>77</v>
      </c>
      <c r="BK513" s="214">
        <f>ROUND(I513*H513,2)</f>
        <v>0</v>
      </c>
      <c r="BL513" s="19" t="s">
        <v>750</v>
      </c>
      <c r="BM513" s="213" t="s">
        <v>816</v>
      </c>
    </row>
    <row r="514" spans="1:47" s="2" customFormat="1" ht="12">
      <c r="A514" s="40"/>
      <c r="B514" s="41"/>
      <c r="C514" s="42"/>
      <c r="D514" s="215" t="s">
        <v>131</v>
      </c>
      <c r="E514" s="42"/>
      <c r="F514" s="216" t="s">
        <v>815</v>
      </c>
      <c r="G514" s="42"/>
      <c r="H514" s="42"/>
      <c r="I514" s="217"/>
      <c r="J514" s="42"/>
      <c r="K514" s="42"/>
      <c r="L514" s="46"/>
      <c r="M514" s="218"/>
      <c r="N514" s="219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131</v>
      </c>
      <c r="AU514" s="19" t="s">
        <v>79</v>
      </c>
    </row>
    <row r="515" spans="1:47" s="2" customFormat="1" ht="12">
      <c r="A515" s="40"/>
      <c r="B515" s="41"/>
      <c r="C515" s="42"/>
      <c r="D515" s="220" t="s">
        <v>133</v>
      </c>
      <c r="E515" s="42"/>
      <c r="F515" s="221" t="s">
        <v>817</v>
      </c>
      <c r="G515" s="42"/>
      <c r="H515" s="42"/>
      <c r="I515" s="217"/>
      <c r="J515" s="42"/>
      <c r="K515" s="42"/>
      <c r="L515" s="46"/>
      <c r="M515" s="218"/>
      <c r="N515" s="219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133</v>
      </c>
      <c r="AU515" s="19" t="s">
        <v>79</v>
      </c>
    </row>
    <row r="516" spans="1:51" s="15" customFormat="1" ht="12">
      <c r="A516" s="15"/>
      <c r="B516" s="254"/>
      <c r="C516" s="255"/>
      <c r="D516" s="215" t="s">
        <v>135</v>
      </c>
      <c r="E516" s="256" t="s">
        <v>19</v>
      </c>
      <c r="F516" s="257" t="s">
        <v>818</v>
      </c>
      <c r="G516" s="255"/>
      <c r="H516" s="256" t="s">
        <v>19</v>
      </c>
      <c r="I516" s="258"/>
      <c r="J516" s="255"/>
      <c r="K516" s="255"/>
      <c r="L516" s="259"/>
      <c r="M516" s="260"/>
      <c r="N516" s="261"/>
      <c r="O516" s="261"/>
      <c r="P516" s="261"/>
      <c r="Q516" s="261"/>
      <c r="R516" s="261"/>
      <c r="S516" s="261"/>
      <c r="T516" s="262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3" t="s">
        <v>135</v>
      </c>
      <c r="AU516" s="263" t="s">
        <v>79</v>
      </c>
      <c r="AV516" s="15" t="s">
        <v>77</v>
      </c>
      <c r="AW516" s="15" t="s">
        <v>31</v>
      </c>
      <c r="AX516" s="15" t="s">
        <v>69</v>
      </c>
      <c r="AY516" s="263" t="s">
        <v>122</v>
      </c>
    </row>
    <row r="517" spans="1:51" s="13" customFormat="1" ht="12">
      <c r="A517" s="13"/>
      <c r="B517" s="222"/>
      <c r="C517" s="223"/>
      <c r="D517" s="215" t="s">
        <v>135</v>
      </c>
      <c r="E517" s="224" t="s">
        <v>19</v>
      </c>
      <c r="F517" s="225" t="s">
        <v>77</v>
      </c>
      <c r="G517" s="223"/>
      <c r="H517" s="226">
        <v>1</v>
      </c>
      <c r="I517" s="227"/>
      <c r="J517" s="223"/>
      <c r="K517" s="223"/>
      <c r="L517" s="228"/>
      <c r="M517" s="229"/>
      <c r="N517" s="230"/>
      <c r="O517" s="230"/>
      <c r="P517" s="230"/>
      <c r="Q517" s="230"/>
      <c r="R517" s="230"/>
      <c r="S517" s="230"/>
      <c r="T517" s="23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2" t="s">
        <v>135</v>
      </c>
      <c r="AU517" s="232" t="s">
        <v>79</v>
      </c>
      <c r="AV517" s="13" t="s">
        <v>79</v>
      </c>
      <c r="AW517" s="13" t="s">
        <v>31</v>
      </c>
      <c r="AX517" s="13" t="s">
        <v>77</v>
      </c>
      <c r="AY517" s="232" t="s">
        <v>122</v>
      </c>
    </row>
    <row r="518" spans="1:65" s="2" customFormat="1" ht="16.5" customHeight="1">
      <c r="A518" s="40"/>
      <c r="B518" s="41"/>
      <c r="C518" s="202" t="s">
        <v>819</v>
      </c>
      <c r="D518" s="202" t="s">
        <v>124</v>
      </c>
      <c r="E518" s="203" t="s">
        <v>820</v>
      </c>
      <c r="F518" s="204" t="s">
        <v>821</v>
      </c>
      <c r="G518" s="205" t="s">
        <v>749</v>
      </c>
      <c r="H518" s="206">
        <v>1</v>
      </c>
      <c r="I518" s="207"/>
      <c r="J518" s="208">
        <f>ROUND(I518*H518,2)</f>
        <v>0</v>
      </c>
      <c r="K518" s="204" t="s">
        <v>538</v>
      </c>
      <c r="L518" s="46"/>
      <c r="M518" s="209" t="s">
        <v>19</v>
      </c>
      <c r="N518" s="210" t="s">
        <v>40</v>
      </c>
      <c r="O518" s="86"/>
      <c r="P518" s="211">
        <f>O518*H518</f>
        <v>0</v>
      </c>
      <c r="Q518" s="211">
        <v>0</v>
      </c>
      <c r="R518" s="211">
        <f>Q518*H518</f>
        <v>0</v>
      </c>
      <c r="S518" s="211">
        <v>0</v>
      </c>
      <c r="T518" s="212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3" t="s">
        <v>750</v>
      </c>
      <c r="AT518" s="213" t="s">
        <v>124</v>
      </c>
      <c r="AU518" s="213" t="s">
        <v>79</v>
      </c>
      <c r="AY518" s="19" t="s">
        <v>122</v>
      </c>
      <c r="BE518" s="214">
        <f>IF(N518="základní",J518,0)</f>
        <v>0</v>
      </c>
      <c r="BF518" s="214">
        <f>IF(N518="snížená",J518,0)</f>
        <v>0</v>
      </c>
      <c r="BG518" s="214">
        <f>IF(N518="zákl. přenesená",J518,0)</f>
        <v>0</v>
      </c>
      <c r="BH518" s="214">
        <f>IF(N518="sníž. přenesená",J518,0)</f>
        <v>0</v>
      </c>
      <c r="BI518" s="214">
        <f>IF(N518="nulová",J518,0)</f>
        <v>0</v>
      </c>
      <c r="BJ518" s="19" t="s">
        <v>77</v>
      </c>
      <c r="BK518" s="214">
        <f>ROUND(I518*H518,2)</f>
        <v>0</v>
      </c>
      <c r="BL518" s="19" t="s">
        <v>750</v>
      </c>
      <c r="BM518" s="213" t="s">
        <v>822</v>
      </c>
    </row>
    <row r="519" spans="1:47" s="2" customFormat="1" ht="12">
      <c r="A519" s="40"/>
      <c r="B519" s="41"/>
      <c r="C519" s="42"/>
      <c r="D519" s="215" t="s">
        <v>131</v>
      </c>
      <c r="E519" s="42"/>
      <c r="F519" s="216" t="s">
        <v>821</v>
      </c>
      <c r="G519" s="42"/>
      <c r="H519" s="42"/>
      <c r="I519" s="217"/>
      <c r="J519" s="42"/>
      <c r="K519" s="42"/>
      <c r="L519" s="46"/>
      <c r="M519" s="218"/>
      <c r="N519" s="219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131</v>
      </c>
      <c r="AU519" s="19" t="s">
        <v>79</v>
      </c>
    </row>
    <row r="520" spans="1:47" s="2" customFormat="1" ht="12">
      <c r="A520" s="40"/>
      <c r="B520" s="41"/>
      <c r="C520" s="42"/>
      <c r="D520" s="220" t="s">
        <v>133</v>
      </c>
      <c r="E520" s="42"/>
      <c r="F520" s="221" t="s">
        <v>823</v>
      </c>
      <c r="G520" s="42"/>
      <c r="H520" s="42"/>
      <c r="I520" s="217"/>
      <c r="J520" s="42"/>
      <c r="K520" s="42"/>
      <c r="L520" s="46"/>
      <c r="M520" s="218"/>
      <c r="N520" s="219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133</v>
      </c>
      <c r="AU520" s="19" t="s">
        <v>79</v>
      </c>
    </row>
    <row r="521" spans="1:51" s="15" customFormat="1" ht="12">
      <c r="A521" s="15"/>
      <c r="B521" s="254"/>
      <c r="C521" s="255"/>
      <c r="D521" s="215" t="s">
        <v>135</v>
      </c>
      <c r="E521" s="256" t="s">
        <v>19</v>
      </c>
      <c r="F521" s="257" t="s">
        <v>824</v>
      </c>
      <c r="G521" s="255"/>
      <c r="H521" s="256" t="s">
        <v>19</v>
      </c>
      <c r="I521" s="258"/>
      <c r="J521" s="255"/>
      <c r="K521" s="255"/>
      <c r="L521" s="259"/>
      <c r="M521" s="260"/>
      <c r="N521" s="261"/>
      <c r="O521" s="261"/>
      <c r="P521" s="261"/>
      <c r="Q521" s="261"/>
      <c r="R521" s="261"/>
      <c r="S521" s="261"/>
      <c r="T521" s="262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63" t="s">
        <v>135</v>
      </c>
      <c r="AU521" s="263" t="s">
        <v>79</v>
      </c>
      <c r="AV521" s="15" t="s">
        <v>77</v>
      </c>
      <c r="AW521" s="15" t="s">
        <v>31</v>
      </c>
      <c r="AX521" s="15" t="s">
        <v>69</v>
      </c>
      <c r="AY521" s="263" t="s">
        <v>122</v>
      </c>
    </row>
    <row r="522" spans="1:51" s="13" customFormat="1" ht="12">
      <c r="A522" s="13"/>
      <c r="B522" s="222"/>
      <c r="C522" s="223"/>
      <c r="D522" s="215" t="s">
        <v>135</v>
      </c>
      <c r="E522" s="224" t="s">
        <v>19</v>
      </c>
      <c r="F522" s="225" t="s">
        <v>77</v>
      </c>
      <c r="G522" s="223"/>
      <c r="H522" s="226">
        <v>1</v>
      </c>
      <c r="I522" s="227"/>
      <c r="J522" s="223"/>
      <c r="K522" s="223"/>
      <c r="L522" s="228"/>
      <c r="M522" s="229"/>
      <c r="N522" s="230"/>
      <c r="O522" s="230"/>
      <c r="P522" s="230"/>
      <c r="Q522" s="230"/>
      <c r="R522" s="230"/>
      <c r="S522" s="230"/>
      <c r="T522" s="23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2" t="s">
        <v>135</v>
      </c>
      <c r="AU522" s="232" t="s">
        <v>79</v>
      </c>
      <c r="AV522" s="13" t="s">
        <v>79</v>
      </c>
      <c r="AW522" s="13" t="s">
        <v>31</v>
      </c>
      <c r="AX522" s="13" t="s">
        <v>77</v>
      </c>
      <c r="AY522" s="232" t="s">
        <v>122</v>
      </c>
    </row>
    <row r="523" spans="1:63" s="12" customFormat="1" ht="22.8" customHeight="1">
      <c r="A523" s="12"/>
      <c r="B523" s="186"/>
      <c r="C523" s="187"/>
      <c r="D523" s="188" t="s">
        <v>68</v>
      </c>
      <c r="E523" s="200" t="s">
        <v>825</v>
      </c>
      <c r="F523" s="200" t="s">
        <v>826</v>
      </c>
      <c r="G523" s="187"/>
      <c r="H523" s="187"/>
      <c r="I523" s="190"/>
      <c r="J523" s="201">
        <f>BK523</f>
        <v>0</v>
      </c>
      <c r="K523" s="187"/>
      <c r="L523" s="192"/>
      <c r="M523" s="193"/>
      <c r="N523" s="194"/>
      <c r="O523" s="194"/>
      <c r="P523" s="195">
        <f>SUM(P524:P528)</f>
        <v>0</v>
      </c>
      <c r="Q523" s="194"/>
      <c r="R523" s="195">
        <f>SUM(R524:R528)</f>
        <v>0</v>
      </c>
      <c r="S523" s="194"/>
      <c r="T523" s="196">
        <f>SUM(T524:T528)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197" t="s">
        <v>159</v>
      </c>
      <c r="AT523" s="198" t="s">
        <v>68</v>
      </c>
      <c r="AU523" s="198" t="s">
        <v>77</v>
      </c>
      <c r="AY523" s="197" t="s">
        <v>122</v>
      </c>
      <c r="BK523" s="199">
        <f>SUM(BK524:BK528)</f>
        <v>0</v>
      </c>
    </row>
    <row r="524" spans="1:65" s="2" customFormat="1" ht="16.5" customHeight="1">
      <c r="A524" s="40"/>
      <c r="B524" s="41"/>
      <c r="C524" s="202" t="s">
        <v>827</v>
      </c>
      <c r="D524" s="202" t="s">
        <v>124</v>
      </c>
      <c r="E524" s="203" t="s">
        <v>828</v>
      </c>
      <c r="F524" s="204" t="s">
        <v>826</v>
      </c>
      <c r="G524" s="205" t="s">
        <v>749</v>
      </c>
      <c r="H524" s="206">
        <v>1</v>
      </c>
      <c r="I524" s="207"/>
      <c r="J524" s="208">
        <f>ROUND(I524*H524,2)</f>
        <v>0</v>
      </c>
      <c r="K524" s="204" t="s">
        <v>538</v>
      </c>
      <c r="L524" s="46"/>
      <c r="M524" s="209" t="s">
        <v>19</v>
      </c>
      <c r="N524" s="210" t="s">
        <v>40</v>
      </c>
      <c r="O524" s="86"/>
      <c r="P524" s="211">
        <f>O524*H524</f>
        <v>0</v>
      </c>
      <c r="Q524" s="211">
        <v>0</v>
      </c>
      <c r="R524" s="211">
        <f>Q524*H524</f>
        <v>0</v>
      </c>
      <c r="S524" s="211">
        <v>0</v>
      </c>
      <c r="T524" s="212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3" t="s">
        <v>750</v>
      </c>
      <c r="AT524" s="213" t="s">
        <v>124</v>
      </c>
      <c r="AU524" s="213" t="s">
        <v>79</v>
      </c>
      <c r="AY524" s="19" t="s">
        <v>122</v>
      </c>
      <c r="BE524" s="214">
        <f>IF(N524="základní",J524,0)</f>
        <v>0</v>
      </c>
      <c r="BF524" s="214">
        <f>IF(N524="snížená",J524,0)</f>
        <v>0</v>
      </c>
      <c r="BG524" s="214">
        <f>IF(N524="zákl. přenesená",J524,0)</f>
        <v>0</v>
      </c>
      <c r="BH524" s="214">
        <f>IF(N524="sníž. přenesená",J524,0)</f>
        <v>0</v>
      </c>
      <c r="BI524" s="214">
        <f>IF(N524="nulová",J524,0)</f>
        <v>0</v>
      </c>
      <c r="BJ524" s="19" t="s">
        <v>77</v>
      </c>
      <c r="BK524" s="214">
        <f>ROUND(I524*H524,2)</f>
        <v>0</v>
      </c>
      <c r="BL524" s="19" t="s">
        <v>750</v>
      </c>
      <c r="BM524" s="213" t="s">
        <v>829</v>
      </c>
    </row>
    <row r="525" spans="1:47" s="2" customFormat="1" ht="12">
      <c r="A525" s="40"/>
      <c r="B525" s="41"/>
      <c r="C525" s="42"/>
      <c r="D525" s="215" t="s">
        <v>131</v>
      </c>
      <c r="E525" s="42"/>
      <c r="F525" s="216" t="s">
        <v>826</v>
      </c>
      <c r="G525" s="42"/>
      <c r="H525" s="42"/>
      <c r="I525" s="217"/>
      <c r="J525" s="42"/>
      <c r="K525" s="42"/>
      <c r="L525" s="46"/>
      <c r="M525" s="218"/>
      <c r="N525" s="219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131</v>
      </c>
      <c r="AU525" s="19" t="s">
        <v>79</v>
      </c>
    </row>
    <row r="526" spans="1:47" s="2" customFormat="1" ht="12">
      <c r="A526" s="40"/>
      <c r="B526" s="41"/>
      <c r="C526" s="42"/>
      <c r="D526" s="220" t="s">
        <v>133</v>
      </c>
      <c r="E526" s="42"/>
      <c r="F526" s="221" t="s">
        <v>830</v>
      </c>
      <c r="G526" s="42"/>
      <c r="H526" s="42"/>
      <c r="I526" s="217"/>
      <c r="J526" s="42"/>
      <c r="K526" s="42"/>
      <c r="L526" s="46"/>
      <c r="M526" s="218"/>
      <c r="N526" s="219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133</v>
      </c>
      <c r="AU526" s="19" t="s">
        <v>79</v>
      </c>
    </row>
    <row r="527" spans="1:51" s="15" customFormat="1" ht="12">
      <c r="A527" s="15"/>
      <c r="B527" s="254"/>
      <c r="C527" s="255"/>
      <c r="D527" s="215" t="s">
        <v>135</v>
      </c>
      <c r="E527" s="256" t="s">
        <v>19</v>
      </c>
      <c r="F527" s="257" t="s">
        <v>831</v>
      </c>
      <c r="G527" s="255"/>
      <c r="H527" s="256" t="s">
        <v>19</v>
      </c>
      <c r="I527" s="258"/>
      <c r="J527" s="255"/>
      <c r="K527" s="255"/>
      <c r="L527" s="259"/>
      <c r="M527" s="260"/>
      <c r="N527" s="261"/>
      <c r="O527" s="261"/>
      <c r="P527" s="261"/>
      <c r="Q527" s="261"/>
      <c r="R527" s="261"/>
      <c r="S527" s="261"/>
      <c r="T527" s="262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3" t="s">
        <v>135</v>
      </c>
      <c r="AU527" s="263" t="s">
        <v>79</v>
      </c>
      <c r="AV527" s="15" t="s">
        <v>77</v>
      </c>
      <c r="AW527" s="15" t="s">
        <v>31</v>
      </c>
      <c r="AX527" s="15" t="s">
        <v>69</v>
      </c>
      <c r="AY527" s="263" t="s">
        <v>122</v>
      </c>
    </row>
    <row r="528" spans="1:51" s="13" customFormat="1" ht="12">
      <c r="A528" s="13"/>
      <c r="B528" s="222"/>
      <c r="C528" s="223"/>
      <c r="D528" s="215" t="s">
        <v>135</v>
      </c>
      <c r="E528" s="224" t="s">
        <v>19</v>
      </c>
      <c r="F528" s="225" t="s">
        <v>77</v>
      </c>
      <c r="G528" s="223"/>
      <c r="H528" s="226">
        <v>1</v>
      </c>
      <c r="I528" s="227"/>
      <c r="J528" s="223"/>
      <c r="K528" s="223"/>
      <c r="L528" s="228"/>
      <c r="M528" s="229"/>
      <c r="N528" s="230"/>
      <c r="O528" s="230"/>
      <c r="P528" s="230"/>
      <c r="Q528" s="230"/>
      <c r="R528" s="230"/>
      <c r="S528" s="230"/>
      <c r="T528" s="23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2" t="s">
        <v>135</v>
      </c>
      <c r="AU528" s="232" t="s">
        <v>79</v>
      </c>
      <c r="AV528" s="13" t="s">
        <v>79</v>
      </c>
      <c r="AW528" s="13" t="s">
        <v>31</v>
      </c>
      <c r="AX528" s="13" t="s">
        <v>77</v>
      </c>
      <c r="AY528" s="232" t="s">
        <v>122</v>
      </c>
    </row>
    <row r="529" spans="1:63" s="12" customFormat="1" ht="22.8" customHeight="1">
      <c r="A529" s="12"/>
      <c r="B529" s="186"/>
      <c r="C529" s="187"/>
      <c r="D529" s="188" t="s">
        <v>68</v>
      </c>
      <c r="E529" s="200" t="s">
        <v>832</v>
      </c>
      <c r="F529" s="200" t="s">
        <v>833</v>
      </c>
      <c r="G529" s="187"/>
      <c r="H529" s="187"/>
      <c r="I529" s="190"/>
      <c r="J529" s="201">
        <f>BK529</f>
        <v>0</v>
      </c>
      <c r="K529" s="187"/>
      <c r="L529" s="192"/>
      <c r="M529" s="193"/>
      <c r="N529" s="194"/>
      <c r="O529" s="194"/>
      <c r="P529" s="195">
        <f>SUM(P530:P534)</f>
        <v>0</v>
      </c>
      <c r="Q529" s="194"/>
      <c r="R529" s="195">
        <f>SUM(R530:R534)</f>
        <v>0</v>
      </c>
      <c r="S529" s="194"/>
      <c r="T529" s="196">
        <f>SUM(T530:T534)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197" t="s">
        <v>159</v>
      </c>
      <c r="AT529" s="198" t="s">
        <v>68</v>
      </c>
      <c r="AU529" s="198" t="s">
        <v>77</v>
      </c>
      <c r="AY529" s="197" t="s">
        <v>122</v>
      </c>
      <c r="BK529" s="199">
        <f>SUM(BK530:BK534)</f>
        <v>0</v>
      </c>
    </row>
    <row r="530" spans="1:65" s="2" customFormat="1" ht="16.5" customHeight="1">
      <c r="A530" s="40"/>
      <c r="B530" s="41"/>
      <c r="C530" s="202" t="s">
        <v>834</v>
      </c>
      <c r="D530" s="202" t="s">
        <v>124</v>
      </c>
      <c r="E530" s="203" t="s">
        <v>835</v>
      </c>
      <c r="F530" s="204" t="s">
        <v>833</v>
      </c>
      <c r="G530" s="205" t="s">
        <v>749</v>
      </c>
      <c r="H530" s="206">
        <v>1</v>
      </c>
      <c r="I530" s="207"/>
      <c r="J530" s="208">
        <f>ROUND(I530*H530,2)</f>
        <v>0</v>
      </c>
      <c r="K530" s="204" t="s">
        <v>538</v>
      </c>
      <c r="L530" s="46"/>
      <c r="M530" s="209" t="s">
        <v>19</v>
      </c>
      <c r="N530" s="210" t="s">
        <v>40</v>
      </c>
      <c r="O530" s="86"/>
      <c r="P530" s="211">
        <f>O530*H530</f>
        <v>0</v>
      </c>
      <c r="Q530" s="211">
        <v>0</v>
      </c>
      <c r="R530" s="211">
        <f>Q530*H530</f>
        <v>0</v>
      </c>
      <c r="S530" s="211">
        <v>0</v>
      </c>
      <c r="T530" s="212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3" t="s">
        <v>750</v>
      </c>
      <c r="AT530" s="213" t="s">
        <v>124</v>
      </c>
      <c r="AU530" s="213" t="s">
        <v>79</v>
      </c>
      <c r="AY530" s="19" t="s">
        <v>122</v>
      </c>
      <c r="BE530" s="214">
        <f>IF(N530="základní",J530,0)</f>
        <v>0</v>
      </c>
      <c r="BF530" s="214">
        <f>IF(N530="snížená",J530,0)</f>
        <v>0</v>
      </c>
      <c r="BG530" s="214">
        <f>IF(N530="zákl. přenesená",J530,0)</f>
        <v>0</v>
      </c>
      <c r="BH530" s="214">
        <f>IF(N530="sníž. přenesená",J530,0)</f>
        <v>0</v>
      </c>
      <c r="BI530" s="214">
        <f>IF(N530="nulová",J530,0)</f>
        <v>0</v>
      </c>
      <c r="BJ530" s="19" t="s">
        <v>77</v>
      </c>
      <c r="BK530" s="214">
        <f>ROUND(I530*H530,2)</f>
        <v>0</v>
      </c>
      <c r="BL530" s="19" t="s">
        <v>750</v>
      </c>
      <c r="BM530" s="213" t="s">
        <v>836</v>
      </c>
    </row>
    <row r="531" spans="1:47" s="2" customFormat="1" ht="12">
      <c r="A531" s="40"/>
      <c r="B531" s="41"/>
      <c r="C531" s="42"/>
      <c r="D531" s="215" t="s">
        <v>131</v>
      </c>
      <c r="E531" s="42"/>
      <c r="F531" s="216" t="s">
        <v>833</v>
      </c>
      <c r="G531" s="42"/>
      <c r="H531" s="42"/>
      <c r="I531" s="217"/>
      <c r="J531" s="42"/>
      <c r="K531" s="42"/>
      <c r="L531" s="46"/>
      <c r="M531" s="218"/>
      <c r="N531" s="219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131</v>
      </c>
      <c r="AU531" s="19" t="s">
        <v>79</v>
      </c>
    </row>
    <row r="532" spans="1:47" s="2" customFormat="1" ht="12">
      <c r="A532" s="40"/>
      <c r="B532" s="41"/>
      <c r="C532" s="42"/>
      <c r="D532" s="220" t="s">
        <v>133</v>
      </c>
      <c r="E532" s="42"/>
      <c r="F532" s="221" t="s">
        <v>837</v>
      </c>
      <c r="G532" s="42"/>
      <c r="H532" s="42"/>
      <c r="I532" s="217"/>
      <c r="J532" s="42"/>
      <c r="K532" s="42"/>
      <c r="L532" s="46"/>
      <c r="M532" s="218"/>
      <c r="N532" s="219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133</v>
      </c>
      <c r="AU532" s="19" t="s">
        <v>79</v>
      </c>
    </row>
    <row r="533" spans="1:51" s="15" customFormat="1" ht="12">
      <c r="A533" s="15"/>
      <c r="B533" s="254"/>
      <c r="C533" s="255"/>
      <c r="D533" s="215" t="s">
        <v>135</v>
      </c>
      <c r="E533" s="256" t="s">
        <v>19</v>
      </c>
      <c r="F533" s="257" t="s">
        <v>838</v>
      </c>
      <c r="G533" s="255"/>
      <c r="H533" s="256" t="s">
        <v>19</v>
      </c>
      <c r="I533" s="258"/>
      <c r="J533" s="255"/>
      <c r="K533" s="255"/>
      <c r="L533" s="259"/>
      <c r="M533" s="260"/>
      <c r="N533" s="261"/>
      <c r="O533" s="261"/>
      <c r="P533" s="261"/>
      <c r="Q533" s="261"/>
      <c r="R533" s="261"/>
      <c r="S533" s="261"/>
      <c r="T533" s="262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3" t="s">
        <v>135</v>
      </c>
      <c r="AU533" s="263" t="s">
        <v>79</v>
      </c>
      <c r="AV533" s="15" t="s">
        <v>77</v>
      </c>
      <c r="AW533" s="15" t="s">
        <v>31</v>
      </c>
      <c r="AX533" s="15" t="s">
        <v>69</v>
      </c>
      <c r="AY533" s="263" t="s">
        <v>122</v>
      </c>
    </row>
    <row r="534" spans="1:51" s="13" customFormat="1" ht="12">
      <c r="A534" s="13"/>
      <c r="B534" s="222"/>
      <c r="C534" s="223"/>
      <c r="D534" s="215" t="s">
        <v>135</v>
      </c>
      <c r="E534" s="224" t="s">
        <v>19</v>
      </c>
      <c r="F534" s="225" t="s">
        <v>77</v>
      </c>
      <c r="G534" s="223"/>
      <c r="H534" s="226">
        <v>1</v>
      </c>
      <c r="I534" s="227"/>
      <c r="J534" s="223"/>
      <c r="K534" s="223"/>
      <c r="L534" s="228"/>
      <c r="M534" s="265"/>
      <c r="N534" s="266"/>
      <c r="O534" s="266"/>
      <c r="P534" s="266"/>
      <c r="Q534" s="266"/>
      <c r="R534" s="266"/>
      <c r="S534" s="266"/>
      <c r="T534" s="26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2" t="s">
        <v>135</v>
      </c>
      <c r="AU534" s="232" t="s">
        <v>79</v>
      </c>
      <c r="AV534" s="13" t="s">
        <v>79</v>
      </c>
      <c r="AW534" s="13" t="s">
        <v>31</v>
      </c>
      <c r="AX534" s="13" t="s">
        <v>77</v>
      </c>
      <c r="AY534" s="232" t="s">
        <v>122</v>
      </c>
    </row>
    <row r="535" spans="1:31" s="2" customFormat="1" ht="6.95" customHeight="1">
      <c r="A535" s="40"/>
      <c r="B535" s="61"/>
      <c r="C535" s="62"/>
      <c r="D535" s="62"/>
      <c r="E535" s="62"/>
      <c r="F535" s="62"/>
      <c r="G535" s="62"/>
      <c r="H535" s="62"/>
      <c r="I535" s="62"/>
      <c r="J535" s="62"/>
      <c r="K535" s="62"/>
      <c r="L535" s="46"/>
      <c r="M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</row>
  </sheetData>
  <sheetProtection password="CC35" sheet="1" objects="1" scenarios="1" formatColumns="0" formatRows="0" autoFilter="0"/>
  <autoFilter ref="C98:K534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hyperlinks>
    <hyperlink ref="F104" r:id="rId1" display="https://podminky.urs.cz/item/CS_URS_2024_01/113107131"/>
    <hyperlink ref="F108" r:id="rId2" display="https://podminky.urs.cz/item/CS_URS_2024_01/113107141"/>
    <hyperlink ref="F112" r:id="rId3" display="https://podminky.urs.cz/item/CS_URS_2024_01/113107164"/>
    <hyperlink ref="F118" r:id="rId4" display="https://podminky.urs.cz/item/CS_URS_2024_01/113201112"/>
    <hyperlink ref="F122" r:id="rId5" display="https://podminky.urs.cz/item/CS_URS_2024_01/114203103"/>
    <hyperlink ref="F126" r:id="rId6" display="https://podminky.urs.cz/item/CS_URS_2024_01/115001106"/>
    <hyperlink ref="F130" r:id="rId7" display="https://podminky.urs.cz/item/CS_URS_2024_01/115101201"/>
    <hyperlink ref="F134" r:id="rId8" display="https://podminky.urs.cz/item/CS_URS_2024_01/121151103"/>
    <hyperlink ref="F138" r:id="rId9" display="https://podminky.urs.cz/item/CS_URS_2024_01/131351202"/>
    <hyperlink ref="F142" r:id="rId10" display="https://podminky.urs.cz/item/CS_URS_2024_01/153191121"/>
    <hyperlink ref="F148" r:id="rId11" display="https://podminky.urs.cz/item/CS_URS_2024_01/153191131"/>
    <hyperlink ref="F151" r:id="rId12" display="https://podminky.urs.cz/item/CS_URS_2024_01/162751117"/>
    <hyperlink ref="F154" r:id="rId13" display="https://podminky.urs.cz/item/CS_URS_2024_01/162751119"/>
    <hyperlink ref="F158" r:id="rId14" display="https://podminky.urs.cz/item/CS_URS_2024_01/171201221"/>
    <hyperlink ref="F162" r:id="rId15" display="https://podminky.urs.cz/item/CS_URS_2024_01/171251201"/>
    <hyperlink ref="F165" r:id="rId16" display="https://podminky.urs.cz/item/CS_URS_2024_01/181411132"/>
    <hyperlink ref="F171" r:id="rId17" display="https://podminky.urs.cz/item/CS_URS_2024_01/182311123"/>
    <hyperlink ref="F178" r:id="rId18" display="https://podminky.urs.cz/item/CS_URS_2024_01/212792312"/>
    <hyperlink ref="F182" r:id="rId19" display="https://podminky.urs.cz/item/CS_URS_2024_01/212972113"/>
    <hyperlink ref="F186" r:id="rId20" display="https://podminky.urs.cz/item/CS_URS_2024_01/274321118"/>
    <hyperlink ref="F190" r:id="rId21" display="https://podminky.urs.cz/item/CS_URS_2024_01/274321191"/>
    <hyperlink ref="F193" r:id="rId22" display="https://podminky.urs.cz/item/CS_URS_2024_01/274354111"/>
    <hyperlink ref="F197" r:id="rId23" display="https://podminky.urs.cz/item/CS_URS_2024_01/274354211"/>
    <hyperlink ref="F200" r:id="rId24" display="https://podminky.urs.cz/item/CS_URS_2024_01/274361116"/>
    <hyperlink ref="F206" r:id="rId25" display="https://podminky.urs.cz/item/CS_URS_2024_01/334213211"/>
    <hyperlink ref="F210" r:id="rId26" display="https://podminky.urs.cz/item/CS_URS_2024_01/334323118"/>
    <hyperlink ref="F214" r:id="rId27" display="https://podminky.urs.cz/item/CS_URS_2024_01/334323191"/>
    <hyperlink ref="F217" r:id="rId28" display="https://podminky.urs.cz/item/CS_URS_2024_01/334351112"/>
    <hyperlink ref="F221" r:id="rId29" display="https://podminky.urs.cz/item/CS_URS_2024_01/334351211"/>
    <hyperlink ref="F224" r:id="rId30" display="https://podminky.urs.cz/item/CS_URS_2024_01/334361216"/>
    <hyperlink ref="F229" r:id="rId31" display="https://podminky.urs.cz/item/CS_URS_2024_01/348171112"/>
    <hyperlink ref="F235" r:id="rId32" display="https://podminky.urs.cz/item/CS_URS_2024_01/421321108"/>
    <hyperlink ref="F239" r:id="rId33" display="https://podminky.urs.cz/item/CS_URS_2024_01/421321192"/>
    <hyperlink ref="F242" r:id="rId34" display="https://podminky.urs.cz/item/CS_URS_2024_01/421351131"/>
    <hyperlink ref="F246" r:id="rId35" display="https://podminky.urs.cz/item/CS_URS_2024_01/421351231"/>
    <hyperlink ref="F249" r:id="rId36" display="https://podminky.urs.cz/item/CS_URS_2024_01/421361226"/>
    <hyperlink ref="F254" r:id="rId37" display="https://podminky.urs.cz/item/CS_URS_2024_01/421361411"/>
    <hyperlink ref="F259" r:id="rId38" display="https://podminky.urs.cz/item/CS_URS_2024_01/421955112"/>
    <hyperlink ref="F263" r:id="rId39" display="https://podminky.urs.cz/item/CS_URS_2024_01/421955212"/>
    <hyperlink ref="F266" r:id="rId40" display="https://podminky.urs.cz/item/CS_URS_2024_01/428381312"/>
    <hyperlink ref="F270" r:id="rId41" display="https://podminky.urs.cz/item/CS_URS_2024_01/451315135"/>
    <hyperlink ref="F274" r:id="rId42" display="https://podminky.urs.cz/item/CS_URS_2024_01/451475121"/>
    <hyperlink ref="F278" r:id="rId43" display="https://podminky.urs.cz/item/CS_URS_2024_01/452218010"/>
    <hyperlink ref="F282" r:id="rId44" display="https://podminky.urs.cz/item/CS_URS_2024_01/457311115"/>
    <hyperlink ref="F286" r:id="rId45" display="https://podminky.urs.cz/item/CS_URS_2024_01/458311111"/>
    <hyperlink ref="F293" r:id="rId46" display="https://podminky.urs.cz/item/CS_URS_2024_01/458501111"/>
    <hyperlink ref="F297" r:id="rId47" display="https://podminky.urs.cz/item/CS_URS_2024_01/458501112"/>
    <hyperlink ref="F302" r:id="rId48" display="https://podminky.urs.cz/item/CS_URS_2024_01/465513257"/>
    <hyperlink ref="F307" r:id="rId49" display="https://podminky.urs.cz/item/CS_URS_2024_01/564851111"/>
    <hyperlink ref="F313" r:id="rId50" display="https://podminky.urs.cz/item/CS_URS_2024_01/565145101"/>
    <hyperlink ref="F319" r:id="rId51" display="https://podminky.urs.cz/item/CS_URS_2024_01/573191111"/>
    <hyperlink ref="F325" r:id="rId52" display="https://podminky.urs.cz/item/CS_URS_2024_01/573231106"/>
    <hyperlink ref="F331" r:id="rId53" display="https://podminky.urs.cz/item/CS_URS_2024_01/577134111"/>
    <hyperlink ref="F337" r:id="rId54" display="https://podminky.urs.cz/item/CS_URS_2024_01/597661111"/>
    <hyperlink ref="F342" r:id="rId55" display="https://podminky.urs.cz/item/CS_URS_2024_01/632663101"/>
    <hyperlink ref="F348" r:id="rId56" display="https://podminky.urs.cz/item/CS_URS_2023_01/871355211"/>
    <hyperlink ref="F353" r:id="rId57" display="https://podminky.urs.cz/item/CS_URS_2024_01/899511112"/>
    <hyperlink ref="F361" r:id="rId58" display="https://podminky.urs.cz/item/CS_URS_2024_01/911381511"/>
    <hyperlink ref="F364" r:id="rId59" display="https://podminky.urs.cz/item/CS_URS_2024_01/911381521"/>
    <hyperlink ref="F368" r:id="rId60" display="https://podminky.urs.cz/item/CS_URS_2024_01/914112111"/>
    <hyperlink ref="F371" r:id="rId61" display="https://podminky.urs.cz/item/CS_URS_2024_01/914511112"/>
    <hyperlink ref="F376" r:id="rId62" display="https://podminky.urs.cz/item/CS_URS_2024_01/916131213"/>
    <hyperlink ref="F383" r:id="rId63" display="https://podminky.urs.cz/item/CS_URS_2024_01/919122131"/>
    <hyperlink ref="F387" r:id="rId64" display="https://podminky.urs.cz/item/CS_URS_2024_01/919735111"/>
    <hyperlink ref="F392" r:id="rId65" display="https://podminky.urs.cz/item/CS_URS_2024_01/948411111"/>
    <hyperlink ref="F396" r:id="rId66" display="https://podminky.urs.cz/item/CS_URS_2024_01/948411211"/>
    <hyperlink ref="F399" r:id="rId67" display="https://podminky.urs.cz/item/CS_URS_2024_01/948411911"/>
    <hyperlink ref="F402" r:id="rId68" display="https://podminky.urs.cz/item/CS_URS_2024_01/961021112"/>
    <hyperlink ref="F409" r:id="rId69" display="https://podminky.urs.cz/item/CS_URS_2024_01/961051111"/>
    <hyperlink ref="F413" r:id="rId70" display="https://podminky.urs.cz/item/CS_URS_2024_01/961085315"/>
    <hyperlink ref="F417" r:id="rId71" display="https://podminky.urs.cz/item/CS_URS_2024_01/966075141"/>
    <hyperlink ref="F421" r:id="rId72" display="https://podminky.urs.cz/item/CS_URS_2024_01/997211511"/>
    <hyperlink ref="F424" r:id="rId73" display="https://podminky.urs.cz/item/CS_URS_2024_01/997211529"/>
    <hyperlink ref="F428" r:id="rId74" display="https://podminky.urs.cz/item/CS_URS_2024_01/997221615"/>
    <hyperlink ref="F432" r:id="rId75" display="https://podminky.urs.cz/item/CS_URS_2024_01/997221625"/>
    <hyperlink ref="F435" r:id="rId76" display="https://podminky.urs.cz/item/CS_URS_2024_01/997221645"/>
    <hyperlink ref="F438" r:id="rId77" display="https://podminky.urs.cz/item/CS_URS_2024_01/997221655"/>
    <hyperlink ref="F443" r:id="rId78" display="https://podminky.urs.cz/item/CS_URS_2024_01/998212111"/>
    <hyperlink ref="F448" r:id="rId79" display="https://podminky.urs.cz/item/CS_URS_2024_01/711111001"/>
    <hyperlink ref="F457" r:id="rId80" display="https://podminky.urs.cz/item/CS_URS_2024_01/711132101"/>
    <hyperlink ref="F463" r:id="rId81" display="https://podminky.urs.cz/item/CS_URS_2024_01/998711101"/>
    <hyperlink ref="F468" r:id="rId82" display="https://podminky.urs.cz/item/CS_URS_2023_01/011103000"/>
    <hyperlink ref="F473" r:id="rId83" display="https://podminky.urs.cz/item/CS_URS_2023_01/012103000"/>
    <hyperlink ref="F478" r:id="rId84" display="https://podminky.urs.cz/item/CS_URS_2023_01/012303000"/>
    <hyperlink ref="F483" r:id="rId85" display="https://podminky.urs.cz/item/CS_URS_2024_01/012403000"/>
    <hyperlink ref="F487" r:id="rId86" display="https://podminky.urs.cz/item/CS_URS_2023_01/013203000"/>
    <hyperlink ref="F492" r:id="rId87" display="https://podminky.urs.cz/item/CS_URS_2023_01/013254000"/>
    <hyperlink ref="F495" r:id="rId88" display="https://podminky.urs.cz/item/CS_URS_2023_01/013294000"/>
    <hyperlink ref="F501" r:id="rId89" display="https://podminky.urs.cz/item/CS_URS_2023_01/022002000"/>
    <hyperlink ref="F507" r:id="rId90" display="https://podminky.urs.cz/item/CS_URS_2023_01/030001000"/>
    <hyperlink ref="F510" r:id="rId91" display="https://podminky.urs.cz/item/CS_URS_2023_01/034303000"/>
    <hyperlink ref="F515" r:id="rId92" display="https://podminky.urs.cz/item/CS_URS_2023_01/043002000"/>
    <hyperlink ref="F520" r:id="rId93" display="https://podminky.urs.cz/item/CS_URS_2023_01/043154000"/>
    <hyperlink ref="F526" r:id="rId94" display="https://podminky.urs.cz/item/CS_URS_2023_01/070001000"/>
    <hyperlink ref="F532" r:id="rId95" display="https://podminky.urs.cz/item/CS_URS_2023_01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6" customFormat="1" ht="45" customHeight="1">
      <c r="B3" s="272"/>
      <c r="C3" s="273" t="s">
        <v>839</v>
      </c>
      <c r="D3" s="273"/>
      <c r="E3" s="273"/>
      <c r="F3" s="273"/>
      <c r="G3" s="273"/>
      <c r="H3" s="273"/>
      <c r="I3" s="273"/>
      <c r="J3" s="273"/>
      <c r="K3" s="274"/>
    </row>
    <row r="4" spans="2:11" s="1" customFormat="1" ht="25.5" customHeight="1">
      <c r="B4" s="275"/>
      <c r="C4" s="276" t="s">
        <v>840</v>
      </c>
      <c r="D4" s="276"/>
      <c r="E4" s="276"/>
      <c r="F4" s="276"/>
      <c r="G4" s="276"/>
      <c r="H4" s="276"/>
      <c r="I4" s="276"/>
      <c r="J4" s="276"/>
      <c r="K4" s="277"/>
    </row>
    <row r="5" spans="2:11" s="1" customFormat="1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5"/>
      <c r="C6" s="279" t="s">
        <v>841</v>
      </c>
      <c r="D6" s="279"/>
      <c r="E6" s="279"/>
      <c r="F6" s="279"/>
      <c r="G6" s="279"/>
      <c r="H6" s="279"/>
      <c r="I6" s="279"/>
      <c r="J6" s="279"/>
      <c r="K6" s="277"/>
    </row>
    <row r="7" spans="2:11" s="1" customFormat="1" ht="15" customHeight="1">
      <c r="B7" s="280"/>
      <c r="C7" s="279" t="s">
        <v>842</v>
      </c>
      <c r="D7" s="279"/>
      <c r="E7" s="279"/>
      <c r="F7" s="279"/>
      <c r="G7" s="279"/>
      <c r="H7" s="279"/>
      <c r="I7" s="279"/>
      <c r="J7" s="279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279" t="s">
        <v>843</v>
      </c>
      <c r="D9" s="279"/>
      <c r="E9" s="279"/>
      <c r="F9" s="279"/>
      <c r="G9" s="279"/>
      <c r="H9" s="279"/>
      <c r="I9" s="279"/>
      <c r="J9" s="279"/>
      <c r="K9" s="277"/>
    </row>
    <row r="10" spans="2:11" s="1" customFormat="1" ht="15" customHeight="1">
      <c r="B10" s="280"/>
      <c r="C10" s="279"/>
      <c r="D10" s="279" t="s">
        <v>844</v>
      </c>
      <c r="E10" s="279"/>
      <c r="F10" s="279"/>
      <c r="G10" s="279"/>
      <c r="H10" s="279"/>
      <c r="I10" s="279"/>
      <c r="J10" s="279"/>
      <c r="K10" s="277"/>
    </row>
    <row r="11" spans="2:11" s="1" customFormat="1" ht="15" customHeight="1">
      <c r="B11" s="280"/>
      <c r="C11" s="281"/>
      <c r="D11" s="279" t="s">
        <v>845</v>
      </c>
      <c r="E11" s="279"/>
      <c r="F11" s="279"/>
      <c r="G11" s="279"/>
      <c r="H11" s="279"/>
      <c r="I11" s="279"/>
      <c r="J11" s="279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846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279" t="s">
        <v>847</v>
      </c>
      <c r="E15" s="279"/>
      <c r="F15" s="279"/>
      <c r="G15" s="279"/>
      <c r="H15" s="279"/>
      <c r="I15" s="279"/>
      <c r="J15" s="279"/>
      <c r="K15" s="277"/>
    </row>
    <row r="16" spans="2:11" s="1" customFormat="1" ht="15" customHeight="1">
      <c r="B16" s="280"/>
      <c r="C16" s="281"/>
      <c r="D16" s="279" t="s">
        <v>848</v>
      </c>
      <c r="E16" s="279"/>
      <c r="F16" s="279"/>
      <c r="G16" s="279"/>
      <c r="H16" s="279"/>
      <c r="I16" s="279"/>
      <c r="J16" s="279"/>
      <c r="K16" s="277"/>
    </row>
    <row r="17" spans="2:11" s="1" customFormat="1" ht="15" customHeight="1">
      <c r="B17" s="280"/>
      <c r="C17" s="281"/>
      <c r="D17" s="279" t="s">
        <v>849</v>
      </c>
      <c r="E17" s="279"/>
      <c r="F17" s="279"/>
      <c r="G17" s="279"/>
      <c r="H17" s="279"/>
      <c r="I17" s="279"/>
      <c r="J17" s="279"/>
      <c r="K17" s="277"/>
    </row>
    <row r="18" spans="2:11" s="1" customFormat="1" ht="15" customHeight="1">
      <c r="B18" s="280"/>
      <c r="C18" s="281"/>
      <c r="D18" s="281"/>
      <c r="E18" s="283" t="s">
        <v>76</v>
      </c>
      <c r="F18" s="279" t="s">
        <v>850</v>
      </c>
      <c r="G18" s="279"/>
      <c r="H18" s="279"/>
      <c r="I18" s="279"/>
      <c r="J18" s="279"/>
      <c r="K18" s="277"/>
    </row>
    <row r="19" spans="2:11" s="1" customFormat="1" ht="15" customHeight="1">
      <c r="B19" s="280"/>
      <c r="C19" s="281"/>
      <c r="D19" s="281"/>
      <c r="E19" s="283" t="s">
        <v>851</v>
      </c>
      <c r="F19" s="279" t="s">
        <v>852</v>
      </c>
      <c r="G19" s="279"/>
      <c r="H19" s="279"/>
      <c r="I19" s="279"/>
      <c r="J19" s="279"/>
      <c r="K19" s="277"/>
    </row>
    <row r="20" spans="2:11" s="1" customFormat="1" ht="15" customHeight="1">
      <c r="B20" s="280"/>
      <c r="C20" s="281"/>
      <c r="D20" s="281"/>
      <c r="E20" s="283" t="s">
        <v>853</v>
      </c>
      <c r="F20" s="279" t="s">
        <v>854</v>
      </c>
      <c r="G20" s="279"/>
      <c r="H20" s="279"/>
      <c r="I20" s="279"/>
      <c r="J20" s="279"/>
      <c r="K20" s="277"/>
    </row>
    <row r="21" spans="2:11" s="1" customFormat="1" ht="15" customHeight="1">
      <c r="B21" s="280"/>
      <c r="C21" s="281"/>
      <c r="D21" s="281"/>
      <c r="E21" s="283" t="s">
        <v>855</v>
      </c>
      <c r="F21" s="279" t="s">
        <v>856</v>
      </c>
      <c r="G21" s="279"/>
      <c r="H21" s="279"/>
      <c r="I21" s="279"/>
      <c r="J21" s="279"/>
      <c r="K21" s="277"/>
    </row>
    <row r="22" spans="2:11" s="1" customFormat="1" ht="15" customHeight="1">
      <c r="B22" s="280"/>
      <c r="C22" s="281"/>
      <c r="D22" s="281"/>
      <c r="E22" s="283" t="s">
        <v>857</v>
      </c>
      <c r="F22" s="279" t="s">
        <v>858</v>
      </c>
      <c r="G22" s="279"/>
      <c r="H22" s="279"/>
      <c r="I22" s="279"/>
      <c r="J22" s="279"/>
      <c r="K22" s="277"/>
    </row>
    <row r="23" spans="2:11" s="1" customFormat="1" ht="15" customHeight="1">
      <c r="B23" s="280"/>
      <c r="C23" s="281"/>
      <c r="D23" s="281"/>
      <c r="E23" s="283" t="s">
        <v>859</v>
      </c>
      <c r="F23" s="279" t="s">
        <v>860</v>
      </c>
      <c r="G23" s="279"/>
      <c r="H23" s="279"/>
      <c r="I23" s="279"/>
      <c r="J23" s="279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279" t="s">
        <v>861</v>
      </c>
      <c r="D25" s="279"/>
      <c r="E25" s="279"/>
      <c r="F25" s="279"/>
      <c r="G25" s="279"/>
      <c r="H25" s="279"/>
      <c r="I25" s="279"/>
      <c r="J25" s="279"/>
      <c r="K25" s="277"/>
    </row>
    <row r="26" spans="2:11" s="1" customFormat="1" ht="15" customHeight="1">
      <c r="B26" s="280"/>
      <c r="C26" s="279" t="s">
        <v>862</v>
      </c>
      <c r="D26" s="279"/>
      <c r="E26" s="279"/>
      <c r="F26" s="279"/>
      <c r="G26" s="279"/>
      <c r="H26" s="279"/>
      <c r="I26" s="279"/>
      <c r="J26" s="279"/>
      <c r="K26" s="277"/>
    </row>
    <row r="27" spans="2:11" s="1" customFormat="1" ht="15" customHeight="1">
      <c r="B27" s="280"/>
      <c r="C27" s="279"/>
      <c r="D27" s="279" t="s">
        <v>863</v>
      </c>
      <c r="E27" s="279"/>
      <c r="F27" s="279"/>
      <c r="G27" s="279"/>
      <c r="H27" s="279"/>
      <c r="I27" s="279"/>
      <c r="J27" s="279"/>
      <c r="K27" s="277"/>
    </row>
    <row r="28" spans="2:11" s="1" customFormat="1" ht="15" customHeight="1">
      <c r="B28" s="280"/>
      <c r="C28" s="281"/>
      <c r="D28" s="279" t="s">
        <v>864</v>
      </c>
      <c r="E28" s="279"/>
      <c r="F28" s="279"/>
      <c r="G28" s="279"/>
      <c r="H28" s="279"/>
      <c r="I28" s="279"/>
      <c r="J28" s="279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279" t="s">
        <v>865</v>
      </c>
      <c r="E30" s="279"/>
      <c r="F30" s="279"/>
      <c r="G30" s="279"/>
      <c r="H30" s="279"/>
      <c r="I30" s="279"/>
      <c r="J30" s="279"/>
      <c r="K30" s="277"/>
    </row>
    <row r="31" spans="2:11" s="1" customFormat="1" ht="15" customHeight="1">
      <c r="B31" s="280"/>
      <c r="C31" s="281"/>
      <c r="D31" s="279" t="s">
        <v>866</v>
      </c>
      <c r="E31" s="279"/>
      <c r="F31" s="279"/>
      <c r="G31" s="279"/>
      <c r="H31" s="279"/>
      <c r="I31" s="279"/>
      <c r="J31" s="279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279" t="s">
        <v>867</v>
      </c>
      <c r="E33" s="279"/>
      <c r="F33" s="279"/>
      <c r="G33" s="279"/>
      <c r="H33" s="279"/>
      <c r="I33" s="279"/>
      <c r="J33" s="279"/>
      <c r="K33" s="277"/>
    </row>
    <row r="34" spans="2:11" s="1" customFormat="1" ht="15" customHeight="1">
      <c r="B34" s="280"/>
      <c r="C34" s="281"/>
      <c r="D34" s="279" t="s">
        <v>868</v>
      </c>
      <c r="E34" s="279"/>
      <c r="F34" s="279"/>
      <c r="G34" s="279"/>
      <c r="H34" s="279"/>
      <c r="I34" s="279"/>
      <c r="J34" s="279"/>
      <c r="K34" s="277"/>
    </row>
    <row r="35" spans="2:11" s="1" customFormat="1" ht="15" customHeight="1">
      <c r="B35" s="280"/>
      <c r="C35" s="281"/>
      <c r="D35" s="279" t="s">
        <v>869</v>
      </c>
      <c r="E35" s="279"/>
      <c r="F35" s="279"/>
      <c r="G35" s="279"/>
      <c r="H35" s="279"/>
      <c r="I35" s="279"/>
      <c r="J35" s="279"/>
      <c r="K35" s="277"/>
    </row>
    <row r="36" spans="2:11" s="1" customFormat="1" ht="15" customHeight="1">
      <c r="B36" s="280"/>
      <c r="C36" s="281"/>
      <c r="D36" s="279"/>
      <c r="E36" s="282" t="s">
        <v>108</v>
      </c>
      <c r="F36" s="279"/>
      <c r="G36" s="279" t="s">
        <v>870</v>
      </c>
      <c r="H36" s="279"/>
      <c r="I36" s="279"/>
      <c r="J36" s="279"/>
      <c r="K36" s="277"/>
    </row>
    <row r="37" spans="2:11" s="1" customFormat="1" ht="30.75" customHeight="1">
      <c r="B37" s="280"/>
      <c r="C37" s="281"/>
      <c r="D37" s="279"/>
      <c r="E37" s="282" t="s">
        <v>871</v>
      </c>
      <c r="F37" s="279"/>
      <c r="G37" s="279" t="s">
        <v>872</v>
      </c>
      <c r="H37" s="279"/>
      <c r="I37" s="279"/>
      <c r="J37" s="279"/>
      <c r="K37" s="277"/>
    </row>
    <row r="38" spans="2:11" s="1" customFormat="1" ht="15" customHeight="1">
      <c r="B38" s="280"/>
      <c r="C38" s="281"/>
      <c r="D38" s="279"/>
      <c r="E38" s="282" t="s">
        <v>50</v>
      </c>
      <c r="F38" s="279"/>
      <c r="G38" s="279" t="s">
        <v>873</v>
      </c>
      <c r="H38" s="279"/>
      <c r="I38" s="279"/>
      <c r="J38" s="279"/>
      <c r="K38" s="277"/>
    </row>
    <row r="39" spans="2:11" s="1" customFormat="1" ht="15" customHeight="1">
      <c r="B39" s="280"/>
      <c r="C39" s="281"/>
      <c r="D39" s="279"/>
      <c r="E39" s="282" t="s">
        <v>51</v>
      </c>
      <c r="F39" s="279"/>
      <c r="G39" s="279" t="s">
        <v>874</v>
      </c>
      <c r="H39" s="279"/>
      <c r="I39" s="279"/>
      <c r="J39" s="279"/>
      <c r="K39" s="277"/>
    </row>
    <row r="40" spans="2:11" s="1" customFormat="1" ht="15" customHeight="1">
      <c r="B40" s="280"/>
      <c r="C40" s="281"/>
      <c r="D40" s="279"/>
      <c r="E40" s="282" t="s">
        <v>109</v>
      </c>
      <c r="F40" s="279"/>
      <c r="G40" s="279" t="s">
        <v>875</v>
      </c>
      <c r="H40" s="279"/>
      <c r="I40" s="279"/>
      <c r="J40" s="279"/>
      <c r="K40" s="277"/>
    </row>
    <row r="41" spans="2:11" s="1" customFormat="1" ht="15" customHeight="1">
      <c r="B41" s="280"/>
      <c r="C41" s="281"/>
      <c r="D41" s="279"/>
      <c r="E41" s="282" t="s">
        <v>110</v>
      </c>
      <c r="F41" s="279"/>
      <c r="G41" s="279" t="s">
        <v>876</v>
      </c>
      <c r="H41" s="279"/>
      <c r="I41" s="279"/>
      <c r="J41" s="279"/>
      <c r="K41" s="277"/>
    </row>
    <row r="42" spans="2:11" s="1" customFormat="1" ht="15" customHeight="1">
      <c r="B42" s="280"/>
      <c r="C42" s="281"/>
      <c r="D42" s="279"/>
      <c r="E42" s="282" t="s">
        <v>877</v>
      </c>
      <c r="F42" s="279"/>
      <c r="G42" s="279" t="s">
        <v>878</v>
      </c>
      <c r="H42" s="279"/>
      <c r="I42" s="279"/>
      <c r="J42" s="279"/>
      <c r="K42" s="277"/>
    </row>
    <row r="43" spans="2:11" s="1" customFormat="1" ht="15" customHeight="1">
      <c r="B43" s="280"/>
      <c r="C43" s="281"/>
      <c r="D43" s="279"/>
      <c r="E43" s="282"/>
      <c r="F43" s="279"/>
      <c r="G43" s="279" t="s">
        <v>879</v>
      </c>
      <c r="H43" s="279"/>
      <c r="I43" s="279"/>
      <c r="J43" s="279"/>
      <c r="K43" s="277"/>
    </row>
    <row r="44" spans="2:11" s="1" customFormat="1" ht="15" customHeight="1">
      <c r="B44" s="280"/>
      <c r="C44" s="281"/>
      <c r="D44" s="279"/>
      <c r="E44" s="282" t="s">
        <v>880</v>
      </c>
      <c r="F44" s="279"/>
      <c r="G44" s="279" t="s">
        <v>881</v>
      </c>
      <c r="H44" s="279"/>
      <c r="I44" s="279"/>
      <c r="J44" s="279"/>
      <c r="K44" s="277"/>
    </row>
    <row r="45" spans="2:11" s="1" customFormat="1" ht="15" customHeight="1">
      <c r="B45" s="280"/>
      <c r="C45" s="281"/>
      <c r="D45" s="279"/>
      <c r="E45" s="282" t="s">
        <v>112</v>
      </c>
      <c r="F45" s="279"/>
      <c r="G45" s="279" t="s">
        <v>882</v>
      </c>
      <c r="H45" s="279"/>
      <c r="I45" s="279"/>
      <c r="J45" s="279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279" t="s">
        <v>883</v>
      </c>
      <c r="E47" s="279"/>
      <c r="F47" s="279"/>
      <c r="G47" s="279"/>
      <c r="H47" s="279"/>
      <c r="I47" s="279"/>
      <c r="J47" s="279"/>
      <c r="K47" s="277"/>
    </row>
    <row r="48" spans="2:11" s="1" customFormat="1" ht="15" customHeight="1">
      <c r="B48" s="280"/>
      <c r="C48" s="281"/>
      <c r="D48" s="281"/>
      <c r="E48" s="279" t="s">
        <v>884</v>
      </c>
      <c r="F48" s="279"/>
      <c r="G48" s="279"/>
      <c r="H48" s="279"/>
      <c r="I48" s="279"/>
      <c r="J48" s="279"/>
      <c r="K48" s="277"/>
    </row>
    <row r="49" spans="2:11" s="1" customFormat="1" ht="15" customHeight="1">
      <c r="B49" s="280"/>
      <c r="C49" s="281"/>
      <c r="D49" s="281"/>
      <c r="E49" s="279" t="s">
        <v>885</v>
      </c>
      <c r="F49" s="279"/>
      <c r="G49" s="279"/>
      <c r="H49" s="279"/>
      <c r="I49" s="279"/>
      <c r="J49" s="279"/>
      <c r="K49" s="277"/>
    </row>
    <row r="50" spans="2:11" s="1" customFormat="1" ht="15" customHeight="1">
      <c r="B50" s="280"/>
      <c r="C50" s="281"/>
      <c r="D50" s="281"/>
      <c r="E50" s="279" t="s">
        <v>886</v>
      </c>
      <c r="F50" s="279"/>
      <c r="G50" s="279"/>
      <c r="H50" s="279"/>
      <c r="I50" s="279"/>
      <c r="J50" s="279"/>
      <c r="K50" s="277"/>
    </row>
    <row r="51" spans="2:11" s="1" customFormat="1" ht="15" customHeight="1">
      <c r="B51" s="280"/>
      <c r="C51" s="281"/>
      <c r="D51" s="279" t="s">
        <v>887</v>
      </c>
      <c r="E51" s="279"/>
      <c r="F51" s="279"/>
      <c r="G51" s="279"/>
      <c r="H51" s="279"/>
      <c r="I51" s="279"/>
      <c r="J51" s="279"/>
      <c r="K51" s="277"/>
    </row>
    <row r="52" spans="2:11" s="1" customFormat="1" ht="25.5" customHeight="1">
      <c r="B52" s="275"/>
      <c r="C52" s="276" t="s">
        <v>888</v>
      </c>
      <c r="D52" s="276"/>
      <c r="E52" s="276"/>
      <c r="F52" s="276"/>
      <c r="G52" s="276"/>
      <c r="H52" s="276"/>
      <c r="I52" s="276"/>
      <c r="J52" s="276"/>
      <c r="K52" s="277"/>
    </row>
    <row r="53" spans="2:11" s="1" customFormat="1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5"/>
      <c r="C54" s="279" t="s">
        <v>889</v>
      </c>
      <c r="D54" s="279"/>
      <c r="E54" s="279"/>
      <c r="F54" s="279"/>
      <c r="G54" s="279"/>
      <c r="H54" s="279"/>
      <c r="I54" s="279"/>
      <c r="J54" s="279"/>
      <c r="K54" s="277"/>
    </row>
    <row r="55" spans="2:11" s="1" customFormat="1" ht="15" customHeight="1">
      <c r="B55" s="275"/>
      <c r="C55" s="279" t="s">
        <v>890</v>
      </c>
      <c r="D55" s="279"/>
      <c r="E55" s="279"/>
      <c r="F55" s="279"/>
      <c r="G55" s="279"/>
      <c r="H55" s="279"/>
      <c r="I55" s="279"/>
      <c r="J55" s="279"/>
      <c r="K55" s="277"/>
    </row>
    <row r="56" spans="2:11" s="1" customFormat="1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5"/>
      <c r="C57" s="279" t="s">
        <v>891</v>
      </c>
      <c r="D57" s="279"/>
      <c r="E57" s="279"/>
      <c r="F57" s="279"/>
      <c r="G57" s="279"/>
      <c r="H57" s="279"/>
      <c r="I57" s="279"/>
      <c r="J57" s="279"/>
      <c r="K57" s="277"/>
    </row>
    <row r="58" spans="2:11" s="1" customFormat="1" ht="15" customHeight="1">
      <c r="B58" s="275"/>
      <c r="C58" s="281"/>
      <c r="D58" s="279" t="s">
        <v>892</v>
      </c>
      <c r="E58" s="279"/>
      <c r="F58" s="279"/>
      <c r="G58" s="279"/>
      <c r="H58" s="279"/>
      <c r="I58" s="279"/>
      <c r="J58" s="279"/>
      <c r="K58" s="277"/>
    </row>
    <row r="59" spans="2:11" s="1" customFormat="1" ht="15" customHeight="1">
      <c r="B59" s="275"/>
      <c r="C59" s="281"/>
      <c r="D59" s="279" t="s">
        <v>893</v>
      </c>
      <c r="E59" s="279"/>
      <c r="F59" s="279"/>
      <c r="G59" s="279"/>
      <c r="H59" s="279"/>
      <c r="I59" s="279"/>
      <c r="J59" s="279"/>
      <c r="K59" s="277"/>
    </row>
    <row r="60" spans="2:11" s="1" customFormat="1" ht="15" customHeight="1">
      <c r="B60" s="275"/>
      <c r="C60" s="281"/>
      <c r="D60" s="279" t="s">
        <v>894</v>
      </c>
      <c r="E60" s="279"/>
      <c r="F60" s="279"/>
      <c r="G60" s="279"/>
      <c r="H60" s="279"/>
      <c r="I60" s="279"/>
      <c r="J60" s="279"/>
      <c r="K60" s="277"/>
    </row>
    <row r="61" spans="2:11" s="1" customFormat="1" ht="15" customHeight="1">
      <c r="B61" s="275"/>
      <c r="C61" s="281"/>
      <c r="D61" s="279" t="s">
        <v>895</v>
      </c>
      <c r="E61" s="279"/>
      <c r="F61" s="279"/>
      <c r="G61" s="279"/>
      <c r="H61" s="279"/>
      <c r="I61" s="279"/>
      <c r="J61" s="279"/>
      <c r="K61" s="277"/>
    </row>
    <row r="62" spans="2:11" s="1" customFormat="1" ht="15" customHeight="1">
      <c r="B62" s="275"/>
      <c r="C62" s="281"/>
      <c r="D62" s="284" t="s">
        <v>896</v>
      </c>
      <c r="E62" s="284"/>
      <c r="F62" s="284"/>
      <c r="G62" s="284"/>
      <c r="H62" s="284"/>
      <c r="I62" s="284"/>
      <c r="J62" s="284"/>
      <c r="K62" s="277"/>
    </row>
    <row r="63" spans="2:11" s="1" customFormat="1" ht="15" customHeight="1">
      <c r="B63" s="275"/>
      <c r="C63" s="281"/>
      <c r="D63" s="279" t="s">
        <v>897</v>
      </c>
      <c r="E63" s="279"/>
      <c r="F63" s="279"/>
      <c r="G63" s="279"/>
      <c r="H63" s="279"/>
      <c r="I63" s="279"/>
      <c r="J63" s="279"/>
      <c r="K63" s="277"/>
    </row>
    <row r="64" spans="2:11" s="1" customFormat="1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spans="2:11" s="1" customFormat="1" ht="15" customHeight="1">
      <c r="B65" s="275"/>
      <c r="C65" s="281"/>
      <c r="D65" s="279" t="s">
        <v>898</v>
      </c>
      <c r="E65" s="279"/>
      <c r="F65" s="279"/>
      <c r="G65" s="279"/>
      <c r="H65" s="279"/>
      <c r="I65" s="279"/>
      <c r="J65" s="279"/>
      <c r="K65" s="277"/>
    </row>
    <row r="66" spans="2:11" s="1" customFormat="1" ht="15" customHeight="1">
      <c r="B66" s="275"/>
      <c r="C66" s="281"/>
      <c r="D66" s="284" t="s">
        <v>899</v>
      </c>
      <c r="E66" s="284"/>
      <c r="F66" s="284"/>
      <c r="G66" s="284"/>
      <c r="H66" s="284"/>
      <c r="I66" s="284"/>
      <c r="J66" s="284"/>
      <c r="K66" s="277"/>
    </row>
    <row r="67" spans="2:11" s="1" customFormat="1" ht="15" customHeight="1">
      <c r="B67" s="275"/>
      <c r="C67" s="281"/>
      <c r="D67" s="279" t="s">
        <v>900</v>
      </c>
      <c r="E67" s="279"/>
      <c r="F67" s="279"/>
      <c r="G67" s="279"/>
      <c r="H67" s="279"/>
      <c r="I67" s="279"/>
      <c r="J67" s="279"/>
      <c r="K67" s="277"/>
    </row>
    <row r="68" spans="2:11" s="1" customFormat="1" ht="15" customHeight="1">
      <c r="B68" s="275"/>
      <c r="C68" s="281"/>
      <c r="D68" s="279" t="s">
        <v>901</v>
      </c>
      <c r="E68" s="279"/>
      <c r="F68" s="279"/>
      <c r="G68" s="279"/>
      <c r="H68" s="279"/>
      <c r="I68" s="279"/>
      <c r="J68" s="279"/>
      <c r="K68" s="277"/>
    </row>
    <row r="69" spans="2:11" s="1" customFormat="1" ht="15" customHeight="1">
      <c r="B69" s="275"/>
      <c r="C69" s="281"/>
      <c r="D69" s="279" t="s">
        <v>902</v>
      </c>
      <c r="E69" s="279"/>
      <c r="F69" s="279"/>
      <c r="G69" s="279"/>
      <c r="H69" s="279"/>
      <c r="I69" s="279"/>
      <c r="J69" s="279"/>
      <c r="K69" s="277"/>
    </row>
    <row r="70" spans="2:11" s="1" customFormat="1" ht="15" customHeight="1">
      <c r="B70" s="275"/>
      <c r="C70" s="281"/>
      <c r="D70" s="279" t="s">
        <v>903</v>
      </c>
      <c r="E70" s="279"/>
      <c r="F70" s="279"/>
      <c r="G70" s="279"/>
      <c r="H70" s="279"/>
      <c r="I70" s="279"/>
      <c r="J70" s="279"/>
      <c r="K70" s="277"/>
    </row>
    <row r="71" spans="2:11" s="1" customFormat="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>
      <c r="B75" s="294"/>
      <c r="C75" s="295" t="s">
        <v>904</v>
      </c>
      <c r="D75" s="295"/>
      <c r="E75" s="295"/>
      <c r="F75" s="295"/>
      <c r="G75" s="295"/>
      <c r="H75" s="295"/>
      <c r="I75" s="295"/>
      <c r="J75" s="295"/>
      <c r="K75" s="296"/>
    </row>
    <row r="76" spans="2:11" s="1" customFormat="1" ht="17.25" customHeight="1">
      <c r="B76" s="294"/>
      <c r="C76" s="297" t="s">
        <v>905</v>
      </c>
      <c r="D76" s="297"/>
      <c r="E76" s="297"/>
      <c r="F76" s="297" t="s">
        <v>906</v>
      </c>
      <c r="G76" s="298"/>
      <c r="H76" s="297" t="s">
        <v>51</v>
      </c>
      <c r="I76" s="297" t="s">
        <v>54</v>
      </c>
      <c r="J76" s="297" t="s">
        <v>907</v>
      </c>
      <c r="K76" s="296"/>
    </row>
    <row r="77" spans="2:11" s="1" customFormat="1" ht="17.25" customHeight="1">
      <c r="B77" s="294"/>
      <c r="C77" s="299" t="s">
        <v>908</v>
      </c>
      <c r="D77" s="299"/>
      <c r="E77" s="299"/>
      <c r="F77" s="300" t="s">
        <v>909</v>
      </c>
      <c r="G77" s="301"/>
      <c r="H77" s="299"/>
      <c r="I77" s="299"/>
      <c r="J77" s="299" t="s">
        <v>910</v>
      </c>
      <c r="K77" s="296"/>
    </row>
    <row r="78" spans="2:11" s="1" customFormat="1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spans="2:11" s="1" customFormat="1" ht="15" customHeight="1">
      <c r="B79" s="294"/>
      <c r="C79" s="282" t="s">
        <v>50</v>
      </c>
      <c r="D79" s="304"/>
      <c r="E79" s="304"/>
      <c r="F79" s="305" t="s">
        <v>911</v>
      </c>
      <c r="G79" s="306"/>
      <c r="H79" s="282" t="s">
        <v>912</v>
      </c>
      <c r="I79" s="282" t="s">
        <v>913</v>
      </c>
      <c r="J79" s="282">
        <v>20</v>
      </c>
      <c r="K79" s="296"/>
    </row>
    <row r="80" spans="2:11" s="1" customFormat="1" ht="15" customHeight="1">
      <c r="B80" s="294"/>
      <c r="C80" s="282" t="s">
        <v>914</v>
      </c>
      <c r="D80" s="282"/>
      <c r="E80" s="282"/>
      <c r="F80" s="305" t="s">
        <v>911</v>
      </c>
      <c r="G80" s="306"/>
      <c r="H80" s="282" t="s">
        <v>915</v>
      </c>
      <c r="I80" s="282" t="s">
        <v>913</v>
      </c>
      <c r="J80" s="282">
        <v>120</v>
      </c>
      <c r="K80" s="296"/>
    </row>
    <row r="81" spans="2:11" s="1" customFormat="1" ht="15" customHeight="1">
      <c r="B81" s="307"/>
      <c r="C81" s="282" t="s">
        <v>916</v>
      </c>
      <c r="D81" s="282"/>
      <c r="E81" s="282"/>
      <c r="F81" s="305" t="s">
        <v>917</v>
      </c>
      <c r="G81" s="306"/>
      <c r="H81" s="282" t="s">
        <v>918</v>
      </c>
      <c r="I81" s="282" t="s">
        <v>913</v>
      </c>
      <c r="J81" s="282">
        <v>50</v>
      </c>
      <c r="K81" s="296"/>
    </row>
    <row r="82" spans="2:11" s="1" customFormat="1" ht="15" customHeight="1">
      <c r="B82" s="307"/>
      <c r="C82" s="282" t="s">
        <v>919</v>
      </c>
      <c r="D82" s="282"/>
      <c r="E82" s="282"/>
      <c r="F82" s="305" t="s">
        <v>911</v>
      </c>
      <c r="G82" s="306"/>
      <c r="H82" s="282" t="s">
        <v>920</v>
      </c>
      <c r="I82" s="282" t="s">
        <v>921</v>
      </c>
      <c r="J82" s="282"/>
      <c r="K82" s="296"/>
    </row>
    <row r="83" spans="2:11" s="1" customFormat="1" ht="15" customHeight="1">
      <c r="B83" s="307"/>
      <c r="C83" s="308" t="s">
        <v>922</v>
      </c>
      <c r="D83" s="308"/>
      <c r="E83" s="308"/>
      <c r="F83" s="309" t="s">
        <v>917</v>
      </c>
      <c r="G83" s="308"/>
      <c r="H83" s="308" t="s">
        <v>923</v>
      </c>
      <c r="I83" s="308" t="s">
        <v>913</v>
      </c>
      <c r="J83" s="308">
        <v>15</v>
      </c>
      <c r="K83" s="296"/>
    </row>
    <row r="84" spans="2:11" s="1" customFormat="1" ht="15" customHeight="1">
      <c r="B84" s="307"/>
      <c r="C84" s="308" t="s">
        <v>924</v>
      </c>
      <c r="D84" s="308"/>
      <c r="E84" s="308"/>
      <c r="F84" s="309" t="s">
        <v>917</v>
      </c>
      <c r="G84" s="308"/>
      <c r="H84" s="308" t="s">
        <v>925</v>
      </c>
      <c r="I84" s="308" t="s">
        <v>913</v>
      </c>
      <c r="J84" s="308">
        <v>15</v>
      </c>
      <c r="K84" s="296"/>
    </row>
    <row r="85" spans="2:11" s="1" customFormat="1" ht="15" customHeight="1">
      <c r="B85" s="307"/>
      <c r="C85" s="308" t="s">
        <v>926</v>
      </c>
      <c r="D85" s="308"/>
      <c r="E85" s="308"/>
      <c r="F85" s="309" t="s">
        <v>917</v>
      </c>
      <c r="G85" s="308"/>
      <c r="H85" s="308" t="s">
        <v>927</v>
      </c>
      <c r="I85" s="308" t="s">
        <v>913</v>
      </c>
      <c r="J85" s="308">
        <v>20</v>
      </c>
      <c r="K85" s="296"/>
    </row>
    <row r="86" spans="2:11" s="1" customFormat="1" ht="15" customHeight="1">
      <c r="B86" s="307"/>
      <c r="C86" s="308" t="s">
        <v>928</v>
      </c>
      <c r="D86" s="308"/>
      <c r="E86" s="308"/>
      <c r="F86" s="309" t="s">
        <v>917</v>
      </c>
      <c r="G86" s="308"/>
      <c r="H86" s="308" t="s">
        <v>929</v>
      </c>
      <c r="I86" s="308" t="s">
        <v>913</v>
      </c>
      <c r="J86" s="308">
        <v>20</v>
      </c>
      <c r="K86" s="296"/>
    </row>
    <row r="87" spans="2:11" s="1" customFormat="1" ht="15" customHeight="1">
      <c r="B87" s="307"/>
      <c r="C87" s="282" t="s">
        <v>930</v>
      </c>
      <c r="D87" s="282"/>
      <c r="E87" s="282"/>
      <c r="F87" s="305" t="s">
        <v>917</v>
      </c>
      <c r="G87" s="306"/>
      <c r="H87" s="282" t="s">
        <v>931</v>
      </c>
      <c r="I87" s="282" t="s">
        <v>913</v>
      </c>
      <c r="J87" s="282">
        <v>50</v>
      </c>
      <c r="K87" s="296"/>
    </row>
    <row r="88" spans="2:11" s="1" customFormat="1" ht="15" customHeight="1">
      <c r="B88" s="307"/>
      <c r="C88" s="282" t="s">
        <v>932</v>
      </c>
      <c r="D88" s="282"/>
      <c r="E88" s="282"/>
      <c r="F88" s="305" t="s">
        <v>917</v>
      </c>
      <c r="G88" s="306"/>
      <c r="H88" s="282" t="s">
        <v>933</v>
      </c>
      <c r="I88" s="282" t="s">
        <v>913</v>
      </c>
      <c r="J88" s="282">
        <v>20</v>
      </c>
      <c r="K88" s="296"/>
    </row>
    <row r="89" spans="2:11" s="1" customFormat="1" ht="15" customHeight="1">
      <c r="B89" s="307"/>
      <c r="C89" s="282" t="s">
        <v>934</v>
      </c>
      <c r="D89" s="282"/>
      <c r="E89" s="282"/>
      <c r="F89" s="305" t="s">
        <v>917</v>
      </c>
      <c r="G89" s="306"/>
      <c r="H89" s="282" t="s">
        <v>935</v>
      </c>
      <c r="I89" s="282" t="s">
        <v>913</v>
      </c>
      <c r="J89" s="282">
        <v>20</v>
      </c>
      <c r="K89" s="296"/>
    </row>
    <row r="90" spans="2:11" s="1" customFormat="1" ht="15" customHeight="1">
      <c r="B90" s="307"/>
      <c r="C90" s="282" t="s">
        <v>936</v>
      </c>
      <c r="D90" s="282"/>
      <c r="E90" s="282"/>
      <c r="F90" s="305" t="s">
        <v>917</v>
      </c>
      <c r="G90" s="306"/>
      <c r="H90" s="282" t="s">
        <v>937</v>
      </c>
      <c r="I90" s="282" t="s">
        <v>913</v>
      </c>
      <c r="J90" s="282">
        <v>50</v>
      </c>
      <c r="K90" s="296"/>
    </row>
    <row r="91" spans="2:11" s="1" customFormat="1" ht="15" customHeight="1">
      <c r="B91" s="307"/>
      <c r="C91" s="282" t="s">
        <v>938</v>
      </c>
      <c r="D91" s="282"/>
      <c r="E91" s="282"/>
      <c r="F91" s="305" t="s">
        <v>917</v>
      </c>
      <c r="G91" s="306"/>
      <c r="H91" s="282" t="s">
        <v>938</v>
      </c>
      <c r="I91" s="282" t="s">
        <v>913</v>
      </c>
      <c r="J91" s="282">
        <v>50</v>
      </c>
      <c r="K91" s="296"/>
    </row>
    <row r="92" spans="2:11" s="1" customFormat="1" ht="15" customHeight="1">
      <c r="B92" s="307"/>
      <c r="C92" s="282" t="s">
        <v>939</v>
      </c>
      <c r="D92" s="282"/>
      <c r="E92" s="282"/>
      <c r="F92" s="305" t="s">
        <v>917</v>
      </c>
      <c r="G92" s="306"/>
      <c r="H92" s="282" t="s">
        <v>940</v>
      </c>
      <c r="I92" s="282" t="s">
        <v>913</v>
      </c>
      <c r="J92" s="282">
        <v>255</v>
      </c>
      <c r="K92" s="296"/>
    </row>
    <row r="93" spans="2:11" s="1" customFormat="1" ht="15" customHeight="1">
      <c r="B93" s="307"/>
      <c r="C93" s="282" t="s">
        <v>941</v>
      </c>
      <c r="D93" s="282"/>
      <c r="E93" s="282"/>
      <c r="F93" s="305" t="s">
        <v>911</v>
      </c>
      <c r="G93" s="306"/>
      <c r="H93" s="282" t="s">
        <v>942</v>
      </c>
      <c r="I93" s="282" t="s">
        <v>943</v>
      </c>
      <c r="J93" s="282"/>
      <c r="K93" s="296"/>
    </row>
    <row r="94" spans="2:11" s="1" customFormat="1" ht="15" customHeight="1">
      <c r="B94" s="307"/>
      <c r="C94" s="282" t="s">
        <v>944</v>
      </c>
      <c r="D94" s="282"/>
      <c r="E94" s="282"/>
      <c r="F94" s="305" t="s">
        <v>911</v>
      </c>
      <c r="G94" s="306"/>
      <c r="H94" s="282" t="s">
        <v>945</v>
      </c>
      <c r="I94" s="282" t="s">
        <v>946</v>
      </c>
      <c r="J94" s="282"/>
      <c r="K94" s="296"/>
    </row>
    <row r="95" spans="2:11" s="1" customFormat="1" ht="15" customHeight="1">
      <c r="B95" s="307"/>
      <c r="C95" s="282" t="s">
        <v>947</v>
      </c>
      <c r="D95" s="282"/>
      <c r="E95" s="282"/>
      <c r="F95" s="305" t="s">
        <v>911</v>
      </c>
      <c r="G95" s="306"/>
      <c r="H95" s="282" t="s">
        <v>947</v>
      </c>
      <c r="I95" s="282" t="s">
        <v>946</v>
      </c>
      <c r="J95" s="282"/>
      <c r="K95" s="296"/>
    </row>
    <row r="96" spans="2:11" s="1" customFormat="1" ht="15" customHeight="1">
      <c r="B96" s="307"/>
      <c r="C96" s="282" t="s">
        <v>35</v>
      </c>
      <c r="D96" s="282"/>
      <c r="E96" s="282"/>
      <c r="F96" s="305" t="s">
        <v>911</v>
      </c>
      <c r="G96" s="306"/>
      <c r="H96" s="282" t="s">
        <v>948</v>
      </c>
      <c r="I96" s="282" t="s">
        <v>946</v>
      </c>
      <c r="J96" s="282"/>
      <c r="K96" s="296"/>
    </row>
    <row r="97" spans="2:11" s="1" customFormat="1" ht="15" customHeight="1">
      <c r="B97" s="307"/>
      <c r="C97" s="282" t="s">
        <v>45</v>
      </c>
      <c r="D97" s="282"/>
      <c r="E97" s="282"/>
      <c r="F97" s="305" t="s">
        <v>911</v>
      </c>
      <c r="G97" s="306"/>
      <c r="H97" s="282" t="s">
        <v>949</v>
      </c>
      <c r="I97" s="282" t="s">
        <v>946</v>
      </c>
      <c r="J97" s="282"/>
      <c r="K97" s="296"/>
    </row>
    <row r="98" spans="2:11" s="1" customFormat="1" ht="15" customHeight="1">
      <c r="B98" s="310"/>
      <c r="C98" s="311"/>
      <c r="D98" s="311"/>
      <c r="E98" s="311"/>
      <c r="F98" s="311"/>
      <c r="G98" s="311"/>
      <c r="H98" s="311"/>
      <c r="I98" s="311"/>
      <c r="J98" s="311"/>
      <c r="K98" s="312"/>
    </row>
    <row r="99" spans="2:11" s="1" customFormat="1" ht="18.75" customHeight="1">
      <c r="B99" s="313"/>
      <c r="C99" s="314"/>
      <c r="D99" s="314"/>
      <c r="E99" s="314"/>
      <c r="F99" s="314"/>
      <c r="G99" s="314"/>
      <c r="H99" s="314"/>
      <c r="I99" s="314"/>
      <c r="J99" s="314"/>
      <c r="K99" s="313"/>
    </row>
    <row r="100" spans="2:11" s="1" customFormat="1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>
      <c r="B102" s="294"/>
      <c r="C102" s="295" t="s">
        <v>950</v>
      </c>
      <c r="D102" s="295"/>
      <c r="E102" s="295"/>
      <c r="F102" s="295"/>
      <c r="G102" s="295"/>
      <c r="H102" s="295"/>
      <c r="I102" s="295"/>
      <c r="J102" s="295"/>
      <c r="K102" s="296"/>
    </row>
    <row r="103" spans="2:11" s="1" customFormat="1" ht="17.25" customHeight="1">
      <c r="B103" s="294"/>
      <c r="C103" s="297" t="s">
        <v>905</v>
      </c>
      <c r="D103" s="297"/>
      <c r="E103" s="297"/>
      <c r="F103" s="297" t="s">
        <v>906</v>
      </c>
      <c r="G103" s="298"/>
      <c r="H103" s="297" t="s">
        <v>51</v>
      </c>
      <c r="I103" s="297" t="s">
        <v>54</v>
      </c>
      <c r="J103" s="297" t="s">
        <v>907</v>
      </c>
      <c r="K103" s="296"/>
    </row>
    <row r="104" spans="2:11" s="1" customFormat="1" ht="17.25" customHeight="1">
      <c r="B104" s="294"/>
      <c r="C104" s="299" t="s">
        <v>908</v>
      </c>
      <c r="D104" s="299"/>
      <c r="E104" s="299"/>
      <c r="F104" s="300" t="s">
        <v>909</v>
      </c>
      <c r="G104" s="301"/>
      <c r="H104" s="299"/>
      <c r="I104" s="299"/>
      <c r="J104" s="299" t="s">
        <v>910</v>
      </c>
      <c r="K104" s="296"/>
    </row>
    <row r="105" spans="2:11" s="1" customFormat="1" ht="5.25" customHeight="1">
      <c r="B105" s="294"/>
      <c r="C105" s="297"/>
      <c r="D105" s="297"/>
      <c r="E105" s="297"/>
      <c r="F105" s="297"/>
      <c r="G105" s="315"/>
      <c r="H105" s="297"/>
      <c r="I105" s="297"/>
      <c r="J105" s="297"/>
      <c r="K105" s="296"/>
    </row>
    <row r="106" spans="2:11" s="1" customFormat="1" ht="15" customHeight="1">
      <c r="B106" s="294"/>
      <c r="C106" s="282" t="s">
        <v>50</v>
      </c>
      <c r="D106" s="304"/>
      <c r="E106" s="304"/>
      <c r="F106" s="305" t="s">
        <v>911</v>
      </c>
      <c r="G106" s="282"/>
      <c r="H106" s="282" t="s">
        <v>951</v>
      </c>
      <c r="I106" s="282" t="s">
        <v>913</v>
      </c>
      <c r="J106" s="282">
        <v>20</v>
      </c>
      <c r="K106" s="296"/>
    </row>
    <row r="107" spans="2:11" s="1" customFormat="1" ht="15" customHeight="1">
      <c r="B107" s="294"/>
      <c r="C107" s="282" t="s">
        <v>914</v>
      </c>
      <c r="D107" s="282"/>
      <c r="E107" s="282"/>
      <c r="F107" s="305" t="s">
        <v>911</v>
      </c>
      <c r="G107" s="282"/>
      <c r="H107" s="282" t="s">
        <v>951</v>
      </c>
      <c r="I107" s="282" t="s">
        <v>913</v>
      </c>
      <c r="J107" s="282">
        <v>120</v>
      </c>
      <c r="K107" s="296"/>
    </row>
    <row r="108" spans="2:11" s="1" customFormat="1" ht="15" customHeight="1">
      <c r="B108" s="307"/>
      <c r="C108" s="282" t="s">
        <v>916</v>
      </c>
      <c r="D108" s="282"/>
      <c r="E108" s="282"/>
      <c r="F108" s="305" t="s">
        <v>917</v>
      </c>
      <c r="G108" s="282"/>
      <c r="H108" s="282" t="s">
        <v>951</v>
      </c>
      <c r="I108" s="282" t="s">
        <v>913</v>
      </c>
      <c r="J108" s="282">
        <v>50</v>
      </c>
      <c r="K108" s="296"/>
    </row>
    <row r="109" spans="2:11" s="1" customFormat="1" ht="15" customHeight="1">
      <c r="B109" s="307"/>
      <c r="C109" s="282" t="s">
        <v>919</v>
      </c>
      <c r="D109" s="282"/>
      <c r="E109" s="282"/>
      <c r="F109" s="305" t="s">
        <v>911</v>
      </c>
      <c r="G109" s="282"/>
      <c r="H109" s="282" t="s">
        <v>951</v>
      </c>
      <c r="I109" s="282" t="s">
        <v>921</v>
      </c>
      <c r="J109" s="282"/>
      <c r="K109" s="296"/>
    </row>
    <row r="110" spans="2:11" s="1" customFormat="1" ht="15" customHeight="1">
      <c r="B110" s="307"/>
      <c r="C110" s="282" t="s">
        <v>930</v>
      </c>
      <c r="D110" s="282"/>
      <c r="E110" s="282"/>
      <c r="F110" s="305" t="s">
        <v>917</v>
      </c>
      <c r="G110" s="282"/>
      <c r="H110" s="282" t="s">
        <v>951</v>
      </c>
      <c r="I110" s="282" t="s">
        <v>913</v>
      </c>
      <c r="J110" s="282">
        <v>50</v>
      </c>
      <c r="K110" s="296"/>
    </row>
    <row r="111" spans="2:11" s="1" customFormat="1" ht="15" customHeight="1">
      <c r="B111" s="307"/>
      <c r="C111" s="282" t="s">
        <v>938</v>
      </c>
      <c r="D111" s="282"/>
      <c r="E111" s="282"/>
      <c r="F111" s="305" t="s">
        <v>917</v>
      </c>
      <c r="G111" s="282"/>
      <c r="H111" s="282" t="s">
        <v>951</v>
      </c>
      <c r="I111" s="282" t="s">
        <v>913</v>
      </c>
      <c r="J111" s="282">
        <v>50</v>
      </c>
      <c r="K111" s="296"/>
    </row>
    <row r="112" spans="2:11" s="1" customFormat="1" ht="15" customHeight="1">
      <c r="B112" s="307"/>
      <c r="C112" s="282" t="s">
        <v>936</v>
      </c>
      <c r="D112" s="282"/>
      <c r="E112" s="282"/>
      <c r="F112" s="305" t="s">
        <v>917</v>
      </c>
      <c r="G112" s="282"/>
      <c r="H112" s="282" t="s">
        <v>951</v>
      </c>
      <c r="I112" s="282" t="s">
        <v>913</v>
      </c>
      <c r="J112" s="282">
        <v>50</v>
      </c>
      <c r="K112" s="296"/>
    </row>
    <row r="113" spans="2:11" s="1" customFormat="1" ht="15" customHeight="1">
      <c r="B113" s="307"/>
      <c r="C113" s="282" t="s">
        <v>50</v>
      </c>
      <c r="D113" s="282"/>
      <c r="E113" s="282"/>
      <c r="F113" s="305" t="s">
        <v>911</v>
      </c>
      <c r="G113" s="282"/>
      <c r="H113" s="282" t="s">
        <v>952</v>
      </c>
      <c r="I113" s="282" t="s">
        <v>913</v>
      </c>
      <c r="J113" s="282">
        <v>20</v>
      </c>
      <c r="K113" s="296"/>
    </row>
    <row r="114" spans="2:11" s="1" customFormat="1" ht="15" customHeight="1">
      <c r="B114" s="307"/>
      <c r="C114" s="282" t="s">
        <v>953</v>
      </c>
      <c r="D114" s="282"/>
      <c r="E114" s="282"/>
      <c r="F114" s="305" t="s">
        <v>911</v>
      </c>
      <c r="G114" s="282"/>
      <c r="H114" s="282" t="s">
        <v>954</v>
      </c>
      <c r="I114" s="282" t="s">
        <v>913</v>
      </c>
      <c r="J114" s="282">
        <v>120</v>
      </c>
      <c r="K114" s="296"/>
    </row>
    <row r="115" spans="2:11" s="1" customFormat="1" ht="15" customHeight="1">
      <c r="B115" s="307"/>
      <c r="C115" s="282" t="s">
        <v>35</v>
      </c>
      <c r="D115" s="282"/>
      <c r="E115" s="282"/>
      <c r="F115" s="305" t="s">
        <v>911</v>
      </c>
      <c r="G115" s="282"/>
      <c r="H115" s="282" t="s">
        <v>955</v>
      </c>
      <c r="I115" s="282" t="s">
        <v>946</v>
      </c>
      <c r="J115" s="282"/>
      <c r="K115" s="296"/>
    </row>
    <row r="116" spans="2:11" s="1" customFormat="1" ht="15" customHeight="1">
      <c r="B116" s="307"/>
      <c r="C116" s="282" t="s">
        <v>45</v>
      </c>
      <c r="D116" s="282"/>
      <c r="E116" s="282"/>
      <c r="F116" s="305" t="s">
        <v>911</v>
      </c>
      <c r="G116" s="282"/>
      <c r="H116" s="282" t="s">
        <v>956</v>
      </c>
      <c r="I116" s="282" t="s">
        <v>946</v>
      </c>
      <c r="J116" s="282"/>
      <c r="K116" s="296"/>
    </row>
    <row r="117" spans="2:11" s="1" customFormat="1" ht="15" customHeight="1">
      <c r="B117" s="307"/>
      <c r="C117" s="282" t="s">
        <v>54</v>
      </c>
      <c r="D117" s="282"/>
      <c r="E117" s="282"/>
      <c r="F117" s="305" t="s">
        <v>911</v>
      </c>
      <c r="G117" s="282"/>
      <c r="H117" s="282" t="s">
        <v>957</v>
      </c>
      <c r="I117" s="282" t="s">
        <v>958</v>
      </c>
      <c r="J117" s="282"/>
      <c r="K117" s="296"/>
    </row>
    <row r="118" spans="2:11" s="1" customFormat="1" ht="15" customHeight="1">
      <c r="B118" s="310"/>
      <c r="C118" s="316"/>
      <c r="D118" s="316"/>
      <c r="E118" s="316"/>
      <c r="F118" s="316"/>
      <c r="G118" s="316"/>
      <c r="H118" s="316"/>
      <c r="I118" s="316"/>
      <c r="J118" s="316"/>
      <c r="K118" s="312"/>
    </row>
    <row r="119" spans="2:11" s="1" customFormat="1" ht="18.75" customHeight="1">
      <c r="B119" s="317"/>
      <c r="C119" s="318"/>
      <c r="D119" s="318"/>
      <c r="E119" s="318"/>
      <c r="F119" s="319"/>
      <c r="G119" s="318"/>
      <c r="H119" s="318"/>
      <c r="I119" s="318"/>
      <c r="J119" s="318"/>
      <c r="K119" s="317"/>
    </row>
    <row r="120" spans="2:11" s="1" customFormat="1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s="1" customFormat="1" ht="45" customHeight="1">
      <c r="B122" s="323"/>
      <c r="C122" s="273" t="s">
        <v>959</v>
      </c>
      <c r="D122" s="273"/>
      <c r="E122" s="273"/>
      <c r="F122" s="273"/>
      <c r="G122" s="273"/>
      <c r="H122" s="273"/>
      <c r="I122" s="273"/>
      <c r="J122" s="273"/>
      <c r="K122" s="324"/>
    </row>
    <row r="123" spans="2:11" s="1" customFormat="1" ht="17.25" customHeight="1">
      <c r="B123" s="325"/>
      <c r="C123" s="297" t="s">
        <v>905</v>
      </c>
      <c r="D123" s="297"/>
      <c r="E123" s="297"/>
      <c r="F123" s="297" t="s">
        <v>906</v>
      </c>
      <c r="G123" s="298"/>
      <c r="H123" s="297" t="s">
        <v>51</v>
      </c>
      <c r="I123" s="297" t="s">
        <v>54</v>
      </c>
      <c r="J123" s="297" t="s">
        <v>907</v>
      </c>
      <c r="K123" s="326"/>
    </row>
    <row r="124" spans="2:11" s="1" customFormat="1" ht="17.25" customHeight="1">
      <c r="B124" s="325"/>
      <c r="C124" s="299" t="s">
        <v>908</v>
      </c>
      <c r="D124" s="299"/>
      <c r="E124" s="299"/>
      <c r="F124" s="300" t="s">
        <v>909</v>
      </c>
      <c r="G124" s="301"/>
      <c r="H124" s="299"/>
      <c r="I124" s="299"/>
      <c r="J124" s="299" t="s">
        <v>910</v>
      </c>
      <c r="K124" s="326"/>
    </row>
    <row r="125" spans="2:11" s="1" customFormat="1" ht="5.25" customHeight="1">
      <c r="B125" s="327"/>
      <c r="C125" s="302"/>
      <c r="D125" s="302"/>
      <c r="E125" s="302"/>
      <c r="F125" s="302"/>
      <c r="G125" s="328"/>
      <c r="H125" s="302"/>
      <c r="I125" s="302"/>
      <c r="J125" s="302"/>
      <c r="K125" s="329"/>
    </row>
    <row r="126" spans="2:11" s="1" customFormat="1" ht="15" customHeight="1">
      <c r="B126" s="327"/>
      <c r="C126" s="282" t="s">
        <v>914</v>
      </c>
      <c r="D126" s="304"/>
      <c r="E126" s="304"/>
      <c r="F126" s="305" t="s">
        <v>911</v>
      </c>
      <c r="G126" s="282"/>
      <c r="H126" s="282" t="s">
        <v>951</v>
      </c>
      <c r="I126" s="282" t="s">
        <v>913</v>
      </c>
      <c r="J126" s="282">
        <v>120</v>
      </c>
      <c r="K126" s="330"/>
    </row>
    <row r="127" spans="2:11" s="1" customFormat="1" ht="15" customHeight="1">
      <c r="B127" s="327"/>
      <c r="C127" s="282" t="s">
        <v>960</v>
      </c>
      <c r="D127" s="282"/>
      <c r="E127" s="282"/>
      <c r="F127" s="305" t="s">
        <v>911</v>
      </c>
      <c r="G127" s="282"/>
      <c r="H127" s="282" t="s">
        <v>961</v>
      </c>
      <c r="I127" s="282" t="s">
        <v>913</v>
      </c>
      <c r="J127" s="282" t="s">
        <v>962</v>
      </c>
      <c r="K127" s="330"/>
    </row>
    <row r="128" spans="2:11" s="1" customFormat="1" ht="15" customHeight="1">
      <c r="B128" s="327"/>
      <c r="C128" s="282" t="s">
        <v>859</v>
      </c>
      <c r="D128" s="282"/>
      <c r="E128" s="282"/>
      <c r="F128" s="305" t="s">
        <v>911</v>
      </c>
      <c r="G128" s="282"/>
      <c r="H128" s="282" t="s">
        <v>963</v>
      </c>
      <c r="I128" s="282" t="s">
        <v>913</v>
      </c>
      <c r="J128" s="282" t="s">
        <v>962</v>
      </c>
      <c r="K128" s="330"/>
    </row>
    <row r="129" spans="2:11" s="1" customFormat="1" ht="15" customHeight="1">
      <c r="B129" s="327"/>
      <c r="C129" s="282" t="s">
        <v>922</v>
      </c>
      <c r="D129" s="282"/>
      <c r="E129" s="282"/>
      <c r="F129" s="305" t="s">
        <v>917</v>
      </c>
      <c r="G129" s="282"/>
      <c r="H129" s="282" t="s">
        <v>923</v>
      </c>
      <c r="I129" s="282" t="s">
        <v>913</v>
      </c>
      <c r="J129" s="282">
        <v>15</v>
      </c>
      <c r="K129" s="330"/>
    </row>
    <row r="130" spans="2:11" s="1" customFormat="1" ht="15" customHeight="1">
      <c r="B130" s="327"/>
      <c r="C130" s="308" t="s">
        <v>924</v>
      </c>
      <c r="D130" s="308"/>
      <c r="E130" s="308"/>
      <c r="F130" s="309" t="s">
        <v>917</v>
      </c>
      <c r="G130" s="308"/>
      <c r="H130" s="308" t="s">
        <v>925</v>
      </c>
      <c r="I130" s="308" t="s">
        <v>913</v>
      </c>
      <c r="J130" s="308">
        <v>15</v>
      </c>
      <c r="K130" s="330"/>
    </row>
    <row r="131" spans="2:11" s="1" customFormat="1" ht="15" customHeight="1">
      <c r="B131" s="327"/>
      <c r="C131" s="308" t="s">
        <v>926</v>
      </c>
      <c r="D131" s="308"/>
      <c r="E131" s="308"/>
      <c r="F131" s="309" t="s">
        <v>917</v>
      </c>
      <c r="G131" s="308"/>
      <c r="H131" s="308" t="s">
        <v>927</v>
      </c>
      <c r="I131" s="308" t="s">
        <v>913</v>
      </c>
      <c r="J131" s="308">
        <v>20</v>
      </c>
      <c r="K131" s="330"/>
    </row>
    <row r="132" spans="2:11" s="1" customFormat="1" ht="15" customHeight="1">
      <c r="B132" s="327"/>
      <c r="C132" s="308" t="s">
        <v>928</v>
      </c>
      <c r="D132" s="308"/>
      <c r="E132" s="308"/>
      <c r="F132" s="309" t="s">
        <v>917</v>
      </c>
      <c r="G132" s="308"/>
      <c r="H132" s="308" t="s">
        <v>929</v>
      </c>
      <c r="I132" s="308" t="s">
        <v>913</v>
      </c>
      <c r="J132" s="308">
        <v>20</v>
      </c>
      <c r="K132" s="330"/>
    </row>
    <row r="133" spans="2:11" s="1" customFormat="1" ht="15" customHeight="1">
      <c r="B133" s="327"/>
      <c r="C133" s="282" t="s">
        <v>916</v>
      </c>
      <c r="D133" s="282"/>
      <c r="E133" s="282"/>
      <c r="F133" s="305" t="s">
        <v>917</v>
      </c>
      <c r="G133" s="282"/>
      <c r="H133" s="282" t="s">
        <v>951</v>
      </c>
      <c r="I133" s="282" t="s">
        <v>913</v>
      </c>
      <c r="J133" s="282">
        <v>50</v>
      </c>
      <c r="K133" s="330"/>
    </row>
    <row r="134" spans="2:11" s="1" customFormat="1" ht="15" customHeight="1">
      <c r="B134" s="327"/>
      <c r="C134" s="282" t="s">
        <v>930</v>
      </c>
      <c r="D134" s="282"/>
      <c r="E134" s="282"/>
      <c r="F134" s="305" t="s">
        <v>917</v>
      </c>
      <c r="G134" s="282"/>
      <c r="H134" s="282" t="s">
        <v>951</v>
      </c>
      <c r="I134" s="282" t="s">
        <v>913</v>
      </c>
      <c r="J134" s="282">
        <v>50</v>
      </c>
      <c r="K134" s="330"/>
    </row>
    <row r="135" spans="2:11" s="1" customFormat="1" ht="15" customHeight="1">
      <c r="B135" s="327"/>
      <c r="C135" s="282" t="s">
        <v>936</v>
      </c>
      <c r="D135" s="282"/>
      <c r="E135" s="282"/>
      <c r="F135" s="305" t="s">
        <v>917</v>
      </c>
      <c r="G135" s="282"/>
      <c r="H135" s="282" t="s">
        <v>951</v>
      </c>
      <c r="I135" s="282" t="s">
        <v>913</v>
      </c>
      <c r="J135" s="282">
        <v>50</v>
      </c>
      <c r="K135" s="330"/>
    </row>
    <row r="136" spans="2:11" s="1" customFormat="1" ht="15" customHeight="1">
      <c r="B136" s="327"/>
      <c r="C136" s="282" t="s">
        <v>938</v>
      </c>
      <c r="D136" s="282"/>
      <c r="E136" s="282"/>
      <c r="F136" s="305" t="s">
        <v>917</v>
      </c>
      <c r="G136" s="282"/>
      <c r="H136" s="282" t="s">
        <v>951</v>
      </c>
      <c r="I136" s="282" t="s">
        <v>913</v>
      </c>
      <c r="J136" s="282">
        <v>50</v>
      </c>
      <c r="K136" s="330"/>
    </row>
    <row r="137" spans="2:11" s="1" customFormat="1" ht="15" customHeight="1">
      <c r="B137" s="327"/>
      <c r="C137" s="282" t="s">
        <v>939</v>
      </c>
      <c r="D137" s="282"/>
      <c r="E137" s="282"/>
      <c r="F137" s="305" t="s">
        <v>917</v>
      </c>
      <c r="G137" s="282"/>
      <c r="H137" s="282" t="s">
        <v>964</v>
      </c>
      <c r="I137" s="282" t="s">
        <v>913</v>
      </c>
      <c r="J137" s="282">
        <v>255</v>
      </c>
      <c r="K137" s="330"/>
    </row>
    <row r="138" spans="2:11" s="1" customFormat="1" ht="15" customHeight="1">
      <c r="B138" s="327"/>
      <c r="C138" s="282" t="s">
        <v>941</v>
      </c>
      <c r="D138" s="282"/>
      <c r="E138" s="282"/>
      <c r="F138" s="305" t="s">
        <v>911</v>
      </c>
      <c r="G138" s="282"/>
      <c r="H138" s="282" t="s">
        <v>965</v>
      </c>
      <c r="I138" s="282" t="s">
        <v>943</v>
      </c>
      <c r="J138" s="282"/>
      <c r="K138" s="330"/>
    </row>
    <row r="139" spans="2:11" s="1" customFormat="1" ht="15" customHeight="1">
      <c r="B139" s="327"/>
      <c r="C139" s="282" t="s">
        <v>944</v>
      </c>
      <c r="D139" s="282"/>
      <c r="E139" s="282"/>
      <c r="F139" s="305" t="s">
        <v>911</v>
      </c>
      <c r="G139" s="282"/>
      <c r="H139" s="282" t="s">
        <v>966</v>
      </c>
      <c r="I139" s="282" t="s">
        <v>946</v>
      </c>
      <c r="J139" s="282"/>
      <c r="K139" s="330"/>
    </row>
    <row r="140" spans="2:11" s="1" customFormat="1" ht="15" customHeight="1">
      <c r="B140" s="327"/>
      <c r="C140" s="282" t="s">
        <v>947</v>
      </c>
      <c r="D140" s="282"/>
      <c r="E140" s="282"/>
      <c r="F140" s="305" t="s">
        <v>911</v>
      </c>
      <c r="G140" s="282"/>
      <c r="H140" s="282" t="s">
        <v>947</v>
      </c>
      <c r="I140" s="282" t="s">
        <v>946</v>
      </c>
      <c r="J140" s="282"/>
      <c r="K140" s="330"/>
    </row>
    <row r="141" spans="2:11" s="1" customFormat="1" ht="15" customHeight="1">
      <c r="B141" s="327"/>
      <c r="C141" s="282" t="s">
        <v>35</v>
      </c>
      <c r="D141" s="282"/>
      <c r="E141" s="282"/>
      <c r="F141" s="305" t="s">
        <v>911</v>
      </c>
      <c r="G141" s="282"/>
      <c r="H141" s="282" t="s">
        <v>967</v>
      </c>
      <c r="I141" s="282" t="s">
        <v>946</v>
      </c>
      <c r="J141" s="282"/>
      <c r="K141" s="330"/>
    </row>
    <row r="142" spans="2:11" s="1" customFormat="1" ht="15" customHeight="1">
      <c r="B142" s="327"/>
      <c r="C142" s="282" t="s">
        <v>968</v>
      </c>
      <c r="D142" s="282"/>
      <c r="E142" s="282"/>
      <c r="F142" s="305" t="s">
        <v>911</v>
      </c>
      <c r="G142" s="282"/>
      <c r="H142" s="282" t="s">
        <v>969</v>
      </c>
      <c r="I142" s="282" t="s">
        <v>946</v>
      </c>
      <c r="J142" s="282"/>
      <c r="K142" s="330"/>
    </row>
    <row r="143" spans="2:11" s="1" customFormat="1" ht="15" customHeight="1">
      <c r="B143" s="331"/>
      <c r="C143" s="332"/>
      <c r="D143" s="332"/>
      <c r="E143" s="332"/>
      <c r="F143" s="332"/>
      <c r="G143" s="332"/>
      <c r="H143" s="332"/>
      <c r="I143" s="332"/>
      <c r="J143" s="332"/>
      <c r="K143" s="333"/>
    </row>
    <row r="144" spans="2:11" s="1" customFormat="1" ht="18.75" customHeight="1">
      <c r="B144" s="318"/>
      <c r="C144" s="318"/>
      <c r="D144" s="318"/>
      <c r="E144" s="318"/>
      <c r="F144" s="319"/>
      <c r="G144" s="318"/>
      <c r="H144" s="318"/>
      <c r="I144" s="318"/>
      <c r="J144" s="318"/>
      <c r="K144" s="318"/>
    </row>
    <row r="145" spans="2:11" s="1" customFormat="1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>
      <c r="B147" s="294"/>
      <c r="C147" s="295" t="s">
        <v>970</v>
      </c>
      <c r="D147" s="295"/>
      <c r="E147" s="295"/>
      <c r="F147" s="295"/>
      <c r="G147" s="295"/>
      <c r="H147" s="295"/>
      <c r="I147" s="295"/>
      <c r="J147" s="295"/>
      <c r="K147" s="296"/>
    </row>
    <row r="148" spans="2:11" s="1" customFormat="1" ht="17.25" customHeight="1">
      <c r="B148" s="294"/>
      <c r="C148" s="297" t="s">
        <v>905</v>
      </c>
      <c r="D148" s="297"/>
      <c r="E148" s="297"/>
      <c r="F148" s="297" t="s">
        <v>906</v>
      </c>
      <c r="G148" s="298"/>
      <c r="H148" s="297" t="s">
        <v>51</v>
      </c>
      <c r="I148" s="297" t="s">
        <v>54</v>
      </c>
      <c r="J148" s="297" t="s">
        <v>907</v>
      </c>
      <c r="K148" s="296"/>
    </row>
    <row r="149" spans="2:11" s="1" customFormat="1" ht="17.25" customHeight="1">
      <c r="B149" s="294"/>
      <c r="C149" s="299" t="s">
        <v>908</v>
      </c>
      <c r="D149" s="299"/>
      <c r="E149" s="299"/>
      <c r="F149" s="300" t="s">
        <v>909</v>
      </c>
      <c r="G149" s="301"/>
      <c r="H149" s="299"/>
      <c r="I149" s="299"/>
      <c r="J149" s="299" t="s">
        <v>910</v>
      </c>
      <c r="K149" s="296"/>
    </row>
    <row r="150" spans="2:11" s="1" customFormat="1" ht="5.25" customHeight="1">
      <c r="B150" s="307"/>
      <c r="C150" s="302"/>
      <c r="D150" s="302"/>
      <c r="E150" s="302"/>
      <c r="F150" s="302"/>
      <c r="G150" s="303"/>
      <c r="H150" s="302"/>
      <c r="I150" s="302"/>
      <c r="J150" s="302"/>
      <c r="K150" s="330"/>
    </row>
    <row r="151" spans="2:11" s="1" customFormat="1" ht="15" customHeight="1">
      <c r="B151" s="307"/>
      <c r="C151" s="334" t="s">
        <v>914</v>
      </c>
      <c r="D151" s="282"/>
      <c r="E151" s="282"/>
      <c r="F151" s="335" t="s">
        <v>911</v>
      </c>
      <c r="G151" s="282"/>
      <c r="H151" s="334" t="s">
        <v>951</v>
      </c>
      <c r="I151" s="334" t="s">
        <v>913</v>
      </c>
      <c r="J151" s="334">
        <v>120</v>
      </c>
      <c r="K151" s="330"/>
    </row>
    <row r="152" spans="2:11" s="1" customFormat="1" ht="15" customHeight="1">
      <c r="B152" s="307"/>
      <c r="C152" s="334" t="s">
        <v>960</v>
      </c>
      <c r="D152" s="282"/>
      <c r="E152" s="282"/>
      <c r="F152" s="335" t="s">
        <v>911</v>
      </c>
      <c r="G152" s="282"/>
      <c r="H152" s="334" t="s">
        <v>971</v>
      </c>
      <c r="I152" s="334" t="s">
        <v>913</v>
      </c>
      <c r="J152" s="334" t="s">
        <v>962</v>
      </c>
      <c r="K152" s="330"/>
    </row>
    <row r="153" spans="2:11" s="1" customFormat="1" ht="15" customHeight="1">
      <c r="B153" s="307"/>
      <c r="C153" s="334" t="s">
        <v>859</v>
      </c>
      <c r="D153" s="282"/>
      <c r="E153" s="282"/>
      <c r="F153" s="335" t="s">
        <v>911</v>
      </c>
      <c r="G153" s="282"/>
      <c r="H153" s="334" t="s">
        <v>972</v>
      </c>
      <c r="I153" s="334" t="s">
        <v>913</v>
      </c>
      <c r="J153" s="334" t="s">
        <v>962</v>
      </c>
      <c r="K153" s="330"/>
    </row>
    <row r="154" spans="2:11" s="1" customFormat="1" ht="15" customHeight="1">
      <c r="B154" s="307"/>
      <c r="C154" s="334" t="s">
        <v>916</v>
      </c>
      <c r="D154" s="282"/>
      <c r="E154" s="282"/>
      <c r="F154" s="335" t="s">
        <v>917</v>
      </c>
      <c r="G154" s="282"/>
      <c r="H154" s="334" t="s">
        <v>951</v>
      </c>
      <c r="I154" s="334" t="s">
        <v>913</v>
      </c>
      <c r="J154" s="334">
        <v>50</v>
      </c>
      <c r="K154" s="330"/>
    </row>
    <row r="155" spans="2:11" s="1" customFormat="1" ht="15" customHeight="1">
      <c r="B155" s="307"/>
      <c r="C155" s="334" t="s">
        <v>919</v>
      </c>
      <c r="D155" s="282"/>
      <c r="E155" s="282"/>
      <c r="F155" s="335" t="s">
        <v>911</v>
      </c>
      <c r="G155" s="282"/>
      <c r="H155" s="334" t="s">
        <v>951</v>
      </c>
      <c r="I155" s="334" t="s">
        <v>921</v>
      </c>
      <c r="J155" s="334"/>
      <c r="K155" s="330"/>
    </row>
    <row r="156" spans="2:11" s="1" customFormat="1" ht="15" customHeight="1">
      <c r="B156" s="307"/>
      <c r="C156" s="334" t="s">
        <v>930</v>
      </c>
      <c r="D156" s="282"/>
      <c r="E156" s="282"/>
      <c r="F156" s="335" t="s">
        <v>917</v>
      </c>
      <c r="G156" s="282"/>
      <c r="H156" s="334" t="s">
        <v>951</v>
      </c>
      <c r="I156" s="334" t="s">
        <v>913</v>
      </c>
      <c r="J156" s="334">
        <v>50</v>
      </c>
      <c r="K156" s="330"/>
    </row>
    <row r="157" spans="2:11" s="1" customFormat="1" ht="15" customHeight="1">
      <c r="B157" s="307"/>
      <c r="C157" s="334" t="s">
        <v>938</v>
      </c>
      <c r="D157" s="282"/>
      <c r="E157" s="282"/>
      <c r="F157" s="335" t="s">
        <v>917</v>
      </c>
      <c r="G157" s="282"/>
      <c r="H157" s="334" t="s">
        <v>951</v>
      </c>
      <c r="I157" s="334" t="s">
        <v>913</v>
      </c>
      <c r="J157" s="334">
        <v>50</v>
      </c>
      <c r="K157" s="330"/>
    </row>
    <row r="158" spans="2:11" s="1" customFormat="1" ht="15" customHeight="1">
      <c r="B158" s="307"/>
      <c r="C158" s="334" t="s">
        <v>936</v>
      </c>
      <c r="D158" s="282"/>
      <c r="E158" s="282"/>
      <c r="F158" s="335" t="s">
        <v>917</v>
      </c>
      <c r="G158" s="282"/>
      <c r="H158" s="334" t="s">
        <v>951</v>
      </c>
      <c r="I158" s="334" t="s">
        <v>913</v>
      </c>
      <c r="J158" s="334">
        <v>50</v>
      </c>
      <c r="K158" s="330"/>
    </row>
    <row r="159" spans="2:11" s="1" customFormat="1" ht="15" customHeight="1">
      <c r="B159" s="307"/>
      <c r="C159" s="334" t="s">
        <v>84</v>
      </c>
      <c r="D159" s="282"/>
      <c r="E159" s="282"/>
      <c r="F159" s="335" t="s">
        <v>911</v>
      </c>
      <c r="G159" s="282"/>
      <c r="H159" s="334" t="s">
        <v>973</v>
      </c>
      <c r="I159" s="334" t="s">
        <v>913</v>
      </c>
      <c r="J159" s="334" t="s">
        <v>974</v>
      </c>
      <c r="K159" s="330"/>
    </row>
    <row r="160" spans="2:11" s="1" customFormat="1" ht="15" customHeight="1">
      <c r="B160" s="307"/>
      <c r="C160" s="334" t="s">
        <v>975</v>
      </c>
      <c r="D160" s="282"/>
      <c r="E160" s="282"/>
      <c r="F160" s="335" t="s">
        <v>911</v>
      </c>
      <c r="G160" s="282"/>
      <c r="H160" s="334" t="s">
        <v>976</v>
      </c>
      <c r="I160" s="334" t="s">
        <v>946</v>
      </c>
      <c r="J160" s="334"/>
      <c r="K160" s="330"/>
    </row>
    <row r="161" spans="2:11" s="1" customFormat="1" ht="15" customHeight="1">
      <c r="B161" s="336"/>
      <c r="C161" s="316"/>
      <c r="D161" s="316"/>
      <c r="E161" s="316"/>
      <c r="F161" s="316"/>
      <c r="G161" s="316"/>
      <c r="H161" s="316"/>
      <c r="I161" s="316"/>
      <c r="J161" s="316"/>
      <c r="K161" s="337"/>
    </row>
    <row r="162" spans="2:11" s="1" customFormat="1" ht="18.75" customHeight="1">
      <c r="B162" s="318"/>
      <c r="C162" s="328"/>
      <c r="D162" s="328"/>
      <c r="E162" s="328"/>
      <c r="F162" s="338"/>
      <c r="G162" s="328"/>
      <c r="H162" s="328"/>
      <c r="I162" s="328"/>
      <c r="J162" s="328"/>
      <c r="K162" s="318"/>
    </row>
    <row r="163" spans="2:11" s="1" customFormat="1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273" t="s">
        <v>977</v>
      </c>
      <c r="D165" s="273"/>
      <c r="E165" s="273"/>
      <c r="F165" s="273"/>
      <c r="G165" s="273"/>
      <c r="H165" s="273"/>
      <c r="I165" s="273"/>
      <c r="J165" s="273"/>
      <c r="K165" s="274"/>
    </row>
    <row r="166" spans="2:11" s="1" customFormat="1" ht="17.25" customHeight="1">
      <c r="B166" s="272"/>
      <c r="C166" s="297" t="s">
        <v>905</v>
      </c>
      <c r="D166" s="297"/>
      <c r="E166" s="297"/>
      <c r="F166" s="297" t="s">
        <v>906</v>
      </c>
      <c r="G166" s="339"/>
      <c r="H166" s="340" t="s">
        <v>51</v>
      </c>
      <c r="I166" s="340" t="s">
        <v>54</v>
      </c>
      <c r="J166" s="297" t="s">
        <v>907</v>
      </c>
      <c r="K166" s="274"/>
    </row>
    <row r="167" spans="2:11" s="1" customFormat="1" ht="17.25" customHeight="1">
      <c r="B167" s="275"/>
      <c r="C167" s="299" t="s">
        <v>908</v>
      </c>
      <c r="D167" s="299"/>
      <c r="E167" s="299"/>
      <c r="F167" s="300" t="s">
        <v>909</v>
      </c>
      <c r="G167" s="341"/>
      <c r="H167" s="342"/>
      <c r="I167" s="342"/>
      <c r="J167" s="299" t="s">
        <v>910</v>
      </c>
      <c r="K167" s="277"/>
    </row>
    <row r="168" spans="2:11" s="1" customFormat="1" ht="5.25" customHeight="1">
      <c r="B168" s="307"/>
      <c r="C168" s="302"/>
      <c r="D168" s="302"/>
      <c r="E168" s="302"/>
      <c r="F168" s="302"/>
      <c r="G168" s="303"/>
      <c r="H168" s="302"/>
      <c r="I168" s="302"/>
      <c r="J168" s="302"/>
      <c r="K168" s="330"/>
    </row>
    <row r="169" spans="2:11" s="1" customFormat="1" ht="15" customHeight="1">
      <c r="B169" s="307"/>
      <c r="C169" s="282" t="s">
        <v>914</v>
      </c>
      <c r="D169" s="282"/>
      <c r="E169" s="282"/>
      <c r="F169" s="305" t="s">
        <v>911</v>
      </c>
      <c r="G169" s="282"/>
      <c r="H169" s="282" t="s">
        <v>951</v>
      </c>
      <c r="I169" s="282" t="s">
        <v>913</v>
      </c>
      <c r="J169" s="282">
        <v>120</v>
      </c>
      <c r="K169" s="330"/>
    </row>
    <row r="170" spans="2:11" s="1" customFormat="1" ht="15" customHeight="1">
      <c r="B170" s="307"/>
      <c r="C170" s="282" t="s">
        <v>960</v>
      </c>
      <c r="D170" s="282"/>
      <c r="E170" s="282"/>
      <c r="F170" s="305" t="s">
        <v>911</v>
      </c>
      <c r="G170" s="282"/>
      <c r="H170" s="282" t="s">
        <v>961</v>
      </c>
      <c r="I170" s="282" t="s">
        <v>913</v>
      </c>
      <c r="J170" s="282" t="s">
        <v>962</v>
      </c>
      <c r="K170" s="330"/>
    </row>
    <row r="171" spans="2:11" s="1" customFormat="1" ht="15" customHeight="1">
      <c r="B171" s="307"/>
      <c r="C171" s="282" t="s">
        <v>859</v>
      </c>
      <c r="D171" s="282"/>
      <c r="E171" s="282"/>
      <c r="F171" s="305" t="s">
        <v>911</v>
      </c>
      <c r="G171" s="282"/>
      <c r="H171" s="282" t="s">
        <v>978</v>
      </c>
      <c r="I171" s="282" t="s">
        <v>913</v>
      </c>
      <c r="J171" s="282" t="s">
        <v>962</v>
      </c>
      <c r="K171" s="330"/>
    </row>
    <row r="172" spans="2:11" s="1" customFormat="1" ht="15" customHeight="1">
      <c r="B172" s="307"/>
      <c r="C172" s="282" t="s">
        <v>916</v>
      </c>
      <c r="D172" s="282"/>
      <c r="E172" s="282"/>
      <c r="F172" s="305" t="s">
        <v>917</v>
      </c>
      <c r="G172" s="282"/>
      <c r="H172" s="282" t="s">
        <v>978</v>
      </c>
      <c r="I172" s="282" t="s">
        <v>913</v>
      </c>
      <c r="J172" s="282">
        <v>50</v>
      </c>
      <c r="K172" s="330"/>
    </row>
    <row r="173" spans="2:11" s="1" customFormat="1" ht="15" customHeight="1">
      <c r="B173" s="307"/>
      <c r="C173" s="282" t="s">
        <v>919</v>
      </c>
      <c r="D173" s="282"/>
      <c r="E173" s="282"/>
      <c r="F173" s="305" t="s">
        <v>911</v>
      </c>
      <c r="G173" s="282"/>
      <c r="H173" s="282" t="s">
        <v>978</v>
      </c>
      <c r="I173" s="282" t="s">
        <v>921</v>
      </c>
      <c r="J173" s="282"/>
      <c r="K173" s="330"/>
    </row>
    <row r="174" spans="2:11" s="1" customFormat="1" ht="15" customHeight="1">
      <c r="B174" s="307"/>
      <c r="C174" s="282" t="s">
        <v>930</v>
      </c>
      <c r="D174" s="282"/>
      <c r="E174" s="282"/>
      <c r="F174" s="305" t="s">
        <v>917</v>
      </c>
      <c r="G174" s="282"/>
      <c r="H174" s="282" t="s">
        <v>978</v>
      </c>
      <c r="I174" s="282" t="s">
        <v>913</v>
      </c>
      <c r="J174" s="282">
        <v>50</v>
      </c>
      <c r="K174" s="330"/>
    </row>
    <row r="175" spans="2:11" s="1" customFormat="1" ht="15" customHeight="1">
      <c r="B175" s="307"/>
      <c r="C175" s="282" t="s">
        <v>938</v>
      </c>
      <c r="D175" s="282"/>
      <c r="E175" s="282"/>
      <c r="F175" s="305" t="s">
        <v>917</v>
      </c>
      <c r="G175" s="282"/>
      <c r="H175" s="282" t="s">
        <v>978</v>
      </c>
      <c r="I175" s="282" t="s">
        <v>913</v>
      </c>
      <c r="J175" s="282">
        <v>50</v>
      </c>
      <c r="K175" s="330"/>
    </row>
    <row r="176" spans="2:11" s="1" customFormat="1" ht="15" customHeight="1">
      <c r="B176" s="307"/>
      <c r="C176" s="282" t="s">
        <v>936</v>
      </c>
      <c r="D176" s="282"/>
      <c r="E176" s="282"/>
      <c r="F176" s="305" t="s">
        <v>917</v>
      </c>
      <c r="G176" s="282"/>
      <c r="H176" s="282" t="s">
        <v>978</v>
      </c>
      <c r="I176" s="282" t="s">
        <v>913</v>
      </c>
      <c r="J176" s="282">
        <v>50</v>
      </c>
      <c r="K176" s="330"/>
    </row>
    <row r="177" spans="2:11" s="1" customFormat="1" ht="15" customHeight="1">
      <c r="B177" s="307"/>
      <c r="C177" s="282" t="s">
        <v>108</v>
      </c>
      <c r="D177" s="282"/>
      <c r="E177" s="282"/>
      <c r="F177" s="305" t="s">
        <v>911</v>
      </c>
      <c r="G177" s="282"/>
      <c r="H177" s="282" t="s">
        <v>979</v>
      </c>
      <c r="I177" s="282" t="s">
        <v>980</v>
      </c>
      <c r="J177" s="282"/>
      <c r="K177" s="330"/>
    </row>
    <row r="178" spans="2:11" s="1" customFormat="1" ht="15" customHeight="1">
      <c r="B178" s="307"/>
      <c r="C178" s="282" t="s">
        <v>54</v>
      </c>
      <c r="D178" s="282"/>
      <c r="E178" s="282"/>
      <c r="F178" s="305" t="s">
        <v>911</v>
      </c>
      <c r="G178" s="282"/>
      <c r="H178" s="282" t="s">
        <v>981</v>
      </c>
      <c r="I178" s="282" t="s">
        <v>982</v>
      </c>
      <c r="J178" s="282">
        <v>1</v>
      </c>
      <c r="K178" s="330"/>
    </row>
    <row r="179" spans="2:11" s="1" customFormat="1" ht="15" customHeight="1">
      <c r="B179" s="307"/>
      <c r="C179" s="282" t="s">
        <v>50</v>
      </c>
      <c r="D179" s="282"/>
      <c r="E179" s="282"/>
      <c r="F179" s="305" t="s">
        <v>911</v>
      </c>
      <c r="G179" s="282"/>
      <c r="H179" s="282" t="s">
        <v>983</v>
      </c>
      <c r="I179" s="282" t="s">
        <v>913</v>
      </c>
      <c r="J179" s="282">
        <v>20</v>
      </c>
      <c r="K179" s="330"/>
    </row>
    <row r="180" spans="2:11" s="1" customFormat="1" ht="15" customHeight="1">
      <c r="B180" s="307"/>
      <c r="C180" s="282" t="s">
        <v>51</v>
      </c>
      <c r="D180" s="282"/>
      <c r="E180" s="282"/>
      <c r="F180" s="305" t="s">
        <v>911</v>
      </c>
      <c r="G180" s="282"/>
      <c r="H180" s="282" t="s">
        <v>984</v>
      </c>
      <c r="I180" s="282" t="s">
        <v>913</v>
      </c>
      <c r="J180" s="282">
        <v>255</v>
      </c>
      <c r="K180" s="330"/>
    </row>
    <row r="181" spans="2:11" s="1" customFormat="1" ht="15" customHeight="1">
      <c r="B181" s="307"/>
      <c r="C181" s="282" t="s">
        <v>109</v>
      </c>
      <c r="D181" s="282"/>
      <c r="E181" s="282"/>
      <c r="F181" s="305" t="s">
        <v>911</v>
      </c>
      <c r="G181" s="282"/>
      <c r="H181" s="282" t="s">
        <v>875</v>
      </c>
      <c r="I181" s="282" t="s">
        <v>913</v>
      </c>
      <c r="J181" s="282">
        <v>10</v>
      </c>
      <c r="K181" s="330"/>
    </row>
    <row r="182" spans="2:11" s="1" customFormat="1" ht="15" customHeight="1">
      <c r="B182" s="307"/>
      <c r="C182" s="282" t="s">
        <v>110</v>
      </c>
      <c r="D182" s="282"/>
      <c r="E182" s="282"/>
      <c r="F182" s="305" t="s">
        <v>911</v>
      </c>
      <c r="G182" s="282"/>
      <c r="H182" s="282" t="s">
        <v>985</v>
      </c>
      <c r="I182" s="282" t="s">
        <v>946</v>
      </c>
      <c r="J182" s="282"/>
      <c r="K182" s="330"/>
    </row>
    <row r="183" spans="2:11" s="1" customFormat="1" ht="15" customHeight="1">
      <c r="B183" s="307"/>
      <c r="C183" s="282" t="s">
        <v>986</v>
      </c>
      <c r="D183" s="282"/>
      <c r="E183" s="282"/>
      <c r="F183" s="305" t="s">
        <v>911</v>
      </c>
      <c r="G183" s="282"/>
      <c r="H183" s="282" t="s">
        <v>987</v>
      </c>
      <c r="I183" s="282" t="s">
        <v>946</v>
      </c>
      <c r="J183" s="282"/>
      <c r="K183" s="330"/>
    </row>
    <row r="184" spans="2:11" s="1" customFormat="1" ht="15" customHeight="1">
      <c r="B184" s="307"/>
      <c r="C184" s="282" t="s">
        <v>975</v>
      </c>
      <c r="D184" s="282"/>
      <c r="E184" s="282"/>
      <c r="F184" s="305" t="s">
        <v>911</v>
      </c>
      <c r="G184" s="282"/>
      <c r="H184" s="282" t="s">
        <v>988</v>
      </c>
      <c r="I184" s="282" t="s">
        <v>946</v>
      </c>
      <c r="J184" s="282"/>
      <c r="K184" s="330"/>
    </row>
    <row r="185" spans="2:11" s="1" customFormat="1" ht="15" customHeight="1">
      <c r="B185" s="307"/>
      <c r="C185" s="282" t="s">
        <v>112</v>
      </c>
      <c r="D185" s="282"/>
      <c r="E185" s="282"/>
      <c r="F185" s="305" t="s">
        <v>917</v>
      </c>
      <c r="G185" s="282"/>
      <c r="H185" s="282" t="s">
        <v>989</v>
      </c>
      <c r="I185" s="282" t="s">
        <v>913</v>
      </c>
      <c r="J185" s="282">
        <v>50</v>
      </c>
      <c r="K185" s="330"/>
    </row>
    <row r="186" spans="2:11" s="1" customFormat="1" ht="15" customHeight="1">
      <c r="B186" s="307"/>
      <c r="C186" s="282" t="s">
        <v>990</v>
      </c>
      <c r="D186" s="282"/>
      <c r="E186" s="282"/>
      <c r="F186" s="305" t="s">
        <v>917</v>
      </c>
      <c r="G186" s="282"/>
      <c r="H186" s="282" t="s">
        <v>991</v>
      </c>
      <c r="I186" s="282" t="s">
        <v>992</v>
      </c>
      <c r="J186" s="282"/>
      <c r="K186" s="330"/>
    </row>
    <row r="187" spans="2:11" s="1" customFormat="1" ht="15" customHeight="1">
      <c r="B187" s="307"/>
      <c r="C187" s="282" t="s">
        <v>993</v>
      </c>
      <c r="D187" s="282"/>
      <c r="E187" s="282"/>
      <c r="F187" s="305" t="s">
        <v>917</v>
      </c>
      <c r="G187" s="282"/>
      <c r="H187" s="282" t="s">
        <v>994</v>
      </c>
      <c r="I187" s="282" t="s">
        <v>992</v>
      </c>
      <c r="J187" s="282"/>
      <c r="K187" s="330"/>
    </row>
    <row r="188" spans="2:11" s="1" customFormat="1" ht="15" customHeight="1">
      <c r="B188" s="307"/>
      <c r="C188" s="282" t="s">
        <v>995</v>
      </c>
      <c r="D188" s="282"/>
      <c r="E188" s="282"/>
      <c r="F188" s="305" t="s">
        <v>917</v>
      </c>
      <c r="G188" s="282"/>
      <c r="H188" s="282" t="s">
        <v>996</v>
      </c>
      <c r="I188" s="282" t="s">
        <v>992</v>
      </c>
      <c r="J188" s="282"/>
      <c r="K188" s="330"/>
    </row>
    <row r="189" spans="2:11" s="1" customFormat="1" ht="15" customHeight="1">
      <c r="B189" s="307"/>
      <c r="C189" s="343" t="s">
        <v>997</v>
      </c>
      <c r="D189" s="282"/>
      <c r="E189" s="282"/>
      <c r="F189" s="305" t="s">
        <v>917</v>
      </c>
      <c r="G189" s="282"/>
      <c r="H189" s="282" t="s">
        <v>998</v>
      </c>
      <c r="I189" s="282" t="s">
        <v>999</v>
      </c>
      <c r="J189" s="344" t="s">
        <v>1000</v>
      </c>
      <c r="K189" s="330"/>
    </row>
    <row r="190" spans="2:11" s="17" customFormat="1" ht="15" customHeight="1">
      <c r="B190" s="345"/>
      <c r="C190" s="346" t="s">
        <v>1001</v>
      </c>
      <c r="D190" s="347"/>
      <c r="E190" s="347"/>
      <c r="F190" s="348" t="s">
        <v>917</v>
      </c>
      <c r="G190" s="347"/>
      <c r="H190" s="347" t="s">
        <v>1002</v>
      </c>
      <c r="I190" s="347" t="s">
        <v>999</v>
      </c>
      <c r="J190" s="349" t="s">
        <v>1000</v>
      </c>
      <c r="K190" s="350"/>
    </row>
    <row r="191" spans="2:11" s="1" customFormat="1" ht="15" customHeight="1">
      <c r="B191" s="307"/>
      <c r="C191" s="343" t="s">
        <v>39</v>
      </c>
      <c r="D191" s="282"/>
      <c r="E191" s="282"/>
      <c r="F191" s="305" t="s">
        <v>911</v>
      </c>
      <c r="G191" s="282"/>
      <c r="H191" s="279" t="s">
        <v>1003</v>
      </c>
      <c r="I191" s="282" t="s">
        <v>1004</v>
      </c>
      <c r="J191" s="282"/>
      <c r="K191" s="330"/>
    </row>
    <row r="192" spans="2:11" s="1" customFormat="1" ht="15" customHeight="1">
      <c r="B192" s="307"/>
      <c r="C192" s="343" t="s">
        <v>1005</v>
      </c>
      <c r="D192" s="282"/>
      <c r="E192" s="282"/>
      <c r="F192" s="305" t="s">
        <v>911</v>
      </c>
      <c r="G192" s="282"/>
      <c r="H192" s="282" t="s">
        <v>1006</v>
      </c>
      <c r="I192" s="282" t="s">
        <v>946</v>
      </c>
      <c r="J192" s="282"/>
      <c r="K192" s="330"/>
    </row>
    <row r="193" spans="2:11" s="1" customFormat="1" ht="15" customHeight="1">
      <c r="B193" s="307"/>
      <c r="C193" s="343" t="s">
        <v>1007</v>
      </c>
      <c r="D193" s="282"/>
      <c r="E193" s="282"/>
      <c r="F193" s="305" t="s">
        <v>911</v>
      </c>
      <c r="G193" s="282"/>
      <c r="H193" s="282" t="s">
        <v>1008</v>
      </c>
      <c r="I193" s="282" t="s">
        <v>946</v>
      </c>
      <c r="J193" s="282"/>
      <c r="K193" s="330"/>
    </row>
    <row r="194" spans="2:11" s="1" customFormat="1" ht="15" customHeight="1">
      <c r="B194" s="307"/>
      <c r="C194" s="343" t="s">
        <v>1009</v>
      </c>
      <c r="D194" s="282"/>
      <c r="E194" s="282"/>
      <c r="F194" s="305" t="s">
        <v>917</v>
      </c>
      <c r="G194" s="282"/>
      <c r="H194" s="282" t="s">
        <v>1010</v>
      </c>
      <c r="I194" s="282" t="s">
        <v>946</v>
      </c>
      <c r="J194" s="282"/>
      <c r="K194" s="330"/>
    </row>
    <row r="195" spans="2:11" s="1" customFormat="1" ht="15" customHeight="1">
      <c r="B195" s="336"/>
      <c r="C195" s="351"/>
      <c r="D195" s="316"/>
      <c r="E195" s="316"/>
      <c r="F195" s="316"/>
      <c r="G195" s="316"/>
      <c r="H195" s="316"/>
      <c r="I195" s="316"/>
      <c r="J195" s="316"/>
      <c r="K195" s="337"/>
    </row>
    <row r="196" spans="2:11" s="1" customFormat="1" ht="18.75" customHeight="1">
      <c r="B196" s="318"/>
      <c r="C196" s="328"/>
      <c r="D196" s="328"/>
      <c r="E196" s="328"/>
      <c r="F196" s="338"/>
      <c r="G196" s="328"/>
      <c r="H196" s="328"/>
      <c r="I196" s="328"/>
      <c r="J196" s="328"/>
      <c r="K196" s="318"/>
    </row>
    <row r="197" spans="2:11" s="1" customFormat="1" ht="18.75" customHeight="1">
      <c r="B197" s="318"/>
      <c r="C197" s="328"/>
      <c r="D197" s="328"/>
      <c r="E197" s="328"/>
      <c r="F197" s="338"/>
      <c r="G197" s="328"/>
      <c r="H197" s="328"/>
      <c r="I197" s="328"/>
      <c r="J197" s="328"/>
      <c r="K197" s="318"/>
    </row>
    <row r="198" spans="2:11" s="1" customFormat="1" ht="18.75" customHeight="1"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</row>
    <row r="199" spans="2:11" s="1" customFormat="1" ht="13.5">
      <c r="B199" s="269"/>
      <c r="C199" s="270"/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1">
      <c r="B200" s="272"/>
      <c r="C200" s="273" t="s">
        <v>1011</v>
      </c>
      <c r="D200" s="273"/>
      <c r="E200" s="273"/>
      <c r="F200" s="273"/>
      <c r="G200" s="273"/>
      <c r="H200" s="273"/>
      <c r="I200" s="273"/>
      <c r="J200" s="273"/>
      <c r="K200" s="274"/>
    </row>
    <row r="201" spans="2:11" s="1" customFormat="1" ht="25.5" customHeight="1">
      <c r="B201" s="272"/>
      <c r="C201" s="352" t="s">
        <v>1012</v>
      </c>
      <c r="D201" s="352"/>
      <c r="E201" s="352"/>
      <c r="F201" s="352" t="s">
        <v>1013</v>
      </c>
      <c r="G201" s="353"/>
      <c r="H201" s="352" t="s">
        <v>1014</v>
      </c>
      <c r="I201" s="352"/>
      <c r="J201" s="352"/>
      <c r="K201" s="274"/>
    </row>
    <row r="202" spans="2:11" s="1" customFormat="1" ht="5.25" customHeight="1">
      <c r="B202" s="307"/>
      <c r="C202" s="302"/>
      <c r="D202" s="302"/>
      <c r="E202" s="302"/>
      <c r="F202" s="302"/>
      <c r="G202" s="328"/>
      <c r="H202" s="302"/>
      <c r="I202" s="302"/>
      <c r="J202" s="302"/>
      <c r="K202" s="330"/>
    </row>
    <row r="203" spans="2:11" s="1" customFormat="1" ht="15" customHeight="1">
      <c r="B203" s="307"/>
      <c r="C203" s="282" t="s">
        <v>1004</v>
      </c>
      <c r="D203" s="282"/>
      <c r="E203" s="282"/>
      <c r="F203" s="305" t="s">
        <v>40</v>
      </c>
      <c r="G203" s="282"/>
      <c r="H203" s="282" t="s">
        <v>1015</v>
      </c>
      <c r="I203" s="282"/>
      <c r="J203" s="282"/>
      <c r="K203" s="330"/>
    </row>
    <row r="204" spans="2:11" s="1" customFormat="1" ht="15" customHeight="1">
      <c r="B204" s="307"/>
      <c r="C204" s="282"/>
      <c r="D204" s="282"/>
      <c r="E204" s="282"/>
      <c r="F204" s="305" t="s">
        <v>41</v>
      </c>
      <c r="G204" s="282"/>
      <c r="H204" s="282" t="s">
        <v>1016</v>
      </c>
      <c r="I204" s="282"/>
      <c r="J204" s="282"/>
      <c r="K204" s="330"/>
    </row>
    <row r="205" spans="2:11" s="1" customFormat="1" ht="15" customHeight="1">
      <c r="B205" s="307"/>
      <c r="C205" s="282"/>
      <c r="D205" s="282"/>
      <c r="E205" s="282"/>
      <c r="F205" s="305" t="s">
        <v>44</v>
      </c>
      <c r="G205" s="282"/>
      <c r="H205" s="282" t="s">
        <v>1017</v>
      </c>
      <c r="I205" s="282"/>
      <c r="J205" s="282"/>
      <c r="K205" s="330"/>
    </row>
    <row r="206" spans="2:11" s="1" customFormat="1" ht="15" customHeight="1">
      <c r="B206" s="307"/>
      <c r="C206" s="282"/>
      <c r="D206" s="282"/>
      <c r="E206" s="282"/>
      <c r="F206" s="305" t="s">
        <v>42</v>
      </c>
      <c r="G206" s="282"/>
      <c r="H206" s="282" t="s">
        <v>1018</v>
      </c>
      <c r="I206" s="282"/>
      <c r="J206" s="282"/>
      <c r="K206" s="330"/>
    </row>
    <row r="207" spans="2:11" s="1" customFormat="1" ht="15" customHeight="1">
      <c r="B207" s="307"/>
      <c r="C207" s="282"/>
      <c r="D207" s="282"/>
      <c r="E207" s="282"/>
      <c r="F207" s="305" t="s">
        <v>43</v>
      </c>
      <c r="G207" s="282"/>
      <c r="H207" s="282" t="s">
        <v>1019</v>
      </c>
      <c r="I207" s="282"/>
      <c r="J207" s="282"/>
      <c r="K207" s="330"/>
    </row>
    <row r="208" spans="2:11" s="1" customFormat="1" ht="15" customHeight="1">
      <c r="B208" s="307"/>
      <c r="C208" s="282"/>
      <c r="D208" s="282"/>
      <c r="E208" s="282"/>
      <c r="F208" s="305"/>
      <c r="G208" s="282"/>
      <c r="H208" s="282"/>
      <c r="I208" s="282"/>
      <c r="J208" s="282"/>
      <c r="K208" s="330"/>
    </row>
    <row r="209" spans="2:11" s="1" customFormat="1" ht="15" customHeight="1">
      <c r="B209" s="307"/>
      <c r="C209" s="282" t="s">
        <v>958</v>
      </c>
      <c r="D209" s="282"/>
      <c r="E209" s="282"/>
      <c r="F209" s="305" t="s">
        <v>76</v>
      </c>
      <c r="G209" s="282"/>
      <c r="H209" s="282" t="s">
        <v>1020</v>
      </c>
      <c r="I209" s="282"/>
      <c r="J209" s="282"/>
      <c r="K209" s="330"/>
    </row>
    <row r="210" spans="2:11" s="1" customFormat="1" ht="15" customHeight="1">
      <c r="B210" s="307"/>
      <c r="C210" s="282"/>
      <c r="D210" s="282"/>
      <c r="E210" s="282"/>
      <c r="F210" s="305" t="s">
        <v>853</v>
      </c>
      <c r="G210" s="282"/>
      <c r="H210" s="282" t="s">
        <v>854</v>
      </c>
      <c r="I210" s="282"/>
      <c r="J210" s="282"/>
      <c r="K210" s="330"/>
    </row>
    <row r="211" spans="2:11" s="1" customFormat="1" ht="15" customHeight="1">
      <c r="B211" s="307"/>
      <c r="C211" s="282"/>
      <c r="D211" s="282"/>
      <c r="E211" s="282"/>
      <c r="F211" s="305" t="s">
        <v>851</v>
      </c>
      <c r="G211" s="282"/>
      <c r="H211" s="282" t="s">
        <v>1021</v>
      </c>
      <c r="I211" s="282"/>
      <c r="J211" s="282"/>
      <c r="K211" s="330"/>
    </row>
    <row r="212" spans="2:11" s="1" customFormat="1" ht="15" customHeight="1">
      <c r="B212" s="354"/>
      <c r="C212" s="282"/>
      <c r="D212" s="282"/>
      <c r="E212" s="282"/>
      <c r="F212" s="305" t="s">
        <v>855</v>
      </c>
      <c r="G212" s="343"/>
      <c r="H212" s="334" t="s">
        <v>856</v>
      </c>
      <c r="I212" s="334"/>
      <c r="J212" s="334"/>
      <c r="K212" s="355"/>
    </row>
    <row r="213" spans="2:11" s="1" customFormat="1" ht="15" customHeight="1">
      <c r="B213" s="354"/>
      <c r="C213" s="282"/>
      <c r="D213" s="282"/>
      <c r="E213" s="282"/>
      <c r="F213" s="305" t="s">
        <v>857</v>
      </c>
      <c r="G213" s="343"/>
      <c r="H213" s="334" t="s">
        <v>833</v>
      </c>
      <c r="I213" s="334"/>
      <c r="J213" s="334"/>
      <c r="K213" s="355"/>
    </row>
    <row r="214" spans="2:11" s="1" customFormat="1" ht="15" customHeight="1">
      <c r="B214" s="354"/>
      <c r="C214" s="282"/>
      <c r="D214" s="282"/>
      <c r="E214" s="282"/>
      <c r="F214" s="305"/>
      <c r="G214" s="343"/>
      <c r="H214" s="334"/>
      <c r="I214" s="334"/>
      <c r="J214" s="334"/>
      <c r="K214" s="355"/>
    </row>
    <row r="215" spans="2:11" s="1" customFormat="1" ht="15" customHeight="1">
      <c r="B215" s="354"/>
      <c r="C215" s="282" t="s">
        <v>982</v>
      </c>
      <c r="D215" s="282"/>
      <c r="E215" s="282"/>
      <c r="F215" s="305">
        <v>1</v>
      </c>
      <c r="G215" s="343"/>
      <c r="H215" s="334" t="s">
        <v>1022</v>
      </c>
      <c r="I215" s="334"/>
      <c r="J215" s="334"/>
      <c r="K215" s="355"/>
    </row>
    <row r="216" spans="2:11" s="1" customFormat="1" ht="15" customHeight="1">
      <c r="B216" s="354"/>
      <c r="C216" s="282"/>
      <c r="D216" s="282"/>
      <c r="E216" s="282"/>
      <c r="F216" s="305">
        <v>2</v>
      </c>
      <c r="G216" s="343"/>
      <c r="H216" s="334" t="s">
        <v>1023</v>
      </c>
      <c r="I216" s="334"/>
      <c r="J216" s="334"/>
      <c r="K216" s="355"/>
    </row>
    <row r="217" spans="2:11" s="1" customFormat="1" ht="15" customHeight="1">
      <c r="B217" s="354"/>
      <c r="C217" s="282"/>
      <c r="D217" s="282"/>
      <c r="E217" s="282"/>
      <c r="F217" s="305">
        <v>3</v>
      </c>
      <c r="G217" s="343"/>
      <c r="H217" s="334" t="s">
        <v>1024</v>
      </c>
      <c r="I217" s="334"/>
      <c r="J217" s="334"/>
      <c r="K217" s="355"/>
    </row>
    <row r="218" spans="2:11" s="1" customFormat="1" ht="15" customHeight="1">
      <c r="B218" s="354"/>
      <c r="C218" s="282"/>
      <c r="D218" s="282"/>
      <c r="E218" s="282"/>
      <c r="F218" s="305">
        <v>4</v>
      </c>
      <c r="G218" s="343"/>
      <c r="H218" s="334" t="s">
        <v>1025</v>
      </c>
      <c r="I218" s="334"/>
      <c r="J218" s="334"/>
      <c r="K218" s="355"/>
    </row>
    <row r="219" spans="2:11" s="1" customFormat="1" ht="12.75" customHeight="1">
      <c r="B219" s="356"/>
      <c r="C219" s="357"/>
      <c r="D219" s="357"/>
      <c r="E219" s="357"/>
      <c r="F219" s="357"/>
      <c r="G219" s="357"/>
      <c r="H219" s="357"/>
      <c r="I219" s="357"/>
      <c r="J219" s="357"/>
      <c r="K219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Michvot Lukáš</dc:creator>
  <cp:keywords/>
  <dc:description/>
  <cp:lastModifiedBy>Michvot Lukáš</cp:lastModifiedBy>
  <dcterms:created xsi:type="dcterms:W3CDTF">2024-01-31T13:26:40Z</dcterms:created>
  <dcterms:modified xsi:type="dcterms:W3CDTF">2024-01-31T13:26:44Z</dcterms:modified>
  <cp:category/>
  <cp:version/>
  <cp:contentType/>
  <cp:contentStatus/>
</cp:coreProperties>
</file>