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O 01 Kanalizace" sheetId="2" r:id="rId2"/>
    <sheet name="02 - VRN" sheetId="3" r:id="rId3"/>
  </sheets>
  <definedNames>
    <definedName name="_xlnm.Print_Area" localSheetId="0">'Rekapitulace stavby'!$D$4:$AO$76,'Rekapitulace stavby'!$C$82:$AQ$97</definedName>
    <definedName name="_xlnm._FilterDatabase" localSheetId="1" hidden="1">'01 - SO 01 Kanalizace'!$C$123:$K$338</definedName>
    <definedName name="_xlnm.Print_Area" localSheetId="1">'01 - SO 01 Kanalizace'!$C$4:$J$76,'01 - SO 01 Kanalizace'!$C$82:$J$105,'01 - SO 01 Kanalizace'!$C$111:$K$338</definedName>
    <definedName name="_xlnm._FilterDatabase" localSheetId="2" hidden="1">'02 - VRN'!$C$119:$K$140</definedName>
    <definedName name="_xlnm.Print_Area" localSheetId="2">'02 - VRN'!$C$4:$J$76,'02 - VRN'!$C$82:$J$101,'02 - VRN'!$C$107:$K$140</definedName>
    <definedName name="_xlnm.Print_Titles" localSheetId="0">'Rekapitulace stavby'!$92:$92</definedName>
    <definedName name="_xlnm.Print_Titles" localSheetId="1">'01 - SO 01 Kanalizace'!$123:$123</definedName>
    <definedName name="_xlnm.Print_Titles" localSheetId="2">'02 - VRN'!$119:$119</definedName>
  </definedNames>
  <calcPr fullCalcOnLoad="1"/>
</workbook>
</file>

<file path=xl/sharedStrings.xml><?xml version="1.0" encoding="utf-8"?>
<sst xmlns="http://schemas.openxmlformats.org/spreadsheetml/2006/main" count="2500" uniqueCount="608">
  <si>
    <t>Export Komplet</t>
  </si>
  <si>
    <t/>
  </si>
  <si>
    <t>2.0</t>
  </si>
  <si>
    <t>ZAMOK</t>
  </si>
  <si>
    <t>False</t>
  </si>
  <si>
    <t>{21b19ace-07fb-42f9-aecd-489a02e5bc97}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</si>
  <si>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</si>
  <si>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</si>
  <si>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</si>
  <si>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</si>
  <si>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</si>
  <si>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</si>
  <si>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</si>
  <si>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</si>
  <si>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20230125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</si>
  <si>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</si>
  <si>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</si>
  <si>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Přeložka kanalizace z areálu koupaliště N. Bor</t>
  </si>
  <si>
    <t>KSO:</t>
  </si>
  <si>
    <t>CC-CZ:</t>
  </si>
  <si>
    <t>Místo:</t>
  </si>
  <si>
    <t>Nový Bor</t>
  </si>
  <si>
    <t>Datum:</t>
  </si>
  <si>
    <t>25. 1. 2023</t>
  </si>
  <si>
    <t>Zadavatel:</t>
  </si>
  <si>
    <t>IČ:</t>
  </si>
  <si>
    <t>Město Nový Bor</t>
  </si>
  <si>
    <t>DIČ:</t>
  </si>
  <si>
    <t>Uchazeč:</t>
  </si>
  <si>
    <t>Vyplň údaj</t>
  </si>
  <si>
    <t>Projektant:</t>
  </si>
  <si>
    <t>KL-Plan</t>
  </si>
  <si>
    <t>True</t>
  </si>
  <si>
    <t>Zpracovatel:</t>
  </si>
  <si>
    <t>J. Nešněra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</si>
  <si>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</si>
  <si>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</si>
  <si>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</si>
  <si>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</si>
  <si>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</si>
  <si>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</si>
  <si>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</si>
  <si>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</si>
  <si>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</si>
  <si>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</si>
  <si>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</si>
  <si>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</si>
  <si>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</si>
  <si>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</si>
  <si>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</si>
  <si>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</si>
  <si>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</si>
  <si>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</si>
  <si>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</si>
  <si>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</si>
  <si>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</si>
  <si>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</si>
  <si>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</si>
  <si>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</si>
  <si>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</si>
  <si>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</si>
  <si>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</si>
  <si>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</si>
  <si>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</si>
  <si>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</si>
  <si>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</si>
  <si>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</si>
  <si>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</si>
  <si>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</si>
  <si>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</si>
  <si>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</si>
  <si>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</si>
  <si>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</si>
  <si>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</si>
  <si>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</si>
  <si>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</si>
  <si>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</si>
  <si>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</si>
  <si>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</si>
  <si>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</si>
  <si>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</si>
  <si>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</si>
  <si>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SO 01 Kanalizace</t>
  </si>
  <si>
    <t>STA</t>
  </si>
  <si>
    <t>1</t>
  </si>
  <si>
    <t>{cb77f372-cbda-4e52-859f-353feaef3c84}</t>
  </si>
  <si>
    <t>2</t>
  </si>
  <si>
    <t>02</t>
  </si>
  <si>
    <t>VRN</t>
  </si>
  <si>
    <t>{34f0791b-b3a7-4767-b546-470f95f25dc7}</t>
  </si>
  <si>
    <t>KRYCÍ LIST SOUPISU PRACÍ</t>
  </si>
  <si>
    <t>Objekt:</t>
  </si>
  <si>
    <t>01 - SO 01 Kanalizace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</si>
  <si>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</si>
  <si>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</si>
  <si>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</si>
  <si>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</si>
  <si>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</si>
  <si>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</si>
  <si>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</si>
  <si>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</si>
  <si>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</si>
  <si>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</si>
  <si>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8 - Trubní vedení</t>
  </si>
  <si>
    <t xml:space="preserve">    9 - Ostatní konstrukce a práce, bourání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</si>
  <si>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</si>
  <si>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</si>
  <si>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</si>
  <si>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</si>
  <si>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</si>
  <si>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</si>
  <si>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</si>
  <si>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</si>
  <si>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</si>
  <si>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</si>
  <si>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</si>
  <si>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</si>
  <si>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</si>
  <si>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</si>
  <si>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</si>
  <si>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</si>
  <si>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</si>
  <si>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</si>
  <si>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</si>
  <si>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111251101</t>
  </si>
  <si>
    <t>Odstranění křovin a stromů průměru kmene do 100 mm i s kořeny sklonu terénu do 1:5 z celkové plochy do 100 m2 strojně</t>
  </si>
  <si>
    <t>m2</t>
  </si>
  <si>
    <t>CS ÚRS 2023 01</t>
  </si>
  <si>
    <t>4</t>
  </si>
  <si>
    <t>739460632</t>
  </si>
  <si>
    <t>PP</t>
  </si>
  <si>
    <t>Odstranění křovin a stromů s odstraněním kořenů strojně průměru kmene do 100 mm v rovině nebo ve svahu sklonu terénu do 1:5, při celkové ploše do 100 m2</t>
  </si>
  <si>
    <t>112101103</t>
  </si>
  <si>
    <t>Odstranění stromů listnatých průměru kmene přes 500 do 700 mm</t>
  </si>
  <si>
    <t>kus</t>
  </si>
  <si>
    <t>-1916215980</t>
  </si>
  <si>
    <t>Odstranění stromů s odřezáním kmene a s odvětvením listnatých, průměru kmene přes 500 do 700 mm</t>
  </si>
  <si>
    <t>3</t>
  </si>
  <si>
    <t>112101105</t>
  </si>
  <si>
    <t>Odstranění stromů listnatých průměru kmene přes 900 do 1100 mm</t>
  </si>
  <si>
    <t>904024593</t>
  </si>
  <si>
    <t>Odstranění stromů s odřezáním kmene a s odvětvením listnatých, průměru kmene přes 900 do 1100 mm</t>
  </si>
  <si>
    <t>112101106</t>
  </si>
  <si>
    <t>Odstranění stromů listnatých průměru kmene přes 1100 do 1300 mm</t>
  </si>
  <si>
    <t>-1753122565</t>
  </si>
  <si>
    <t>Odstranění stromů s odřezáním kmene a s odvětvením listnatých, průměru kmene přes 1100 do 1300 mm</t>
  </si>
  <si>
    <t>5</t>
  </si>
  <si>
    <t>112101107</t>
  </si>
  <si>
    <t>Odstranění stromů listnatých průměru kmene přes 1300 do 1500 mm</t>
  </si>
  <si>
    <t>-208549380</t>
  </si>
  <si>
    <t>Odstranění stromů s odřezáním kmene a s odvětvením listnatých, průměru kmene přes 1300 do 1500 mm</t>
  </si>
  <si>
    <t>6</t>
  </si>
  <si>
    <t>112101123</t>
  </si>
  <si>
    <t>Odstranění stromů jehličnatých průměru kmene přes 500 do 700 mm</t>
  </si>
  <si>
    <t>-1412528125</t>
  </si>
  <si>
    <t>Odstranění stromů s odřezáním kmene a s odvětvením jehličnatých bez odkornění, průměru kmene přes 500 do 700 mm</t>
  </si>
  <si>
    <t>7</t>
  </si>
  <si>
    <t>112251103</t>
  </si>
  <si>
    <t>Odstranění pařezů průměru přes 500 do 700 mm</t>
  </si>
  <si>
    <t>1441197579</t>
  </si>
  <si>
    <t>Odstranění pařezů strojně s jejich vykopáním nebo vytrháním průměru přes 500 do 700 mm</t>
  </si>
  <si>
    <t>8</t>
  </si>
  <si>
    <t>112251105</t>
  </si>
  <si>
    <t>Odstranění pařezů průměru přes 900 do 1100 mm</t>
  </si>
  <si>
    <t>-744230125</t>
  </si>
  <si>
    <t>Odstranění pařezů strojně s jejich vykopáním nebo vytrháním průměru přes 900 do 1100 mm</t>
  </si>
  <si>
    <t>9</t>
  </si>
  <si>
    <t>112251107</t>
  </si>
  <si>
    <t>Odstranění pařezů průměru přes 1100 do 1300 mm</t>
  </si>
  <si>
    <t>1239806175</t>
  </si>
  <si>
    <t>Odstranění pařezů strojně s jejich vykopáním nebo vytrháním průměru přes 1100 do 1300 mm</t>
  </si>
  <si>
    <t>10</t>
  </si>
  <si>
    <t>112251108</t>
  </si>
  <si>
    <t>Odstranění pařezů průměru přes 1300 do 1500 mm</t>
  </si>
  <si>
    <t>-1022437892</t>
  </si>
  <si>
    <t>Odstranění pařezů strojně s jejich vykopáním nebo vytrháním průměru přes 1300 do 1500 mm</t>
  </si>
  <si>
    <t>11</t>
  </si>
  <si>
    <t>115001102</t>
  </si>
  <si>
    <t>Převedení vody potrubím DN přes 100 do 150</t>
  </si>
  <si>
    <t>m</t>
  </si>
  <si>
    <t>-554037576</t>
  </si>
  <si>
    <t>Převedení vody potrubím průměru DN přes 100 do 150</t>
  </si>
  <si>
    <t>12</t>
  </si>
  <si>
    <t>115101201</t>
  </si>
  <si>
    <t>Čerpání vody na dopravní výšku do 10 m průměrný přítok do 500 l/min</t>
  </si>
  <si>
    <t>hod</t>
  </si>
  <si>
    <t>-754850719</t>
  </si>
  <si>
    <t>Čerpání vody na dopravní výšku do 10 m s uvažovaným průměrným přítokem do 500 l/min</t>
  </si>
  <si>
    <t>VV</t>
  </si>
  <si>
    <t>40*24</t>
  </si>
  <si>
    <t>13</t>
  </si>
  <si>
    <t>115101301</t>
  </si>
  <si>
    <t>Pohotovost čerpací soupravy pro dopravní výšku do 10 m přítok do 500 l/min</t>
  </si>
  <si>
    <t>den</t>
  </si>
  <si>
    <t>-792409370</t>
  </si>
  <si>
    <t>Pohotovost záložní čerpací soupravy pro dopravní výšku do 10 m s uvažovaným průměrným přítokem do 500 l/min</t>
  </si>
  <si>
    <t>14</t>
  </si>
  <si>
    <t>119003131</t>
  </si>
  <si>
    <t>Výstražná páska pro zabezpečení výkopu zřízení</t>
  </si>
  <si>
    <t>-1933050775</t>
  </si>
  <si>
    <t>Pomocné konstrukce při zabezpečení výkopu svislé výstražná páska zřízení</t>
  </si>
  <si>
    <t>119003132</t>
  </si>
  <si>
    <t>Výstražná páska pro zabezpečení výkopu odstranění</t>
  </si>
  <si>
    <t>-295990745</t>
  </si>
  <si>
    <t>Pomocné konstrukce při zabezpečení výkopu svislé výstražná páska odstranění</t>
  </si>
  <si>
    <t>16</t>
  </si>
  <si>
    <t>121151113</t>
  </si>
  <si>
    <t>Sejmutí ornice plochy do 500 m2 tl vrstvy do 200 mm strojně</t>
  </si>
  <si>
    <t>-826412694</t>
  </si>
  <si>
    <t>Sejmutí ornice strojně při souvislé ploše přes 100 do 500 m2, tl. vrstvy do 200 mm</t>
  </si>
  <si>
    <t>P</t>
  </si>
  <si>
    <t>Poznámka k položce:
v místě volejbalu sejmutí pískové vrstvy a uskladnění na kurtu</t>
  </si>
  <si>
    <t>138*1,5</t>
  </si>
  <si>
    <t>17</t>
  </si>
  <si>
    <t>132251254</t>
  </si>
  <si>
    <t>Hloubení rýh nezapažených š do 2000 mm v hornině třídy těžitelnosti I skupiny 3 objem do 500 m3 strojně</t>
  </si>
  <si>
    <t>m3</t>
  </si>
  <si>
    <t>-1971406651</t>
  </si>
  <si>
    <t>Hloubení nezapažených rýh šířky přes 800 do 2 000 mm strojně s urovnáním dna do předepsaného profilu a spádu v hornině třídy těžitelnosti I skupiny 3 přes 100 do 500 m3</t>
  </si>
  <si>
    <t>138*1*(1,85+0,85+1,65+1,45)/4</t>
  </si>
  <si>
    <t>200,1*0,5 'Přepočtené koeficientem množství</t>
  </si>
  <si>
    <t>18</t>
  </si>
  <si>
    <t>132351254</t>
  </si>
  <si>
    <t>Hloubení rýh nezapažených š do 2000 mm v hornině třídy těžitelnosti II skupiny 4 objem do 500 m3 strojně</t>
  </si>
  <si>
    <t>-1430967465</t>
  </si>
  <si>
    <t>Hloubení nezapažených rýh šířky přes 800 do 2 000 mm strojně s urovnáním dna do předepsaného profilu a spádu v hornině třídy těžitelnosti II skupiny 4 přes 100 do 500 m3</t>
  </si>
  <si>
    <t>19</t>
  </si>
  <si>
    <t>139001101</t>
  </si>
  <si>
    <t>Příplatek za ztížení vykopávky v blízkosti podzemního vedení</t>
  </si>
  <si>
    <t>-541558810</t>
  </si>
  <si>
    <t>Příplatek k cenám hloubených vykopávek za ztížení vykopávky v blízkosti podzemního vedení nebo výbušnin pro jakoukoliv třídu horniny</t>
  </si>
  <si>
    <t>200,1*0,05</t>
  </si>
  <si>
    <t>20</t>
  </si>
  <si>
    <t>151101101</t>
  </si>
  <si>
    <t>Zřízení příložného pažení a rozepření stěn rýh hl do 2 m</t>
  </si>
  <si>
    <t>-1177582816</t>
  </si>
  <si>
    <t>Zřízení pažení a rozepření stěn rýh pro podzemní vedení příložné pro jakoukoliv mezerovitost, hloubky do 2 m</t>
  </si>
  <si>
    <t>138*(2,05+1,05+1,85+1,65)/4*2</t>
  </si>
  <si>
    <t>151101111</t>
  </si>
  <si>
    <t>Odstranění příložného pažení a rozepření stěn rýh hl do 2 m</t>
  </si>
  <si>
    <t>-1491045025</t>
  </si>
  <si>
    <t>Odstranění pažení a rozepření stěn rýh pro podzemní vedení s uložením materiálu na vzdálenost do 3 m od kraje výkopu příložné, hloubky do 2 m</t>
  </si>
  <si>
    <t>22</t>
  </si>
  <si>
    <t>162201403</t>
  </si>
  <si>
    <t>Vodorovné přemístění větví stromů listnatých do 1 km D kmene přes 500 do 700 mm</t>
  </si>
  <si>
    <t>-1538055400</t>
  </si>
  <si>
    <t>Vodorovné přemístění větví, kmenů nebo pařezů s naložením, složením a dopravou do 1000 m větví stromů listnatých, průměru kmene přes 500 do 700 mm</t>
  </si>
  <si>
    <t>23</t>
  </si>
  <si>
    <t>162201407</t>
  </si>
  <si>
    <t>Vodorovné přemístění větví stromů jehličnatých do 1 km D kmene přes 500 do 700 mm</t>
  </si>
  <si>
    <t>605868820</t>
  </si>
  <si>
    <t>Vodorovné přemístění větví, kmenů nebo pařezů s naložením, složením a dopravou do 1000 m větví stromů jehličnatých, průměru kmene přes 500 do 700 mm</t>
  </si>
  <si>
    <t>24</t>
  </si>
  <si>
    <t>162201413</t>
  </si>
  <si>
    <t>Vodorovné přemístění kmenů stromů listnatých do 1 km D kmene přes 500 do 700 mm</t>
  </si>
  <si>
    <t>1234220900</t>
  </si>
  <si>
    <t>Vodorovné přemístění větví, kmenů nebo pařezů s naložením, složením a dopravou do 1000 m kmenů stromů listnatých, průměru přes 500 do 700 mm</t>
  </si>
  <si>
    <t>25</t>
  </si>
  <si>
    <t>162201417</t>
  </si>
  <si>
    <t>Vodorovné přemístění kmenů stromů jehličnatých do 1 km D kmene přes 500 do 700 mm</t>
  </si>
  <si>
    <t>1875786982</t>
  </si>
  <si>
    <t>Vodorovné přemístění větví, kmenů nebo pařezů s naložením, složením a dopravou do 1000 m kmenů stromů jehličnatých, průměru přes 500 do 700 mm</t>
  </si>
  <si>
    <t>26</t>
  </si>
  <si>
    <t>162201423</t>
  </si>
  <si>
    <t>Vodorovné přemístění pařezů do 1 km D přes 500 do 700 mm</t>
  </si>
  <si>
    <t>-1079957498</t>
  </si>
  <si>
    <t>Vodorovné přemístění větví, kmenů nebo pařezů s naložením, složením a dopravou do 1000 m pařezů kmenů, průměru přes 500 do 700 mm</t>
  </si>
  <si>
    <t>27</t>
  </si>
  <si>
    <t>162201500</t>
  </si>
  <si>
    <t>Vodorovné přemístění větví stromů listnatých do 1 km D kmene přes 900 do 1100 mm</t>
  </si>
  <si>
    <t>-1040691051</t>
  </si>
  <si>
    <t>Vodorovné přemístění větví, kmenů nebo pařezů s naložením, složením a dopravou do 1000 m větví stromů listnatých, průměru kmene přes 900 do 1100 mm</t>
  </si>
  <si>
    <t>28</t>
  </si>
  <si>
    <t>162201501</t>
  </si>
  <si>
    <t>Vodorovné přemístění větví stromů listnatých do 1 km D kmene přes 1100 do 1300 mm</t>
  </si>
  <si>
    <t>833413748</t>
  </si>
  <si>
    <t>Vodorovné přemístění větví, kmenů nebo pařezů s naložením, složením a dopravou do 1000 m větví stromů listnatých, průměru kmene přes 1100 do 1300 mm</t>
  </si>
  <si>
    <t>29</t>
  </si>
  <si>
    <t>162201502</t>
  </si>
  <si>
    <t>Vodorovné přemístění větví stromů listnatých do 1 km D kmene přes 1300 do 1500 mm</t>
  </si>
  <si>
    <t>1864322736</t>
  </si>
  <si>
    <t>Vodorovné přemístění větví, kmenů nebo pařezů s naložením, složením a dopravou do 1000 m větví stromů listnatých, průměru kmene přes 1300 do 1500 mm</t>
  </si>
  <si>
    <t>30</t>
  </si>
  <si>
    <t>162201510</t>
  </si>
  <si>
    <t>Vodorovné přemístění kmenů stromů listnatých do 1 km D kmene přes 900 do 1100 mm</t>
  </si>
  <si>
    <t>-1046508813</t>
  </si>
  <si>
    <t>Vodorovné přemístění větví, kmenů nebo pařezů s naložením, složením a dopravou do 1000 m kmenů stromů listnatých, průměru přes 900 do 1100 mm</t>
  </si>
  <si>
    <t>31</t>
  </si>
  <si>
    <t>162201511</t>
  </si>
  <si>
    <t>Vodorovné přemístění kmenů stromů listnatých do 1 km D kmene přes 1100 do 1300 mm</t>
  </si>
  <si>
    <t>1049725090</t>
  </si>
  <si>
    <t>Vodorovné přemístění větví, kmenů nebo pařezů s naložením, složením a dopravou do 1000 m kmenů stromů listnatých, průměru přes 1100 do 1300 mm</t>
  </si>
  <si>
    <t>32</t>
  </si>
  <si>
    <t>162201512</t>
  </si>
  <si>
    <t>Vodorovné přemístění kmenů stromů listnatých do 1 km D kmene přes 1300 do 1500 mm</t>
  </si>
  <si>
    <t>1740459009</t>
  </si>
  <si>
    <t>Vodorovné přemístění větví, kmenů nebo pařezů s naložením, složením a dopravou do 1000 m kmenů stromů listnatých, průměru přes 1300 do 1500 mm</t>
  </si>
  <si>
    <t>33</t>
  </si>
  <si>
    <t>162201520</t>
  </si>
  <si>
    <t>Vodorovné přemístění pařezů do 1 km D přes 900 do 1100 mm</t>
  </si>
  <si>
    <t>1337781517</t>
  </si>
  <si>
    <t>Vodorovné přemístění větví, kmenů nebo pařezů s naložením, složením a dopravou do 1000 m pařezů kmenů, průměru přes 900 do 1100 mm</t>
  </si>
  <si>
    <t>34</t>
  </si>
  <si>
    <t>162201521</t>
  </si>
  <si>
    <t>Vodorovné přemístění pařezů do 1 km D přes 1100 do 1300 mm</t>
  </si>
  <si>
    <t>-404524164</t>
  </si>
  <si>
    <t>Vodorovné přemístění větví, kmenů nebo pařezů s naložením, složením a dopravou do 1000 m pařezů kmenů, průměru přes 1100 do 1300 mm</t>
  </si>
  <si>
    <t>35</t>
  </si>
  <si>
    <t>162201522</t>
  </si>
  <si>
    <t>Vodorovné přemístění pařezů do 1 km D přes 1300 do 1500 mm</t>
  </si>
  <si>
    <t>-1017240029</t>
  </si>
  <si>
    <t>Vodorovné přemístění větví, kmenů nebo pařezů s naložením, složením a dopravou do 1000 m pařezů kmenů, průměru přes 1300 do 1500 mm</t>
  </si>
  <si>
    <t>36</t>
  </si>
  <si>
    <t>162301501</t>
  </si>
  <si>
    <t>Vodorovné přemístění křovin do 5 km D kmene do 100 mm</t>
  </si>
  <si>
    <t>-1157322177</t>
  </si>
  <si>
    <t>Vodorovné přemístění smýcených křovin do průměru kmene 100 mm na vzdálenost do 5 000 m</t>
  </si>
  <si>
    <t>37</t>
  </si>
  <si>
    <t>162301933</t>
  </si>
  <si>
    <t>Příplatek k vodorovnému přemístění větví stromů listnatých D kmene přes 500 do 700 mm ZKD 1 km</t>
  </si>
  <si>
    <t>-771186772</t>
  </si>
  <si>
    <t>Vodorovné přemístění větví, kmenů nebo pařezů s naložením, složením a dopravou Příplatek k cenám za každých dalších i započatých 1000 m přes 1000 m větví stromů listnatých, průměru kmene přes 500 do 700 mm</t>
  </si>
  <si>
    <t>2*5 'Přepočtené koeficientem množství</t>
  </si>
  <si>
    <t>38</t>
  </si>
  <si>
    <t>162301935</t>
  </si>
  <si>
    <t>Příplatek k vodorovnému přemístění větví stromů listnatých D kmene přes 900 do 1100 mm ZKD 1 km</t>
  </si>
  <si>
    <t>-1433355294</t>
  </si>
  <si>
    <t>Vodorovné přemístění větví, kmenů nebo pařezů s naložením, složením a dopravou Příplatek k cenám za každých dalších i započatých 1000 m přes 1000 m větví stromů listnatých, průměru kmene přes 900 do 1100 mm</t>
  </si>
  <si>
    <t>2*2 'Přepočtené koeficientem množství</t>
  </si>
  <si>
    <t>39</t>
  </si>
  <si>
    <t>162301936</t>
  </si>
  <si>
    <t>Příplatek k vodorovnému přemístění větví stromů listnatých D kmene přes 1100 do 1300 mm ZKD 1 km</t>
  </si>
  <si>
    <t>874935154</t>
  </si>
  <si>
    <t>Vodorovné přemístění větví, kmenů nebo pařezů s naložením, složením a dopravou Příplatek k cenám za každých dalších i započatých 1000 m přes 1000 m větví stromů listnatých, průměru kmene přes 1100 do 1300 mm</t>
  </si>
  <si>
    <t>1*5 'Přepočtené koeficientem množství</t>
  </si>
  <si>
    <t>40</t>
  </si>
  <si>
    <t>162301937</t>
  </si>
  <si>
    <t>Příplatek k vodorovnému přemístění větví stromů listnatých D kmene přes 1300 do 1500 mm ZKD 1 km</t>
  </si>
  <si>
    <t>402860579</t>
  </si>
  <si>
    <t>Vodorovné přemístění větví, kmenů nebo pařezů s naložením, složením a dopravou Příplatek k cenám za každých dalších i započatých 1000 m přes 1000 m větví stromů listnatých, průměru kmene přes 1300 do 1500 mm</t>
  </si>
  <si>
    <t>6*5 'Přepočtené koeficientem množství</t>
  </si>
  <si>
    <t>41</t>
  </si>
  <si>
    <t>162301943</t>
  </si>
  <si>
    <t>Příplatek k vodorovnému přemístění větví stromů jehličnatých D kmene přes 500 do 700 mm ZKD 1 km</t>
  </si>
  <si>
    <t>2111067716</t>
  </si>
  <si>
    <t>Vodorovné přemístění větví, kmenů nebo pařezů s naložením, složením a dopravou Příplatek k cenám za každých dalších i započatých 1000 m přes 1000 m větví stromů jehličnatých, o průměru kmene přes 500 do 700 mm</t>
  </si>
  <si>
    <t>42</t>
  </si>
  <si>
    <t>162301953</t>
  </si>
  <si>
    <t>Příplatek k vodorovnému přemístění kmenů stromů listnatých D kmene přes 500 do 700 mm ZKD 1 km</t>
  </si>
  <si>
    <t>2060596271</t>
  </si>
  <si>
    <t>Vodorovné přemístění větví, kmenů nebo pařezů s naložením, složením a dopravou Příplatek k cenám za každých dalších i započatých 1000 m přes 1000 m kmenů stromů listnatých, o průměru přes 500 do 700 mm</t>
  </si>
  <si>
    <t>43</t>
  </si>
  <si>
    <t>162301955</t>
  </si>
  <si>
    <t>Příplatek k vodorovnému přemístění kmenů stromů listnatých D kmene přes 900 do 1100 mm ZKD 1 km</t>
  </si>
  <si>
    <t>729949999</t>
  </si>
  <si>
    <t>Vodorovné přemístění větví, kmenů nebo pařezů s naložením, složením a dopravou Příplatek k cenám za každých dalších i započatých 1000 m přes 1000 m kmenů stromů listnatých, o průměru přes 900 do 1100 mm</t>
  </si>
  <si>
    <t>44</t>
  </si>
  <si>
    <t>162301956</t>
  </si>
  <si>
    <t>Příplatek k vodorovnému přemístění kmenů stromů listnatých D kmene přes 1100 do 1300 mm ZKD 1 km</t>
  </si>
  <si>
    <t>212993983</t>
  </si>
  <si>
    <t>Vodorovné přemístění větví, kmenů nebo pařezů s naložením, složením a dopravou Příplatek k cenám za každých dalších i započatých 1000 m přes 1000 m kmenů stromů listnatých, o průměru přes 1100 do 1300 mm</t>
  </si>
  <si>
    <t>45</t>
  </si>
  <si>
    <t>162301957</t>
  </si>
  <si>
    <t>Příplatek k vodorovnému přemístění kmenů stromů listnatých D kmene přes 1300 do 1500 mm ZKD 1 km</t>
  </si>
  <si>
    <t>-1881110795</t>
  </si>
  <si>
    <t>Vodorovné přemístění větví, kmenů nebo pařezů s naložením, složením a dopravou Příplatek k cenám za každých dalších i započatých 1000 m přes 1000 m kmenů stromů listnatých, o průměru přes 1300 do 1500 mm</t>
  </si>
  <si>
    <t>46</t>
  </si>
  <si>
    <t>162301963</t>
  </si>
  <si>
    <t>Příplatek k vodorovnému přemístění kmenů stromů jehličnatých D kmene přes 500 do 700 mm ZKD 1 km</t>
  </si>
  <si>
    <t>1817560522</t>
  </si>
  <si>
    <t>Vodorovné přemístění větví, kmenů nebo pařezů s naložením, složením a dopravou Příplatek k cenám za každých dalších i započatých 1000 m přes 1000 m kmenů stromů jehličnatých, průměru přes 500 do 700 mm</t>
  </si>
  <si>
    <t>47</t>
  </si>
  <si>
    <t>162301973</t>
  </si>
  <si>
    <t>Příplatek k vodorovnému přemístění pařezů D přes 500 do 700 mm ZKD 1 km</t>
  </si>
  <si>
    <t>-680377105</t>
  </si>
  <si>
    <t>Vodorovné přemístění větví, kmenů nebo pařezů s naložením, složením a dopravou Příplatek k cenám za každých dalších i započatých 1000 m přes 1000 m pařezů kmenů, průměru přes 500 do 700 mm</t>
  </si>
  <si>
    <t>3*5 'Přepočtené koeficientem množství</t>
  </si>
  <si>
    <t>48</t>
  </si>
  <si>
    <t>162301975</t>
  </si>
  <si>
    <t>Příplatek k vodorovnému přemístění pařezů D přes 900 do 1100 mm ZKD 1 km</t>
  </si>
  <si>
    <t>859181545</t>
  </si>
  <si>
    <t>Vodorovné přemístění větví, kmenů nebo pařezů s naložením, složením a dopravou Příplatek k cenám za každých dalších i započatých 1000 m přes 1000 m pařezů kmenů, průměru přes 900 do 1100 mm</t>
  </si>
  <si>
    <t>49</t>
  </si>
  <si>
    <t>162301976</t>
  </si>
  <si>
    <t>Příplatek k vodorovnému přemístění pařezů D přes 1100 do 1300 mm ZKD 1 km</t>
  </si>
  <si>
    <t>345728460</t>
  </si>
  <si>
    <t>Vodorovné přemístění větví, kmenů nebo pařezů s naložením, složením a dopravou Příplatek k cenám za každých dalších i započatých 1000 m přes 1000 m pařezů kmenů, průměru přes 1100 do 1300 mm</t>
  </si>
  <si>
    <t>50</t>
  </si>
  <si>
    <t>162301977</t>
  </si>
  <si>
    <t>Příplatek k vodorovnému přemístění pařezů D přes 1300 do 1500 mm ZKD 1 km</t>
  </si>
  <si>
    <t>-1977760992</t>
  </si>
  <si>
    <t>Vodorovné přemístění větví, kmenů nebo pařezů s naložením, složením a dopravou Příplatek k cenám za každých dalších i započatých 1000 m přes 1000 m pařezů kmenů, průměru přes 1300 do 1500 mm</t>
  </si>
  <si>
    <t>51</t>
  </si>
  <si>
    <t>162751117</t>
  </si>
  <si>
    <t>Vodorovné přemístění do 10000 m výkopku/sypaniny z horniny třídy těžitelnosti I, skupiny 1 až 3</t>
  </si>
  <si>
    <t>-67886099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</si>
  <si>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</si>
  <si>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200,1-151,674</t>
  </si>
  <si>
    <t>52</t>
  </si>
  <si>
    <t>171201231</t>
  </si>
  <si>
    <t>Poplatek za uložení zeminy a kamení na recyklační skládce (skládkovné) kód odpadu 17 05 04</t>
  </si>
  <si>
    <t>t</t>
  </si>
  <si>
    <t>-711412297</t>
  </si>
  <si>
    <t>Poplatek za uložení stavebního odpadu na recyklační skládce (skládkovné) zeminy a kamení zatříděného do Katalogu odpadů pod kódem 17 05 04</t>
  </si>
  <si>
    <t>48,426*1,8 'Přepočtené koeficientem množství</t>
  </si>
  <si>
    <t>53</t>
  </si>
  <si>
    <t>174101101</t>
  </si>
  <si>
    <t>Zásyp jam, šachet rýh nebo kolem objektů sypaninou se zhutněním</t>
  </si>
  <si>
    <t>-1655969046</t>
  </si>
  <si>
    <t>Zásyp sypaninou z jakékoliv horniny strojně s uložením výkopku ve vrstvách se zhutněním jam, šachet, rýh nebo kolem objektů v těchto vykopávkách</t>
  </si>
  <si>
    <t>200,1-20,7-27,726</t>
  </si>
  <si>
    <t>54</t>
  </si>
  <si>
    <t>181351103</t>
  </si>
  <si>
    <t>Rozprostření ornice tl vrstvy do 200 mm pl přes 100 do 500 m2 v rovině nebo ve svahu do 1:5 strojně</t>
  </si>
  <si>
    <t>1238564640</t>
  </si>
  <si>
    <t>Rozprostření a urovnání ornice v rovině nebo ve svahu sklonu do 1:5 strojně při souvislé ploše přes 100 do 500 m2, tl. vrstvy do 200 mm</t>
  </si>
  <si>
    <t>55</t>
  </si>
  <si>
    <t>181951112</t>
  </si>
  <si>
    <t>Úprava pláně v hornině třídy těžitelnosti I skupiny 1 až 3 se zhutněním strojně</t>
  </si>
  <si>
    <t>17367461</t>
  </si>
  <si>
    <t>Úprava pláně vyrovnáním výškových rozdílů strojně v hornině třídy těžitelnosti I, skupiny 1 až 3 se zhutněním</t>
  </si>
  <si>
    <t>Zakládání</t>
  </si>
  <si>
    <t>56</t>
  </si>
  <si>
    <t>213141111</t>
  </si>
  <si>
    <t>Zřízení vrstvy z geotextilie v rovině nebo ve sklonu do 1:5 š do 3 m</t>
  </si>
  <si>
    <t>1025099130</t>
  </si>
  <si>
    <t>Zřízení vrstvy z geotextilie filtrační, separační, odvodňovací, ochranné, výztužné nebo protierozní v rovině nebo ve sklonu do 1:5, šířky do 3 m</t>
  </si>
  <si>
    <t>30*1,5"hřiště</t>
  </si>
  <si>
    <t>57</t>
  </si>
  <si>
    <t>M</t>
  </si>
  <si>
    <t>69311270</t>
  </si>
  <si>
    <t>geotextilie netkaná separační, ochranná, filtrační, drenážní PES 400g/m2</t>
  </si>
  <si>
    <t>140099787</t>
  </si>
  <si>
    <t>45*1,1845 'Přepočtené koeficientem množství</t>
  </si>
  <si>
    <t>Svislé a kompletní konstrukce</t>
  </si>
  <si>
    <t>58</t>
  </si>
  <si>
    <t>359901211</t>
  </si>
  <si>
    <t>Monitoring stoky jakékoli výšky na nové kanalizaci</t>
  </si>
  <si>
    <t>434882856</t>
  </si>
  <si>
    <t>Monitoring stok (kamerový systém) jakékoli výšky nová kanalizace</t>
  </si>
  <si>
    <t>Vodorovné konstrukce</t>
  </si>
  <si>
    <t>59</t>
  </si>
  <si>
    <t>452311131</t>
  </si>
  <si>
    <t>Podkladní desky z betonu prostého bez zvýšených nároků na prostředí tř. C 12/15 otevřený výkop</t>
  </si>
  <si>
    <t>-1957607989</t>
  </si>
  <si>
    <t>Podkladní a zajišťovací konstrukce z betonu prostého v otevřeném výkopu bez zvýšených nároků na prostředí desky pod potrubí, stoky a drobné objekty z betonu tř. C 12/15</t>
  </si>
  <si>
    <t>138*1*0,15</t>
  </si>
  <si>
    <t>60</t>
  </si>
  <si>
    <t>452368211</t>
  </si>
  <si>
    <t>Výztuž podkladních desek nebo bloků nebo pražců otevřený výkop ze svařovaných sítí Kari</t>
  </si>
  <si>
    <t>-1626412476</t>
  </si>
  <si>
    <t>Výztuž podkladních desek, bloků nebo pražců v otevřeném výkopu ze svařovaných sítí typu Kari</t>
  </si>
  <si>
    <t>138*0,004</t>
  </si>
  <si>
    <t>61</t>
  </si>
  <si>
    <t>452386111</t>
  </si>
  <si>
    <t>Vyrovnávací prstence z betonu prostého tř. C 25/30 v do 100 mm</t>
  </si>
  <si>
    <t>-1961181552</t>
  </si>
  <si>
    <t>Podkladní a vyrovnávací konstrukce z betonu vyrovnávací prstence z prostého betonu tř. C 25/30 pod poklopy a mříže, výšky do 100 mm</t>
  </si>
  <si>
    <t>Trubní vedení</t>
  </si>
  <si>
    <t>62</t>
  </si>
  <si>
    <t>831362121</t>
  </si>
  <si>
    <t>Montáž potrubí z trub kameninových hrdlových s integrovaným těsněním výkop sklon do 20 % DN 250</t>
  </si>
  <si>
    <t>1400870223</t>
  </si>
  <si>
    <t>Montáž potrubí z trub kameninových hrdlových s integrovaným těsněním v otevřeném výkopu ve sklonu do 20 % DN 250</t>
  </si>
  <si>
    <t>63</t>
  </si>
  <si>
    <t>59710702</t>
  </si>
  <si>
    <t>trouba kameninová glazovaná DN 250 dl 2,50m spojovací systém C Třida 160</t>
  </si>
  <si>
    <t>2058751790</t>
  </si>
  <si>
    <t>138*1,015 'Přepočtené koeficientem množství</t>
  </si>
  <si>
    <t>64</t>
  </si>
  <si>
    <t>837362221</t>
  </si>
  <si>
    <t>Montáž kameninových tvarovek jednoosých s integrovaným těsněním otevřený výkop DN 250</t>
  </si>
  <si>
    <t>-1469580107</t>
  </si>
  <si>
    <t>Montáž kameninových tvarovek na potrubí z trub kameninových v otevřeném výkopu s integrovaným těsněním jednoosých DN 250</t>
  </si>
  <si>
    <t>65</t>
  </si>
  <si>
    <t>59710846</t>
  </si>
  <si>
    <t>trouba kameninová glazovaná zkrácená DN 250 dl 60(75)cm třída 160 spojovací systém C</t>
  </si>
  <si>
    <t>-1422168678</t>
  </si>
  <si>
    <t>3*1,015 'Přepočtené koeficientem množství</t>
  </si>
  <si>
    <t>66</t>
  </si>
  <si>
    <t>59710876</t>
  </si>
  <si>
    <t>trouba kameninová glazovaná zkrácená bez hrdla DN 250 dl 60(75)cm třída 160 spojovací systém C</t>
  </si>
  <si>
    <t>257672253</t>
  </si>
  <si>
    <t>4*1,015 'Přepočtené koeficientem množství</t>
  </si>
  <si>
    <t>67</t>
  </si>
  <si>
    <t>837394111</t>
  </si>
  <si>
    <t>Montáž kameninových útesů s hrdlem DN 400</t>
  </si>
  <si>
    <t>1375295900</t>
  </si>
  <si>
    <t>Montáž kameninových útesů s hrdlem na potrubí betonovém a železobetonovém DN 400</t>
  </si>
  <si>
    <t>68</t>
  </si>
  <si>
    <t>892372121</t>
  </si>
  <si>
    <t>Tlaková zkouška vzduchem potrubí DN 300 těsnícím vakem ucpávkovým</t>
  </si>
  <si>
    <t>úsek</t>
  </si>
  <si>
    <t>-1409700884</t>
  </si>
  <si>
    <t>Tlakové zkoušky vzduchem těsnícími vaky ucpávkovými DN 300</t>
  </si>
  <si>
    <t>69</t>
  </si>
  <si>
    <t>89377R</t>
  </si>
  <si>
    <t>Výřez na šachtě a napojení potrubí 250</t>
  </si>
  <si>
    <t>1506713357</t>
  </si>
  <si>
    <t>70</t>
  </si>
  <si>
    <t>894411311</t>
  </si>
  <si>
    <t>Osazení betonových nebo železobetonových dílců pro šachty skruží rovných</t>
  </si>
  <si>
    <t>-1736584210</t>
  </si>
  <si>
    <t>71</t>
  </si>
  <si>
    <t>59224068</t>
  </si>
  <si>
    <t>skruž betonová DN 1000x500 PS, 100x50x12cm</t>
  </si>
  <si>
    <t>1380956925</t>
  </si>
  <si>
    <t>72</t>
  </si>
  <si>
    <t>59224066</t>
  </si>
  <si>
    <t>skruž betonová DN 1000x250 PS, 100x25x12cm</t>
  </si>
  <si>
    <t>1887308172</t>
  </si>
  <si>
    <t>73</t>
  </si>
  <si>
    <t>894412411</t>
  </si>
  <si>
    <t>Osazení betonových nebo železobetonových dílců pro šachty skruží přechodových</t>
  </si>
  <si>
    <t>-2015679166</t>
  </si>
  <si>
    <t>74</t>
  </si>
  <si>
    <t>59224167</t>
  </si>
  <si>
    <t>skruž betonová přechodová 62,5/100x60x12cm, stupadla poplastovaná</t>
  </si>
  <si>
    <t>420681825</t>
  </si>
  <si>
    <t>75</t>
  </si>
  <si>
    <t>894414111</t>
  </si>
  <si>
    <t>Osazení betonových nebo železobetonových dílců pro šachty skruží základových (dno)</t>
  </si>
  <si>
    <t>-1481911597</t>
  </si>
  <si>
    <t>76</t>
  </si>
  <si>
    <t>59224338</t>
  </si>
  <si>
    <t>dno betonové šachty kanalizační přímé 100x80x50cm</t>
  </si>
  <si>
    <t>-1154701034</t>
  </si>
  <si>
    <t>77</t>
  </si>
  <si>
    <t>894414211</t>
  </si>
  <si>
    <t>Osazení betonových nebo železobetonových dílců pro šachty desek zákrytových</t>
  </si>
  <si>
    <t>-1581883038</t>
  </si>
  <si>
    <t>78</t>
  </si>
  <si>
    <t>59224075</t>
  </si>
  <si>
    <t>deska betonová zákrytová k ukončení šachet 1000/625x200mm</t>
  </si>
  <si>
    <t>851807987</t>
  </si>
  <si>
    <t>79</t>
  </si>
  <si>
    <t>899104112</t>
  </si>
  <si>
    <t>Osazení poklopů litinových nebo ocelových včetně rámů pro třídu zatížení D400, E600</t>
  </si>
  <si>
    <t>1020200658</t>
  </si>
  <si>
    <t>Osazení poklopů litinových a ocelových včetně rámů pro třídu zatížení D400, E600</t>
  </si>
  <si>
    <t>80</t>
  </si>
  <si>
    <t>63126036</t>
  </si>
  <si>
    <t>poklop šachtový s kompozitním rámem kruhový DN 600 A15</t>
  </si>
  <si>
    <t>-1099705419</t>
  </si>
  <si>
    <t>81</t>
  </si>
  <si>
    <t>899623141</t>
  </si>
  <si>
    <t>Obetonování potrubí nebo zdiva stok betonem prostým tř. C 12/15 v otevřeném výkopu</t>
  </si>
  <si>
    <t>1429681175</t>
  </si>
  <si>
    <t>Obetonování potrubí nebo zdiva stok betonem prostým v otevřeném výkopu, betonem tř. C 12/15</t>
  </si>
  <si>
    <t>138*0,25</t>
  </si>
  <si>
    <t>-(PI*0,125*0,125*138)</t>
  </si>
  <si>
    <t>Součet</t>
  </si>
  <si>
    <t>Ostatní konstrukce a práce, bourání</t>
  </si>
  <si>
    <t>82</t>
  </si>
  <si>
    <t>96607182R</t>
  </si>
  <si>
    <t>Rozebrání a zpětná montáž oplocení z drátěného pletiva se čtvercovými oky v přes 1,6 do 2,0 m</t>
  </si>
  <si>
    <t>525663761</t>
  </si>
  <si>
    <t>Poznámka k položce:
včetně jednoho sloupku</t>
  </si>
  <si>
    <t>83</t>
  </si>
  <si>
    <t>968R</t>
  </si>
  <si>
    <t>přípomocné a ostatní práce vč. přípomocného materiálu</t>
  </si>
  <si>
    <t>HR</t>
  </si>
  <si>
    <t>995174303</t>
  </si>
  <si>
    <t>Poznámka k položce:
čerpáno na základě odsouhlasení TDS</t>
  </si>
  <si>
    <t>998</t>
  </si>
  <si>
    <t>Přesun hmot</t>
  </si>
  <si>
    <t>84</t>
  </si>
  <si>
    <t>998275101</t>
  </si>
  <si>
    <t>Přesun hmot pro trubní vedení z trub kameninových otevřený výkop</t>
  </si>
  <si>
    <t>2086102420</t>
  </si>
  <si>
    <t>Přesun hmot pro trubní vedení hloubené z trub kameninových pro kanalizace v otevřeném výkopu dopravní vzdálenost do 15 m</t>
  </si>
  <si>
    <t>02 -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</si>
  <si>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</si>
  <si>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</si>
  <si>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</si>
  <si>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</si>
  <si>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>Vedlejší rozpočtové náklady</t>
  </si>
  <si>
    <t>VRN1</t>
  </si>
  <si>
    <t>Průzkumné, geodetické a projektové práce</t>
  </si>
  <si>
    <t>012103000</t>
  </si>
  <si>
    <t>Geodetické práce před výstavbou</t>
  </si>
  <si>
    <t>soubor</t>
  </si>
  <si>
    <t>1024</t>
  </si>
  <si>
    <t>-1850454914</t>
  </si>
  <si>
    <t>012303000</t>
  </si>
  <si>
    <t>Geodetické práce po výstavbě</t>
  </si>
  <si>
    <t>2090570980</t>
  </si>
  <si>
    <t>013254000</t>
  </si>
  <si>
    <t>Dokumentace skutečného provedení stavby</t>
  </si>
  <si>
    <t>-1273070342</t>
  </si>
  <si>
    <t>VRN3</t>
  </si>
  <si>
    <t>Zařízení staveniště</t>
  </si>
  <si>
    <t>032903000</t>
  </si>
  <si>
    <t>Náklady na provoz a údržbu vybavení staveniště</t>
  </si>
  <si>
    <t>1678353673</t>
  </si>
  <si>
    <t>034203000</t>
  </si>
  <si>
    <t>Opatření na ochranu pozemků sousedních se staveništěm</t>
  </si>
  <si>
    <t>-1846710984</t>
  </si>
  <si>
    <t>VRN6</t>
  </si>
  <si>
    <t>Územní vlivy</t>
  </si>
  <si>
    <t>062303000</t>
  </si>
  <si>
    <t>Použití nezvyklých dopravních prostředků</t>
  </si>
  <si>
    <t>1731396983</t>
  </si>
  <si>
    <t>Poznámka k položce:
doprava materiálu podmáčeným terénem bude zvolena dle technologie zhotovitele</t>
  </si>
  <si>
    <t>062503000</t>
  </si>
  <si>
    <t>Složitý terén staveniště</t>
  </si>
  <si>
    <t>1147143600</t>
  </si>
  <si>
    <t>Poznámka k položce:
podmáčený terén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</si>
</sst>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7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32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37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38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39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40</v>
      </c>
      <c r="E29" s="46"/>
      <c r="F29" s="31" t="s">
        <v>41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42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43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44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45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46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47</v>
      </c>
      <c r="U35" s="53"/>
      <c r="V35" s="53"/>
      <c r="W35" s="53"/>
      <c r="X35" s="55" t="s">
        <v>48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49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50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51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52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51</v>
      </c>
      <c r="AI60" s="41"/>
      <c r="AJ60" s="41"/>
      <c r="AK60" s="41"/>
      <c r="AL60" s="41"/>
      <c r="AM60" s="63" t="s">
        <v>52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53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54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51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52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51</v>
      </c>
      <c r="AI75" s="41"/>
      <c r="AJ75" s="41"/>
      <c r="AK75" s="41"/>
      <c r="AL75" s="41"/>
      <c r="AM75" s="63" t="s">
        <v>52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55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20230125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Přeložka kanalizace z areálu koupaliště N. Bor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Nový Bor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25. 1. 2023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Město Nový Bor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30</v>
      </c>
      <c r="AJ89" s="39"/>
      <c r="AK89" s="39"/>
      <c r="AL89" s="39"/>
      <c r="AM89" s="79" t="str">
        <f>IF(E17="","",E17)</f>
        <v>KL-Plan</v>
      </c>
      <c r="AN89" s="70"/>
      <c r="AO89" s="70"/>
      <c r="AP89" s="70"/>
      <c r="AQ89" s="39"/>
      <c r="AR89" s="43"/>
      <c r="AS89" s="80" t="s">
        <v>56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28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33</v>
      </c>
      <c r="AJ90" s="39"/>
      <c r="AK90" s="39"/>
      <c r="AL90" s="39"/>
      <c r="AM90" s="79" t="str">
        <f>IF(E20="","",E20)</f>
        <v>J. Nešněra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57</v>
      </c>
      <c r="D92" s="93"/>
      <c r="E92" s="93"/>
      <c r="F92" s="93"/>
      <c r="G92" s="93"/>
      <c r="H92" s="94"/>
      <c r="I92" s="95" t="s">
        <v>58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59</v>
      </c>
      <c r="AH92" s="93"/>
      <c r="AI92" s="93"/>
      <c r="AJ92" s="93"/>
      <c r="AK92" s="93"/>
      <c r="AL92" s="93"/>
      <c r="AM92" s="93"/>
      <c r="AN92" s="95" t="s">
        <v>60</v>
      </c>
      <c r="AO92" s="93"/>
      <c r="AP92" s="97"/>
      <c r="AQ92" s="98" t="s">
        <v>61</v>
      </c>
      <c r="AR92" s="43"/>
      <c r="AS92" s="99" t="s">
        <v>62</v>
      </c>
      <c r="AT92" s="100" t="s">
        <v>63</v>
      </c>
      <c r="AU92" s="100" t="s">
        <v>64</v>
      </c>
      <c r="AV92" s="100" t="s">
        <v>65</v>
      </c>
      <c r="AW92" s="100" t="s">
        <v>66</v>
      </c>
      <c r="AX92" s="100" t="s">
        <v>67</v>
      </c>
      <c r="AY92" s="100" t="s">
        <v>68</v>
      </c>
      <c r="AZ92" s="100" t="s">
        <v>69</v>
      </c>
      <c r="BA92" s="100" t="s">
        <v>70</v>
      </c>
      <c r="BB92" s="100" t="s">
        <v>71</v>
      </c>
      <c r="BC92" s="100" t="s">
        <v>72</v>
      </c>
      <c r="BD92" s="101" t="s">
        <v>73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74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ROUND(SUM(AG95:AG96),2)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ROUND(SUM(AS95:AS96),2)</f>
        <v>0</v>
      </c>
      <c r="AT94" s="113">
        <f>ROUND(SUM(AV94:AW94),2)</f>
        <v>0</v>
      </c>
      <c r="AU94" s="114">
        <f>ROUND(SUM(AU95:AU96),5)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ROUND(SUM(AZ95:AZ96),2)</f>
        <v>0</v>
      </c>
      <c r="BA94" s="113">
        <f>ROUND(SUM(BA95:BA96),2)</f>
        <v>0</v>
      </c>
      <c r="BB94" s="113">
        <f>ROUND(SUM(BB95:BB96),2)</f>
        <v>0</v>
      </c>
      <c r="BC94" s="113">
        <f>ROUND(SUM(BC95:BC96),2)</f>
        <v>0</v>
      </c>
      <c r="BD94" s="115">
        <f>ROUND(SUM(BD95:BD96),2)</f>
        <v>0</v>
      </c>
      <c r="BE94" s="6"/>
      <c r="BS94" s="116" t="s">
        <v>75</v>
      </c>
      <c r="BT94" s="116" t="s">
        <v>76</v>
      </c>
      <c r="BU94" s="117" t="s">
        <v>77</v>
      </c>
      <c r="BV94" s="116" t="s">
        <v>78</v>
      </c>
      <c r="BW94" s="116" t="s">
        <v>5</v>
      </c>
      <c r="BX94" s="116" t="s">
        <v>79</v>
      </c>
      <c r="CL94" s="116" t="s">
        <v>1</v>
      </c>
    </row>
    <row r="95" spans="1:91" s="7" customFormat="1" ht="16.5" customHeight="1">
      <c r="A95" s="118" t="s">
        <v>80</v>
      </c>
      <c r="B95" s="119"/>
      <c r="C95" s="120"/>
      <c r="D95" s="121" t="s">
        <v>81</v>
      </c>
      <c r="E95" s="121"/>
      <c r="F95" s="121"/>
      <c r="G95" s="121"/>
      <c r="H95" s="121"/>
      <c r="I95" s="122"/>
      <c r="J95" s="121" t="s">
        <v>82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'01 - SO 01 Kanalizace'!J30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83</v>
      </c>
      <c r="AR95" s="125"/>
      <c r="AS95" s="126">
        <v>0</v>
      </c>
      <c r="AT95" s="127">
        <f>ROUND(SUM(AV95:AW95),2)</f>
        <v>0</v>
      </c>
      <c r="AU95" s="128">
        <f>'01 - SO 01 Kanalizace'!P124</f>
        <v>0</v>
      </c>
      <c r="AV95" s="127">
        <f>'01 - SO 01 Kanalizace'!J33</f>
        <v>0</v>
      </c>
      <c r="AW95" s="127">
        <f>'01 - SO 01 Kanalizace'!J34</f>
        <v>0</v>
      </c>
      <c r="AX95" s="127">
        <f>'01 - SO 01 Kanalizace'!J35</f>
        <v>0</v>
      </c>
      <c r="AY95" s="127">
        <f>'01 - SO 01 Kanalizace'!J36</f>
        <v>0</v>
      </c>
      <c r="AZ95" s="127">
        <f>'01 - SO 01 Kanalizace'!F33</f>
        <v>0</v>
      </c>
      <c r="BA95" s="127">
        <f>'01 - SO 01 Kanalizace'!F34</f>
        <v>0</v>
      </c>
      <c r="BB95" s="127">
        <f>'01 - SO 01 Kanalizace'!F35</f>
        <v>0</v>
      </c>
      <c r="BC95" s="127">
        <f>'01 - SO 01 Kanalizace'!F36</f>
        <v>0</v>
      </c>
      <c r="BD95" s="129">
        <f>'01 - SO 01 Kanalizace'!F37</f>
        <v>0</v>
      </c>
      <c r="BE95" s="7"/>
      <c r="BT95" s="130" t="s">
        <v>84</v>
      </c>
      <c r="BV95" s="130" t="s">
        <v>78</v>
      </c>
      <c r="BW95" s="130" t="s">
        <v>85</v>
      </c>
      <c r="BX95" s="130" t="s">
        <v>5</v>
      </c>
      <c r="CL95" s="130" t="s">
        <v>1</v>
      </c>
      <c r="CM95" s="130" t="s">
        <v>86</v>
      </c>
    </row>
    <row r="96" spans="1:91" s="7" customFormat="1" ht="16.5" customHeight="1">
      <c r="A96" s="118" t="s">
        <v>80</v>
      </c>
      <c r="B96" s="119"/>
      <c r="C96" s="120"/>
      <c r="D96" s="121" t="s">
        <v>87</v>
      </c>
      <c r="E96" s="121"/>
      <c r="F96" s="121"/>
      <c r="G96" s="121"/>
      <c r="H96" s="121"/>
      <c r="I96" s="122"/>
      <c r="J96" s="121" t="s">
        <v>88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'02 - VRN'!J30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83</v>
      </c>
      <c r="AR96" s="125"/>
      <c r="AS96" s="131">
        <v>0</v>
      </c>
      <c r="AT96" s="132">
        <f>ROUND(SUM(AV96:AW96),2)</f>
        <v>0</v>
      </c>
      <c r="AU96" s="133">
        <f>'02 - VRN'!P120</f>
        <v>0</v>
      </c>
      <c r="AV96" s="132">
        <f>'02 - VRN'!J33</f>
        <v>0</v>
      </c>
      <c r="AW96" s="132">
        <f>'02 - VRN'!J34</f>
        <v>0</v>
      </c>
      <c r="AX96" s="132">
        <f>'02 - VRN'!J35</f>
        <v>0</v>
      </c>
      <c r="AY96" s="132">
        <f>'02 - VRN'!J36</f>
        <v>0</v>
      </c>
      <c r="AZ96" s="132">
        <f>'02 - VRN'!F33</f>
        <v>0</v>
      </c>
      <c r="BA96" s="132">
        <f>'02 - VRN'!F34</f>
        <v>0</v>
      </c>
      <c r="BB96" s="132">
        <f>'02 - VRN'!F35</f>
        <v>0</v>
      </c>
      <c r="BC96" s="132">
        <f>'02 - VRN'!F36</f>
        <v>0</v>
      </c>
      <c r="BD96" s="134">
        <f>'02 - VRN'!F37</f>
        <v>0</v>
      </c>
      <c r="BE96" s="7"/>
      <c r="BT96" s="130" t="s">
        <v>84</v>
      </c>
      <c r="BV96" s="130" t="s">
        <v>78</v>
      </c>
      <c r="BW96" s="130" t="s">
        <v>89</v>
      </c>
      <c r="BX96" s="130" t="s">
        <v>5</v>
      </c>
      <c r="CL96" s="130" t="s">
        <v>1</v>
      </c>
      <c r="CM96" s="130" t="s">
        <v>86</v>
      </c>
    </row>
    <row r="97" spans="1:57" s="2" customFormat="1" ht="30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  <row r="98" spans="1:57" s="2" customFormat="1" ht="6.95" customHeight="1">
      <c r="A98" s="37"/>
      <c r="B98" s="65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43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</sheetData>
  <sheetProtection password="CC35" sheet="1" objects="1" scenarios="1" formatColumns="0" formatRows="0"/>
  <mergeCells count="46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01 - SO 01 Kanalizace'!C2" display="/"/>
    <hyperlink ref="A96" location="'02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85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86</v>
      </c>
    </row>
    <row r="4" spans="2:46" s="1" customFormat="1" ht="24.95" customHeight="1">
      <c r="B4" s="19"/>
      <c r="D4" s="137" t="s">
        <v>90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Přeložka kanalizace z areálu koupaliště N. Bor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91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92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25. 1. 2023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26</v>
      </c>
      <c r="F15" s="37"/>
      <c r="G15" s="37"/>
      <c r="H15" s="37"/>
      <c r="I15" s="139" t="s">
        <v>27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31</v>
      </c>
      <c r="F21" s="37"/>
      <c r="G21" s="37"/>
      <c r="H21" s="37"/>
      <c r="I21" s="139" t="s">
        <v>27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27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36</v>
      </c>
      <c r="E30" s="37"/>
      <c r="F30" s="37"/>
      <c r="G30" s="37"/>
      <c r="H30" s="37"/>
      <c r="I30" s="37"/>
      <c r="J30" s="150">
        <f>ROUND(J124,2)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38</v>
      </c>
      <c r="G32" s="37"/>
      <c r="H32" s="37"/>
      <c r="I32" s="151" t="s">
        <v>37</v>
      </c>
      <c r="J32" s="151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40</v>
      </c>
      <c r="E33" s="139" t="s">
        <v>41</v>
      </c>
      <c r="F33" s="153">
        <f>ROUND((SUM(BE124:BE338)),2)</f>
        <v>0</v>
      </c>
      <c r="G33" s="37"/>
      <c r="H33" s="37"/>
      <c r="I33" s="154">
        <v>0.21</v>
      </c>
      <c r="J33" s="153">
        <f>ROUND(((SUM(BE124:BE338))*I33),2)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42</v>
      </c>
      <c r="F34" s="153">
        <f>ROUND((SUM(BF124:BF338)),2)</f>
        <v>0</v>
      </c>
      <c r="G34" s="37"/>
      <c r="H34" s="37"/>
      <c r="I34" s="154">
        <v>0.15</v>
      </c>
      <c r="J34" s="153">
        <f>ROUND(((SUM(BF124:BF338))*I34),2)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43</v>
      </c>
      <c r="F35" s="153">
        <f>ROUND((SUM(BG124:BG338)),2)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44</v>
      </c>
      <c r="F36" s="153">
        <f>ROUND((SUM(BH124:BH338)),2)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45</v>
      </c>
      <c r="F37" s="153">
        <f>ROUND((SUM(BI124:BI338)),2)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46</v>
      </c>
      <c r="E39" s="157"/>
      <c r="F39" s="157"/>
      <c r="G39" s="158" t="s">
        <v>47</v>
      </c>
      <c r="H39" s="159" t="s">
        <v>48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49</v>
      </c>
      <c r="E50" s="163"/>
      <c r="F50" s="163"/>
      <c r="G50" s="162" t="s">
        <v>50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51</v>
      </c>
      <c r="E61" s="165"/>
      <c r="F61" s="166" t="s">
        <v>52</v>
      </c>
      <c r="G61" s="164" t="s">
        <v>51</v>
      </c>
      <c r="H61" s="165"/>
      <c r="I61" s="165"/>
      <c r="J61" s="167" t="s">
        <v>52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53</v>
      </c>
      <c r="E65" s="168"/>
      <c r="F65" s="168"/>
      <c r="G65" s="162" t="s">
        <v>54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51</v>
      </c>
      <c r="E76" s="165"/>
      <c r="F76" s="166" t="s">
        <v>52</v>
      </c>
      <c r="G76" s="164" t="s">
        <v>51</v>
      </c>
      <c r="H76" s="165"/>
      <c r="I76" s="165"/>
      <c r="J76" s="167" t="s">
        <v>52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93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Přeložka kanalizace z areálu koupaliště N. Bor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91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01 - SO 01 Kanalizace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Nový Bor</v>
      </c>
      <c r="G89" s="39"/>
      <c r="H89" s="39"/>
      <c r="I89" s="31" t="s">
        <v>22</v>
      </c>
      <c r="J89" s="78" t="str">
        <f>IF(J12="","",J12)</f>
        <v>25. 1. 2023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Nový Bor</v>
      </c>
      <c r="G91" s="39"/>
      <c r="H91" s="39"/>
      <c r="I91" s="31" t="s">
        <v>30</v>
      </c>
      <c r="J91" s="35" t="str">
        <f>E21</f>
        <v>KL-Plan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J. Nešněra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94</v>
      </c>
      <c r="D94" s="175"/>
      <c r="E94" s="175"/>
      <c r="F94" s="175"/>
      <c r="G94" s="175"/>
      <c r="H94" s="175"/>
      <c r="I94" s="175"/>
      <c r="J94" s="176" t="s">
        <v>95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96</v>
      </c>
      <c r="D96" s="39"/>
      <c r="E96" s="39"/>
      <c r="F96" s="39"/>
      <c r="G96" s="39"/>
      <c r="H96" s="39"/>
      <c r="I96" s="39"/>
      <c r="J96" s="109">
        <f>J124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97</v>
      </c>
    </row>
    <row r="97" spans="1:31" s="9" customFormat="1" ht="24.95" customHeight="1">
      <c r="A97" s="9"/>
      <c r="B97" s="178"/>
      <c r="C97" s="179"/>
      <c r="D97" s="180" t="s">
        <v>98</v>
      </c>
      <c r="E97" s="181"/>
      <c r="F97" s="181"/>
      <c r="G97" s="181"/>
      <c r="H97" s="181"/>
      <c r="I97" s="181"/>
      <c r="J97" s="182">
        <f>J125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99</v>
      </c>
      <c r="E98" s="187"/>
      <c r="F98" s="187"/>
      <c r="G98" s="187"/>
      <c r="H98" s="187"/>
      <c r="I98" s="187"/>
      <c r="J98" s="188">
        <f>J126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100</v>
      </c>
      <c r="E99" s="187"/>
      <c r="F99" s="187"/>
      <c r="G99" s="187"/>
      <c r="H99" s="187"/>
      <c r="I99" s="187"/>
      <c r="J99" s="188">
        <f>J263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101</v>
      </c>
      <c r="E100" s="187"/>
      <c r="F100" s="187"/>
      <c r="G100" s="187"/>
      <c r="H100" s="187"/>
      <c r="I100" s="187"/>
      <c r="J100" s="188">
        <f>J270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102</v>
      </c>
      <c r="E101" s="187"/>
      <c r="F101" s="187"/>
      <c r="G101" s="187"/>
      <c r="H101" s="187"/>
      <c r="I101" s="187"/>
      <c r="J101" s="188">
        <f>J273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4"/>
      <c r="C102" s="185"/>
      <c r="D102" s="186" t="s">
        <v>103</v>
      </c>
      <c r="E102" s="187"/>
      <c r="F102" s="187"/>
      <c r="G102" s="187"/>
      <c r="H102" s="187"/>
      <c r="I102" s="187"/>
      <c r="J102" s="188">
        <f>J282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4"/>
      <c r="C103" s="185"/>
      <c r="D103" s="186" t="s">
        <v>104</v>
      </c>
      <c r="E103" s="187"/>
      <c r="F103" s="187"/>
      <c r="G103" s="187"/>
      <c r="H103" s="187"/>
      <c r="I103" s="187"/>
      <c r="J103" s="188">
        <f>J329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4"/>
      <c r="C104" s="185"/>
      <c r="D104" s="186" t="s">
        <v>105</v>
      </c>
      <c r="E104" s="187"/>
      <c r="F104" s="187"/>
      <c r="G104" s="187"/>
      <c r="H104" s="187"/>
      <c r="I104" s="187"/>
      <c r="J104" s="188">
        <f>J336</f>
        <v>0</v>
      </c>
      <c r="K104" s="185"/>
      <c r="L104" s="18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7"/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65"/>
      <c r="C106" s="66"/>
      <c r="D106" s="66"/>
      <c r="E106" s="66"/>
      <c r="F106" s="66"/>
      <c r="G106" s="66"/>
      <c r="H106" s="66"/>
      <c r="I106" s="66"/>
      <c r="J106" s="66"/>
      <c r="K106" s="66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10" spans="1:31" s="2" customFormat="1" ht="6.95" customHeight="1">
      <c r="A110" s="37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24.95" customHeight="1">
      <c r="A111" s="37"/>
      <c r="B111" s="38"/>
      <c r="C111" s="22" t="s">
        <v>106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16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6.5" customHeight="1">
      <c r="A114" s="37"/>
      <c r="B114" s="38"/>
      <c r="C114" s="39"/>
      <c r="D114" s="39"/>
      <c r="E114" s="173" t="str">
        <f>E7</f>
        <v>Přeložka kanalizace z areálu koupaliště N. Bor</v>
      </c>
      <c r="F114" s="31"/>
      <c r="G114" s="31"/>
      <c r="H114" s="31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91</v>
      </c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6.5" customHeight="1">
      <c r="A116" s="37"/>
      <c r="B116" s="38"/>
      <c r="C116" s="39"/>
      <c r="D116" s="39"/>
      <c r="E116" s="75" t="str">
        <f>E9</f>
        <v>01 - SO 01 Kanalizace</v>
      </c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20</v>
      </c>
      <c r="D118" s="39"/>
      <c r="E118" s="39"/>
      <c r="F118" s="26" t="str">
        <f>F12</f>
        <v>Nový Bor</v>
      </c>
      <c r="G118" s="39"/>
      <c r="H118" s="39"/>
      <c r="I118" s="31" t="s">
        <v>22</v>
      </c>
      <c r="J118" s="78" t="str">
        <f>IF(J12="","",J12)</f>
        <v>25. 1. 2023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24</v>
      </c>
      <c r="D120" s="39"/>
      <c r="E120" s="39"/>
      <c r="F120" s="26" t="str">
        <f>E15</f>
        <v>Město Nový Bor</v>
      </c>
      <c r="G120" s="39"/>
      <c r="H120" s="39"/>
      <c r="I120" s="31" t="s">
        <v>30</v>
      </c>
      <c r="J120" s="35" t="str">
        <f>E21</f>
        <v>KL-Plan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28</v>
      </c>
      <c r="D121" s="39"/>
      <c r="E121" s="39"/>
      <c r="F121" s="26" t="str">
        <f>IF(E18="","",E18)</f>
        <v>Vyplň údaj</v>
      </c>
      <c r="G121" s="39"/>
      <c r="H121" s="39"/>
      <c r="I121" s="31" t="s">
        <v>33</v>
      </c>
      <c r="J121" s="35" t="str">
        <f>E24</f>
        <v>J. Nešněra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0.3" customHeight="1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11" customFormat="1" ht="29.25" customHeight="1">
      <c r="A123" s="190"/>
      <c r="B123" s="191"/>
      <c r="C123" s="192" t="s">
        <v>107</v>
      </c>
      <c r="D123" s="193" t="s">
        <v>61</v>
      </c>
      <c r="E123" s="193" t="s">
        <v>57</v>
      </c>
      <c r="F123" s="193" t="s">
        <v>58</v>
      </c>
      <c r="G123" s="193" t="s">
        <v>108</v>
      </c>
      <c r="H123" s="193" t="s">
        <v>109</v>
      </c>
      <c r="I123" s="193" t="s">
        <v>110</v>
      </c>
      <c r="J123" s="193" t="s">
        <v>95</v>
      </c>
      <c r="K123" s="194" t="s">
        <v>111</v>
      </c>
      <c r="L123" s="195"/>
      <c r="M123" s="99" t="s">
        <v>1</v>
      </c>
      <c r="N123" s="100" t="s">
        <v>40</v>
      </c>
      <c r="O123" s="100" t="s">
        <v>112</v>
      </c>
      <c r="P123" s="100" t="s">
        <v>113</v>
      </c>
      <c r="Q123" s="100" t="s">
        <v>114</v>
      </c>
      <c r="R123" s="100" t="s">
        <v>115</v>
      </c>
      <c r="S123" s="100" t="s">
        <v>116</v>
      </c>
      <c r="T123" s="101" t="s">
        <v>117</v>
      </c>
      <c r="U123" s="190"/>
      <c r="V123" s="190"/>
      <c r="W123" s="190"/>
      <c r="X123" s="190"/>
      <c r="Y123" s="190"/>
      <c r="Z123" s="190"/>
      <c r="AA123" s="190"/>
      <c r="AB123" s="190"/>
      <c r="AC123" s="190"/>
      <c r="AD123" s="190"/>
      <c r="AE123" s="190"/>
    </row>
    <row r="124" spans="1:63" s="2" customFormat="1" ht="22.8" customHeight="1">
      <c r="A124" s="37"/>
      <c r="B124" s="38"/>
      <c r="C124" s="106" t="s">
        <v>118</v>
      </c>
      <c r="D124" s="39"/>
      <c r="E124" s="39"/>
      <c r="F124" s="39"/>
      <c r="G124" s="39"/>
      <c r="H124" s="39"/>
      <c r="I124" s="39"/>
      <c r="J124" s="196">
        <f>BK124</f>
        <v>0</v>
      </c>
      <c r="K124" s="39"/>
      <c r="L124" s="43"/>
      <c r="M124" s="102"/>
      <c r="N124" s="197"/>
      <c r="O124" s="103"/>
      <c r="P124" s="198">
        <f>P125</f>
        <v>0</v>
      </c>
      <c r="Q124" s="103"/>
      <c r="R124" s="198">
        <f>R125</f>
        <v>19.19010124</v>
      </c>
      <c r="S124" s="103"/>
      <c r="T124" s="199">
        <f>T125</f>
        <v>0.00744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75</v>
      </c>
      <c r="AU124" s="16" t="s">
        <v>97</v>
      </c>
      <c r="BK124" s="200">
        <f>BK125</f>
        <v>0</v>
      </c>
    </row>
    <row r="125" spans="1:63" s="12" customFormat="1" ht="25.9" customHeight="1">
      <c r="A125" s="12"/>
      <c r="B125" s="201"/>
      <c r="C125" s="202"/>
      <c r="D125" s="203" t="s">
        <v>75</v>
      </c>
      <c r="E125" s="204" t="s">
        <v>119</v>
      </c>
      <c r="F125" s="204" t="s">
        <v>120</v>
      </c>
      <c r="G125" s="202"/>
      <c r="H125" s="202"/>
      <c r="I125" s="205"/>
      <c r="J125" s="206">
        <f>BK125</f>
        <v>0</v>
      </c>
      <c r="K125" s="202"/>
      <c r="L125" s="207"/>
      <c r="M125" s="208"/>
      <c r="N125" s="209"/>
      <c r="O125" s="209"/>
      <c r="P125" s="210">
        <f>P126+P263+P270+P273+P282+P329+P336</f>
        <v>0</v>
      </c>
      <c r="Q125" s="209"/>
      <c r="R125" s="210">
        <f>R126+R263+R270+R273+R282+R329+R336</f>
        <v>19.19010124</v>
      </c>
      <c r="S125" s="209"/>
      <c r="T125" s="211">
        <f>T126+T263+T270+T273+T282+T329+T336</f>
        <v>0.00744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2" t="s">
        <v>84</v>
      </c>
      <c r="AT125" s="213" t="s">
        <v>75</v>
      </c>
      <c r="AU125" s="213" t="s">
        <v>76</v>
      </c>
      <c r="AY125" s="212" t="s">
        <v>121</v>
      </c>
      <c r="BK125" s="214">
        <f>BK126+BK263+BK270+BK273+BK282+BK329+BK336</f>
        <v>0</v>
      </c>
    </row>
    <row r="126" spans="1:63" s="12" customFormat="1" ht="22.8" customHeight="1">
      <c r="A126" s="12"/>
      <c r="B126" s="201"/>
      <c r="C126" s="202"/>
      <c r="D126" s="203" t="s">
        <v>75</v>
      </c>
      <c r="E126" s="215" t="s">
        <v>84</v>
      </c>
      <c r="F126" s="215" t="s">
        <v>122</v>
      </c>
      <c r="G126" s="202"/>
      <c r="H126" s="202"/>
      <c r="I126" s="205"/>
      <c r="J126" s="216">
        <f>BK126</f>
        <v>0</v>
      </c>
      <c r="K126" s="202"/>
      <c r="L126" s="207"/>
      <c r="M126" s="208"/>
      <c r="N126" s="209"/>
      <c r="O126" s="209"/>
      <c r="P126" s="210">
        <f>SUM(P127:P262)</f>
        <v>0</v>
      </c>
      <c r="Q126" s="209"/>
      <c r="R126" s="210">
        <f>SUM(R127:R262)</f>
        <v>0.843586</v>
      </c>
      <c r="S126" s="209"/>
      <c r="T126" s="211">
        <f>SUM(T127:T262)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2" t="s">
        <v>84</v>
      </c>
      <c r="AT126" s="213" t="s">
        <v>75</v>
      </c>
      <c r="AU126" s="213" t="s">
        <v>84</v>
      </c>
      <c r="AY126" s="212" t="s">
        <v>121</v>
      </c>
      <c r="BK126" s="214">
        <f>SUM(BK127:BK262)</f>
        <v>0</v>
      </c>
    </row>
    <row r="127" spans="1:65" s="2" customFormat="1" ht="37.8" customHeight="1">
      <c r="A127" s="37"/>
      <c r="B127" s="38"/>
      <c r="C127" s="217" t="s">
        <v>84</v>
      </c>
      <c r="D127" s="217" t="s">
        <v>123</v>
      </c>
      <c r="E127" s="218" t="s">
        <v>124</v>
      </c>
      <c r="F127" s="219" t="s">
        <v>125</v>
      </c>
      <c r="G127" s="220" t="s">
        <v>126</v>
      </c>
      <c r="H127" s="221">
        <v>150</v>
      </c>
      <c r="I127" s="222"/>
      <c r="J127" s="223">
        <f>ROUND(I127*H127,2)</f>
        <v>0</v>
      </c>
      <c r="K127" s="219" t="s">
        <v>127</v>
      </c>
      <c r="L127" s="43"/>
      <c r="M127" s="224" t="s">
        <v>1</v>
      </c>
      <c r="N127" s="225" t="s">
        <v>41</v>
      </c>
      <c r="O127" s="90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28" t="s">
        <v>128</v>
      </c>
      <c r="AT127" s="228" t="s">
        <v>123</v>
      </c>
      <c r="AU127" s="228" t="s">
        <v>86</v>
      </c>
      <c r="AY127" s="16" t="s">
        <v>121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6" t="s">
        <v>84</v>
      </c>
      <c r="BK127" s="229">
        <f>ROUND(I127*H127,2)</f>
        <v>0</v>
      </c>
      <c r="BL127" s="16" t="s">
        <v>128</v>
      </c>
      <c r="BM127" s="228" t="s">
        <v>129</v>
      </c>
    </row>
    <row r="128" spans="1:47" s="2" customFormat="1" ht="12">
      <c r="A128" s="37"/>
      <c r="B128" s="38"/>
      <c r="C128" s="39"/>
      <c r="D128" s="230" t="s">
        <v>130</v>
      </c>
      <c r="E128" s="39"/>
      <c r="F128" s="231" t="s">
        <v>131</v>
      </c>
      <c r="G128" s="39"/>
      <c r="H128" s="39"/>
      <c r="I128" s="232"/>
      <c r="J128" s="39"/>
      <c r="K128" s="39"/>
      <c r="L128" s="43"/>
      <c r="M128" s="233"/>
      <c r="N128" s="234"/>
      <c r="O128" s="90"/>
      <c r="P128" s="90"/>
      <c r="Q128" s="90"/>
      <c r="R128" s="90"/>
      <c r="S128" s="90"/>
      <c r="T128" s="91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130</v>
      </c>
      <c r="AU128" s="16" t="s">
        <v>86</v>
      </c>
    </row>
    <row r="129" spans="1:65" s="2" customFormat="1" ht="24.15" customHeight="1">
      <c r="A129" s="37"/>
      <c r="B129" s="38"/>
      <c r="C129" s="217" t="s">
        <v>86</v>
      </c>
      <c r="D129" s="217" t="s">
        <v>123</v>
      </c>
      <c r="E129" s="218" t="s">
        <v>132</v>
      </c>
      <c r="F129" s="219" t="s">
        <v>133</v>
      </c>
      <c r="G129" s="220" t="s">
        <v>134</v>
      </c>
      <c r="H129" s="221">
        <v>2</v>
      </c>
      <c r="I129" s="222"/>
      <c r="J129" s="223">
        <f>ROUND(I129*H129,2)</f>
        <v>0</v>
      </c>
      <c r="K129" s="219" t="s">
        <v>127</v>
      </c>
      <c r="L129" s="43"/>
      <c r="M129" s="224" t="s">
        <v>1</v>
      </c>
      <c r="N129" s="225" t="s">
        <v>41</v>
      </c>
      <c r="O129" s="90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8" t="s">
        <v>128</v>
      </c>
      <c r="AT129" s="228" t="s">
        <v>123</v>
      </c>
      <c r="AU129" s="228" t="s">
        <v>86</v>
      </c>
      <c r="AY129" s="16" t="s">
        <v>121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6" t="s">
        <v>84</v>
      </c>
      <c r="BK129" s="229">
        <f>ROUND(I129*H129,2)</f>
        <v>0</v>
      </c>
      <c r="BL129" s="16" t="s">
        <v>128</v>
      </c>
      <c r="BM129" s="228" t="s">
        <v>135</v>
      </c>
    </row>
    <row r="130" spans="1:47" s="2" customFormat="1" ht="12">
      <c r="A130" s="37"/>
      <c r="B130" s="38"/>
      <c r="C130" s="39"/>
      <c r="D130" s="230" t="s">
        <v>130</v>
      </c>
      <c r="E130" s="39"/>
      <c r="F130" s="231" t="s">
        <v>136</v>
      </c>
      <c r="G130" s="39"/>
      <c r="H130" s="39"/>
      <c r="I130" s="232"/>
      <c r="J130" s="39"/>
      <c r="K130" s="39"/>
      <c r="L130" s="43"/>
      <c r="M130" s="233"/>
      <c r="N130" s="234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130</v>
      </c>
      <c r="AU130" s="16" t="s">
        <v>86</v>
      </c>
    </row>
    <row r="131" spans="1:65" s="2" customFormat="1" ht="24.15" customHeight="1">
      <c r="A131" s="37"/>
      <c r="B131" s="38"/>
      <c r="C131" s="217" t="s">
        <v>137</v>
      </c>
      <c r="D131" s="217" t="s">
        <v>123</v>
      </c>
      <c r="E131" s="218" t="s">
        <v>138</v>
      </c>
      <c r="F131" s="219" t="s">
        <v>139</v>
      </c>
      <c r="G131" s="220" t="s">
        <v>134</v>
      </c>
      <c r="H131" s="221">
        <v>2</v>
      </c>
      <c r="I131" s="222"/>
      <c r="J131" s="223">
        <f>ROUND(I131*H131,2)</f>
        <v>0</v>
      </c>
      <c r="K131" s="219" t="s">
        <v>127</v>
      </c>
      <c r="L131" s="43"/>
      <c r="M131" s="224" t="s">
        <v>1</v>
      </c>
      <c r="N131" s="225" t="s">
        <v>41</v>
      </c>
      <c r="O131" s="90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8" t="s">
        <v>128</v>
      </c>
      <c r="AT131" s="228" t="s">
        <v>123</v>
      </c>
      <c r="AU131" s="228" t="s">
        <v>86</v>
      </c>
      <c r="AY131" s="16" t="s">
        <v>121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6" t="s">
        <v>84</v>
      </c>
      <c r="BK131" s="229">
        <f>ROUND(I131*H131,2)</f>
        <v>0</v>
      </c>
      <c r="BL131" s="16" t="s">
        <v>128</v>
      </c>
      <c r="BM131" s="228" t="s">
        <v>140</v>
      </c>
    </row>
    <row r="132" spans="1:47" s="2" customFormat="1" ht="12">
      <c r="A132" s="37"/>
      <c r="B132" s="38"/>
      <c r="C132" s="39"/>
      <c r="D132" s="230" t="s">
        <v>130</v>
      </c>
      <c r="E132" s="39"/>
      <c r="F132" s="231" t="s">
        <v>141</v>
      </c>
      <c r="G132" s="39"/>
      <c r="H132" s="39"/>
      <c r="I132" s="232"/>
      <c r="J132" s="39"/>
      <c r="K132" s="39"/>
      <c r="L132" s="43"/>
      <c r="M132" s="233"/>
      <c r="N132" s="234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130</v>
      </c>
      <c r="AU132" s="16" t="s">
        <v>86</v>
      </c>
    </row>
    <row r="133" spans="1:65" s="2" customFormat="1" ht="24.15" customHeight="1">
      <c r="A133" s="37"/>
      <c r="B133" s="38"/>
      <c r="C133" s="217" t="s">
        <v>128</v>
      </c>
      <c r="D133" s="217" t="s">
        <v>123</v>
      </c>
      <c r="E133" s="218" t="s">
        <v>142</v>
      </c>
      <c r="F133" s="219" t="s">
        <v>143</v>
      </c>
      <c r="G133" s="220" t="s">
        <v>134</v>
      </c>
      <c r="H133" s="221">
        <v>1</v>
      </c>
      <c r="I133" s="222"/>
      <c r="J133" s="223">
        <f>ROUND(I133*H133,2)</f>
        <v>0</v>
      </c>
      <c r="K133" s="219" t="s">
        <v>127</v>
      </c>
      <c r="L133" s="43"/>
      <c r="M133" s="224" t="s">
        <v>1</v>
      </c>
      <c r="N133" s="225" t="s">
        <v>41</v>
      </c>
      <c r="O133" s="90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8" t="s">
        <v>128</v>
      </c>
      <c r="AT133" s="228" t="s">
        <v>123</v>
      </c>
      <c r="AU133" s="228" t="s">
        <v>86</v>
      </c>
      <c r="AY133" s="16" t="s">
        <v>121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6" t="s">
        <v>84</v>
      </c>
      <c r="BK133" s="229">
        <f>ROUND(I133*H133,2)</f>
        <v>0</v>
      </c>
      <c r="BL133" s="16" t="s">
        <v>128</v>
      </c>
      <c r="BM133" s="228" t="s">
        <v>144</v>
      </c>
    </row>
    <row r="134" spans="1:47" s="2" customFormat="1" ht="12">
      <c r="A134" s="37"/>
      <c r="B134" s="38"/>
      <c r="C134" s="39"/>
      <c r="D134" s="230" t="s">
        <v>130</v>
      </c>
      <c r="E134" s="39"/>
      <c r="F134" s="231" t="s">
        <v>145</v>
      </c>
      <c r="G134" s="39"/>
      <c r="H134" s="39"/>
      <c r="I134" s="232"/>
      <c r="J134" s="39"/>
      <c r="K134" s="39"/>
      <c r="L134" s="43"/>
      <c r="M134" s="233"/>
      <c r="N134" s="234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130</v>
      </c>
      <c r="AU134" s="16" t="s">
        <v>86</v>
      </c>
    </row>
    <row r="135" spans="1:65" s="2" customFormat="1" ht="24.15" customHeight="1">
      <c r="A135" s="37"/>
      <c r="B135" s="38"/>
      <c r="C135" s="217" t="s">
        <v>146</v>
      </c>
      <c r="D135" s="217" t="s">
        <v>123</v>
      </c>
      <c r="E135" s="218" t="s">
        <v>147</v>
      </c>
      <c r="F135" s="219" t="s">
        <v>148</v>
      </c>
      <c r="G135" s="220" t="s">
        <v>134</v>
      </c>
      <c r="H135" s="221">
        <v>6</v>
      </c>
      <c r="I135" s="222"/>
      <c r="J135" s="223">
        <f>ROUND(I135*H135,2)</f>
        <v>0</v>
      </c>
      <c r="K135" s="219" t="s">
        <v>127</v>
      </c>
      <c r="L135" s="43"/>
      <c r="M135" s="224" t="s">
        <v>1</v>
      </c>
      <c r="N135" s="225" t="s">
        <v>41</v>
      </c>
      <c r="O135" s="90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8" t="s">
        <v>128</v>
      </c>
      <c r="AT135" s="228" t="s">
        <v>123</v>
      </c>
      <c r="AU135" s="228" t="s">
        <v>86</v>
      </c>
      <c r="AY135" s="16" t="s">
        <v>121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6" t="s">
        <v>84</v>
      </c>
      <c r="BK135" s="229">
        <f>ROUND(I135*H135,2)</f>
        <v>0</v>
      </c>
      <c r="BL135" s="16" t="s">
        <v>128</v>
      </c>
      <c r="BM135" s="228" t="s">
        <v>149</v>
      </c>
    </row>
    <row r="136" spans="1:47" s="2" customFormat="1" ht="12">
      <c r="A136" s="37"/>
      <c r="B136" s="38"/>
      <c r="C136" s="39"/>
      <c r="D136" s="230" t="s">
        <v>130</v>
      </c>
      <c r="E136" s="39"/>
      <c r="F136" s="231" t="s">
        <v>150</v>
      </c>
      <c r="G136" s="39"/>
      <c r="H136" s="39"/>
      <c r="I136" s="232"/>
      <c r="J136" s="39"/>
      <c r="K136" s="39"/>
      <c r="L136" s="43"/>
      <c r="M136" s="233"/>
      <c r="N136" s="234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130</v>
      </c>
      <c r="AU136" s="16" t="s">
        <v>86</v>
      </c>
    </row>
    <row r="137" spans="1:65" s="2" customFormat="1" ht="24.15" customHeight="1">
      <c r="A137" s="37"/>
      <c r="B137" s="38"/>
      <c r="C137" s="217" t="s">
        <v>151</v>
      </c>
      <c r="D137" s="217" t="s">
        <v>123</v>
      </c>
      <c r="E137" s="218" t="s">
        <v>152</v>
      </c>
      <c r="F137" s="219" t="s">
        <v>153</v>
      </c>
      <c r="G137" s="220" t="s">
        <v>134</v>
      </c>
      <c r="H137" s="221">
        <v>1</v>
      </c>
      <c r="I137" s="222"/>
      <c r="J137" s="223">
        <f>ROUND(I137*H137,2)</f>
        <v>0</v>
      </c>
      <c r="K137" s="219" t="s">
        <v>127</v>
      </c>
      <c r="L137" s="43"/>
      <c r="M137" s="224" t="s">
        <v>1</v>
      </c>
      <c r="N137" s="225" t="s">
        <v>41</v>
      </c>
      <c r="O137" s="90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28" t="s">
        <v>128</v>
      </c>
      <c r="AT137" s="228" t="s">
        <v>123</v>
      </c>
      <c r="AU137" s="228" t="s">
        <v>86</v>
      </c>
      <c r="AY137" s="16" t="s">
        <v>121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6" t="s">
        <v>84</v>
      </c>
      <c r="BK137" s="229">
        <f>ROUND(I137*H137,2)</f>
        <v>0</v>
      </c>
      <c r="BL137" s="16" t="s">
        <v>128</v>
      </c>
      <c r="BM137" s="228" t="s">
        <v>154</v>
      </c>
    </row>
    <row r="138" spans="1:47" s="2" customFormat="1" ht="12">
      <c r="A138" s="37"/>
      <c r="B138" s="38"/>
      <c r="C138" s="39"/>
      <c r="D138" s="230" t="s">
        <v>130</v>
      </c>
      <c r="E138" s="39"/>
      <c r="F138" s="231" t="s">
        <v>155</v>
      </c>
      <c r="G138" s="39"/>
      <c r="H138" s="39"/>
      <c r="I138" s="232"/>
      <c r="J138" s="39"/>
      <c r="K138" s="39"/>
      <c r="L138" s="43"/>
      <c r="M138" s="233"/>
      <c r="N138" s="234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130</v>
      </c>
      <c r="AU138" s="16" t="s">
        <v>86</v>
      </c>
    </row>
    <row r="139" spans="1:65" s="2" customFormat="1" ht="21.75" customHeight="1">
      <c r="A139" s="37"/>
      <c r="B139" s="38"/>
      <c r="C139" s="217" t="s">
        <v>156</v>
      </c>
      <c r="D139" s="217" t="s">
        <v>123</v>
      </c>
      <c r="E139" s="218" t="s">
        <v>157</v>
      </c>
      <c r="F139" s="219" t="s">
        <v>158</v>
      </c>
      <c r="G139" s="220" t="s">
        <v>134</v>
      </c>
      <c r="H139" s="221">
        <v>3</v>
      </c>
      <c r="I139" s="222"/>
      <c r="J139" s="223">
        <f>ROUND(I139*H139,2)</f>
        <v>0</v>
      </c>
      <c r="K139" s="219" t="s">
        <v>127</v>
      </c>
      <c r="L139" s="43"/>
      <c r="M139" s="224" t="s">
        <v>1</v>
      </c>
      <c r="N139" s="225" t="s">
        <v>41</v>
      </c>
      <c r="O139" s="90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8" t="s">
        <v>128</v>
      </c>
      <c r="AT139" s="228" t="s">
        <v>123</v>
      </c>
      <c r="AU139" s="228" t="s">
        <v>86</v>
      </c>
      <c r="AY139" s="16" t="s">
        <v>121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6" t="s">
        <v>84</v>
      </c>
      <c r="BK139" s="229">
        <f>ROUND(I139*H139,2)</f>
        <v>0</v>
      </c>
      <c r="BL139" s="16" t="s">
        <v>128</v>
      </c>
      <c r="BM139" s="228" t="s">
        <v>159</v>
      </c>
    </row>
    <row r="140" spans="1:47" s="2" customFormat="1" ht="12">
      <c r="A140" s="37"/>
      <c r="B140" s="38"/>
      <c r="C140" s="39"/>
      <c r="D140" s="230" t="s">
        <v>130</v>
      </c>
      <c r="E140" s="39"/>
      <c r="F140" s="231" t="s">
        <v>160</v>
      </c>
      <c r="G140" s="39"/>
      <c r="H140" s="39"/>
      <c r="I140" s="232"/>
      <c r="J140" s="39"/>
      <c r="K140" s="39"/>
      <c r="L140" s="43"/>
      <c r="M140" s="233"/>
      <c r="N140" s="234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130</v>
      </c>
      <c r="AU140" s="16" t="s">
        <v>86</v>
      </c>
    </row>
    <row r="141" spans="1:65" s="2" customFormat="1" ht="21.75" customHeight="1">
      <c r="A141" s="37"/>
      <c r="B141" s="38"/>
      <c r="C141" s="217" t="s">
        <v>161</v>
      </c>
      <c r="D141" s="217" t="s">
        <v>123</v>
      </c>
      <c r="E141" s="218" t="s">
        <v>162</v>
      </c>
      <c r="F141" s="219" t="s">
        <v>163</v>
      </c>
      <c r="G141" s="220" t="s">
        <v>134</v>
      </c>
      <c r="H141" s="221">
        <v>2</v>
      </c>
      <c r="I141" s="222"/>
      <c r="J141" s="223">
        <f>ROUND(I141*H141,2)</f>
        <v>0</v>
      </c>
      <c r="K141" s="219" t="s">
        <v>127</v>
      </c>
      <c r="L141" s="43"/>
      <c r="M141" s="224" t="s">
        <v>1</v>
      </c>
      <c r="N141" s="225" t="s">
        <v>41</v>
      </c>
      <c r="O141" s="90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8" t="s">
        <v>128</v>
      </c>
      <c r="AT141" s="228" t="s">
        <v>123</v>
      </c>
      <c r="AU141" s="228" t="s">
        <v>86</v>
      </c>
      <c r="AY141" s="16" t="s">
        <v>121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6" t="s">
        <v>84</v>
      </c>
      <c r="BK141" s="229">
        <f>ROUND(I141*H141,2)</f>
        <v>0</v>
      </c>
      <c r="BL141" s="16" t="s">
        <v>128</v>
      </c>
      <c r="BM141" s="228" t="s">
        <v>164</v>
      </c>
    </row>
    <row r="142" spans="1:47" s="2" customFormat="1" ht="12">
      <c r="A142" s="37"/>
      <c r="B142" s="38"/>
      <c r="C142" s="39"/>
      <c r="D142" s="230" t="s">
        <v>130</v>
      </c>
      <c r="E142" s="39"/>
      <c r="F142" s="231" t="s">
        <v>165</v>
      </c>
      <c r="G142" s="39"/>
      <c r="H142" s="39"/>
      <c r="I142" s="232"/>
      <c r="J142" s="39"/>
      <c r="K142" s="39"/>
      <c r="L142" s="43"/>
      <c r="M142" s="233"/>
      <c r="N142" s="234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130</v>
      </c>
      <c r="AU142" s="16" t="s">
        <v>86</v>
      </c>
    </row>
    <row r="143" spans="1:65" s="2" customFormat="1" ht="21.75" customHeight="1">
      <c r="A143" s="37"/>
      <c r="B143" s="38"/>
      <c r="C143" s="217" t="s">
        <v>166</v>
      </c>
      <c r="D143" s="217" t="s">
        <v>123</v>
      </c>
      <c r="E143" s="218" t="s">
        <v>167</v>
      </c>
      <c r="F143" s="219" t="s">
        <v>168</v>
      </c>
      <c r="G143" s="220" t="s">
        <v>134</v>
      </c>
      <c r="H143" s="221">
        <v>1</v>
      </c>
      <c r="I143" s="222"/>
      <c r="J143" s="223">
        <f>ROUND(I143*H143,2)</f>
        <v>0</v>
      </c>
      <c r="K143" s="219" t="s">
        <v>127</v>
      </c>
      <c r="L143" s="43"/>
      <c r="M143" s="224" t="s">
        <v>1</v>
      </c>
      <c r="N143" s="225" t="s">
        <v>41</v>
      </c>
      <c r="O143" s="90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8" t="s">
        <v>128</v>
      </c>
      <c r="AT143" s="228" t="s">
        <v>123</v>
      </c>
      <c r="AU143" s="228" t="s">
        <v>86</v>
      </c>
      <c r="AY143" s="16" t="s">
        <v>121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6" t="s">
        <v>84</v>
      </c>
      <c r="BK143" s="229">
        <f>ROUND(I143*H143,2)</f>
        <v>0</v>
      </c>
      <c r="BL143" s="16" t="s">
        <v>128</v>
      </c>
      <c r="BM143" s="228" t="s">
        <v>169</v>
      </c>
    </row>
    <row r="144" spans="1:47" s="2" customFormat="1" ht="12">
      <c r="A144" s="37"/>
      <c r="B144" s="38"/>
      <c r="C144" s="39"/>
      <c r="D144" s="230" t="s">
        <v>130</v>
      </c>
      <c r="E144" s="39"/>
      <c r="F144" s="231" t="s">
        <v>170</v>
      </c>
      <c r="G144" s="39"/>
      <c r="H144" s="39"/>
      <c r="I144" s="232"/>
      <c r="J144" s="39"/>
      <c r="K144" s="39"/>
      <c r="L144" s="43"/>
      <c r="M144" s="233"/>
      <c r="N144" s="234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130</v>
      </c>
      <c r="AU144" s="16" t="s">
        <v>86</v>
      </c>
    </row>
    <row r="145" spans="1:65" s="2" customFormat="1" ht="21.75" customHeight="1">
      <c r="A145" s="37"/>
      <c r="B145" s="38"/>
      <c r="C145" s="217" t="s">
        <v>171</v>
      </c>
      <c r="D145" s="217" t="s">
        <v>123</v>
      </c>
      <c r="E145" s="218" t="s">
        <v>172</v>
      </c>
      <c r="F145" s="219" t="s">
        <v>173</v>
      </c>
      <c r="G145" s="220" t="s">
        <v>134</v>
      </c>
      <c r="H145" s="221">
        <v>6</v>
      </c>
      <c r="I145" s="222"/>
      <c r="J145" s="223">
        <f>ROUND(I145*H145,2)</f>
        <v>0</v>
      </c>
      <c r="K145" s="219" t="s">
        <v>127</v>
      </c>
      <c r="L145" s="43"/>
      <c r="M145" s="224" t="s">
        <v>1</v>
      </c>
      <c r="N145" s="225" t="s">
        <v>41</v>
      </c>
      <c r="O145" s="90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8" t="s">
        <v>128</v>
      </c>
      <c r="AT145" s="228" t="s">
        <v>123</v>
      </c>
      <c r="AU145" s="228" t="s">
        <v>86</v>
      </c>
      <c r="AY145" s="16" t="s">
        <v>121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6" t="s">
        <v>84</v>
      </c>
      <c r="BK145" s="229">
        <f>ROUND(I145*H145,2)</f>
        <v>0</v>
      </c>
      <c r="BL145" s="16" t="s">
        <v>128</v>
      </c>
      <c r="BM145" s="228" t="s">
        <v>174</v>
      </c>
    </row>
    <row r="146" spans="1:47" s="2" customFormat="1" ht="12">
      <c r="A146" s="37"/>
      <c r="B146" s="38"/>
      <c r="C146" s="39"/>
      <c r="D146" s="230" t="s">
        <v>130</v>
      </c>
      <c r="E146" s="39"/>
      <c r="F146" s="231" t="s">
        <v>175</v>
      </c>
      <c r="G146" s="39"/>
      <c r="H146" s="39"/>
      <c r="I146" s="232"/>
      <c r="J146" s="39"/>
      <c r="K146" s="39"/>
      <c r="L146" s="43"/>
      <c r="M146" s="233"/>
      <c r="N146" s="234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130</v>
      </c>
      <c r="AU146" s="16" t="s">
        <v>86</v>
      </c>
    </row>
    <row r="147" spans="1:65" s="2" customFormat="1" ht="16.5" customHeight="1">
      <c r="A147" s="37"/>
      <c r="B147" s="38"/>
      <c r="C147" s="217" t="s">
        <v>176</v>
      </c>
      <c r="D147" s="217" t="s">
        <v>123</v>
      </c>
      <c r="E147" s="218" t="s">
        <v>177</v>
      </c>
      <c r="F147" s="219" t="s">
        <v>178</v>
      </c>
      <c r="G147" s="220" t="s">
        <v>179</v>
      </c>
      <c r="H147" s="221">
        <v>35</v>
      </c>
      <c r="I147" s="222"/>
      <c r="J147" s="223">
        <f>ROUND(I147*H147,2)</f>
        <v>0</v>
      </c>
      <c r="K147" s="219" t="s">
        <v>127</v>
      </c>
      <c r="L147" s="43"/>
      <c r="M147" s="224" t="s">
        <v>1</v>
      </c>
      <c r="N147" s="225" t="s">
        <v>41</v>
      </c>
      <c r="O147" s="90"/>
      <c r="P147" s="226">
        <f>O147*H147</f>
        <v>0</v>
      </c>
      <c r="Q147" s="226">
        <v>0.00787</v>
      </c>
      <c r="R147" s="226">
        <f>Q147*H147</f>
        <v>0.27545000000000003</v>
      </c>
      <c r="S147" s="226">
        <v>0</v>
      </c>
      <c r="T147" s="227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8" t="s">
        <v>128</v>
      </c>
      <c r="AT147" s="228" t="s">
        <v>123</v>
      </c>
      <c r="AU147" s="228" t="s">
        <v>86</v>
      </c>
      <c r="AY147" s="16" t="s">
        <v>121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6" t="s">
        <v>84</v>
      </c>
      <c r="BK147" s="229">
        <f>ROUND(I147*H147,2)</f>
        <v>0</v>
      </c>
      <c r="BL147" s="16" t="s">
        <v>128</v>
      </c>
      <c r="BM147" s="228" t="s">
        <v>180</v>
      </c>
    </row>
    <row r="148" spans="1:47" s="2" customFormat="1" ht="12">
      <c r="A148" s="37"/>
      <c r="B148" s="38"/>
      <c r="C148" s="39"/>
      <c r="D148" s="230" t="s">
        <v>130</v>
      </c>
      <c r="E148" s="39"/>
      <c r="F148" s="231" t="s">
        <v>181</v>
      </c>
      <c r="G148" s="39"/>
      <c r="H148" s="39"/>
      <c r="I148" s="232"/>
      <c r="J148" s="39"/>
      <c r="K148" s="39"/>
      <c r="L148" s="43"/>
      <c r="M148" s="233"/>
      <c r="N148" s="234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130</v>
      </c>
      <c r="AU148" s="16" t="s">
        <v>86</v>
      </c>
    </row>
    <row r="149" spans="1:65" s="2" customFormat="1" ht="24.15" customHeight="1">
      <c r="A149" s="37"/>
      <c r="B149" s="38"/>
      <c r="C149" s="217" t="s">
        <v>182</v>
      </c>
      <c r="D149" s="217" t="s">
        <v>123</v>
      </c>
      <c r="E149" s="218" t="s">
        <v>183</v>
      </c>
      <c r="F149" s="219" t="s">
        <v>184</v>
      </c>
      <c r="G149" s="220" t="s">
        <v>185</v>
      </c>
      <c r="H149" s="221">
        <v>960</v>
      </c>
      <c r="I149" s="222"/>
      <c r="J149" s="223">
        <f>ROUND(I149*H149,2)</f>
        <v>0</v>
      </c>
      <c r="K149" s="219" t="s">
        <v>127</v>
      </c>
      <c r="L149" s="43"/>
      <c r="M149" s="224" t="s">
        <v>1</v>
      </c>
      <c r="N149" s="225" t="s">
        <v>41</v>
      </c>
      <c r="O149" s="90"/>
      <c r="P149" s="226">
        <f>O149*H149</f>
        <v>0</v>
      </c>
      <c r="Q149" s="226">
        <v>3E-05</v>
      </c>
      <c r="R149" s="226">
        <f>Q149*H149</f>
        <v>0.0288</v>
      </c>
      <c r="S149" s="226">
        <v>0</v>
      </c>
      <c r="T149" s="227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28" t="s">
        <v>128</v>
      </c>
      <c r="AT149" s="228" t="s">
        <v>123</v>
      </c>
      <c r="AU149" s="228" t="s">
        <v>86</v>
      </c>
      <c r="AY149" s="16" t="s">
        <v>121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6" t="s">
        <v>84</v>
      </c>
      <c r="BK149" s="229">
        <f>ROUND(I149*H149,2)</f>
        <v>0</v>
      </c>
      <c r="BL149" s="16" t="s">
        <v>128</v>
      </c>
      <c r="BM149" s="228" t="s">
        <v>186</v>
      </c>
    </row>
    <row r="150" spans="1:47" s="2" customFormat="1" ht="12">
      <c r="A150" s="37"/>
      <c r="B150" s="38"/>
      <c r="C150" s="39"/>
      <c r="D150" s="230" t="s">
        <v>130</v>
      </c>
      <c r="E150" s="39"/>
      <c r="F150" s="231" t="s">
        <v>187</v>
      </c>
      <c r="G150" s="39"/>
      <c r="H150" s="39"/>
      <c r="I150" s="232"/>
      <c r="J150" s="39"/>
      <c r="K150" s="39"/>
      <c r="L150" s="43"/>
      <c r="M150" s="233"/>
      <c r="N150" s="234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130</v>
      </c>
      <c r="AU150" s="16" t="s">
        <v>86</v>
      </c>
    </row>
    <row r="151" spans="1:51" s="13" customFormat="1" ht="12">
      <c r="A151" s="13"/>
      <c r="B151" s="235"/>
      <c r="C151" s="236"/>
      <c r="D151" s="230" t="s">
        <v>188</v>
      </c>
      <c r="E151" s="237" t="s">
        <v>1</v>
      </c>
      <c r="F151" s="238" t="s">
        <v>189</v>
      </c>
      <c r="G151" s="236"/>
      <c r="H151" s="239">
        <v>960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5" t="s">
        <v>188</v>
      </c>
      <c r="AU151" s="245" t="s">
        <v>86</v>
      </c>
      <c r="AV151" s="13" t="s">
        <v>86</v>
      </c>
      <c r="AW151" s="13" t="s">
        <v>32</v>
      </c>
      <c r="AX151" s="13" t="s">
        <v>84</v>
      </c>
      <c r="AY151" s="245" t="s">
        <v>121</v>
      </c>
    </row>
    <row r="152" spans="1:65" s="2" customFormat="1" ht="24.15" customHeight="1">
      <c r="A152" s="37"/>
      <c r="B152" s="38"/>
      <c r="C152" s="217" t="s">
        <v>190</v>
      </c>
      <c r="D152" s="217" t="s">
        <v>123</v>
      </c>
      <c r="E152" s="218" t="s">
        <v>191</v>
      </c>
      <c r="F152" s="219" t="s">
        <v>192</v>
      </c>
      <c r="G152" s="220" t="s">
        <v>193</v>
      </c>
      <c r="H152" s="221">
        <v>40</v>
      </c>
      <c r="I152" s="222"/>
      <c r="J152" s="223">
        <f>ROUND(I152*H152,2)</f>
        <v>0</v>
      </c>
      <c r="K152" s="219" t="s">
        <v>127</v>
      </c>
      <c r="L152" s="43"/>
      <c r="M152" s="224" t="s">
        <v>1</v>
      </c>
      <c r="N152" s="225" t="s">
        <v>41</v>
      </c>
      <c r="O152" s="90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8" t="s">
        <v>128</v>
      </c>
      <c r="AT152" s="228" t="s">
        <v>123</v>
      </c>
      <c r="AU152" s="228" t="s">
        <v>86</v>
      </c>
      <c r="AY152" s="16" t="s">
        <v>121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6" t="s">
        <v>84</v>
      </c>
      <c r="BK152" s="229">
        <f>ROUND(I152*H152,2)</f>
        <v>0</v>
      </c>
      <c r="BL152" s="16" t="s">
        <v>128</v>
      </c>
      <c r="BM152" s="228" t="s">
        <v>194</v>
      </c>
    </row>
    <row r="153" spans="1:47" s="2" customFormat="1" ht="12">
      <c r="A153" s="37"/>
      <c r="B153" s="38"/>
      <c r="C153" s="39"/>
      <c r="D153" s="230" t="s">
        <v>130</v>
      </c>
      <c r="E153" s="39"/>
      <c r="F153" s="231" t="s">
        <v>195</v>
      </c>
      <c r="G153" s="39"/>
      <c r="H153" s="39"/>
      <c r="I153" s="232"/>
      <c r="J153" s="39"/>
      <c r="K153" s="39"/>
      <c r="L153" s="43"/>
      <c r="M153" s="233"/>
      <c r="N153" s="234"/>
      <c r="O153" s="90"/>
      <c r="P153" s="90"/>
      <c r="Q153" s="90"/>
      <c r="R153" s="90"/>
      <c r="S153" s="90"/>
      <c r="T153" s="91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130</v>
      </c>
      <c r="AU153" s="16" t="s">
        <v>86</v>
      </c>
    </row>
    <row r="154" spans="1:65" s="2" customFormat="1" ht="16.5" customHeight="1">
      <c r="A154" s="37"/>
      <c r="B154" s="38"/>
      <c r="C154" s="217" t="s">
        <v>196</v>
      </c>
      <c r="D154" s="217" t="s">
        <v>123</v>
      </c>
      <c r="E154" s="218" t="s">
        <v>197</v>
      </c>
      <c r="F154" s="219" t="s">
        <v>198</v>
      </c>
      <c r="G154" s="220" t="s">
        <v>179</v>
      </c>
      <c r="H154" s="221">
        <v>280</v>
      </c>
      <c r="I154" s="222"/>
      <c r="J154" s="223">
        <f>ROUND(I154*H154,2)</f>
        <v>0</v>
      </c>
      <c r="K154" s="219" t="s">
        <v>127</v>
      </c>
      <c r="L154" s="43"/>
      <c r="M154" s="224" t="s">
        <v>1</v>
      </c>
      <c r="N154" s="225" t="s">
        <v>41</v>
      </c>
      <c r="O154" s="90"/>
      <c r="P154" s="226">
        <f>O154*H154</f>
        <v>0</v>
      </c>
      <c r="Q154" s="226">
        <v>0.00056</v>
      </c>
      <c r="R154" s="226">
        <f>Q154*H154</f>
        <v>0.1568</v>
      </c>
      <c r="S154" s="226">
        <v>0</v>
      </c>
      <c r="T154" s="227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28" t="s">
        <v>128</v>
      </c>
      <c r="AT154" s="228" t="s">
        <v>123</v>
      </c>
      <c r="AU154" s="228" t="s">
        <v>86</v>
      </c>
      <c r="AY154" s="16" t="s">
        <v>121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6" t="s">
        <v>84</v>
      </c>
      <c r="BK154" s="229">
        <f>ROUND(I154*H154,2)</f>
        <v>0</v>
      </c>
      <c r="BL154" s="16" t="s">
        <v>128</v>
      </c>
      <c r="BM154" s="228" t="s">
        <v>199</v>
      </c>
    </row>
    <row r="155" spans="1:47" s="2" customFormat="1" ht="12">
      <c r="A155" s="37"/>
      <c r="B155" s="38"/>
      <c r="C155" s="39"/>
      <c r="D155" s="230" t="s">
        <v>130</v>
      </c>
      <c r="E155" s="39"/>
      <c r="F155" s="231" t="s">
        <v>200</v>
      </c>
      <c r="G155" s="39"/>
      <c r="H155" s="39"/>
      <c r="I155" s="232"/>
      <c r="J155" s="39"/>
      <c r="K155" s="39"/>
      <c r="L155" s="43"/>
      <c r="M155" s="233"/>
      <c r="N155" s="234"/>
      <c r="O155" s="90"/>
      <c r="P155" s="90"/>
      <c r="Q155" s="90"/>
      <c r="R155" s="90"/>
      <c r="S155" s="90"/>
      <c r="T155" s="91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6" t="s">
        <v>130</v>
      </c>
      <c r="AU155" s="16" t="s">
        <v>86</v>
      </c>
    </row>
    <row r="156" spans="1:65" s="2" customFormat="1" ht="21.75" customHeight="1">
      <c r="A156" s="37"/>
      <c r="B156" s="38"/>
      <c r="C156" s="217" t="s">
        <v>8</v>
      </c>
      <c r="D156" s="217" t="s">
        <v>123</v>
      </c>
      <c r="E156" s="218" t="s">
        <v>201</v>
      </c>
      <c r="F156" s="219" t="s">
        <v>202</v>
      </c>
      <c r="G156" s="220" t="s">
        <v>179</v>
      </c>
      <c r="H156" s="221">
        <v>280</v>
      </c>
      <c r="I156" s="222"/>
      <c r="J156" s="223">
        <f>ROUND(I156*H156,2)</f>
        <v>0</v>
      </c>
      <c r="K156" s="219" t="s">
        <v>127</v>
      </c>
      <c r="L156" s="43"/>
      <c r="M156" s="224" t="s">
        <v>1</v>
      </c>
      <c r="N156" s="225" t="s">
        <v>41</v>
      </c>
      <c r="O156" s="90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28" t="s">
        <v>128</v>
      </c>
      <c r="AT156" s="228" t="s">
        <v>123</v>
      </c>
      <c r="AU156" s="228" t="s">
        <v>86</v>
      </c>
      <c r="AY156" s="16" t="s">
        <v>121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6" t="s">
        <v>84</v>
      </c>
      <c r="BK156" s="229">
        <f>ROUND(I156*H156,2)</f>
        <v>0</v>
      </c>
      <c r="BL156" s="16" t="s">
        <v>128</v>
      </c>
      <c r="BM156" s="228" t="s">
        <v>203</v>
      </c>
    </row>
    <row r="157" spans="1:47" s="2" customFormat="1" ht="12">
      <c r="A157" s="37"/>
      <c r="B157" s="38"/>
      <c r="C157" s="39"/>
      <c r="D157" s="230" t="s">
        <v>130</v>
      </c>
      <c r="E157" s="39"/>
      <c r="F157" s="231" t="s">
        <v>204</v>
      </c>
      <c r="G157" s="39"/>
      <c r="H157" s="39"/>
      <c r="I157" s="232"/>
      <c r="J157" s="39"/>
      <c r="K157" s="39"/>
      <c r="L157" s="43"/>
      <c r="M157" s="233"/>
      <c r="N157" s="234"/>
      <c r="O157" s="90"/>
      <c r="P157" s="90"/>
      <c r="Q157" s="90"/>
      <c r="R157" s="90"/>
      <c r="S157" s="90"/>
      <c r="T157" s="91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6" t="s">
        <v>130</v>
      </c>
      <c r="AU157" s="16" t="s">
        <v>86</v>
      </c>
    </row>
    <row r="158" spans="1:65" s="2" customFormat="1" ht="24.15" customHeight="1">
      <c r="A158" s="37"/>
      <c r="B158" s="38"/>
      <c r="C158" s="217" t="s">
        <v>205</v>
      </c>
      <c r="D158" s="217" t="s">
        <v>123</v>
      </c>
      <c r="E158" s="218" t="s">
        <v>206</v>
      </c>
      <c r="F158" s="219" t="s">
        <v>207</v>
      </c>
      <c r="G158" s="220" t="s">
        <v>126</v>
      </c>
      <c r="H158" s="221">
        <v>207</v>
      </c>
      <c r="I158" s="222"/>
      <c r="J158" s="223">
        <f>ROUND(I158*H158,2)</f>
        <v>0</v>
      </c>
      <c r="K158" s="219" t="s">
        <v>127</v>
      </c>
      <c r="L158" s="43"/>
      <c r="M158" s="224" t="s">
        <v>1</v>
      </c>
      <c r="N158" s="225" t="s">
        <v>41</v>
      </c>
      <c r="O158" s="90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28" t="s">
        <v>128</v>
      </c>
      <c r="AT158" s="228" t="s">
        <v>123</v>
      </c>
      <c r="AU158" s="228" t="s">
        <v>86</v>
      </c>
      <c r="AY158" s="16" t="s">
        <v>121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6" t="s">
        <v>84</v>
      </c>
      <c r="BK158" s="229">
        <f>ROUND(I158*H158,2)</f>
        <v>0</v>
      </c>
      <c r="BL158" s="16" t="s">
        <v>128</v>
      </c>
      <c r="BM158" s="228" t="s">
        <v>208</v>
      </c>
    </row>
    <row r="159" spans="1:47" s="2" customFormat="1" ht="12">
      <c r="A159" s="37"/>
      <c r="B159" s="38"/>
      <c r="C159" s="39"/>
      <c r="D159" s="230" t="s">
        <v>130</v>
      </c>
      <c r="E159" s="39"/>
      <c r="F159" s="231" t="s">
        <v>209</v>
      </c>
      <c r="G159" s="39"/>
      <c r="H159" s="39"/>
      <c r="I159" s="232"/>
      <c r="J159" s="39"/>
      <c r="K159" s="39"/>
      <c r="L159" s="43"/>
      <c r="M159" s="233"/>
      <c r="N159" s="234"/>
      <c r="O159" s="90"/>
      <c r="P159" s="90"/>
      <c r="Q159" s="90"/>
      <c r="R159" s="90"/>
      <c r="S159" s="90"/>
      <c r="T159" s="91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130</v>
      </c>
      <c r="AU159" s="16" t="s">
        <v>86</v>
      </c>
    </row>
    <row r="160" spans="1:47" s="2" customFormat="1" ht="12">
      <c r="A160" s="37"/>
      <c r="B160" s="38"/>
      <c r="C160" s="39"/>
      <c r="D160" s="230" t="s">
        <v>210</v>
      </c>
      <c r="E160" s="39"/>
      <c r="F160" s="246" t="s">
        <v>211</v>
      </c>
      <c r="G160" s="39"/>
      <c r="H160" s="39"/>
      <c r="I160" s="232"/>
      <c r="J160" s="39"/>
      <c r="K160" s="39"/>
      <c r="L160" s="43"/>
      <c r="M160" s="233"/>
      <c r="N160" s="234"/>
      <c r="O160" s="90"/>
      <c r="P160" s="90"/>
      <c r="Q160" s="90"/>
      <c r="R160" s="90"/>
      <c r="S160" s="90"/>
      <c r="T160" s="91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210</v>
      </c>
      <c r="AU160" s="16" t="s">
        <v>86</v>
      </c>
    </row>
    <row r="161" spans="1:51" s="13" customFormat="1" ht="12">
      <c r="A161" s="13"/>
      <c r="B161" s="235"/>
      <c r="C161" s="236"/>
      <c r="D161" s="230" t="s">
        <v>188</v>
      </c>
      <c r="E161" s="237" t="s">
        <v>1</v>
      </c>
      <c r="F161" s="238" t="s">
        <v>212</v>
      </c>
      <c r="G161" s="236"/>
      <c r="H161" s="239">
        <v>207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5" t="s">
        <v>188</v>
      </c>
      <c r="AU161" s="245" t="s">
        <v>86</v>
      </c>
      <c r="AV161" s="13" t="s">
        <v>86</v>
      </c>
      <c r="AW161" s="13" t="s">
        <v>32</v>
      </c>
      <c r="AX161" s="13" t="s">
        <v>84</v>
      </c>
      <c r="AY161" s="245" t="s">
        <v>121</v>
      </c>
    </row>
    <row r="162" spans="1:65" s="2" customFormat="1" ht="33" customHeight="1">
      <c r="A162" s="37"/>
      <c r="B162" s="38"/>
      <c r="C162" s="217" t="s">
        <v>213</v>
      </c>
      <c r="D162" s="217" t="s">
        <v>123</v>
      </c>
      <c r="E162" s="218" t="s">
        <v>214</v>
      </c>
      <c r="F162" s="219" t="s">
        <v>215</v>
      </c>
      <c r="G162" s="220" t="s">
        <v>216</v>
      </c>
      <c r="H162" s="221">
        <v>100.05</v>
      </c>
      <c r="I162" s="222"/>
      <c r="J162" s="223">
        <f>ROUND(I162*H162,2)</f>
        <v>0</v>
      </c>
      <c r="K162" s="219" t="s">
        <v>127</v>
      </c>
      <c r="L162" s="43"/>
      <c r="M162" s="224" t="s">
        <v>1</v>
      </c>
      <c r="N162" s="225" t="s">
        <v>41</v>
      </c>
      <c r="O162" s="90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28" t="s">
        <v>128</v>
      </c>
      <c r="AT162" s="228" t="s">
        <v>123</v>
      </c>
      <c r="AU162" s="228" t="s">
        <v>86</v>
      </c>
      <c r="AY162" s="16" t="s">
        <v>121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6" t="s">
        <v>84</v>
      </c>
      <c r="BK162" s="229">
        <f>ROUND(I162*H162,2)</f>
        <v>0</v>
      </c>
      <c r="BL162" s="16" t="s">
        <v>128</v>
      </c>
      <c r="BM162" s="228" t="s">
        <v>217</v>
      </c>
    </row>
    <row r="163" spans="1:47" s="2" customFormat="1" ht="12">
      <c r="A163" s="37"/>
      <c r="B163" s="38"/>
      <c r="C163" s="39"/>
      <c r="D163" s="230" t="s">
        <v>130</v>
      </c>
      <c r="E163" s="39"/>
      <c r="F163" s="231" t="s">
        <v>218</v>
      </c>
      <c r="G163" s="39"/>
      <c r="H163" s="39"/>
      <c r="I163" s="232"/>
      <c r="J163" s="39"/>
      <c r="K163" s="39"/>
      <c r="L163" s="43"/>
      <c r="M163" s="233"/>
      <c r="N163" s="234"/>
      <c r="O163" s="90"/>
      <c r="P163" s="90"/>
      <c r="Q163" s="90"/>
      <c r="R163" s="90"/>
      <c r="S163" s="90"/>
      <c r="T163" s="91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6" t="s">
        <v>130</v>
      </c>
      <c r="AU163" s="16" t="s">
        <v>86</v>
      </c>
    </row>
    <row r="164" spans="1:51" s="13" customFormat="1" ht="12">
      <c r="A164" s="13"/>
      <c r="B164" s="235"/>
      <c r="C164" s="236"/>
      <c r="D164" s="230" t="s">
        <v>188</v>
      </c>
      <c r="E164" s="237" t="s">
        <v>1</v>
      </c>
      <c r="F164" s="238" t="s">
        <v>219</v>
      </c>
      <c r="G164" s="236"/>
      <c r="H164" s="239">
        <v>200.1</v>
      </c>
      <c r="I164" s="240"/>
      <c r="J164" s="236"/>
      <c r="K164" s="236"/>
      <c r="L164" s="241"/>
      <c r="M164" s="242"/>
      <c r="N164" s="243"/>
      <c r="O164" s="243"/>
      <c r="P164" s="243"/>
      <c r="Q164" s="243"/>
      <c r="R164" s="243"/>
      <c r="S164" s="243"/>
      <c r="T164" s="24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5" t="s">
        <v>188</v>
      </c>
      <c r="AU164" s="245" t="s">
        <v>86</v>
      </c>
      <c r="AV164" s="13" t="s">
        <v>86</v>
      </c>
      <c r="AW164" s="13" t="s">
        <v>32</v>
      </c>
      <c r="AX164" s="13" t="s">
        <v>84</v>
      </c>
      <c r="AY164" s="245" t="s">
        <v>121</v>
      </c>
    </row>
    <row r="165" spans="1:51" s="13" customFormat="1" ht="12">
      <c r="A165" s="13"/>
      <c r="B165" s="235"/>
      <c r="C165" s="236"/>
      <c r="D165" s="230" t="s">
        <v>188</v>
      </c>
      <c r="E165" s="236"/>
      <c r="F165" s="238" t="s">
        <v>220</v>
      </c>
      <c r="G165" s="236"/>
      <c r="H165" s="239">
        <v>100.05</v>
      </c>
      <c r="I165" s="240"/>
      <c r="J165" s="236"/>
      <c r="K165" s="236"/>
      <c r="L165" s="241"/>
      <c r="M165" s="242"/>
      <c r="N165" s="243"/>
      <c r="O165" s="243"/>
      <c r="P165" s="243"/>
      <c r="Q165" s="243"/>
      <c r="R165" s="243"/>
      <c r="S165" s="243"/>
      <c r="T165" s="24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5" t="s">
        <v>188</v>
      </c>
      <c r="AU165" s="245" t="s">
        <v>86</v>
      </c>
      <c r="AV165" s="13" t="s">
        <v>86</v>
      </c>
      <c r="AW165" s="13" t="s">
        <v>4</v>
      </c>
      <c r="AX165" s="13" t="s">
        <v>84</v>
      </c>
      <c r="AY165" s="245" t="s">
        <v>121</v>
      </c>
    </row>
    <row r="166" spans="1:65" s="2" customFormat="1" ht="33" customHeight="1">
      <c r="A166" s="37"/>
      <c r="B166" s="38"/>
      <c r="C166" s="217" t="s">
        <v>221</v>
      </c>
      <c r="D166" s="217" t="s">
        <v>123</v>
      </c>
      <c r="E166" s="218" t="s">
        <v>222</v>
      </c>
      <c r="F166" s="219" t="s">
        <v>223</v>
      </c>
      <c r="G166" s="220" t="s">
        <v>216</v>
      </c>
      <c r="H166" s="221">
        <v>100.05</v>
      </c>
      <c r="I166" s="222"/>
      <c r="J166" s="223">
        <f>ROUND(I166*H166,2)</f>
        <v>0</v>
      </c>
      <c r="K166" s="219" t="s">
        <v>127</v>
      </c>
      <c r="L166" s="43"/>
      <c r="M166" s="224" t="s">
        <v>1</v>
      </c>
      <c r="N166" s="225" t="s">
        <v>41</v>
      </c>
      <c r="O166" s="90"/>
      <c r="P166" s="226">
        <f>O166*H166</f>
        <v>0</v>
      </c>
      <c r="Q166" s="226">
        <v>0</v>
      </c>
      <c r="R166" s="226">
        <f>Q166*H166</f>
        <v>0</v>
      </c>
      <c r="S166" s="226">
        <v>0</v>
      </c>
      <c r="T166" s="227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28" t="s">
        <v>128</v>
      </c>
      <c r="AT166" s="228" t="s">
        <v>123</v>
      </c>
      <c r="AU166" s="228" t="s">
        <v>86</v>
      </c>
      <c r="AY166" s="16" t="s">
        <v>121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6" t="s">
        <v>84</v>
      </c>
      <c r="BK166" s="229">
        <f>ROUND(I166*H166,2)</f>
        <v>0</v>
      </c>
      <c r="BL166" s="16" t="s">
        <v>128</v>
      </c>
      <c r="BM166" s="228" t="s">
        <v>224</v>
      </c>
    </row>
    <row r="167" spans="1:47" s="2" customFormat="1" ht="12">
      <c r="A167" s="37"/>
      <c r="B167" s="38"/>
      <c r="C167" s="39"/>
      <c r="D167" s="230" t="s">
        <v>130</v>
      </c>
      <c r="E167" s="39"/>
      <c r="F167" s="231" t="s">
        <v>225</v>
      </c>
      <c r="G167" s="39"/>
      <c r="H167" s="39"/>
      <c r="I167" s="232"/>
      <c r="J167" s="39"/>
      <c r="K167" s="39"/>
      <c r="L167" s="43"/>
      <c r="M167" s="233"/>
      <c r="N167" s="234"/>
      <c r="O167" s="90"/>
      <c r="P167" s="90"/>
      <c r="Q167" s="90"/>
      <c r="R167" s="90"/>
      <c r="S167" s="90"/>
      <c r="T167" s="91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6" t="s">
        <v>130</v>
      </c>
      <c r="AU167" s="16" t="s">
        <v>86</v>
      </c>
    </row>
    <row r="168" spans="1:51" s="13" customFormat="1" ht="12">
      <c r="A168" s="13"/>
      <c r="B168" s="235"/>
      <c r="C168" s="236"/>
      <c r="D168" s="230" t="s">
        <v>188</v>
      </c>
      <c r="E168" s="237" t="s">
        <v>1</v>
      </c>
      <c r="F168" s="238" t="s">
        <v>219</v>
      </c>
      <c r="G168" s="236"/>
      <c r="H168" s="239">
        <v>200.1</v>
      </c>
      <c r="I168" s="240"/>
      <c r="J168" s="236"/>
      <c r="K168" s="236"/>
      <c r="L168" s="241"/>
      <c r="M168" s="242"/>
      <c r="N168" s="243"/>
      <c r="O168" s="243"/>
      <c r="P168" s="243"/>
      <c r="Q168" s="243"/>
      <c r="R168" s="243"/>
      <c r="S168" s="243"/>
      <c r="T168" s="24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5" t="s">
        <v>188</v>
      </c>
      <c r="AU168" s="245" t="s">
        <v>86</v>
      </c>
      <c r="AV168" s="13" t="s">
        <v>86</v>
      </c>
      <c r="AW168" s="13" t="s">
        <v>32</v>
      </c>
      <c r="AX168" s="13" t="s">
        <v>84</v>
      </c>
      <c r="AY168" s="245" t="s">
        <v>121</v>
      </c>
    </row>
    <row r="169" spans="1:51" s="13" customFormat="1" ht="12">
      <c r="A169" s="13"/>
      <c r="B169" s="235"/>
      <c r="C169" s="236"/>
      <c r="D169" s="230" t="s">
        <v>188</v>
      </c>
      <c r="E169" s="236"/>
      <c r="F169" s="238" t="s">
        <v>220</v>
      </c>
      <c r="G169" s="236"/>
      <c r="H169" s="239">
        <v>100.05</v>
      </c>
      <c r="I169" s="240"/>
      <c r="J169" s="236"/>
      <c r="K169" s="236"/>
      <c r="L169" s="241"/>
      <c r="M169" s="242"/>
      <c r="N169" s="243"/>
      <c r="O169" s="243"/>
      <c r="P169" s="243"/>
      <c r="Q169" s="243"/>
      <c r="R169" s="243"/>
      <c r="S169" s="243"/>
      <c r="T169" s="24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5" t="s">
        <v>188</v>
      </c>
      <c r="AU169" s="245" t="s">
        <v>86</v>
      </c>
      <c r="AV169" s="13" t="s">
        <v>86</v>
      </c>
      <c r="AW169" s="13" t="s">
        <v>4</v>
      </c>
      <c r="AX169" s="13" t="s">
        <v>84</v>
      </c>
      <c r="AY169" s="245" t="s">
        <v>121</v>
      </c>
    </row>
    <row r="170" spans="1:65" s="2" customFormat="1" ht="24.15" customHeight="1">
      <c r="A170" s="37"/>
      <c r="B170" s="38"/>
      <c r="C170" s="217" t="s">
        <v>226</v>
      </c>
      <c r="D170" s="217" t="s">
        <v>123</v>
      </c>
      <c r="E170" s="218" t="s">
        <v>227</v>
      </c>
      <c r="F170" s="219" t="s">
        <v>228</v>
      </c>
      <c r="G170" s="220" t="s">
        <v>216</v>
      </c>
      <c r="H170" s="221">
        <v>10.005</v>
      </c>
      <c r="I170" s="222"/>
      <c r="J170" s="223">
        <f>ROUND(I170*H170,2)</f>
        <v>0</v>
      </c>
      <c r="K170" s="219" t="s">
        <v>127</v>
      </c>
      <c r="L170" s="43"/>
      <c r="M170" s="224" t="s">
        <v>1</v>
      </c>
      <c r="N170" s="225" t="s">
        <v>41</v>
      </c>
      <c r="O170" s="90"/>
      <c r="P170" s="226">
        <f>O170*H170</f>
        <v>0</v>
      </c>
      <c r="Q170" s="226">
        <v>0</v>
      </c>
      <c r="R170" s="226">
        <f>Q170*H170</f>
        <v>0</v>
      </c>
      <c r="S170" s="226">
        <v>0</v>
      </c>
      <c r="T170" s="227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28" t="s">
        <v>128</v>
      </c>
      <c r="AT170" s="228" t="s">
        <v>123</v>
      </c>
      <c r="AU170" s="228" t="s">
        <v>86</v>
      </c>
      <c r="AY170" s="16" t="s">
        <v>121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16" t="s">
        <v>84</v>
      </c>
      <c r="BK170" s="229">
        <f>ROUND(I170*H170,2)</f>
        <v>0</v>
      </c>
      <c r="BL170" s="16" t="s">
        <v>128</v>
      </c>
      <c r="BM170" s="228" t="s">
        <v>229</v>
      </c>
    </row>
    <row r="171" spans="1:47" s="2" customFormat="1" ht="12">
      <c r="A171" s="37"/>
      <c r="B171" s="38"/>
      <c r="C171" s="39"/>
      <c r="D171" s="230" t="s">
        <v>130</v>
      </c>
      <c r="E171" s="39"/>
      <c r="F171" s="231" t="s">
        <v>230</v>
      </c>
      <c r="G171" s="39"/>
      <c r="H171" s="39"/>
      <c r="I171" s="232"/>
      <c r="J171" s="39"/>
      <c r="K171" s="39"/>
      <c r="L171" s="43"/>
      <c r="M171" s="233"/>
      <c r="N171" s="234"/>
      <c r="O171" s="90"/>
      <c r="P171" s="90"/>
      <c r="Q171" s="90"/>
      <c r="R171" s="90"/>
      <c r="S171" s="90"/>
      <c r="T171" s="91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6" t="s">
        <v>130</v>
      </c>
      <c r="AU171" s="16" t="s">
        <v>86</v>
      </c>
    </row>
    <row r="172" spans="1:51" s="13" customFormat="1" ht="12">
      <c r="A172" s="13"/>
      <c r="B172" s="235"/>
      <c r="C172" s="236"/>
      <c r="D172" s="230" t="s">
        <v>188</v>
      </c>
      <c r="E172" s="237" t="s">
        <v>1</v>
      </c>
      <c r="F172" s="238" t="s">
        <v>231</v>
      </c>
      <c r="G172" s="236"/>
      <c r="H172" s="239">
        <v>10.005</v>
      </c>
      <c r="I172" s="240"/>
      <c r="J172" s="236"/>
      <c r="K172" s="236"/>
      <c r="L172" s="241"/>
      <c r="M172" s="242"/>
      <c r="N172" s="243"/>
      <c r="O172" s="243"/>
      <c r="P172" s="243"/>
      <c r="Q172" s="243"/>
      <c r="R172" s="243"/>
      <c r="S172" s="243"/>
      <c r="T172" s="24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5" t="s">
        <v>188</v>
      </c>
      <c r="AU172" s="245" t="s">
        <v>86</v>
      </c>
      <c r="AV172" s="13" t="s">
        <v>86</v>
      </c>
      <c r="AW172" s="13" t="s">
        <v>32</v>
      </c>
      <c r="AX172" s="13" t="s">
        <v>84</v>
      </c>
      <c r="AY172" s="245" t="s">
        <v>121</v>
      </c>
    </row>
    <row r="173" spans="1:65" s="2" customFormat="1" ht="21.75" customHeight="1">
      <c r="A173" s="37"/>
      <c r="B173" s="38"/>
      <c r="C173" s="217" t="s">
        <v>232</v>
      </c>
      <c r="D173" s="217" t="s">
        <v>123</v>
      </c>
      <c r="E173" s="218" t="s">
        <v>233</v>
      </c>
      <c r="F173" s="219" t="s">
        <v>234</v>
      </c>
      <c r="G173" s="220" t="s">
        <v>126</v>
      </c>
      <c r="H173" s="221">
        <v>455.4</v>
      </c>
      <c r="I173" s="222"/>
      <c r="J173" s="223">
        <f>ROUND(I173*H173,2)</f>
        <v>0</v>
      </c>
      <c r="K173" s="219" t="s">
        <v>127</v>
      </c>
      <c r="L173" s="43"/>
      <c r="M173" s="224" t="s">
        <v>1</v>
      </c>
      <c r="N173" s="225" t="s">
        <v>41</v>
      </c>
      <c r="O173" s="90"/>
      <c r="P173" s="226">
        <f>O173*H173</f>
        <v>0</v>
      </c>
      <c r="Q173" s="226">
        <v>0.00084</v>
      </c>
      <c r="R173" s="226">
        <f>Q173*H173</f>
        <v>0.382536</v>
      </c>
      <c r="S173" s="226">
        <v>0</v>
      </c>
      <c r="T173" s="227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28" t="s">
        <v>128</v>
      </c>
      <c r="AT173" s="228" t="s">
        <v>123</v>
      </c>
      <c r="AU173" s="228" t="s">
        <v>86</v>
      </c>
      <c r="AY173" s="16" t="s">
        <v>121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16" t="s">
        <v>84</v>
      </c>
      <c r="BK173" s="229">
        <f>ROUND(I173*H173,2)</f>
        <v>0</v>
      </c>
      <c r="BL173" s="16" t="s">
        <v>128</v>
      </c>
      <c r="BM173" s="228" t="s">
        <v>235</v>
      </c>
    </row>
    <row r="174" spans="1:47" s="2" customFormat="1" ht="12">
      <c r="A174" s="37"/>
      <c r="B174" s="38"/>
      <c r="C174" s="39"/>
      <c r="D174" s="230" t="s">
        <v>130</v>
      </c>
      <c r="E174" s="39"/>
      <c r="F174" s="231" t="s">
        <v>236</v>
      </c>
      <c r="G174" s="39"/>
      <c r="H174" s="39"/>
      <c r="I174" s="232"/>
      <c r="J174" s="39"/>
      <c r="K174" s="39"/>
      <c r="L174" s="43"/>
      <c r="M174" s="233"/>
      <c r="N174" s="234"/>
      <c r="O174" s="90"/>
      <c r="P174" s="90"/>
      <c r="Q174" s="90"/>
      <c r="R174" s="90"/>
      <c r="S174" s="90"/>
      <c r="T174" s="91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6" t="s">
        <v>130</v>
      </c>
      <c r="AU174" s="16" t="s">
        <v>86</v>
      </c>
    </row>
    <row r="175" spans="1:51" s="13" customFormat="1" ht="12">
      <c r="A175" s="13"/>
      <c r="B175" s="235"/>
      <c r="C175" s="236"/>
      <c r="D175" s="230" t="s">
        <v>188</v>
      </c>
      <c r="E175" s="237" t="s">
        <v>1</v>
      </c>
      <c r="F175" s="238" t="s">
        <v>237</v>
      </c>
      <c r="G175" s="236"/>
      <c r="H175" s="239">
        <v>455.4</v>
      </c>
      <c r="I175" s="240"/>
      <c r="J175" s="236"/>
      <c r="K175" s="236"/>
      <c r="L175" s="241"/>
      <c r="M175" s="242"/>
      <c r="N175" s="243"/>
      <c r="O175" s="243"/>
      <c r="P175" s="243"/>
      <c r="Q175" s="243"/>
      <c r="R175" s="243"/>
      <c r="S175" s="243"/>
      <c r="T175" s="24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5" t="s">
        <v>188</v>
      </c>
      <c r="AU175" s="245" t="s">
        <v>86</v>
      </c>
      <c r="AV175" s="13" t="s">
        <v>86</v>
      </c>
      <c r="AW175" s="13" t="s">
        <v>32</v>
      </c>
      <c r="AX175" s="13" t="s">
        <v>84</v>
      </c>
      <c r="AY175" s="245" t="s">
        <v>121</v>
      </c>
    </row>
    <row r="176" spans="1:65" s="2" customFormat="1" ht="24.15" customHeight="1">
      <c r="A176" s="37"/>
      <c r="B176" s="38"/>
      <c r="C176" s="217" t="s">
        <v>7</v>
      </c>
      <c r="D176" s="217" t="s">
        <v>123</v>
      </c>
      <c r="E176" s="218" t="s">
        <v>238</v>
      </c>
      <c r="F176" s="219" t="s">
        <v>239</v>
      </c>
      <c r="G176" s="220" t="s">
        <v>126</v>
      </c>
      <c r="H176" s="221">
        <v>455.4</v>
      </c>
      <c r="I176" s="222"/>
      <c r="J176" s="223">
        <f>ROUND(I176*H176,2)</f>
        <v>0</v>
      </c>
      <c r="K176" s="219" t="s">
        <v>127</v>
      </c>
      <c r="L176" s="43"/>
      <c r="M176" s="224" t="s">
        <v>1</v>
      </c>
      <c r="N176" s="225" t="s">
        <v>41</v>
      </c>
      <c r="O176" s="90"/>
      <c r="P176" s="226">
        <f>O176*H176</f>
        <v>0</v>
      </c>
      <c r="Q176" s="226">
        <v>0</v>
      </c>
      <c r="R176" s="226">
        <f>Q176*H176</f>
        <v>0</v>
      </c>
      <c r="S176" s="226">
        <v>0</v>
      </c>
      <c r="T176" s="227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28" t="s">
        <v>128</v>
      </c>
      <c r="AT176" s="228" t="s">
        <v>123</v>
      </c>
      <c r="AU176" s="228" t="s">
        <v>86</v>
      </c>
      <c r="AY176" s="16" t="s">
        <v>121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16" t="s">
        <v>84</v>
      </c>
      <c r="BK176" s="229">
        <f>ROUND(I176*H176,2)</f>
        <v>0</v>
      </c>
      <c r="BL176" s="16" t="s">
        <v>128</v>
      </c>
      <c r="BM176" s="228" t="s">
        <v>240</v>
      </c>
    </row>
    <row r="177" spans="1:47" s="2" customFormat="1" ht="12">
      <c r="A177" s="37"/>
      <c r="B177" s="38"/>
      <c r="C177" s="39"/>
      <c r="D177" s="230" t="s">
        <v>130</v>
      </c>
      <c r="E177" s="39"/>
      <c r="F177" s="231" t="s">
        <v>241</v>
      </c>
      <c r="G177" s="39"/>
      <c r="H177" s="39"/>
      <c r="I177" s="232"/>
      <c r="J177" s="39"/>
      <c r="K177" s="39"/>
      <c r="L177" s="43"/>
      <c r="M177" s="233"/>
      <c r="N177" s="234"/>
      <c r="O177" s="90"/>
      <c r="P177" s="90"/>
      <c r="Q177" s="90"/>
      <c r="R177" s="90"/>
      <c r="S177" s="90"/>
      <c r="T177" s="91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6" t="s">
        <v>130</v>
      </c>
      <c r="AU177" s="16" t="s">
        <v>86</v>
      </c>
    </row>
    <row r="178" spans="1:65" s="2" customFormat="1" ht="24.15" customHeight="1">
      <c r="A178" s="37"/>
      <c r="B178" s="38"/>
      <c r="C178" s="217" t="s">
        <v>242</v>
      </c>
      <c r="D178" s="217" t="s">
        <v>123</v>
      </c>
      <c r="E178" s="218" t="s">
        <v>243</v>
      </c>
      <c r="F178" s="219" t="s">
        <v>244</v>
      </c>
      <c r="G178" s="220" t="s">
        <v>134</v>
      </c>
      <c r="H178" s="221">
        <v>2</v>
      </c>
      <c r="I178" s="222"/>
      <c r="J178" s="223">
        <f>ROUND(I178*H178,2)</f>
        <v>0</v>
      </c>
      <c r="K178" s="219" t="s">
        <v>127</v>
      </c>
      <c r="L178" s="43"/>
      <c r="M178" s="224" t="s">
        <v>1</v>
      </c>
      <c r="N178" s="225" t="s">
        <v>41</v>
      </c>
      <c r="O178" s="90"/>
      <c r="P178" s="226">
        <f>O178*H178</f>
        <v>0</v>
      </c>
      <c r="Q178" s="226">
        <v>0</v>
      </c>
      <c r="R178" s="226">
        <f>Q178*H178</f>
        <v>0</v>
      </c>
      <c r="S178" s="226">
        <v>0</v>
      </c>
      <c r="T178" s="227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28" t="s">
        <v>128</v>
      </c>
      <c r="AT178" s="228" t="s">
        <v>123</v>
      </c>
      <c r="AU178" s="228" t="s">
        <v>86</v>
      </c>
      <c r="AY178" s="16" t="s">
        <v>121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16" t="s">
        <v>84</v>
      </c>
      <c r="BK178" s="229">
        <f>ROUND(I178*H178,2)</f>
        <v>0</v>
      </c>
      <c r="BL178" s="16" t="s">
        <v>128</v>
      </c>
      <c r="BM178" s="228" t="s">
        <v>245</v>
      </c>
    </row>
    <row r="179" spans="1:47" s="2" customFormat="1" ht="12">
      <c r="A179" s="37"/>
      <c r="B179" s="38"/>
      <c r="C179" s="39"/>
      <c r="D179" s="230" t="s">
        <v>130</v>
      </c>
      <c r="E179" s="39"/>
      <c r="F179" s="231" t="s">
        <v>246</v>
      </c>
      <c r="G179" s="39"/>
      <c r="H179" s="39"/>
      <c r="I179" s="232"/>
      <c r="J179" s="39"/>
      <c r="K179" s="39"/>
      <c r="L179" s="43"/>
      <c r="M179" s="233"/>
      <c r="N179" s="234"/>
      <c r="O179" s="90"/>
      <c r="P179" s="90"/>
      <c r="Q179" s="90"/>
      <c r="R179" s="90"/>
      <c r="S179" s="90"/>
      <c r="T179" s="91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6" t="s">
        <v>130</v>
      </c>
      <c r="AU179" s="16" t="s">
        <v>86</v>
      </c>
    </row>
    <row r="180" spans="1:65" s="2" customFormat="1" ht="24.15" customHeight="1">
      <c r="A180" s="37"/>
      <c r="B180" s="38"/>
      <c r="C180" s="217" t="s">
        <v>247</v>
      </c>
      <c r="D180" s="217" t="s">
        <v>123</v>
      </c>
      <c r="E180" s="218" t="s">
        <v>248</v>
      </c>
      <c r="F180" s="219" t="s">
        <v>249</v>
      </c>
      <c r="G180" s="220" t="s">
        <v>134</v>
      </c>
      <c r="H180" s="221">
        <v>1</v>
      </c>
      <c r="I180" s="222"/>
      <c r="J180" s="223">
        <f>ROUND(I180*H180,2)</f>
        <v>0</v>
      </c>
      <c r="K180" s="219" t="s">
        <v>127</v>
      </c>
      <c r="L180" s="43"/>
      <c r="M180" s="224" t="s">
        <v>1</v>
      </c>
      <c r="N180" s="225" t="s">
        <v>41</v>
      </c>
      <c r="O180" s="90"/>
      <c r="P180" s="226">
        <f>O180*H180</f>
        <v>0</v>
      </c>
      <c r="Q180" s="226">
        <v>0</v>
      </c>
      <c r="R180" s="226">
        <f>Q180*H180</f>
        <v>0</v>
      </c>
      <c r="S180" s="226">
        <v>0</v>
      </c>
      <c r="T180" s="227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28" t="s">
        <v>128</v>
      </c>
      <c r="AT180" s="228" t="s">
        <v>123</v>
      </c>
      <c r="AU180" s="228" t="s">
        <v>86</v>
      </c>
      <c r="AY180" s="16" t="s">
        <v>121</v>
      </c>
      <c r="BE180" s="229">
        <f>IF(N180="základní",J180,0)</f>
        <v>0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16" t="s">
        <v>84</v>
      </c>
      <c r="BK180" s="229">
        <f>ROUND(I180*H180,2)</f>
        <v>0</v>
      </c>
      <c r="BL180" s="16" t="s">
        <v>128</v>
      </c>
      <c r="BM180" s="228" t="s">
        <v>250</v>
      </c>
    </row>
    <row r="181" spans="1:47" s="2" customFormat="1" ht="12">
      <c r="A181" s="37"/>
      <c r="B181" s="38"/>
      <c r="C181" s="39"/>
      <c r="D181" s="230" t="s">
        <v>130</v>
      </c>
      <c r="E181" s="39"/>
      <c r="F181" s="231" t="s">
        <v>251</v>
      </c>
      <c r="G181" s="39"/>
      <c r="H181" s="39"/>
      <c r="I181" s="232"/>
      <c r="J181" s="39"/>
      <c r="K181" s="39"/>
      <c r="L181" s="43"/>
      <c r="M181" s="233"/>
      <c r="N181" s="234"/>
      <c r="O181" s="90"/>
      <c r="P181" s="90"/>
      <c r="Q181" s="90"/>
      <c r="R181" s="90"/>
      <c r="S181" s="90"/>
      <c r="T181" s="91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6" t="s">
        <v>130</v>
      </c>
      <c r="AU181" s="16" t="s">
        <v>86</v>
      </c>
    </row>
    <row r="182" spans="1:65" s="2" customFormat="1" ht="24.15" customHeight="1">
      <c r="A182" s="37"/>
      <c r="B182" s="38"/>
      <c r="C182" s="217" t="s">
        <v>252</v>
      </c>
      <c r="D182" s="217" t="s">
        <v>123</v>
      </c>
      <c r="E182" s="218" t="s">
        <v>253</v>
      </c>
      <c r="F182" s="219" t="s">
        <v>254</v>
      </c>
      <c r="G182" s="220" t="s">
        <v>134</v>
      </c>
      <c r="H182" s="221">
        <v>2</v>
      </c>
      <c r="I182" s="222"/>
      <c r="J182" s="223">
        <f>ROUND(I182*H182,2)</f>
        <v>0</v>
      </c>
      <c r="K182" s="219" t="s">
        <v>127</v>
      </c>
      <c r="L182" s="43"/>
      <c r="M182" s="224" t="s">
        <v>1</v>
      </c>
      <c r="N182" s="225" t="s">
        <v>41</v>
      </c>
      <c r="O182" s="90"/>
      <c r="P182" s="226">
        <f>O182*H182</f>
        <v>0</v>
      </c>
      <c r="Q182" s="226">
        <v>0</v>
      </c>
      <c r="R182" s="226">
        <f>Q182*H182</f>
        <v>0</v>
      </c>
      <c r="S182" s="226">
        <v>0</v>
      </c>
      <c r="T182" s="227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28" t="s">
        <v>128</v>
      </c>
      <c r="AT182" s="228" t="s">
        <v>123</v>
      </c>
      <c r="AU182" s="228" t="s">
        <v>86</v>
      </c>
      <c r="AY182" s="16" t="s">
        <v>121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16" t="s">
        <v>84</v>
      </c>
      <c r="BK182" s="229">
        <f>ROUND(I182*H182,2)</f>
        <v>0</v>
      </c>
      <c r="BL182" s="16" t="s">
        <v>128</v>
      </c>
      <c r="BM182" s="228" t="s">
        <v>255</v>
      </c>
    </row>
    <row r="183" spans="1:47" s="2" customFormat="1" ht="12">
      <c r="A183" s="37"/>
      <c r="B183" s="38"/>
      <c r="C183" s="39"/>
      <c r="D183" s="230" t="s">
        <v>130</v>
      </c>
      <c r="E183" s="39"/>
      <c r="F183" s="231" t="s">
        <v>256</v>
      </c>
      <c r="G183" s="39"/>
      <c r="H183" s="39"/>
      <c r="I183" s="232"/>
      <c r="J183" s="39"/>
      <c r="K183" s="39"/>
      <c r="L183" s="43"/>
      <c r="M183" s="233"/>
      <c r="N183" s="234"/>
      <c r="O183" s="90"/>
      <c r="P183" s="90"/>
      <c r="Q183" s="90"/>
      <c r="R183" s="90"/>
      <c r="S183" s="90"/>
      <c r="T183" s="91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6" t="s">
        <v>130</v>
      </c>
      <c r="AU183" s="16" t="s">
        <v>86</v>
      </c>
    </row>
    <row r="184" spans="1:65" s="2" customFormat="1" ht="24.15" customHeight="1">
      <c r="A184" s="37"/>
      <c r="B184" s="38"/>
      <c r="C184" s="217" t="s">
        <v>257</v>
      </c>
      <c r="D184" s="217" t="s">
        <v>123</v>
      </c>
      <c r="E184" s="218" t="s">
        <v>258</v>
      </c>
      <c r="F184" s="219" t="s">
        <v>259</v>
      </c>
      <c r="G184" s="220" t="s">
        <v>134</v>
      </c>
      <c r="H184" s="221">
        <v>1</v>
      </c>
      <c r="I184" s="222"/>
      <c r="J184" s="223">
        <f>ROUND(I184*H184,2)</f>
        <v>0</v>
      </c>
      <c r="K184" s="219" t="s">
        <v>127</v>
      </c>
      <c r="L184" s="43"/>
      <c r="M184" s="224" t="s">
        <v>1</v>
      </c>
      <c r="N184" s="225" t="s">
        <v>41</v>
      </c>
      <c r="O184" s="90"/>
      <c r="P184" s="226">
        <f>O184*H184</f>
        <v>0</v>
      </c>
      <c r="Q184" s="226">
        <v>0</v>
      </c>
      <c r="R184" s="226">
        <f>Q184*H184</f>
        <v>0</v>
      </c>
      <c r="S184" s="226">
        <v>0</v>
      </c>
      <c r="T184" s="227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28" t="s">
        <v>128</v>
      </c>
      <c r="AT184" s="228" t="s">
        <v>123</v>
      </c>
      <c r="AU184" s="228" t="s">
        <v>86</v>
      </c>
      <c r="AY184" s="16" t="s">
        <v>121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16" t="s">
        <v>84</v>
      </c>
      <c r="BK184" s="229">
        <f>ROUND(I184*H184,2)</f>
        <v>0</v>
      </c>
      <c r="BL184" s="16" t="s">
        <v>128</v>
      </c>
      <c r="BM184" s="228" t="s">
        <v>260</v>
      </c>
    </row>
    <row r="185" spans="1:47" s="2" customFormat="1" ht="12">
      <c r="A185" s="37"/>
      <c r="B185" s="38"/>
      <c r="C185" s="39"/>
      <c r="D185" s="230" t="s">
        <v>130</v>
      </c>
      <c r="E185" s="39"/>
      <c r="F185" s="231" t="s">
        <v>261</v>
      </c>
      <c r="G185" s="39"/>
      <c r="H185" s="39"/>
      <c r="I185" s="232"/>
      <c r="J185" s="39"/>
      <c r="K185" s="39"/>
      <c r="L185" s="43"/>
      <c r="M185" s="233"/>
      <c r="N185" s="234"/>
      <c r="O185" s="90"/>
      <c r="P185" s="90"/>
      <c r="Q185" s="90"/>
      <c r="R185" s="90"/>
      <c r="S185" s="90"/>
      <c r="T185" s="91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6" t="s">
        <v>130</v>
      </c>
      <c r="AU185" s="16" t="s">
        <v>86</v>
      </c>
    </row>
    <row r="186" spans="1:65" s="2" customFormat="1" ht="24.15" customHeight="1">
      <c r="A186" s="37"/>
      <c r="B186" s="38"/>
      <c r="C186" s="217" t="s">
        <v>262</v>
      </c>
      <c r="D186" s="217" t="s">
        <v>123</v>
      </c>
      <c r="E186" s="218" t="s">
        <v>263</v>
      </c>
      <c r="F186" s="219" t="s">
        <v>264</v>
      </c>
      <c r="G186" s="220" t="s">
        <v>134</v>
      </c>
      <c r="H186" s="221">
        <v>3</v>
      </c>
      <c r="I186" s="222"/>
      <c r="J186" s="223">
        <f>ROUND(I186*H186,2)</f>
        <v>0</v>
      </c>
      <c r="K186" s="219" t="s">
        <v>127</v>
      </c>
      <c r="L186" s="43"/>
      <c r="M186" s="224" t="s">
        <v>1</v>
      </c>
      <c r="N186" s="225" t="s">
        <v>41</v>
      </c>
      <c r="O186" s="90"/>
      <c r="P186" s="226">
        <f>O186*H186</f>
        <v>0</v>
      </c>
      <c r="Q186" s="226">
        <v>0</v>
      </c>
      <c r="R186" s="226">
        <f>Q186*H186</f>
        <v>0</v>
      </c>
      <c r="S186" s="226">
        <v>0</v>
      </c>
      <c r="T186" s="227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28" t="s">
        <v>128</v>
      </c>
      <c r="AT186" s="228" t="s">
        <v>123</v>
      </c>
      <c r="AU186" s="228" t="s">
        <v>86</v>
      </c>
      <c r="AY186" s="16" t="s">
        <v>121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16" t="s">
        <v>84</v>
      </c>
      <c r="BK186" s="229">
        <f>ROUND(I186*H186,2)</f>
        <v>0</v>
      </c>
      <c r="BL186" s="16" t="s">
        <v>128</v>
      </c>
      <c r="BM186" s="228" t="s">
        <v>265</v>
      </c>
    </row>
    <row r="187" spans="1:47" s="2" customFormat="1" ht="12">
      <c r="A187" s="37"/>
      <c r="B187" s="38"/>
      <c r="C187" s="39"/>
      <c r="D187" s="230" t="s">
        <v>130</v>
      </c>
      <c r="E187" s="39"/>
      <c r="F187" s="231" t="s">
        <v>266</v>
      </c>
      <c r="G187" s="39"/>
      <c r="H187" s="39"/>
      <c r="I187" s="232"/>
      <c r="J187" s="39"/>
      <c r="K187" s="39"/>
      <c r="L187" s="43"/>
      <c r="M187" s="233"/>
      <c r="N187" s="234"/>
      <c r="O187" s="90"/>
      <c r="P187" s="90"/>
      <c r="Q187" s="90"/>
      <c r="R187" s="90"/>
      <c r="S187" s="90"/>
      <c r="T187" s="91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6" t="s">
        <v>130</v>
      </c>
      <c r="AU187" s="16" t="s">
        <v>86</v>
      </c>
    </row>
    <row r="188" spans="1:65" s="2" customFormat="1" ht="24.15" customHeight="1">
      <c r="A188" s="37"/>
      <c r="B188" s="38"/>
      <c r="C188" s="217" t="s">
        <v>267</v>
      </c>
      <c r="D188" s="217" t="s">
        <v>123</v>
      </c>
      <c r="E188" s="218" t="s">
        <v>268</v>
      </c>
      <c r="F188" s="219" t="s">
        <v>269</v>
      </c>
      <c r="G188" s="220" t="s">
        <v>134</v>
      </c>
      <c r="H188" s="221">
        <v>2</v>
      </c>
      <c r="I188" s="222"/>
      <c r="J188" s="223">
        <f>ROUND(I188*H188,2)</f>
        <v>0</v>
      </c>
      <c r="K188" s="219" t="s">
        <v>127</v>
      </c>
      <c r="L188" s="43"/>
      <c r="M188" s="224" t="s">
        <v>1</v>
      </c>
      <c r="N188" s="225" t="s">
        <v>41</v>
      </c>
      <c r="O188" s="90"/>
      <c r="P188" s="226">
        <f>O188*H188</f>
        <v>0</v>
      </c>
      <c r="Q188" s="226">
        <v>0</v>
      </c>
      <c r="R188" s="226">
        <f>Q188*H188</f>
        <v>0</v>
      </c>
      <c r="S188" s="226">
        <v>0</v>
      </c>
      <c r="T188" s="227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28" t="s">
        <v>128</v>
      </c>
      <c r="AT188" s="228" t="s">
        <v>123</v>
      </c>
      <c r="AU188" s="228" t="s">
        <v>86</v>
      </c>
      <c r="AY188" s="16" t="s">
        <v>121</v>
      </c>
      <c r="BE188" s="229">
        <f>IF(N188="základní",J188,0)</f>
        <v>0</v>
      </c>
      <c r="BF188" s="229">
        <f>IF(N188="snížená",J188,0)</f>
        <v>0</v>
      </c>
      <c r="BG188" s="229">
        <f>IF(N188="zákl. přenesená",J188,0)</f>
        <v>0</v>
      </c>
      <c r="BH188" s="229">
        <f>IF(N188="sníž. přenesená",J188,0)</f>
        <v>0</v>
      </c>
      <c r="BI188" s="229">
        <f>IF(N188="nulová",J188,0)</f>
        <v>0</v>
      </c>
      <c r="BJ188" s="16" t="s">
        <v>84</v>
      </c>
      <c r="BK188" s="229">
        <f>ROUND(I188*H188,2)</f>
        <v>0</v>
      </c>
      <c r="BL188" s="16" t="s">
        <v>128</v>
      </c>
      <c r="BM188" s="228" t="s">
        <v>270</v>
      </c>
    </row>
    <row r="189" spans="1:47" s="2" customFormat="1" ht="12">
      <c r="A189" s="37"/>
      <c r="B189" s="38"/>
      <c r="C189" s="39"/>
      <c r="D189" s="230" t="s">
        <v>130</v>
      </c>
      <c r="E189" s="39"/>
      <c r="F189" s="231" t="s">
        <v>271</v>
      </c>
      <c r="G189" s="39"/>
      <c r="H189" s="39"/>
      <c r="I189" s="232"/>
      <c r="J189" s="39"/>
      <c r="K189" s="39"/>
      <c r="L189" s="43"/>
      <c r="M189" s="233"/>
      <c r="N189" s="234"/>
      <c r="O189" s="90"/>
      <c r="P189" s="90"/>
      <c r="Q189" s="90"/>
      <c r="R189" s="90"/>
      <c r="S189" s="90"/>
      <c r="T189" s="91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6" t="s">
        <v>130</v>
      </c>
      <c r="AU189" s="16" t="s">
        <v>86</v>
      </c>
    </row>
    <row r="190" spans="1:65" s="2" customFormat="1" ht="24.15" customHeight="1">
      <c r="A190" s="37"/>
      <c r="B190" s="38"/>
      <c r="C190" s="217" t="s">
        <v>272</v>
      </c>
      <c r="D190" s="217" t="s">
        <v>123</v>
      </c>
      <c r="E190" s="218" t="s">
        <v>273</v>
      </c>
      <c r="F190" s="219" t="s">
        <v>274</v>
      </c>
      <c r="G190" s="220" t="s">
        <v>134</v>
      </c>
      <c r="H190" s="221">
        <v>1</v>
      </c>
      <c r="I190" s="222"/>
      <c r="J190" s="223">
        <f>ROUND(I190*H190,2)</f>
        <v>0</v>
      </c>
      <c r="K190" s="219" t="s">
        <v>127</v>
      </c>
      <c r="L190" s="43"/>
      <c r="M190" s="224" t="s">
        <v>1</v>
      </c>
      <c r="N190" s="225" t="s">
        <v>41</v>
      </c>
      <c r="O190" s="90"/>
      <c r="P190" s="226">
        <f>O190*H190</f>
        <v>0</v>
      </c>
      <c r="Q190" s="226">
        <v>0</v>
      </c>
      <c r="R190" s="226">
        <f>Q190*H190</f>
        <v>0</v>
      </c>
      <c r="S190" s="226">
        <v>0</v>
      </c>
      <c r="T190" s="227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28" t="s">
        <v>128</v>
      </c>
      <c r="AT190" s="228" t="s">
        <v>123</v>
      </c>
      <c r="AU190" s="228" t="s">
        <v>86</v>
      </c>
      <c r="AY190" s="16" t="s">
        <v>121</v>
      </c>
      <c r="BE190" s="229">
        <f>IF(N190="základní",J190,0)</f>
        <v>0</v>
      </c>
      <c r="BF190" s="229">
        <f>IF(N190="snížená",J190,0)</f>
        <v>0</v>
      </c>
      <c r="BG190" s="229">
        <f>IF(N190="zákl. přenesená",J190,0)</f>
        <v>0</v>
      </c>
      <c r="BH190" s="229">
        <f>IF(N190="sníž. přenesená",J190,0)</f>
        <v>0</v>
      </c>
      <c r="BI190" s="229">
        <f>IF(N190="nulová",J190,0)</f>
        <v>0</v>
      </c>
      <c r="BJ190" s="16" t="s">
        <v>84</v>
      </c>
      <c r="BK190" s="229">
        <f>ROUND(I190*H190,2)</f>
        <v>0</v>
      </c>
      <c r="BL190" s="16" t="s">
        <v>128</v>
      </c>
      <c r="BM190" s="228" t="s">
        <v>275</v>
      </c>
    </row>
    <row r="191" spans="1:47" s="2" customFormat="1" ht="12">
      <c r="A191" s="37"/>
      <c r="B191" s="38"/>
      <c r="C191" s="39"/>
      <c r="D191" s="230" t="s">
        <v>130</v>
      </c>
      <c r="E191" s="39"/>
      <c r="F191" s="231" t="s">
        <v>276</v>
      </c>
      <c r="G191" s="39"/>
      <c r="H191" s="39"/>
      <c r="I191" s="232"/>
      <c r="J191" s="39"/>
      <c r="K191" s="39"/>
      <c r="L191" s="43"/>
      <c r="M191" s="233"/>
      <c r="N191" s="234"/>
      <c r="O191" s="90"/>
      <c r="P191" s="90"/>
      <c r="Q191" s="90"/>
      <c r="R191" s="90"/>
      <c r="S191" s="90"/>
      <c r="T191" s="91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T191" s="16" t="s">
        <v>130</v>
      </c>
      <c r="AU191" s="16" t="s">
        <v>86</v>
      </c>
    </row>
    <row r="192" spans="1:65" s="2" customFormat="1" ht="24.15" customHeight="1">
      <c r="A192" s="37"/>
      <c r="B192" s="38"/>
      <c r="C192" s="217" t="s">
        <v>277</v>
      </c>
      <c r="D192" s="217" t="s">
        <v>123</v>
      </c>
      <c r="E192" s="218" t="s">
        <v>278</v>
      </c>
      <c r="F192" s="219" t="s">
        <v>279</v>
      </c>
      <c r="G192" s="220" t="s">
        <v>134</v>
      </c>
      <c r="H192" s="221">
        <v>6</v>
      </c>
      <c r="I192" s="222"/>
      <c r="J192" s="223">
        <f>ROUND(I192*H192,2)</f>
        <v>0</v>
      </c>
      <c r="K192" s="219" t="s">
        <v>127</v>
      </c>
      <c r="L192" s="43"/>
      <c r="M192" s="224" t="s">
        <v>1</v>
      </c>
      <c r="N192" s="225" t="s">
        <v>41</v>
      </c>
      <c r="O192" s="90"/>
      <c r="P192" s="226">
        <f>O192*H192</f>
        <v>0</v>
      </c>
      <c r="Q192" s="226">
        <v>0</v>
      </c>
      <c r="R192" s="226">
        <f>Q192*H192</f>
        <v>0</v>
      </c>
      <c r="S192" s="226">
        <v>0</v>
      </c>
      <c r="T192" s="227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28" t="s">
        <v>128</v>
      </c>
      <c r="AT192" s="228" t="s">
        <v>123</v>
      </c>
      <c r="AU192" s="228" t="s">
        <v>86</v>
      </c>
      <c r="AY192" s="16" t="s">
        <v>121</v>
      </c>
      <c r="BE192" s="229">
        <f>IF(N192="základní",J192,0)</f>
        <v>0</v>
      </c>
      <c r="BF192" s="229">
        <f>IF(N192="snížená",J192,0)</f>
        <v>0</v>
      </c>
      <c r="BG192" s="229">
        <f>IF(N192="zákl. přenesená",J192,0)</f>
        <v>0</v>
      </c>
      <c r="BH192" s="229">
        <f>IF(N192="sníž. přenesená",J192,0)</f>
        <v>0</v>
      </c>
      <c r="BI192" s="229">
        <f>IF(N192="nulová",J192,0)</f>
        <v>0</v>
      </c>
      <c r="BJ192" s="16" t="s">
        <v>84</v>
      </c>
      <c r="BK192" s="229">
        <f>ROUND(I192*H192,2)</f>
        <v>0</v>
      </c>
      <c r="BL192" s="16" t="s">
        <v>128</v>
      </c>
      <c r="BM192" s="228" t="s">
        <v>280</v>
      </c>
    </row>
    <row r="193" spans="1:47" s="2" customFormat="1" ht="12">
      <c r="A193" s="37"/>
      <c r="B193" s="38"/>
      <c r="C193" s="39"/>
      <c r="D193" s="230" t="s">
        <v>130</v>
      </c>
      <c r="E193" s="39"/>
      <c r="F193" s="231" t="s">
        <v>281</v>
      </c>
      <c r="G193" s="39"/>
      <c r="H193" s="39"/>
      <c r="I193" s="232"/>
      <c r="J193" s="39"/>
      <c r="K193" s="39"/>
      <c r="L193" s="43"/>
      <c r="M193" s="233"/>
      <c r="N193" s="234"/>
      <c r="O193" s="90"/>
      <c r="P193" s="90"/>
      <c r="Q193" s="90"/>
      <c r="R193" s="90"/>
      <c r="S193" s="90"/>
      <c r="T193" s="91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16" t="s">
        <v>130</v>
      </c>
      <c r="AU193" s="16" t="s">
        <v>86</v>
      </c>
    </row>
    <row r="194" spans="1:65" s="2" customFormat="1" ht="24.15" customHeight="1">
      <c r="A194" s="37"/>
      <c r="B194" s="38"/>
      <c r="C194" s="217" t="s">
        <v>282</v>
      </c>
      <c r="D194" s="217" t="s">
        <v>123</v>
      </c>
      <c r="E194" s="218" t="s">
        <v>283</v>
      </c>
      <c r="F194" s="219" t="s">
        <v>284</v>
      </c>
      <c r="G194" s="220" t="s">
        <v>134</v>
      </c>
      <c r="H194" s="221">
        <v>2</v>
      </c>
      <c r="I194" s="222"/>
      <c r="J194" s="223">
        <f>ROUND(I194*H194,2)</f>
        <v>0</v>
      </c>
      <c r="K194" s="219" t="s">
        <v>127</v>
      </c>
      <c r="L194" s="43"/>
      <c r="M194" s="224" t="s">
        <v>1</v>
      </c>
      <c r="N194" s="225" t="s">
        <v>41</v>
      </c>
      <c r="O194" s="90"/>
      <c r="P194" s="226">
        <f>O194*H194</f>
        <v>0</v>
      </c>
      <c r="Q194" s="226">
        <v>0</v>
      </c>
      <c r="R194" s="226">
        <f>Q194*H194</f>
        <v>0</v>
      </c>
      <c r="S194" s="226">
        <v>0</v>
      </c>
      <c r="T194" s="227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28" t="s">
        <v>128</v>
      </c>
      <c r="AT194" s="228" t="s">
        <v>123</v>
      </c>
      <c r="AU194" s="228" t="s">
        <v>86</v>
      </c>
      <c r="AY194" s="16" t="s">
        <v>121</v>
      </c>
      <c r="BE194" s="229">
        <f>IF(N194="základní",J194,0)</f>
        <v>0</v>
      </c>
      <c r="BF194" s="229">
        <f>IF(N194="snížená",J194,0)</f>
        <v>0</v>
      </c>
      <c r="BG194" s="229">
        <f>IF(N194="zákl. přenesená",J194,0)</f>
        <v>0</v>
      </c>
      <c r="BH194" s="229">
        <f>IF(N194="sníž. přenesená",J194,0)</f>
        <v>0</v>
      </c>
      <c r="BI194" s="229">
        <f>IF(N194="nulová",J194,0)</f>
        <v>0</v>
      </c>
      <c r="BJ194" s="16" t="s">
        <v>84</v>
      </c>
      <c r="BK194" s="229">
        <f>ROUND(I194*H194,2)</f>
        <v>0</v>
      </c>
      <c r="BL194" s="16" t="s">
        <v>128</v>
      </c>
      <c r="BM194" s="228" t="s">
        <v>285</v>
      </c>
    </row>
    <row r="195" spans="1:47" s="2" customFormat="1" ht="12">
      <c r="A195" s="37"/>
      <c r="B195" s="38"/>
      <c r="C195" s="39"/>
      <c r="D195" s="230" t="s">
        <v>130</v>
      </c>
      <c r="E195" s="39"/>
      <c r="F195" s="231" t="s">
        <v>286</v>
      </c>
      <c r="G195" s="39"/>
      <c r="H195" s="39"/>
      <c r="I195" s="232"/>
      <c r="J195" s="39"/>
      <c r="K195" s="39"/>
      <c r="L195" s="43"/>
      <c r="M195" s="233"/>
      <c r="N195" s="234"/>
      <c r="O195" s="90"/>
      <c r="P195" s="90"/>
      <c r="Q195" s="90"/>
      <c r="R195" s="90"/>
      <c r="S195" s="90"/>
      <c r="T195" s="91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6" t="s">
        <v>130</v>
      </c>
      <c r="AU195" s="16" t="s">
        <v>86</v>
      </c>
    </row>
    <row r="196" spans="1:65" s="2" customFormat="1" ht="24.15" customHeight="1">
      <c r="A196" s="37"/>
      <c r="B196" s="38"/>
      <c r="C196" s="217" t="s">
        <v>287</v>
      </c>
      <c r="D196" s="217" t="s">
        <v>123</v>
      </c>
      <c r="E196" s="218" t="s">
        <v>288</v>
      </c>
      <c r="F196" s="219" t="s">
        <v>289</v>
      </c>
      <c r="G196" s="220" t="s">
        <v>134</v>
      </c>
      <c r="H196" s="221">
        <v>1</v>
      </c>
      <c r="I196" s="222"/>
      <c r="J196" s="223">
        <f>ROUND(I196*H196,2)</f>
        <v>0</v>
      </c>
      <c r="K196" s="219" t="s">
        <v>127</v>
      </c>
      <c r="L196" s="43"/>
      <c r="M196" s="224" t="s">
        <v>1</v>
      </c>
      <c r="N196" s="225" t="s">
        <v>41</v>
      </c>
      <c r="O196" s="90"/>
      <c r="P196" s="226">
        <f>O196*H196</f>
        <v>0</v>
      </c>
      <c r="Q196" s="226">
        <v>0</v>
      </c>
      <c r="R196" s="226">
        <f>Q196*H196</f>
        <v>0</v>
      </c>
      <c r="S196" s="226">
        <v>0</v>
      </c>
      <c r="T196" s="227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28" t="s">
        <v>128</v>
      </c>
      <c r="AT196" s="228" t="s">
        <v>123</v>
      </c>
      <c r="AU196" s="228" t="s">
        <v>86</v>
      </c>
      <c r="AY196" s="16" t="s">
        <v>121</v>
      </c>
      <c r="BE196" s="229">
        <f>IF(N196="základní",J196,0)</f>
        <v>0</v>
      </c>
      <c r="BF196" s="229">
        <f>IF(N196="snížená",J196,0)</f>
        <v>0</v>
      </c>
      <c r="BG196" s="229">
        <f>IF(N196="zákl. přenesená",J196,0)</f>
        <v>0</v>
      </c>
      <c r="BH196" s="229">
        <f>IF(N196="sníž. přenesená",J196,0)</f>
        <v>0</v>
      </c>
      <c r="BI196" s="229">
        <f>IF(N196="nulová",J196,0)</f>
        <v>0</v>
      </c>
      <c r="BJ196" s="16" t="s">
        <v>84</v>
      </c>
      <c r="BK196" s="229">
        <f>ROUND(I196*H196,2)</f>
        <v>0</v>
      </c>
      <c r="BL196" s="16" t="s">
        <v>128</v>
      </c>
      <c r="BM196" s="228" t="s">
        <v>290</v>
      </c>
    </row>
    <row r="197" spans="1:47" s="2" customFormat="1" ht="12">
      <c r="A197" s="37"/>
      <c r="B197" s="38"/>
      <c r="C197" s="39"/>
      <c r="D197" s="230" t="s">
        <v>130</v>
      </c>
      <c r="E197" s="39"/>
      <c r="F197" s="231" t="s">
        <v>291</v>
      </c>
      <c r="G197" s="39"/>
      <c r="H197" s="39"/>
      <c r="I197" s="232"/>
      <c r="J197" s="39"/>
      <c r="K197" s="39"/>
      <c r="L197" s="43"/>
      <c r="M197" s="233"/>
      <c r="N197" s="234"/>
      <c r="O197" s="90"/>
      <c r="P197" s="90"/>
      <c r="Q197" s="90"/>
      <c r="R197" s="90"/>
      <c r="S197" s="90"/>
      <c r="T197" s="91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6" t="s">
        <v>130</v>
      </c>
      <c r="AU197" s="16" t="s">
        <v>86</v>
      </c>
    </row>
    <row r="198" spans="1:65" s="2" customFormat="1" ht="24.15" customHeight="1">
      <c r="A198" s="37"/>
      <c r="B198" s="38"/>
      <c r="C198" s="217" t="s">
        <v>292</v>
      </c>
      <c r="D198" s="217" t="s">
        <v>123</v>
      </c>
      <c r="E198" s="218" t="s">
        <v>293</v>
      </c>
      <c r="F198" s="219" t="s">
        <v>294</v>
      </c>
      <c r="G198" s="220" t="s">
        <v>134</v>
      </c>
      <c r="H198" s="221">
        <v>6</v>
      </c>
      <c r="I198" s="222"/>
      <c r="J198" s="223">
        <f>ROUND(I198*H198,2)</f>
        <v>0</v>
      </c>
      <c r="K198" s="219" t="s">
        <v>127</v>
      </c>
      <c r="L198" s="43"/>
      <c r="M198" s="224" t="s">
        <v>1</v>
      </c>
      <c r="N198" s="225" t="s">
        <v>41</v>
      </c>
      <c r="O198" s="90"/>
      <c r="P198" s="226">
        <f>O198*H198</f>
        <v>0</v>
      </c>
      <c r="Q198" s="226">
        <v>0</v>
      </c>
      <c r="R198" s="226">
        <f>Q198*H198</f>
        <v>0</v>
      </c>
      <c r="S198" s="226">
        <v>0</v>
      </c>
      <c r="T198" s="227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28" t="s">
        <v>128</v>
      </c>
      <c r="AT198" s="228" t="s">
        <v>123</v>
      </c>
      <c r="AU198" s="228" t="s">
        <v>86</v>
      </c>
      <c r="AY198" s="16" t="s">
        <v>121</v>
      </c>
      <c r="BE198" s="229">
        <f>IF(N198="základní",J198,0)</f>
        <v>0</v>
      </c>
      <c r="BF198" s="229">
        <f>IF(N198="snížená",J198,0)</f>
        <v>0</v>
      </c>
      <c r="BG198" s="229">
        <f>IF(N198="zákl. přenesená",J198,0)</f>
        <v>0</v>
      </c>
      <c r="BH198" s="229">
        <f>IF(N198="sníž. přenesená",J198,0)</f>
        <v>0</v>
      </c>
      <c r="BI198" s="229">
        <f>IF(N198="nulová",J198,0)</f>
        <v>0</v>
      </c>
      <c r="BJ198" s="16" t="s">
        <v>84</v>
      </c>
      <c r="BK198" s="229">
        <f>ROUND(I198*H198,2)</f>
        <v>0</v>
      </c>
      <c r="BL198" s="16" t="s">
        <v>128</v>
      </c>
      <c r="BM198" s="228" t="s">
        <v>295</v>
      </c>
    </row>
    <row r="199" spans="1:47" s="2" customFormat="1" ht="12">
      <c r="A199" s="37"/>
      <c r="B199" s="38"/>
      <c r="C199" s="39"/>
      <c r="D199" s="230" t="s">
        <v>130</v>
      </c>
      <c r="E199" s="39"/>
      <c r="F199" s="231" t="s">
        <v>296</v>
      </c>
      <c r="G199" s="39"/>
      <c r="H199" s="39"/>
      <c r="I199" s="232"/>
      <c r="J199" s="39"/>
      <c r="K199" s="39"/>
      <c r="L199" s="43"/>
      <c r="M199" s="233"/>
      <c r="N199" s="234"/>
      <c r="O199" s="90"/>
      <c r="P199" s="90"/>
      <c r="Q199" s="90"/>
      <c r="R199" s="90"/>
      <c r="S199" s="90"/>
      <c r="T199" s="91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6" t="s">
        <v>130</v>
      </c>
      <c r="AU199" s="16" t="s">
        <v>86</v>
      </c>
    </row>
    <row r="200" spans="1:65" s="2" customFormat="1" ht="24.15" customHeight="1">
      <c r="A200" s="37"/>
      <c r="B200" s="38"/>
      <c r="C200" s="217" t="s">
        <v>297</v>
      </c>
      <c r="D200" s="217" t="s">
        <v>123</v>
      </c>
      <c r="E200" s="218" t="s">
        <v>298</v>
      </c>
      <c r="F200" s="219" t="s">
        <v>299</v>
      </c>
      <c r="G200" s="220" t="s">
        <v>134</v>
      </c>
      <c r="H200" s="221">
        <v>2</v>
      </c>
      <c r="I200" s="222"/>
      <c r="J200" s="223">
        <f>ROUND(I200*H200,2)</f>
        <v>0</v>
      </c>
      <c r="K200" s="219" t="s">
        <v>127</v>
      </c>
      <c r="L200" s="43"/>
      <c r="M200" s="224" t="s">
        <v>1</v>
      </c>
      <c r="N200" s="225" t="s">
        <v>41</v>
      </c>
      <c r="O200" s="90"/>
      <c r="P200" s="226">
        <f>O200*H200</f>
        <v>0</v>
      </c>
      <c r="Q200" s="226">
        <v>0</v>
      </c>
      <c r="R200" s="226">
        <f>Q200*H200</f>
        <v>0</v>
      </c>
      <c r="S200" s="226">
        <v>0</v>
      </c>
      <c r="T200" s="227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28" t="s">
        <v>128</v>
      </c>
      <c r="AT200" s="228" t="s">
        <v>123</v>
      </c>
      <c r="AU200" s="228" t="s">
        <v>86</v>
      </c>
      <c r="AY200" s="16" t="s">
        <v>121</v>
      </c>
      <c r="BE200" s="229">
        <f>IF(N200="základní",J200,0)</f>
        <v>0</v>
      </c>
      <c r="BF200" s="229">
        <f>IF(N200="snížená",J200,0)</f>
        <v>0</v>
      </c>
      <c r="BG200" s="229">
        <f>IF(N200="zákl. přenesená",J200,0)</f>
        <v>0</v>
      </c>
      <c r="BH200" s="229">
        <f>IF(N200="sníž. přenesená",J200,0)</f>
        <v>0</v>
      </c>
      <c r="BI200" s="229">
        <f>IF(N200="nulová",J200,0)</f>
        <v>0</v>
      </c>
      <c r="BJ200" s="16" t="s">
        <v>84</v>
      </c>
      <c r="BK200" s="229">
        <f>ROUND(I200*H200,2)</f>
        <v>0</v>
      </c>
      <c r="BL200" s="16" t="s">
        <v>128</v>
      </c>
      <c r="BM200" s="228" t="s">
        <v>300</v>
      </c>
    </row>
    <row r="201" spans="1:47" s="2" customFormat="1" ht="12">
      <c r="A201" s="37"/>
      <c r="B201" s="38"/>
      <c r="C201" s="39"/>
      <c r="D201" s="230" t="s">
        <v>130</v>
      </c>
      <c r="E201" s="39"/>
      <c r="F201" s="231" t="s">
        <v>301</v>
      </c>
      <c r="G201" s="39"/>
      <c r="H201" s="39"/>
      <c r="I201" s="232"/>
      <c r="J201" s="39"/>
      <c r="K201" s="39"/>
      <c r="L201" s="43"/>
      <c r="M201" s="233"/>
      <c r="N201" s="234"/>
      <c r="O201" s="90"/>
      <c r="P201" s="90"/>
      <c r="Q201" s="90"/>
      <c r="R201" s="90"/>
      <c r="S201" s="90"/>
      <c r="T201" s="91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6" t="s">
        <v>130</v>
      </c>
      <c r="AU201" s="16" t="s">
        <v>86</v>
      </c>
    </row>
    <row r="202" spans="1:65" s="2" customFormat="1" ht="24.15" customHeight="1">
      <c r="A202" s="37"/>
      <c r="B202" s="38"/>
      <c r="C202" s="217" t="s">
        <v>302</v>
      </c>
      <c r="D202" s="217" t="s">
        <v>123</v>
      </c>
      <c r="E202" s="218" t="s">
        <v>303</v>
      </c>
      <c r="F202" s="219" t="s">
        <v>304</v>
      </c>
      <c r="G202" s="220" t="s">
        <v>134</v>
      </c>
      <c r="H202" s="221">
        <v>1</v>
      </c>
      <c r="I202" s="222"/>
      <c r="J202" s="223">
        <f>ROUND(I202*H202,2)</f>
        <v>0</v>
      </c>
      <c r="K202" s="219" t="s">
        <v>127</v>
      </c>
      <c r="L202" s="43"/>
      <c r="M202" s="224" t="s">
        <v>1</v>
      </c>
      <c r="N202" s="225" t="s">
        <v>41</v>
      </c>
      <c r="O202" s="90"/>
      <c r="P202" s="226">
        <f>O202*H202</f>
        <v>0</v>
      </c>
      <c r="Q202" s="226">
        <v>0</v>
      </c>
      <c r="R202" s="226">
        <f>Q202*H202</f>
        <v>0</v>
      </c>
      <c r="S202" s="226">
        <v>0</v>
      </c>
      <c r="T202" s="227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28" t="s">
        <v>128</v>
      </c>
      <c r="AT202" s="228" t="s">
        <v>123</v>
      </c>
      <c r="AU202" s="228" t="s">
        <v>86</v>
      </c>
      <c r="AY202" s="16" t="s">
        <v>121</v>
      </c>
      <c r="BE202" s="229">
        <f>IF(N202="základní",J202,0)</f>
        <v>0</v>
      </c>
      <c r="BF202" s="229">
        <f>IF(N202="snížená",J202,0)</f>
        <v>0</v>
      </c>
      <c r="BG202" s="229">
        <f>IF(N202="zákl. přenesená",J202,0)</f>
        <v>0</v>
      </c>
      <c r="BH202" s="229">
        <f>IF(N202="sníž. přenesená",J202,0)</f>
        <v>0</v>
      </c>
      <c r="BI202" s="229">
        <f>IF(N202="nulová",J202,0)</f>
        <v>0</v>
      </c>
      <c r="BJ202" s="16" t="s">
        <v>84</v>
      </c>
      <c r="BK202" s="229">
        <f>ROUND(I202*H202,2)</f>
        <v>0</v>
      </c>
      <c r="BL202" s="16" t="s">
        <v>128</v>
      </c>
      <c r="BM202" s="228" t="s">
        <v>305</v>
      </c>
    </row>
    <row r="203" spans="1:47" s="2" customFormat="1" ht="12">
      <c r="A203" s="37"/>
      <c r="B203" s="38"/>
      <c r="C203" s="39"/>
      <c r="D203" s="230" t="s">
        <v>130</v>
      </c>
      <c r="E203" s="39"/>
      <c r="F203" s="231" t="s">
        <v>306</v>
      </c>
      <c r="G203" s="39"/>
      <c r="H203" s="39"/>
      <c r="I203" s="232"/>
      <c r="J203" s="39"/>
      <c r="K203" s="39"/>
      <c r="L203" s="43"/>
      <c r="M203" s="233"/>
      <c r="N203" s="234"/>
      <c r="O203" s="90"/>
      <c r="P203" s="90"/>
      <c r="Q203" s="90"/>
      <c r="R203" s="90"/>
      <c r="S203" s="90"/>
      <c r="T203" s="91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6" t="s">
        <v>130</v>
      </c>
      <c r="AU203" s="16" t="s">
        <v>86</v>
      </c>
    </row>
    <row r="204" spans="1:65" s="2" customFormat="1" ht="24.15" customHeight="1">
      <c r="A204" s="37"/>
      <c r="B204" s="38"/>
      <c r="C204" s="217" t="s">
        <v>307</v>
      </c>
      <c r="D204" s="217" t="s">
        <v>123</v>
      </c>
      <c r="E204" s="218" t="s">
        <v>308</v>
      </c>
      <c r="F204" s="219" t="s">
        <v>309</v>
      </c>
      <c r="G204" s="220" t="s">
        <v>134</v>
      </c>
      <c r="H204" s="221">
        <v>6</v>
      </c>
      <c r="I204" s="222"/>
      <c r="J204" s="223">
        <f>ROUND(I204*H204,2)</f>
        <v>0</v>
      </c>
      <c r="K204" s="219" t="s">
        <v>127</v>
      </c>
      <c r="L204" s="43"/>
      <c r="M204" s="224" t="s">
        <v>1</v>
      </c>
      <c r="N204" s="225" t="s">
        <v>41</v>
      </c>
      <c r="O204" s="90"/>
      <c r="P204" s="226">
        <f>O204*H204</f>
        <v>0</v>
      </c>
      <c r="Q204" s="226">
        <v>0</v>
      </c>
      <c r="R204" s="226">
        <f>Q204*H204</f>
        <v>0</v>
      </c>
      <c r="S204" s="226">
        <v>0</v>
      </c>
      <c r="T204" s="227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28" t="s">
        <v>128</v>
      </c>
      <c r="AT204" s="228" t="s">
        <v>123</v>
      </c>
      <c r="AU204" s="228" t="s">
        <v>86</v>
      </c>
      <c r="AY204" s="16" t="s">
        <v>121</v>
      </c>
      <c r="BE204" s="229">
        <f>IF(N204="základní",J204,0)</f>
        <v>0</v>
      </c>
      <c r="BF204" s="229">
        <f>IF(N204="snížená",J204,0)</f>
        <v>0</v>
      </c>
      <c r="BG204" s="229">
        <f>IF(N204="zákl. přenesená",J204,0)</f>
        <v>0</v>
      </c>
      <c r="BH204" s="229">
        <f>IF(N204="sníž. přenesená",J204,0)</f>
        <v>0</v>
      </c>
      <c r="BI204" s="229">
        <f>IF(N204="nulová",J204,0)</f>
        <v>0</v>
      </c>
      <c r="BJ204" s="16" t="s">
        <v>84</v>
      </c>
      <c r="BK204" s="229">
        <f>ROUND(I204*H204,2)</f>
        <v>0</v>
      </c>
      <c r="BL204" s="16" t="s">
        <v>128</v>
      </c>
      <c r="BM204" s="228" t="s">
        <v>310</v>
      </c>
    </row>
    <row r="205" spans="1:47" s="2" customFormat="1" ht="12">
      <c r="A205" s="37"/>
      <c r="B205" s="38"/>
      <c r="C205" s="39"/>
      <c r="D205" s="230" t="s">
        <v>130</v>
      </c>
      <c r="E205" s="39"/>
      <c r="F205" s="231" t="s">
        <v>311</v>
      </c>
      <c r="G205" s="39"/>
      <c r="H205" s="39"/>
      <c r="I205" s="232"/>
      <c r="J205" s="39"/>
      <c r="K205" s="39"/>
      <c r="L205" s="43"/>
      <c r="M205" s="233"/>
      <c r="N205" s="234"/>
      <c r="O205" s="90"/>
      <c r="P205" s="90"/>
      <c r="Q205" s="90"/>
      <c r="R205" s="90"/>
      <c r="S205" s="90"/>
      <c r="T205" s="91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16" t="s">
        <v>130</v>
      </c>
      <c r="AU205" s="16" t="s">
        <v>86</v>
      </c>
    </row>
    <row r="206" spans="1:65" s="2" customFormat="1" ht="24.15" customHeight="1">
      <c r="A206" s="37"/>
      <c r="B206" s="38"/>
      <c r="C206" s="217" t="s">
        <v>312</v>
      </c>
      <c r="D206" s="217" t="s">
        <v>123</v>
      </c>
      <c r="E206" s="218" t="s">
        <v>313</v>
      </c>
      <c r="F206" s="219" t="s">
        <v>314</v>
      </c>
      <c r="G206" s="220" t="s">
        <v>126</v>
      </c>
      <c r="H206" s="221">
        <v>150</v>
      </c>
      <c r="I206" s="222"/>
      <c r="J206" s="223">
        <f>ROUND(I206*H206,2)</f>
        <v>0</v>
      </c>
      <c r="K206" s="219" t="s">
        <v>127</v>
      </c>
      <c r="L206" s="43"/>
      <c r="M206" s="224" t="s">
        <v>1</v>
      </c>
      <c r="N206" s="225" t="s">
        <v>41</v>
      </c>
      <c r="O206" s="90"/>
      <c r="P206" s="226">
        <f>O206*H206</f>
        <v>0</v>
      </c>
      <c r="Q206" s="226">
        <v>0</v>
      </c>
      <c r="R206" s="226">
        <f>Q206*H206</f>
        <v>0</v>
      </c>
      <c r="S206" s="226">
        <v>0</v>
      </c>
      <c r="T206" s="227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28" t="s">
        <v>128</v>
      </c>
      <c r="AT206" s="228" t="s">
        <v>123</v>
      </c>
      <c r="AU206" s="228" t="s">
        <v>86</v>
      </c>
      <c r="AY206" s="16" t="s">
        <v>121</v>
      </c>
      <c r="BE206" s="229">
        <f>IF(N206="základní",J206,0)</f>
        <v>0</v>
      </c>
      <c r="BF206" s="229">
        <f>IF(N206="snížená",J206,0)</f>
        <v>0</v>
      </c>
      <c r="BG206" s="229">
        <f>IF(N206="zákl. přenesená",J206,0)</f>
        <v>0</v>
      </c>
      <c r="BH206" s="229">
        <f>IF(N206="sníž. přenesená",J206,0)</f>
        <v>0</v>
      </c>
      <c r="BI206" s="229">
        <f>IF(N206="nulová",J206,0)</f>
        <v>0</v>
      </c>
      <c r="BJ206" s="16" t="s">
        <v>84</v>
      </c>
      <c r="BK206" s="229">
        <f>ROUND(I206*H206,2)</f>
        <v>0</v>
      </c>
      <c r="BL206" s="16" t="s">
        <v>128</v>
      </c>
      <c r="BM206" s="228" t="s">
        <v>315</v>
      </c>
    </row>
    <row r="207" spans="1:47" s="2" customFormat="1" ht="12">
      <c r="A207" s="37"/>
      <c r="B207" s="38"/>
      <c r="C207" s="39"/>
      <c r="D207" s="230" t="s">
        <v>130</v>
      </c>
      <c r="E207" s="39"/>
      <c r="F207" s="231" t="s">
        <v>316</v>
      </c>
      <c r="G207" s="39"/>
      <c r="H207" s="39"/>
      <c r="I207" s="232"/>
      <c r="J207" s="39"/>
      <c r="K207" s="39"/>
      <c r="L207" s="43"/>
      <c r="M207" s="233"/>
      <c r="N207" s="234"/>
      <c r="O207" s="90"/>
      <c r="P207" s="90"/>
      <c r="Q207" s="90"/>
      <c r="R207" s="90"/>
      <c r="S207" s="90"/>
      <c r="T207" s="91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6" t="s">
        <v>130</v>
      </c>
      <c r="AU207" s="16" t="s">
        <v>86</v>
      </c>
    </row>
    <row r="208" spans="1:65" s="2" customFormat="1" ht="33" customHeight="1">
      <c r="A208" s="37"/>
      <c r="B208" s="38"/>
      <c r="C208" s="217" t="s">
        <v>317</v>
      </c>
      <c r="D208" s="217" t="s">
        <v>123</v>
      </c>
      <c r="E208" s="218" t="s">
        <v>318</v>
      </c>
      <c r="F208" s="219" t="s">
        <v>319</v>
      </c>
      <c r="G208" s="220" t="s">
        <v>134</v>
      </c>
      <c r="H208" s="221">
        <v>10</v>
      </c>
      <c r="I208" s="222"/>
      <c r="J208" s="223">
        <f>ROUND(I208*H208,2)</f>
        <v>0</v>
      </c>
      <c r="K208" s="219" t="s">
        <v>127</v>
      </c>
      <c r="L208" s="43"/>
      <c r="M208" s="224" t="s">
        <v>1</v>
      </c>
      <c r="N208" s="225" t="s">
        <v>41</v>
      </c>
      <c r="O208" s="90"/>
      <c r="P208" s="226">
        <f>O208*H208</f>
        <v>0</v>
      </c>
      <c r="Q208" s="226">
        <v>0</v>
      </c>
      <c r="R208" s="226">
        <f>Q208*H208</f>
        <v>0</v>
      </c>
      <c r="S208" s="226">
        <v>0</v>
      </c>
      <c r="T208" s="227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28" t="s">
        <v>128</v>
      </c>
      <c r="AT208" s="228" t="s">
        <v>123</v>
      </c>
      <c r="AU208" s="228" t="s">
        <v>86</v>
      </c>
      <c r="AY208" s="16" t="s">
        <v>121</v>
      </c>
      <c r="BE208" s="229">
        <f>IF(N208="základní",J208,0)</f>
        <v>0</v>
      </c>
      <c r="BF208" s="229">
        <f>IF(N208="snížená",J208,0)</f>
        <v>0</v>
      </c>
      <c r="BG208" s="229">
        <f>IF(N208="zákl. přenesená",J208,0)</f>
        <v>0</v>
      </c>
      <c r="BH208" s="229">
        <f>IF(N208="sníž. přenesená",J208,0)</f>
        <v>0</v>
      </c>
      <c r="BI208" s="229">
        <f>IF(N208="nulová",J208,0)</f>
        <v>0</v>
      </c>
      <c r="BJ208" s="16" t="s">
        <v>84</v>
      </c>
      <c r="BK208" s="229">
        <f>ROUND(I208*H208,2)</f>
        <v>0</v>
      </c>
      <c r="BL208" s="16" t="s">
        <v>128</v>
      </c>
      <c r="BM208" s="228" t="s">
        <v>320</v>
      </c>
    </row>
    <row r="209" spans="1:47" s="2" customFormat="1" ht="12">
      <c r="A209" s="37"/>
      <c r="B209" s="38"/>
      <c r="C209" s="39"/>
      <c r="D209" s="230" t="s">
        <v>130</v>
      </c>
      <c r="E209" s="39"/>
      <c r="F209" s="231" t="s">
        <v>321</v>
      </c>
      <c r="G209" s="39"/>
      <c r="H209" s="39"/>
      <c r="I209" s="232"/>
      <c r="J209" s="39"/>
      <c r="K209" s="39"/>
      <c r="L209" s="43"/>
      <c r="M209" s="233"/>
      <c r="N209" s="234"/>
      <c r="O209" s="90"/>
      <c r="P209" s="90"/>
      <c r="Q209" s="90"/>
      <c r="R209" s="90"/>
      <c r="S209" s="90"/>
      <c r="T209" s="91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16" t="s">
        <v>130</v>
      </c>
      <c r="AU209" s="16" t="s">
        <v>86</v>
      </c>
    </row>
    <row r="210" spans="1:51" s="13" customFormat="1" ht="12">
      <c r="A210" s="13"/>
      <c r="B210" s="235"/>
      <c r="C210" s="236"/>
      <c r="D210" s="230" t="s">
        <v>188</v>
      </c>
      <c r="E210" s="236"/>
      <c r="F210" s="238" t="s">
        <v>322</v>
      </c>
      <c r="G210" s="236"/>
      <c r="H210" s="239">
        <v>10</v>
      </c>
      <c r="I210" s="240"/>
      <c r="J210" s="236"/>
      <c r="K210" s="236"/>
      <c r="L210" s="241"/>
      <c r="M210" s="242"/>
      <c r="N210" s="243"/>
      <c r="O210" s="243"/>
      <c r="P210" s="243"/>
      <c r="Q210" s="243"/>
      <c r="R210" s="243"/>
      <c r="S210" s="243"/>
      <c r="T210" s="244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5" t="s">
        <v>188</v>
      </c>
      <c r="AU210" s="245" t="s">
        <v>86</v>
      </c>
      <c r="AV210" s="13" t="s">
        <v>86</v>
      </c>
      <c r="AW210" s="13" t="s">
        <v>4</v>
      </c>
      <c r="AX210" s="13" t="s">
        <v>84</v>
      </c>
      <c r="AY210" s="245" t="s">
        <v>121</v>
      </c>
    </row>
    <row r="211" spans="1:65" s="2" customFormat="1" ht="33" customHeight="1">
      <c r="A211" s="37"/>
      <c r="B211" s="38"/>
      <c r="C211" s="217" t="s">
        <v>323</v>
      </c>
      <c r="D211" s="217" t="s">
        <v>123</v>
      </c>
      <c r="E211" s="218" t="s">
        <v>324</v>
      </c>
      <c r="F211" s="219" t="s">
        <v>325</v>
      </c>
      <c r="G211" s="220" t="s">
        <v>134</v>
      </c>
      <c r="H211" s="221">
        <v>4</v>
      </c>
      <c r="I211" s="222"/>
      <c r="J211" s="223">
        <f>ROUND(I211*H211,2)</f>
        <v>0</v>
      </c>
      <c r="K211" s="219" t="s">
        <v>127</v>
      </c>
      <c r="L211" s="43"/>
      <c r="M211" s="224" t="s">
        <v>1</v>
      </c>
      <c r="N211" s="225" t="s">
        <v>41</v>
      </c>
      <c r="O211" s="90"/>
      <c r="P211" s="226">
        <f>O211*H211</f>
        <v>0</v>
      </c>
      <c r="Q211" s="226">
        <v>0</v>
      </c>
      <c r="R211" s="226">
        <f>Q211*H211</f>
        <v>0</v>
      </c>
      <c r="S211" s="226">
        <v>0</v>
      </c>
      <c r="T211" s="227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28" t="s">
        <v>128</v>
      </c>
      <c r="AT211" s="228" t="s">
        <v>123</v>
      </c>
      <c r="AU211" s="228" t="s">
        <v>86</v>
      </c>
      <c r="AY211" s="16" t="s">
        <v>121</v>
      </c>
      <c r="BE211" s="229">
        <f>IF(N211="základní",J211,0)</f>
        <v>0</v>
      </c>
      <c r="BF211" s="229">
        <f>IF(N211="snížená",J211,0)</f>
        <v>0</v>
      </c>
      <c r="BG211" s="229">
        <f>IF(N211="zákl. přenesená",J211,0)</f>
        <v>0</v>
      </c>
      <c r="BH211" s="229">
        <f>IF(N211="sníž. přenesená",J211,0)</f>
        <v>0</v>
      </c>
      <c r="BI211" s="229">
        <f>IF(N211="nulová",J211,0)</f>
        <v>0</v>
      </c>
      <c r="BJ211" s="16" t="s">
        <v>84</v>
      </c>
      <c r="BK211" s="229">
        <f>ROUND(I211*H211,2)</f>
        <v>0</v>
      </c>
      <c r="BL211" s="16" t="s">
        <v>128</v>
      </c>
      <c r="BM211" s="228" t="s">
        <v>326</v>
      </c>
    </row>
    <row r="212" spans="1:47" s="2" customFormat="1" ht="12">
      <c r="A212" s="37"/>
      <c r="B212" s="38"/>
      <c r="C212" s="39"/>
      <c r="D212" s="230" t="s">
        <v>130</v>
      </c>
      <c r="E212" s="39"/>
      <c r="F212" s="231" t="s">
        <v>327</v>
      </c>
      <c r="G212" s="39"/>
      <c r="H212" s="39"/>
      <c r="I212" s="232"/>
      <c r="J212" s="39"/>
      <c r="K212" s="39"/>
      <c r="L212" s="43"/>
      <c r="M212" s="233"/>
      <c r="N212" s="234"/>
      <c r="O212" s="90"/>
      <c r="P212" s="90"/>
      <c r="Q212" s="90"/>
      <c r="R212" s="90"/>
      <c r="S212" s="90"/>
      <c r="T212" s="91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16" t="s">
        <v>130</v>
      </c>
      <c r="AU212" s="16" t="s">
        <v>86</v>
      </c>
    </row>
    <row r="213" spans="1:51" s="13" customFormat="1" ht="12">
      <c r="A213" s="13"/>
      <c r="B213" s="235"/>
      <c r="C213" s="236"/>
      <c r="D213" s="230" t="s">
        <v>188</v>
      </c>
      <c r="E213" s="236"/>
      <c r="F213" s="238" t="s">
        <v>328</v>
      </c>
      <c r="G213" s="236"/>
      <c r="H213" s="239">
        <v>4</v>
      </c>
      <c r="I213" s="240"/>
      <c r="J213" s="236"/>
      <c r="K213" s="236"/>
      <c r="L213" s="241"/>
      <c r="M213" s="242"/>
      <c r="N213" s="243"/>
      <c r="O213" s="243"/>
      <c r="P213" s="243"/>
      <c r="Q213" s="243"/>
      <c r="R213" s="243"/>
      <c r="S213" s="243"/>
      <c r="T213" s="24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5" t="s">
        <v>188</v>
      </c>
      <c r="AU213" s="245" t="s">
        <v>86</v>
      </c>
      <c r="AV213" s="13" t="s">
        <v>86</v>
      </c>
      <c r="AW213" s="13" t="s">
        <v>4</v>
      </c>
      <c r="AX213" s="13" t="s">
        <v>84</v>
      </c>
      <c r="AY213" s="245" t="s">
        <v>121</v>
      </c>
    </row>
    <row r="214" spans="1:65" s="2" customFormat="1" ht="33" customHeight="1">
      <c r="A214" s="37"/>
      <c r="B214" s="38"/>
      <c r="C214" s="217" t="s">
        <v>329</v>
      </c>
      <c r="D214" s="217" t="s">
        <v>123</v>
      </c>
      <c r="E214" s="218" t="s">
        <v>330</v>
      </c>
      <c r="F214" s="219" t="s">
        <v>331</v>
      </c>
      <c r="G214" s="220" t="s">
        <v>134</v>
      </c>
      <c r="H214" s="221">
        <v>5</v>
      </c>
      <c r="I214" s="222"/>
      <c r="J214" s="223">
        <f>ROUND(I214*H214,2)</f>
        <v>0</v>
      </c>
      <c r="K214" s="219" t="s">
        <v>127</v>
      </c>
      <c r="L214" s="43"/>
      <c r="M214" s="224" t="s">
        <v>1</v>
      </c>
      <c r="N214" s="225" t="s">
        <v>41</v>
      </c>
      <c r="O214" s="90"/>
      <c r="P214" s="226">
        <f>O214*H214</f>
        <v>0</v>
      </c>
      <c r="Q214" s="226">
        <v>0</v>
      </c>
      <c r="R214" s="226">
        <f>Q214*H214</f>
        <v>0</v>
      </c>
      <c r="S214" s="226">
        <v>0</v>
      </c>
      <c r="T214" s="227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28" t="s">
        <v>128</v>
      </c>
      <c r="AT214" s="228" t="s">
        <v>123</v>
      </c>
      <c r="AU214" s="228" t="s">
        <v>86</v>
      </c>
      <c r="AY214" s="16" t="s">
        <v>121</v>
      </c>
      <c r="BE214" s="229">
        <f>IF(N214="základní",J214,0)</f>
        <v>0</v>
      </c>
      <c r="BF214" s="229">
        <f>IF(N214="snížená",J214,0)</f>
        <v>0</v>
      </c>
      <c r="BG214" s="229">
        <f>IF(N214="zákl. přenesená",J214,0)</f>
        <v>0</v>
      </c>
      <c r="BH214" s="229">
        <f>IF(N214="sníž. přenesená",J214,0)</f>
        <v>0</v>
      </c>
      <c r="BI214" s="229">
        <f>IF(N214="nulová",J214,0)</f>
        <v>0</v>
      </c>
      <c r="BJ214" s="16" t="s">
        <v>84</v>
      </c>
      <c r="BK214" s="229">
        <f>ROUND(I214*H214,2)</f>
        <v>0</v>
      </c>
      <c r="BL214" s="16" t="s">
        <v>128</v>
      </c>
      <c r="BM214" s="228" t="s">
        <v>332</v>
      </c>
    </row>
    <row r="215" spans="1:47" s="2" customFormat="1" ht="12">
      <c r="A215" s="37"/>
      <c r="B215" s="38"/>
      <c r="C215" s="39"/>
      <c r="D215" s="230" t="s">
        <v>130</v>
      </c>
      <c r="E215" s="39"/>
      <c r="F215" s="231" t="s">
        <v>333</v>
      </c>
      <c r="G215" s="39"/>
      <c r="H215" s="39"/>
      <c r="I215" s="232"/>
      <c r="J215" s="39"/>
      <c r="K215" s="39"/>
      <c r="L215" s="43"/>
      <c r="M215" s="233"/>
      <c r="N215" s="234"/>
      <c r="O215" s="90"/>
      <c r="P215" s="90"/>
      <c r="Q215" s="90"/>
      <c r="R215" s="90"/>
      <c r="S215" s="90"/>
      <c r="T215" s="91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T215" s="16" t="s">
        <v>130</v>
      </c>
      <c r="AU215" s="16" t="s">
        <v>86</v>
      </c>
    </row>
    <row r="216" spans="1:51" s="13" customFormat="1" ht="12">
      <c r="A216" s="13"/>
      <c r="B216" s="235"/>
      <c r="C216" s="236"/>
      <c r="D216" s="230" t="s">
        <v>188</v>
      </c>
      <c r="E216" s="236"/>
      <c r="F216" s="238" t="s">
        <v>334</v>
      </c>
      <c r="G216" s="236"/>
      <c r="H216" s="239">
        <v>5</v>
      </c>
      <c r="I216" s="240"/>
      <c r="J216" s="236"/>
      <c r="K216" s="236"/>
      <c r="L216" s="241"/>
      <c r="M216" s="242"/>
      <c r="N216" s="243"/>
      <c r="O216" s="243"/>
      <c r="P216" s="243"/>
      <c r="Q216" s="243"/>
      <c r="R216" s="243"/>
      <c r="S216" s="243"/>
      <c r="T216" s="24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5" t="s">
        <v>188</v>
      </c>
      <c r="AU216" s="245" t="s">
        <v>86</v>
      </c>
      <c r="AV216" s="13" t="s">
        <v>86</v>
      </c>
      <c r="AW216" s="13" t="s">
        <v>4</v>
      </c>
      <c r="AX216" s="13" t="s">
        <v>84</v>
      </c>
      <c r="AY216" s="245" t="s">
        <v>121</v>
      </c>
    </row>
    <row r="217" spans="1:65" s="2" customFormat="1" ht="33" customHeight="1">
      <c r="A217" s="37"/>
      <c r="B217" s="38"/>
      <c r="C217" s="217" t="s">
        <v>335</v>
      </c>
      <c r="D217" s="217" t="s">
        <v>123</v>
      </c>
      <c r="E217" s="218" t="s">
        <v>336</v>
      </c>
      <c r="F217" s="219" t="s">
        <v>337</v>
      </c>
      <c r="G217" s="220" t="s">
        <v>134</v>
      </c>
      <c r="H217" s="221">
        <v>30</v>
      </c>
      <c r="I217" s="222"/>
      <c r="J217" s="223">
        <f>ROUND(I217*H217,2)</f>
        <v>0</v>
      </c>
      <c r="K217" s="219" t="s">
        <v>127</v>
      </c>
      <c r="L217" s="43"/>
      <c r="M217" s="224" t="s">
        <v>1</v>
      </c>
      <c r="N217" s="225" t="s">
        <v>41</v>
      </c>
      <c r="O217" s="90"/>
      <c r="P217" s="226">
        <f>O217*H217</f>
        <v>0</v>
      </c>
      <c r="Q217" s="226">
        <v>0</v>
      </c>
      <c r="R217" s="226">
        <f>Q217*H217</f>
        <v>0</v>
      </c>
      <c r="S217" s="226">
        <v>0</v>
      </c>
      <c r="T217" s="227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28" t="s">
        <v>128</v>
      </c>
      <c r="AT217" s="228" t="s">
        <v>123</v>
      </c>
      <c r="AU217" s="228" t="s">
        <v>86</v>
      </c>
      <c r="AY217" s="16" t="s">
        <v>121</v>
      </c>
      <c r="BE217" s="229">
        <f>IF(N217="základní",J217,0)</f>
        <v>0</v>
      </c>
      <c r="BF217" s="229">
        <f>IF(N217="snížená",J217,0)</f>
        <v>0</v>
      </c>
      <c r="BG217" s="229">
        <f>IF(N217="zákl. přenesená",J217,0)</f>
        <v>0</v>
      </c>
      <c r="BH217" s="229">
        <f>IF(N217="sníž. přenesená",J217,0)</f>
        <v>0</v>
      </c>
      <c r="BI217" s="229">
        <f>IF(N217="nulová",J217,0)</f>
        <v>0</v>
      </c>
      <c r="BJ217" s="16" t="s">
        <v>84</v>
      </c>
      <c r="BK217" s="229">
        <f>ROUND(I217*H217,2)</f>
        <v>0</v>
      </c>
      <c r="BL217" s="16" t="s">
        <v>128</v>
      </c>
      <c r="BM217" s="228" t="s">
        <v>338</v>
      </c>
    </row>
    <row r="218" spans="1:47" s="2" customFormat="1" ht="12">
      <c r="A218" s="37"/>
      <c r="B218" s="38"/>
      <c r="C218" s="39"/>
      <c r="D218" s="230" t="s">
        <v>130</v>
      </c>
      <c r="E218" s="39"/>
      <c r="F218" s="231" t="s">
        <v>339</v>
      </c>
      <c r="G218" s="39"/>
      <c r="H218" s="39"/>
      <c r="I218" s="232"/>
      <c r="J218" s="39"/>
      <c r="K218" s="39"/>
      <c r="L218" s="43"/>
      <c r="M218" s="233"/>
      <c r="N218" s="234"/>
      <c r="O218" s="90"/>
      <c r="P218" s="90"/>
      <c r="Q218" s="90"/>
      <c r="R218" s="90"/>
      <c r="S218" s="90"/>
      <c r="T218" s="91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T218" s="16" t="s">
        <v>130</v>
      </c>
      <c r="AU218" s="16" t="s">
        <v>86</v>
      </c>
    </row>
    <row r="219" spans="1:51" s="13" customFormat="1" ht="12">
      <c r="A219" s="13"/>
      <c r="B219" s="235"/>
      <c r="C219" s="236"/>
      <c r="D219" s="230" t="s">
        <v>188</v>
      </c>
      <c r="E219" s="236"/>
      <c r="F219" s="238" t="s">
        <v>340</v>
      </c>
      <c r="G219" s="236"/>
      <c r="H219" s="239">
        <v>30</v>
      </c>
      <c r="I219" s="240"/>
      <c r="J219" s="236"/>
      <c r="K219" s="236"/>
      <c r="L219" s="241"/>
      <c r="M219" s="242"/>
      <c r="N219" s="243"/>
      <c r="O219" s="243"/>
      <c r="P219" s="243"/>
      <c r="Q219" s="243"/>
      <c r="R219" s="243"/>
      <c r="S219" s="243"/>
      <c r="T219" s="24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5" t="s">
        <v>188</v>
      </c>
      <c r="AU219" s="245" t="s">
        <v>86</v>
      </c>
      <c r="AV219" s="13" t="s">
        <v>86</v>
      </c>
      <c r="AW219" s="13" t="s">
        <v>4</v>
      </c>
      <c r="AX219" s="13" t="s">
        <v>84</v>
      </c>
      <c r="AY219" s="245" t="s">
        <v>121</v>
      </c>
    </row>
    <row r="220" spans="1:65" s="2" customFormat="1" ht="33" customHeight="1">
      <c r="A220" s="37"/>
      <c r="B220" s="38"/>
      <c r="C220" s="217" t="s">
        <v>341</v>
      </c>
      <c r="D220" s="217" t="s">
        <v>123</v>
      </c>
      <c r="E220" s="218" t="s">
        <v>342</v>
      </c>
      <c r="F220" s="219" t="s">
        <v>343</v>
      </c>
      <c r="G220" s="220" t="s">
        <v>134</v>
      </c>
      <c r="H220" s="221">
        <v>5</v>
      </c>
      <c r="I220" s="222"/>
      <c r="J220" s="223">
        <f>ROUND(I220*H220,2)</f>
        <v>0</v>
      </c>
      <c r="K220" s="219" t="s">
        <v>127</v>
      </c>
      <c r="L220" s="43"/>
      <c r="M220" s="224" t="s">
        <v>1</v>
      </c>
      <c r="N220" s="225" t="s">
        <v>41</v>
      </c>
      <c r="O220" s="90"/>
      <c r="P220" s="226">
        <f>O220*H220</f>
        <v>0</v>
      </c>
      <c r="Q220" s="226">
        <v>0</v>
      </c>
      <c r="R220" s="226">
        <f>Q220*H220</f>
        <v>0</v>
      </c>
      <c r="S220" s="226">
        <v>0</v>
      </c>
      <c r="T220" s="227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28" t="s">
        <v>128</v>
      </c>
      <c r="AT220" s="228" t="s">
        <v>123</v>
      </c>
      <c r="AU220" s="228" t="s">
        <v>86</v>
      </c>
      <c r="AY220" s="16" t="s">
        <v>121</v>
      </c>
      <c r="BE220" s="229">
        <f>IF(N220="základní",J220,0)</f>
        <v>0</v>
      </c>
      <c r="BF220" s="229">
        <f>IF(N220="snížená",J220,0)</f>
        <v>0</v>
      </c>
      <c r="BG220" s="229">
        <f>IF(N220="zákl. přenesená",J220,0)</f>
        <v>0</v>
      </c>
      <c r="BH220" s="229">
        <f>IF(N220="sníž. přenesená",J220,0)</f>
        <v>0</v>
      </c>
      <c r="BI220" s="229">
        <f>IF(N220="nulová",J220,0)</f>
        <v>0</v>
      </c>
      <c r="BJ220" s="16" t="s">
        <v>84</v>
      </c>
      <c r="BK220" s="229">
        <f>ROUND(I220*H220,2)</f>
        <v>0</v>
      </c>
      <c r="BL220" s="16" t="s">
        <v>128</v>
      </c>
      <c r="BM220" s="228" t="s">
        <v>344</v>
      </c>
    </row>
    <row r="221" spans="1:47" s="2" customFormat="1" ht="12">
      <c r="A221" s="37"/>
      <c r="B221" s="38"/>
      <c r="C221" s="39"/>
      <c r="D221" s="230" t="s">
        <v>130</v>
      </c>
      <c r="E221" s="39"/>
      <c r="F221" s="231" t="s">
        <v>345</v>
      </c>
      <c r="G221" s="39"/>
      <c r="H221" s="39"/>
      <c r="I221" s="232"/>
      <c r="J221" s="39"/>
      <c r="K221" s="39"/>
      <c r="L221" s="43"/>
      <c r="M221" s="233"/>
      <c r="N221" s="234"/>
      <c r="O221" s="90"/>
      <c r="P221" s="90"/>
      <c r="Q221" s="90"/>
      <c r="R221" s="90"/>
      <c r="S221" s="90"/>
      <c r="T221" s="91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T221" s="16" t="s">
        <v>130</v>
      </c>
      <c r="AU221" s="16" t="s">
        <v>86</v>
      </c>
    </row>
    <row r="222" spans="1:51" s="13" customFormat="1" ht="12">
      <c r="A222" s="13"/>
      <c r="B222" s="235"/>
      <c r="C222" s="236"/>
      <c r="D222" s="230" t="s">
        <v>188</v>
      </c>
      <c r="E222" s="236"/>
      <c r="F222" s="238" t="s">
        <v>334</v>
      </c>
      <c r="G222" s="236"/>
      <c r="H222" s="239">
        <v>5</v>
      </c>
      <c r="I222" s="240"/>
      <c r="J222" s="236"/>
      <c r="K222" s="236"/>
      <c r="L222" s="241"/>
      <c r="M222" s="242"/>
      <c r="N222" s="243"/>
      <c r="O222" s="243"/>
      <c r="P222" s="243"/>
      <c r="Q222" s="243"/>
      <c r="R222" s="243"/>
      <c r="S222" s="243"/>
      <c r="T222" s="244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5" t="s">
        <v>188</v>
      </c>
      <c r="AU222" s="245" t="s">
        <v>86</v>
      </c>
      <c r="AV222" s="13" t="s">
        <v>86</v>
      </c>
      <c r="AW222" s="13" t="s">
        <v>4</v>
      </c>
      <c r="AX222" s="13" t="s">
        <v>84</v>
      </c>
      <c r="AY222" s="245" t="s">
        <v>121</v>
      </c>
    </row>
    <row r="223" spans="1:65" s="2" customFormat="1" ht="33" customHeight="1">
      <c r="A223" s="37"/>
      <c r="B223" s="38"/>
      <c r="C223" s="217" t="s">
        <v>346</v>
      </c>
      <c r="D223" s="217" t="s">
        <v>123</v>
      </c>
      <c r="E223" s="218" t="s">
        <v>347</v>
      </c>
      <c r="F223" s="219" t="s">
        <v>348</v>
      </c>
      <c r="G223" s="220" t="s">
        <v>134</v>
      </c>
      <c r="H223" s="221">
        <v>10</v>
      </c>
      <c r="I223" s="222"/>
      <c r="J223" s="223">
        <f>ROUND(I223*H223,2)</f>
        <v>0</v>
      </c>
      <c r="K223" s="219" t="s">
        <v>127</v>
      </c>
      <c r="L223" s="43"/>
      <c r="M223" s="224" t="s">
        <v>1</v>
      </c>
      <c r="N223" s="225" t="s">
        <v>41</v>
      </c>
      <c r="O223" s="90"/>
      <c r="P223" s="226">
        <f>O223*H223</f>
        <v>0</v>
      </c>
      <c r="Q223" s="226">
        <v>0</v>
      </c>
      <c r="R223" s="226">
        <f>Q223*H223</f>
        <v>0</v>
      </c>
      <c r="S223" s="226">
        <v>0</v>
      </c>
      <c r="T223" s="227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28" t="s">
        <v>128</v>
      </c>
      <c r="AT223" s="228" t="s">
        <v>123</v>
      </c>
      <c r="AU223" s="228" t="s">
        <v>86</v>
      </c>
      <c r="AY223" s="16" t="s">
        <v>121</v>
      </c>
      <c r="BE223" s="229">
        <f>IF(N223="základní",J223,0)</f>
        <v>0</v>
      </c>
      <c r="BF223" s="229">
        <f>IF(N223="snížená",J223,0)</f>
        <v>0</v>
      </c>
      <c r="BG223" s="229">
        <f>IF(N223="zákl. přenesená",J223,0)</f>
        <v>0</v>
      </c>
      <c r="BH223" s="229">
        <f>IF(N223="sníž. přenesená",J223,0)</f>
        <v>0</v>
      </c>
      <c r="BI223" s="229">
        <f>IF(N223="nulová",J223,0)</f>
        <v>0</v>
      </c>
      <c r="BJ223" s="16" t="s">
        <v>84</v>
      </c>
      <c r="BK223" s="229">
        <f>ROUND(I223*H223,2)</f>
        <v>0</v>
      </c>
      <c r="BL223" s="16" t="s">
        <v>128</v>
      </c>
      <c r="BM223" s="228" t="s">
        <v>349</v>
      </c>
    </row>
    <row r="224" spans="1:47" s="2" customFormat="1" ht="12">
      <c r="A224" s="37"/>
      <c r="B224" s="38"/>
      <c r="C224" s="39"/>
      <c r="D224" s="230" t="s">
        <v>130</v>
      </c>
      <c r="E224" s="39"/>
      <c r="F224" s="231" t="s">
        <v>350</v>
      </c>
      <c r="G224" s="39"/>
      <c r="H224" s="39"/>
      <c r="I224" s="232"/>
      <c r="J224" s="39"/>
      <c r="K224" s="39"/>
      <c r="L224" s="43"/>
      <c r="M224" s="233"/>
      <c r="N224" s="234"/>
      <c r="O224" s="90"/>
      <c r="P224" s="90"/>
      <c r="Q224" s="90"/>
      <c r="R224" s="90"/>
      <c r="S224" s="90"/>
      <c r="T224" s="91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T224" s="16" t="s">
        <v>130</v>
      </c>
      <c r="AU224" s="16" t="s">
        <v>86</v>
      </c>
    </row>
    <row r="225" spans="1:51" s="13" customFormat="1" ht="12">
      <c r="A225" s="13"/>
      <c r="B225" s="235"/>
      <c r="C225" s="236"/>
      <c r="D225" s="230" t="s">
        <v>188</v>
      </c>
      <c r="E225" s="236"/>
      <c r="F225" s="238" t="s">
        <v>322</v>
      </c>
      <c r="G225" s="236"/>
      <c r="H225" s="239">
        <v>10</v>
      </c>
      <c r="I225" s="240"/>
      <c r="J225" s="236"/>
      <c r="K225" s="236"/>
      <c r="L225" s="241"/>
      <c r="M225" s="242"/>
      <c r="N225" s="243"/>
      <c r="O225" s="243"/>
      <c r="P225" s="243"/>
      <c r="Q225" s="243"/>
      <c r="R225" s="243"/>
      <c r="S225" s="243"/>
      <c r="T225" s="244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5" t="s">
        <v>188</v>
      </c>
      <c r="AU225" s="245" t="s">
        <v>86</v>
      </c>
      <c r="AV225" s="13" t="s">
        <v>86</v>
      </c>
      <c r="AW225" s="13" t="s">
        <v>4</v>
      </c>
      <c r="AX225" s="13" t="s">
        <v>84</v>
      </c>
      <c r="AY225" s="245" t="s">
        <v>121</v>
      </c>
    </row>
    <row r="226" spans="1:65" s="2" customFormat="1" ht="33" customHeight="1">
      <c r="A226" s="37"/>
      <c r="B226" s="38"/>
      <c r="C226" s="217" t="s">
        <v>351</v>
      </c>
      <c r="D226" s="217" t="s">
        <v>123</v>
      </c>
      <c r="E226" s="218" t="s">
        <v>352</v>
      </c>
      <c r="F226" s="219" t="s">
        <v>353</v>
      </c>
      <c r="G226" s="220" t="s">
        <v>134</v>
      </c>
      <c r="H226" s="221">
        <v>10</v>
      </c>
      <c r="I226" s="222"/>
      <c r="J226" s="223">
        <f>ROUND(I226*H226,2)</f>
        <v>0</v>
      </c>
      <c r="K226" s="219" t="s">
        <v>127</v>
      </c>
      <c r="L226" s="43"/>
      <c r="M226" s="224" t="s">
        <v>1</v>
      </c>
      <c r="N226" s="225" t="s">
        <v>41</v>
      </c>
      <c r="O226" s="90"/>
      <c r="P226" s="226">
        <f>O226*H226</f>
        <v>0</v>
      </c>
      <c r="Q226" s="226">
        <v>0</v>
      </c>
      <c r="R226" s="226">
        <f>Q226*H226</f>
        <v>0</v>
      </c>
      <c r="S226" s="226">
        <v>0</v>
      </c>
      <c r="T226" s="227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28" t="s">
        <v>128</v>
      </c>
      <c r="AT226" s="228" t="s">
        <v>123</v>
      </c>
      <c r="AU226" s="228" t="s">
        <v>86</v>
      </c>
      <c r="AY226" s="16" t="s">
        <v>121</v>
      </c>
      <c r="BE226" s="229">
        <f>IF(N226="základní",J226,0)</f>
        <v>0</v>
      </c>
      <c r="BF226" s="229">
        <f>IF(N226="snížená",J226,0)</f>
        <v>0</v>
      </c>
      <c r="BG226" s="229">
        <f>IF(N226="zákl. přenesená",J226,0)</f>
        <v>0</v>
      </c>
      <c r="BH226" s="229">
        <f>IF(N226="sníž. přenesená",J226,0)</f>
        <v>0</v>
      </c>
      <c r="BI226" s="229">
        <f>IF(N226="nulová",J226,0)</f>
        <v>0</v>
      </c>
      <c r="BJ226" s="16" t="s">
        <v>84</v>
      </c>
      <c r="BK226" s="229">
        <f>ROUND(I226*H226,2)</f>
        <v>0</v>
      </c>
      <c r="BL226" s="16" t="s">
        <v>128</v>
      </c>
      <c r="BM226" s="228" t="s">
        <v>354</v>
      </c>
    </row>
    <row r="227" spans="1:47" s="2" customFormat="1" ht="12">
      <c r="A227" s="37"/>
      <c r="B227" s="38"/>
      <c r="C227" s="39"/>
      <c r="D227" s="230" t="s">
        <v>130</v>
      </c>
      <c r="E227" s="39"/>
      <c r="F227" s="231" t="s">
        <v>355</v>
      </c>
      <c r="G227" s="39"/>
      <c r="H227" s="39"/>
      <c r="I227" s="232"/>
      <c r="J227" s="39"/>
      <c r="K227" s="39"/>
      <c r="L227" s="43"/>
      <c r="M227" s="233"/>
      <c r="N227" s="234"/>
      <c r="O227" s="90"/>
      <c r="P227" s="90"/>
      <c r="Q227" s="90"/>
      <c r="R227" s="90"/>
      <c r="S227" s="90"/>
      <c r="T227" s="91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16" t="s">
        <v>130</v>
      </c>
      <c r="AU227" s="16" t="s">
        <v>86</v>
      </c>
    </row>
    <row r="228" spans="1:51" s="13" customFormat="1" ht="12">
      <c r="A228" s="13"/>
      <c r="B228" s="235"/>
      <c r="C228" s="236"/>
      <c r="D228" s="230" t="s">
        <v>188</v>
      </c>
      <c r="E228" s="236"/>
      <c r="F228" s="238" t="s">
        <v>322</v>
      </c>
      <c r="G228" s="236"/>
      <c r="H228" s="239">
        <v>10</v>
      </c>
      <c r="I228" s="240"/>
      <c r="J228" s="236"/>
      <c r="K228" s="236"/>
      <c r="L228" s="241"/>
      <c r="M228" s="242"/>
      <c r="N228" s="243"/>
      <c r="O228" s="243"/>
      <c r="P228" s="243"/>
      <c r="Q228" s="243"/>
      <c r="R228" s="243"/>
      <c r="S228" s="243"/>
      <c r="T228" s="244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5" t="s">
        <v>188</v>
      </c>
      <c r="AU228" s="245" t="s">
        <v>86</v>
      </c>
      <c r="AV228" s="13" t="s">
        <v>86</v>
      </c>
      <c r="AW228" s="13" t="s">
        <v>4</v>
      </c>
      <c r="AX228" s="13" t="s">
        <v>84</v>
      </c>
      <c r="AY228" s="245" t="s">
        <v>121</v>
      </c>
    </row>
    <row r="229" spans="1:65" s="2" customFormat="1" ht="33" customHeight="1">
      <c r="A229" s="37"/>
      <c r="B229" s="38"/>
      <c r="C229" s="217" t="s">
        <v>356</v>
      </c>
      <c r="D229" s="217" t="s">
        <v>123</v>
      </c>
      <c r="E229" s="218" t="s">
        <v>357</v>
      </c>
      <c r="F229" s="219" t="s">
        <v>358</v>
      </c>
      <c r="G229" s="220" t="s">
        <v>134</v>
      </c>
      <c r="H229" s="221">
        <v>5</v>
      </c>
      <c r="I229" s="222"/>
      <c r="J229" s="223">
        <f>ROUND(I229*H229,2)</f>
        <v>0</v>
      </c>
      <c r="K229" s="219" t="s">
        <v>127</v>
      </c>
      <c r="L229" s="43"/>
      <c r="M229" s="224" t="s">
        <v>1</v>
      </c>
      <c r="N229" s="225" t="s">
        <v>41</v>
      </c>
      <c r="O229" s="90"/>
      <c r="P229" s="226">
        <f>O229*H229</f>
        <v>0</v>
      </c>
      <c r="Q229" s="226">
        <v>0</v>
      </c>
      <c r="R229" s="226">
        <f>Q229*H229</f>
        <v>0</v>
      </c>
      <c r="S229" s="226">
        <v>0</v>
      </c>
      <c r="T229" s="227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28" t="s">
        <v>128</v>
      </c>
      <c r="AT229" s="228" t="s">
        <v>123</v>
      </c>
      <c r="AU229" s="228" t="s">
        <v>86</v>
      </c>
      <c r="AY229" s="16" t="s">
        <v>121</v>
      </c>
      <c r="BE229" s="229">
        <f>IF(N229="základní",J229,0)</f>
        <v>0</v>
      </c>
      <c r="BF229" s="229">
        <f>IF(N229="snížená",J229,0)</f>
        <v>0</v>
      </c>
      <c r="BG229" s="229">
        <f>IF(N229="zákl. přenesená",J229,0)</f>
        <v>0</v>
      </c>
      <c r="BH229" s="229">
        <f>IF(N229="sníž. přenesená",J229,0)</f>
        <v>0</v>
      </c>
      <c r="BI229" s="229">
        <f>IF(N229="nulová",J229,0)</f>
        <v>0</v>
      </c>
      <c r="BJ229" s="16" t="s">
        <v>84</v>
      </c>
      <c r="BK229" s="229">
        <f>ROUND(I229*H229,2)</f>
        <v>0</v>
      </c>
      <c r="BL229" s="16" t="s">
        <v>128</v>
      </c>
      <c r="BM229" s="228" t="s">
        <v>359</v>
      </c>
    </row>
    <row r="230" spans="1:47" s="2" customFormat="1" ht="12">
      <c r="A230" s="37"/>
      <c r="B230" s="38"/>
      <c r="C230" s="39"/>
      <c r="D230" s="230" t="s">
        <v>130</v>
      </c>
      <c r="E230" s="39"/>
      <c r="F230" s="231" t="s">
        <v>360</v>
      </c>
      <c r="G230" s="39"/>
      <c r="H230" s="39"/>
      <c r="I230" s="232"/>
      <c r="J230" s="39"/>
      <c r="K230" s="39"/>
      <c r="L230" s="43"/>
      <c r="M230" s="233"/>
      <c r="N230" s="234"/>
      <c r="O230" s="90"/>
      <c r="P230" s="90"/>
      <c r="Q230" s="90"/>
      <c r="R230" s="90"/>
      <c r="S230" s="90"/>
      <c r="T230" s="91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16" t="s">
        <v>130</v>
      </c>
      <c r="AU230" s="16" t="s">
        <v>86</v>
      </c>
    </row>
    <row r="231" spans="1:51" s="13" customFormat="1" ht="12">
      <c r="A231" s="13"/>
      <c r="B231" s="235"/>
      <c r="C231" s="236"/>
      <c r="D231" s="230" t="s">
        <v>188</v>
      </c>
      <c r="E231" s="236"/>
      <c r="F231" s="238" t="s">
        <v>334</v>
      </c>
      <c r="G231" s="236"/>
      <c r="H231" s="239">
        <v>5</v>
      </c>
      <c r="I231" s="240"/>
      <c r="J231" s="236"/>
      <c r="K231" s="236"/>
      <c r="L231" s="241"/>
      <c r="M231" s="242"/>
      <c r="N231" s="243"/>
      <c r="O231" s="243"/>
      <c r="P231" s="243"/>
      <c r="Q231" s="243"/>
      <c r="R231" s="243"/>
      <c r="S231" s="243"/>
      <c r="T231" s="244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5" t="s">
        <v>188</v>
      </c>
      <c r="AU231" s="245" t="s">
        <v>86</v>
      </c>
      <c r="AV231" s="13" t="s">
        <v>86</v>
      </c>
      <c r="AW231" s="13" t="s">
        <v>4</v>
      </c>
      <c r="AX231" s="13" t="s">
        <v>84</v>
      </c>
      <c r="AY231" s="245" t="s">
        <v>121</v>
      </c>
    </row>
    <row r="232" spans="1:65" s="2" customFormat="1" ht="33" customHeight="1">
      <c r="A232" s="37"/>
      <c r="B232" s="38"/>
      <c r="C232" s="217" t="s">
        <v>361</v>
      </c>
      <c r="D232" s="217" t="s">
        <v>123</v>
      </c>
      <c r="E232" s="218" t="s">
        <v>362</v>
      </c>
      <c r="F232" s="219" t="s">
        <v>363</v>
      </c>
      <c r="G232" s="220" t="s">
        <v>134</v>
      </c>
      <c r="H232" s="221">
        <v>30</v>
      </c>
      <c r="I232" s="222"/>
      <c r="J232" s="223">
        <f>ROUND(I232*H232,2)</f>
        <v>0</v>
      </c>
      <c r="K232" s="219" t="s">
        <v>127</v>
      </c>
      <c r="L232" s="43"/>
      <c r="M232" s="224" t="s">
        <v>1</v>
      </c>
      <c r="N232" s="225" t="s">
        <v>41</v>
      </c>
      <c r="O232" s="90"/>
      <c r="P232" s="226">
        <f>O232*H232</f>
        <v>0</v>
      </c>
      <c r="Q232" s="226">
        <v>0</v>
      </c>
      <c r="R232" s="226">
        <f>Q232*H232</f>
        <v>0</v>
      </c>
      <c r="S232" s="226">
        <v>0</v>
      </c>
      <c r="T232" s="227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28" t="s">
        <v>128</v>
      </c>
      <c r="AT232" s="228" t="s">
        <v>123</v>
      </c>
      <c r="AU232" s="228" t="s">
        <v>86</v>
      </c>
      <c r="AY232" s="16" t="s">
        <v>121</v>
      </c>
      <c r="BE232" s="229">
        <f>IF(N232="základní",J232,0)</f>
        <v>0</v>
      </c>
      <c r="BF232" s="229">
        <f>IF(N232="snížená",J232,0)</f>
        <v>0</v>
      </c>
      <c r="BG232" s="229">
        <f>IF(N232="zákl. přenesená",J232,0)</f>
        <v>0</v>
      </c>
      <c r="BH232" s="229">
        <f>IF(N232="sníž. přenesená",J232,0)</f>
        <v>0</v>
      </c>
      <c r="BI232" s="229">
        <f>IF(N232="nulová",J232,0)</f>
        <v>0</v>
      </c>
      <c r="BJ232" s="16" t="s">
        <v>84</v>
      </c>
      <c r="BK232" s="229">
        <f>ROUND(I232*H232,2)</f>
        <v>0</v>
      </c>
      <c r="BL232" s="16" t="s">
        <v>128</v>
      </c>
      <c r="BM232" s="228" t="s">
        <v>364</v>
      </c>
    </row>
    <row r="233" spans="1:47" s="2" customFormat="1" ht="12">
      <c r="A233" s="37"/>
      <c r="B233" s="38"/>
      <c r="C233" s="39"/>
      <c r="D233" s="230" t="s">
        <v>130</v>
      </c>
      <c r="E233" s="39"/>
      <c r="F233" s="231" t="s">
        <v>365</v>
      </c>
      <c r="G233" s="39"/>
      <c r="H233" s="39"/>
      <c r="I233" s="232"/>
      <c r="J233" s="39"/>
      <c r="K233" s="39"/>
      <c r="L233" s="43"/>
      <c r="M233" s="233"/>
      <c r="N233" s="234"/>
      <c r="O233" s="90"/>
      <c r="P233" s="90"/>
      <c r="Q233" s="90"/>
      <c r="R233" s="90"/>
      <c r="S233" s="90"/>
      <c r="T233" s="91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T233" s="16" t="s">
        <v>130</v>
      </c>
      <c r="AU233" s="16" t="s">
        <v>86</v>
      </c>
    </row>
    <row r="234" spans="1:51" s="13" customFormat="1" ht="12">
      <c r="A234" s="13"/>
      <c r="B234" s="235"/>
      <c r="C234" s="236"/>
      <c r="D234" s="230" t="s">
        <v>188</v>
      </c>
      <c r="E234" s="236"/>
      <c r="F234" s="238" t="s">
        <v>340</v>
      </c>
      <c r="G234" s="236"/>
      <c r="H234" s="239">
        <v>30</v>
      </c>
      <c r="I234" s="240"/>
      <c r="J234" s="236"/>
      <c r="K234" s="236"/>
      <c r="L234" s="241"/>
      <c r="M234" s="242"/>
      <c r="N234" s="243"/>
      <c r="O234" s="243"/>
      <c r="P234" s="243"/>
      <c r="Q234" s="243"/>
      <c r="R234" s="243"/>
      <c r="S234" s="243"/>
      <c r="T234" s="244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5" t="s">
        <v>188</v>
      </c>
      <c r="AU234" s="245" t="s">
        <v>86</v>
      </c>
      <c r="AV234" s="13" t="s">
        <v>86</v>
      </c>
      <c r="AW234" s="13" t="s">
        <v>4</v>
      </c>
      <c r="AX234" s="13" t="s">
        <v>84</v>
      </c>
      <c r="AY234" s="245" t="s">
        <v>121</v>
      </c>
    </row>
    <row r="235" spans="1:65" s="2" customFormat="1" ht="33" customHeight="1">
      <c r="A235" s="37"/>
      <c r="B235" s="38"/>
      <c r="C235" s="217" t="s">
        <v>366</v>
      </c>
      <c r="D235" s="217" t="s">
        <v>123</v>
      </c>
      <c r="E235" s="218" t="s">
        <v>367</v>
      </c>
      <c r="F235" s="219" t="s">
        <v>368</v>
      </c>
      <c r="G235" s="220" t="s">
        <v>134</v>
      </c>
      <c r="H235" s="221">
        <v>5</v>
      </c>
      <c r="I235" s="222"/>
      <c r="J235" s="223">
        <f>ROUND(I235*H235,2)</f>
        <v>0</v>
      </c>
      <c r="K235" s="219" t="s">
        <v>127</v>
      </c>
      <c r="L235" s="43"/>
      <c r="M235" s="224" t="s">
        <v>1</v>
      </c>
      <c r="N235" s="225" t="s">
        <v>41</v>
      </c>
      <c r="O235" s="90"/>
      <c r="P235" s="226">
        <f>O235*H235</f>
        <v>0</v>
      </c>
      <c r="Q235" s="226">
        <v>0</v>
      </c>
      <c r="R235" s="226">
        <f>Q235*H235</f>
        <v>0</v>
      </c>
      <c r="S235" s="226">
        <v>0</v>
      </c>
      <c r="T235" s="227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28" t="s">
        <v>128</v>
      </c>
      <c r="AT235" s="228" t="s">
        <v>123</v>
      </c>
      <c r="AU235" s="228" t="s">
        <v>86</v>
      </c>
      <c r="AY235" s="16" t="s">
        <v>121</v>
      </c>
      <c r="BE235" s="229">
        <f>IF(N235="základní",J235,0)</f>
        <v>0</v>
      </c>
      <c r="BF235" s="229">
        <f>IF(N235="snížená",J235,0)</f>
        <v>0</v>
      </c>
      <c r="BG235" s="229">
        <f>IF(N235="zákl. přenesená",J235,0)</f>
        <v>0</v>
      </c>
      <c r="BH235" s="229">
        <f>IF(N235="sníž. přenesená",J235,0)</f>
        <v>0</v>
      </c>
      <c r="BI235" s="229">
        <f>IF(N235="nulová",J235,0)</f>
        <v>0</v>
      </c>
      <c r="BJ235" s="16" t="s">
        <v>84</v>
      </c>
      <c r="BK235" s="229">
        <f>ROUND(I235*H235,2)</f>
        <v>0</v>
      </c>
      <c r="BL235" s="16" t="s">
        <v>128</v>
      </c>
      <c r="BM235" s="228" t="s">
        <v>369</v>
      </c>
    </row>
    <row r="236" spans="1:47" s="2" customFormat="1" ht="12">
      <c r="A236" s="37"/>
      <c r="B236" s="38"/>
      <c r="C236" s="39"/>
      <c r="D236" s="230" t="s">
        <v>130</v>
      </c>
      <c r="E236" s="39"/>
      <c r="F236" s="231" t="s">
        <v>370</v>
      </c>
      <c r="G236" s="39"/>
      <c r="H236" s="39"/>
      <c r="I236" s="232"/>
      <c r="J236" s="39"/>
      <c r="K236" s="39"/>
      <c r="L236" s="43"/>
      <c r="M236" s="233"/>
      <c r="N236" s="234"/>
      <c r="O236" s="90"/>
      <c r="P236" s="90"/>
      <c r="Q236" s="90"/>
      <c r="R236" s="90"/>
      <c r="S236" s="90"/>
      <c r="T236" s="91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T236" s="16" t="s">
        <v>130</v>
      </c>
      <c r="AU236" s="16" t="s">
        <v>86</v>
      </c>
    </row>
    <row r="237" spans="1:51" s="13" customFormat="1" ht="12">
      <c r="A237" s="13"/>
      <c r="B237" s="235"/>
      <c r="C237" s="236"/>
      <c r="D237" s="230" t="s">
        <v>188</v>
      </c>
      <c r="E237" s="236"/>
      <c r="F237" s="238" t="s">
        <v>334</v>
      </c>
      <c r="G237" s="236"/>
      <c r="H237" s="239">
        <v>5</v>
      </c>
      <c r="I237" s="240"/>
      <c r="J237" s="236"/>
      <c r="K237" s="236"/>
      <c r="L237" s="241"/>
      <c r="M237" s="242"/>
      <c r="N237" s="243"/>
      <c r="O237" s="243"/>
      <c r="P237" s="243"/>
      <c r="Q237" s="243"/>
      <c r="R237" s="243"/>
      <c r="S237" s="243"/>
      <c r="T237" s="244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5" t="s">
        <v>188</v>
      </c>
      <c r="AU237" s="245" t="s">
        <v>86</v>
      </c>
      <c r="AV237" s="13" t="s">
        <v>86</v>
      </c>
      <c r="AW237" s="13" t="s">
        <v>4</v>
      </c>
      <c r="AX237" s="13" t="s">
        <v>84</v>
      </c>
      <c r="AY237" s="245" t="s">
        <v>121</v>
      </c>
    </row>
    <row r="238" spans="1:65" s="2" customFormat="1" ht="24.15" customHeight="1">
      <c r="A238" s="37"/>
      <c r="B238" s="38"/>
      <c r="C238" s="217" t="s">
        <v>371</v>
      </c>
      <c r="D238" s="217" t="s">
        <v>123</v>
      </c>
      <c r="E238" s="218" t="s">
        <v>372</v>
      </c>
      <c r="F238" s="219" t="s">
        <v>373</v>
      </c>
      <c r="G238" s="220" t="s">
        <v>134</v>
      </c>
      <c r="H238" s="221">
        <v>15</v>
      </c>
      <c r="I238" s="222"/>
      <c r="J238" s="223">
        <f>ROUND(I238*H238,2)</f>
        <v>0</v>
      </c>
      <c r="K238" s="219" t="s">
        <v>127</v>
      </c>
      <c r="L238" s="43"/>
      <c r="M238" s="224" t="s">
        <v>1</v>
      </c>
      <c r="N238" s="225" t="s">
        <v>41</v>
      </c>
      <c r="O238" s="90"/>
      <c r="P238" s="226">
        <f>O238*H238</f>
        <v>0</v>
      </c>
      <c r="Q238" s="226">
        <v>0</v>
      </c>
      <c r="R238" s="226">
        <f>Q238*H238</f>
        <v>0</v>
      </c>
      <c r="S238" s="226">
        <v>0</v>
      </c>
      <c r="T238" s="227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28" t="s">
        <v>128</v>
      </c>
      <c r="AT238" s="228" t="s">
        <v>123</v>
      </c>
      <c r="AU238" s="228" t="s">
        <v>86</v>
      </c>
      <c r="AY238" s="16" t="s">
        <v>121</v>
      </c>
      <c r="BE238" s="229">
        <f>IF(N238="základní",J238,0)</f>
        <v>0</v>
      </c>
      <c r="BF238" s="229">
        <f>IF(N238="snížená",J238,0)</f>
        <v>0</v>
      </c>
      <c r="BG238" s="229">
        <f>IF(N238="zákl. přenesená",J238,0)</f>
        <v>0</v>
      </c>
      <c r="BH238" s="229">
        <f>IF(N238="sníž. přenesená",J238,0)</f>
        <v>0</v>
      </c>
      <c r="BI238" s="229">
        <f>IF(N238="nulová",J238,0)</f>
        <v>0</v>
      </c>
      <c r="BJ238" s="16" t="s">
        <v>84</v>
      </c>
      <c r="BK238" s="229">
        <f>ROUND(I238*H238,2)</f>
        <v>0</v>
      </c>
      <c r="BL238" s="16" t="s">
        <v>128</v>
      </c>
      <c r="BM238" s="228" t="s">
        <v>374</v>
      </c>
    </row>
    <row r="239" spans="1:47" s="2" customFormat="1" ht="12">
      <c r="A239" s="37"/>
      <c r="B239" s="38"/>
      <c r="C239" s="39"/>
      <c r="D239" s="230" t="s">
        <v>130</v>
      </c>
      <c r="E239" s="39"/>
      <c r="F239" s="231" t="s">
        <v>375</v>
      </c>
      <c r="G239" s="39"/>
      <c r="H239" s="39"/>
      <c r="I239" s="232"/>
      <c r="J239" s="39"/>
      <c r="K239" s="39"/>
      <c r="L239" s="43"/>
      <c r="M239" s="233"/>
      <c r="N239" s="234"/>
      <c r="O239" s="90"/>
      <c r="P239" s="90"/>
      <c r="Q239" s="90"/>
      <c r="R239" s="90"/>
      <c r="S239" s="90"/>
      <c r="T239" s="91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16" t="s">
        <v>130</v>
      </c>
      <c r="AU239" s="16" t="s">
        <v>86</v>
      </c>
    </row>
    <row r="240" spans="1:51" s="13" customFormat="1" ht="12">
      <c r="A240" s="13"/>
      <c r="B240" s="235"/>
      <c r="C240" s="236"/>
      <c r="D240" s="230" t="s">
        <v>188</v>
      </c>
      <c r="E240" s="236"/>
      <c r="F240" s="238" t="s">
        <v>376</v>
      </c>
      <c r="G240" s="236"/>
      <c r="H240" s="239">
        <v>15</v>
      </c>
      <c r="I240" s="240"/>
      <c r="J240" s="236"/>
      <c r="K240" s="236"/>
      <c r="L240" s="241"/>
      <c r="M240" s="242"/>
      <c r="N240" s="243"/>
      <c r="O240" s="243"/>
      <c r="P240" s="243"/>
      <c r="Q240" s="243"/>
      <c r="R240" s="243"/>
      <c r="S240" s="243"/>
      <c r="T240" s="244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5" t="s">
        <v>188</v>
      </c>
      <c r="AU240" s="245" t="s">
        <v>86</v>
      </c>
      <c r="AV240" s="13" t="s">
        <v>86</v>
      </c>
      <c r="AW240" s="13" t="s">
        <v>4</v>
      </c>
      <c r="AX240" s="13" t="s">
        <v>84</v>
      </c>
      <c r="AY240" s="245" t="s">
        <v>121</v>
      </c>
    </row>
    <row r="241" spans="1:65" s="2" customFormat="1" ht="24.15" customHeight="1">
      <c r="A241" s="37"/>
      <c r="B241" s="38"/>
      <c r="C241" s="217" t="s">
        <v>377</v>
      </c>
      <c r="D241" s="217" t="s">
        <v>123</v>
      </c>
      <c r="E241" s="218" t="s">
        <v>378</v>
      </c>
      <c r="F241" s="219" t="s">
        <v>379</v>
      </c>
      <c r="G241" s="220" t="s">
        <v>134</v>
      </c>
      <c r="H241" s="221">
        <v>4</v>
      </c>
      <c r="I241" s="222"/>
      <c r="J241" s="223">
        <f>ROUND(I241*H241,2)</f>
        <v>0</v>
      </c>
      <c r="K241" s="219" t="s">
        <v>127</v>
      </c>
      <c r="L241" s="43"/>
      <c r="M241" s="224" t="s">
        <v>1</v>
      </c>
      <c r="N241" s="225" t="s">
        <v>41</v>
      </c>
      <c r="O241" s="90"/>
      <c r="P241" s="226">
        <f>O241*H241</f>
        <v>0</v>
      </c>
      <c r="Q241" s="226">
        <v>0</v>
      </c>
      <c r="R241" s="226">
        <f>Q241*H241</f>
        <v>0</v>
      </c>
      <c r="S241" s="226">
        <v>0</v>
      </c>
      <c r="T241" s="227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28" t="s">
        <v>128</v>
      </c>
      <c r="AT241" s="228" t="s">
        <v>123</v>
      </c>
      <c r="AU241" s="228" t="s">
        <v>86</v>
      </c>
      <c r="AY241" s="16" t="s">
        <v>121</v>
      </c>
      <c r="BE241" s="229">
        <f>IF(N241="základní",J241,0)</f>
        <v>0</v>
      </c>
      <c r="BF241" s="229">
        <f>IF(N241="snížená",J241,0)</f>
        <v>0</v>
      </c>
      <c r="BG241" s="229">
        <f>IF(N241="zákl. přenesená",J241,0)</f>
        <v>0</v>
      </c>
      <c r="BH241" s="229">
        <f>IF(N241="sníž. přenesená",J241,0)</f>
        <v>0</v>
      </c>
      <c r="BI241" s="229">
        <f>IF(N241="nulová",J241,0)</f>
        <v>0</v>
      </c>
      <c r="BJ241" s="16" t="s">
        <v>84</v>
      </c>
      <c r="BK241" s="229">
        <f>ROUND(I241*H241,2)</f>
        <v>0</v>
      </c>
      <c r="BL241" s="16" t="s">
        <v>128</v>
      </c>
      <c r="BM241" s="228" t="s">
        <v>380</v>
      </c>
    </row>
    <row r="242" spans="1:47" s="2" customFormat="1" ht="12">
      <c r="A242" s="37"/>
      <c r="B242" s="38"/>
      <c r="C242" s="39"/>
      <c r="D242" s="230" t="s">
        <v>130</v>
      </c>
      <c r="E242" s="39"/>
      <c r="F242" s="231" t="s">
        <v>381</v>
      </c>
      <c r="G242" s="39"/>
      <c r="H242" s="39"/>
      <c r="I242" s="232"/>
      <c r="J242" s="39"/>
      <c r="K242" s="39"/>
      <c r="L242" s="43"/>
      <c r="M242" s="233"/>
      <c r="N242" s="234"/>
      <c r="O242" s="90"/>
      <c r="P242" s="90"/>
      <c r="Q242" s="90"/>
      <c r="R242" s="90"/>
      <c r="S242" s="90"/>
      <c r="T242" s="91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T242" s="16" t="s">
        <v>130</v>
      </c>
      <c r="AU242" s="16" t="s">
        <v>86</v>
      </c>
    </row>
    <row r="243" spans="1:51" s="13" customFormat="1" ht="12">
      <c r="A243" s="13"/>
      <c r="B243" s="235"/>
      <c r="C243" s="236"/>
      <c r="D243" s="230" t="s">
        <v>188</v>
      </c>
      <c r="E243" s="236"/>
      <c r="F243" s="238" t="s">
        <v>328</v>
      </c>
      <c r="G243" s="236"/>
      <c r="H243" s="239">
        <v>4</v>
      </c>
      <c r="I243" s="240"/>
      <c r="J243" s="236"/>
      <c r="K243" s="236"/>
      <c r="L243" s="241"/>
      <c r="M243" s="242"/>
      <c r="N243" s="243"/>
      <c r="O243" s="243"/>
      <c r="P243" s="243"/>
      <c r="Q243" s="243"/>
      <c r="R243" s="243"/>
      <c r="S243" s="243"/>
      <c r="T243" s="244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5" t="s">
        <v>188</v>
      </c>
      <c r="AU243" s="245" t="s">
        <v>86</v>
      </c>
      <c r="AV243" s="13" t="s">
        <v>86</v>
      </c>
      <c r="AW243" s="13" t="s">
        <v>4</v>
      </c>
      <c r="AX243" s="13" t="s">
        <v>84</v>
      </c>
      <c r="AY243" s="245" t="s">
        <v>121</v>
      </c>
    </row>
    <row r="244" spans="1:65" s="2" customFormat="1" ht="24.15" customHeight="1">
      <c r="A244" s="37"/>
      <c r="B244" s="38"/>
      <c r="C244" s="217" t="s">
        <v>382</v>
      </c>
      <c r="D244" s="217" t="s">
        <v>123</v>
      </c>
      <c r="E244" s="218" t="s">
        <v>383</v>
      </c>
      <c r="F244" s="219" t="s">
        <v>384</v>
      </c>
      <c r="G244" s="220" t="s">
        <v>134</v>
      </c>
      <c r="H244" s="221">
        <v>5</v>
      </c>
      <c r="I244" s="222"/>
      <c r="J244" s="223">
        <f>ROUND(I244*H244,2)</f>
        <v>0</v>
      </c>
      <c r="K244" s="219" t="s">
        <v>127</v>
      </c>
      <c r="L244" s="43"/>
      <c r="M244" s="224" t="s">
        <v>1</v>
      </c>
      <c r="N244" s="225" t="s">
        <v>41</v>
      </c>
      <c r="O244" s="90"/>
      <c r="P244" s="226">
        <f>O244*H244</f>
        <v>0</v>
      </c>
      <c r="Q244" s="226">
        <v>0</v>
      </c>
      <c r="R244" s="226">
        <f>Q244*H244</f>
        <v>0</v>
      </c>
      <c r="S244" s="226">
        <v>0</v>
      </c>
      <c r="T244" s="227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28" t="s">
        <v>128</v>
      </c>
      <c r="AT244" s="228" t="s">
        <v>123</v>
      </c>
      <c r="AU244" s="228" t="s">
        <v>86</v>
      </c>
      <c r="AY244" s="16" t="s">
        <v>121</v>
      </c>
      <c r="BE244" s="229">
        <f>IF(N244="základní",J244,0)</f>
        <v>0</v>
      </c>
      <c r="BF244" s="229">
        <f>IF(N244="snížená",J244,0)</f>
        <v>0</v>
      </c>
      <c r="BG244" s="229">
        <f>IF(N244="zákl. přenesená",J244,0)</f>
        <v>0</v>
      </c>
      <c r="BH244" s="229">
        <f>IF(N244="sníž. přenesená",J244,0)</f>
        <v>0</v>
      </c>
      <c r="BI244" s="229">
        <f>IF(N244="nulová",J244,0)</f>
        <v>0</v>
      </c>
      <c r="BJ244" s="16" t="s">
        <v>84</v>
      </c>
      <c r="BK244" s="229">
        <f>ROUND(I244*H244,2)</f>
        <v>0</v>
      </c>
      <c r="BL244" s="16" t="s">
        <v>128</v>
      </c>
      <c r="BM244" s="228" t="s">
        <v>385</v>
      </c>
    </row>
    <row r="245" spans="1:47" s="2" customFormat="1" ht="12">
      <c r="A245" s="37"/>
      <c r="B245" s="38"/>
      <c r="C245" s="39"/>
      <c r="D245" s="230" t="s">
        <v>130</v>
      </c>
      <c r="E245" s="39"/>
      <c r="F245" s="231" t="s">
        <v>386</v>
      </c>
      <c r="G245" s="39"/>
      <c r="H245" s="39"/>
      <c r="I245" s="232"/>
      <c r="J245" s="39"/>
      <c r="K245" s="39"/>
      <c r="L245" s="43"/>
      <c r="M245" s="233"/>
      <c r="N245" s="234"/>
      <c r="O245" s="90"/>
      <c r="P245" s="90"/>
      <c r="Q245" s="90"/>
      <c r="R245" s="90"/>
      <c r="S245" s="90"/>
      <c r="T245" s="91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6" t="s">
        <v>130</v>
      </c>
      <c r="AU245" s="16" t="s">
        <v>86</v>
      </c>
    </row>
    <row r="246" spans="1:51" s="13" customFormat="1" ht="12">
      <c r="A246" s="13"/>
      <c r="B246" s="235"/>
      <c r="C246" s="236"/>
      <c r="D246" s="230" t="s">
        <v>188</v>
      </c>
      <c r="E246" s="236"/>
      <c r="F246" s="238" t="s">
        <v>334</v>
      </c>
      <c r="G246" s="236"/>
      <c r="H246" s="239">
        <v>5</v>
      </c>
      <c r="I246" s="240"/>
      <c r="J246" s="236"/>
      <c r="K246" s="236"/>
      <c r="L246" s="241"/>
      <c r="M246" s="242"/>
      <c r="N246" s="243"/>
      <c r="O246" s="243"/>
      <c r="P246" s="243"/>
      <c r="Q246" s="243"/>
      <c r="R246" s="243"/>
      <c r="S246" s="243"/>
      <c r="T246" s="244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5" t="s">
        <v>188</v>
      </c>
      <c r="AU246" s="245" t="s">
        <v>86</v>
      </c>
      <c r="AV246" s="13" t="s">
        <v>86</v>
      </c>
      <c r="AW246" s="13" t="s">
        <v>4</v>
      </c>
      <c r="AX246" s="13" t="s">
        <v>84</v>
      </c>
      <c r="AY246" s="245" t="s">
        <v>121</v>
      </c>
    </row>
    <row r="247" spans="1:65" s="2" customFormat="1" ht="24.15" customHeight="1">
      <c r="A247" s="37"/>
      <c r="B247" s="38"/>
      <c r="C247" s="217" t="s">
        <v>387</v>
      </c>
      <c r="D247" s="217" t="s">
        <v>123</v>
      </c>
      <c r="E247" s="218" t="s">
        <v>388</v>
      </c>
      <c r="F247" s="219" t="s">
        <v>389</v>
      </c>
      <c r="G247" s="220" t="s">
        <v>134</v>
      </c>
      <c r="H247" s="221">
        <v>30</v>
      </c>
      <c r="I247" s="222"/>
      <c r="J247" s="223">
        <f>ROUND(I247*H247,2)</f>
        <v>0</v>
      </c>
      <c r="K247" s="219" t="s">
        <v>127</v>
      </c>
      <c r="L247" s="43"/>
      <c r="M247" s="224" t="s">
        <v>1</v>
      </c>
      <c r="N247" s="225" t="s">
        <v>41</v>
      </c>
      <c r="O247" s="90"/>
      <c r="P247" s="226">
        <f>O247*H247</f>
        <v>0</v>
      </c>
      <c r="Q247" s="226">
        <v>0</v>
      </c>
      <c r="R247" s="226">
        <f>Q247*H247</f>
        <v>0</v>
      </c>
      <c r="S247" s="226">
        <v>0</v>
      </c>
      <c r="T247" s="227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28" t="s">
        <v>128</v>
      </c>
      <c r="AT247" s="228" t="s">
        <v>123</v>
      </c>
      <c r="AU247" s="228" t="s">
        <v>86</v>
      </c>
      <c r="AY247" s="16" t="s">
        <v>121</v>
      </c>
      <c r="BE247" s="229">
        <f>IF(N247="základní",J247,0)</f>
        <v>0</v>
      </c>
      <c r="BF247" s="229">
        <f>IF(N247="snížená",J247,0)</f>
        <v>0</v>
      </c>
      <c r="BG247" s="229">
        <f>IF(N247="zákl. přenesená",J247,0)</f>
        <v>0</v>
      </c>
      <c r="BH247" s="229">
        <f>IF(N247="sníž. přenesená",J247,0)</f>
        <v>0</v>
      </c>
      <c r="BI247" s="229">
        <f>IF(N247="nulová",J247,0)</f>
        <v>0</v>
      </c>
      <c r="BJ247" s="16" t="s">
        <v>84</v>
      </c>
      <c r="BK247" s="229">
        <f>ROUND(I247*H247,2)</f>
        <v>0</v>
      </c>
      <c r="BL247" s="16" t="s">
        <v>128</v>
      </c>
      <c r="BM247" s="228" t="s">
        <v>390</v>
      </c>
    </row>
    <row r="248" spans="1:47" s="2" customFormat="1" ht="12">
      <c r="A248" s="37"/>
      <c r="B248" s="38"/>
      <c r="C248" s="39"/>
      <c r="D248" s="230" t="s">
        <v>130</v>
      </c>
      <c r="E248" s="39"/>
      <c r="F248" s="231" t="s">
        <v>391</v>
      </c>
      <c r="G248" s="39"/>
      <c r="H248" s="39"/>
      <c r="I248" s="232"/>
      <c r="J248" s="39"/>
      <c r="K248" s="39"/>
      <c r="L248" s="43"/>
      <c r="M248" s="233"/>
      <c r="N248" s="234"/>
      <c r="O248" s="90"/>
      <c r="P248" s="90"/>
      <c r="Q248" s="90"/>
      <c r="R248" s="90"/>
      <c r="S248" s="90"/>
      <c r="T248" s="91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T248" s="16" t="s">
        <v>130</v>
      </c>
      <c r="AU248" s="16" t="s">
        <v>86</v>
      </c>
    </row>
    <row r="249" spans="1:51" s="13" customFormat="1" ht="12">
      <c r="A249" s="13"/>
      <c r="B249" s="235"/>
      <c r="C249" s="236"/>
      <c r="D249" s="230" t="s">
        <v>188</v>
      </c>
      <c r="E249" s="236"/>
      <c r="F249" s="238" t="s">
        <v>340</v>
      </c>
      <c r="G249" s="236"/>
      <c r="H249" s="239">
        <v>30</v>
      </c>
      <c r="I249" s="240"/>
      <c r="J249" s="236"/>
      <c r="K249" s="236"/>
      <c r="L249" s="241"/>
      <c r="M249" s="242"/>
      <c r="N249" s="243"/>
      <c r="O249" s="243"/>
      <c r="P249" s="243"/>
      <c r="Q249" s="243"/>
      <c r="R249" s="243"/>
      <c r="S249" s="243"/>
      <c r="T249" s="244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5" t="s">
        <v>188</v>
      </c>
      <c r="AU249" s="245" t="s">
        <v>86</v>
      </c>
      <c r="AV249" s="13" t="s">
        <v>86</v>
      </c>
      <c r="AW249" s="13" t="s">
        <v>4</v>
      </c>
      <c r="AX249" s="13" t="s">
        <v>84</v>
      </c>
      <c r="AY249" s="245" t="s">
        <v>121</v>
      </c>
    </row>
    <row r="250" spans="1:65" s="2" customFormat="1" ht="33" customHeight="1">
      <c r="A250" s="37"/>
      <c r="B250" s="38"/>
      <c r="C250" s="217" t="s">
        <v>392</v>
      </c>
      <c r="D250" s="217" t="s">
        <v>123</v>
      </c>
      <c r="E250" s="218" t="s">
        <v>393</v>
      </c>
      <c r="F250" s="219" t="s">
        <v>394</v>
      </c>
      <c r="G250" s="220" t="s">
        <v>216</v>
      </c>
      <c r="H250" s="221">
        <v>48.426</v>
      </c>
      <c r="I250" s="222"/>
      <c r="J250" s="223">
        <f>ROUND(I250*H250,2)</f>
        <v>0</v>
      </c>
      <c r="K250" s="219" t="s">
        <v>127</v>
      </c>
      <c r="L250" s="43"/>
      <c r="M250" s="224" t="s">
        <v>1</v>
      </c>
      <c r="N250" s="225" t="s">
        <v>41</v>
      </c>
      <c r="O250" s="90"/>
      <c r="P250" s="226">
        <f>O250*H250</f>
        <v>0</v>
      </c>
      <c r="Q250" s="226">
        <v>0</v>
      </c>
      <c r="R250" s="226">
        <f>Q250*H250</f>
        <v>0</v>
      </c>
      <c r="S250" s="226">
        <v>0</v>
      </c>
      <c r="T250" s="227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28" t="s">
        <v>128</v>
      </c>
      <c r="AT250" s="228" t="s">
        <v>123</v>
      </c>
      <c r="AU250" s="228" t="s">
        <v>86</v>
      </c>
      <c r="AY250" s="16" t="s">
        <v>121</v>
      </c>
      <c r="BE250" s="229">
        <f>IF(N250="základní",J250,0)</f>
        <v>0</v>
      </c>
      <c r="BF250" s="229">
        <f>IF(N250="snížená",J250,0)</f>
        <v>0</v>
      </c>
      <c r="BG250" s="229">
        <f>IF(N250="zákl. přenesená",J250,0)</f>
        <v>0</v>
      </c>
      <c r="BH250" s="229">
        <f>IF(N250="sníž. přenesená",J250,0)</f>
        <v>0</v>
      </c>
      <c r="BI250" s="229">
        <f>IF(N250="nulová",J250,0)</f>
        <v>0</v>
      </c>
      <c r="BJ250" s="16" t="s">
        <v>84</v>
      </c>
      <c r="BK250" s="229">
        <f>ROUND(I250*H250,2)</f>
        <v>0</v>
      </c>
      <c r="BL250" s="16" t="s">
        <v>128</v>
      </c>
      <c r="BM250" s="228" t="s">
        <v>395</v>
      </c>
    </row>
    <row r="251" spans="1:47" s="2" customFormat="1" ht="12">
      <c r="A251" s="37"/>
      <c r="B251" s="38"/>
      <c r="C251" s="39"/>
      <c r="D251" s="230" t="s">
        <v>130</v>
      </c>
      <c r="E251" s="39"/>
      <c r="F251" s="231" t="s">
        <v>396</v>
      </c>
      <c r="G251" s="39"/>
      <c r="H251" s="39"/>
      <c r="I251" s="232"/>
      <c r="J251" s="39"/>
      <c r="K251" s="39"/>
      <c r="L251" s="43"/>
      <c r="M251" s="233"/>
      <c r="N251" s="234"/>
      <c r="O251" s="90"/>
      <c r="P251" s="90"/>
      <c r="Q251" s="90"/>
      <c r="R251" s="90"/>
      <c r="S251" s="90"/>
      <c r="T251" s="91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T251" s="16" t="s">
        <v>130</v>
      </c>
      <c r="AU251" s="16" t="s">
        <v>86</v>
      </c>
    </row>
    <row r="252" spans="1:51" s="13" customFormat="1" ht="12">
      <c r="A252" s="13"/>
      <c r="B252" s="235"/>
      <c r="C252" s="236"/>
      <c r="D252" s="230" t="s">
        <v>188</v>
      </c>
      <c r="E252" s="237" t="s">
        <v>1</v>
      </c>
      <c r="F252" s="238" t="s">
        <v>397</v>
      </c>
      <c r="G252" s="236"/>
      <c r="H252" s="239">
        <v>48.426</v>
      </c>
      <c r="I252" s="240"/>
      <c r="J252" s="236"/>
      <c r="K252" s="236"/>
      <c r="L252" s="241"/>
      <c r="M252" s="242"/>
      <c r="N252" s="243"/>
      <c r="O252" s="243"/>
      <c r="P252" s="243"/>
      <c r="Q252" s="243"/>
      <c r="R252" s="243"/>
      <c r="S252" s="243"/>
      <c r="T252" s="244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5" t="s">
        <v>188</v>
      </c>
      <c r="AU252" s="245" t="s">
        <v>86</v>
      </c>
      <c r="AV252" s="13" t="s">
        <v>86</v>
      </c>
      <c r="AW252" s="13" t="s">
        <v>32</v>
      </c>
      <c r="AX252" s="13" t="s">
        <v>84</v>
      </c>
      <c r="AY252" s="245" t="s">
        <v>121</v>
      </c>
    </row>
    <row r="253" spans="1:65" s="2" customFormat="1" ht="33" customHeight="1">
      <c r="A253" s="37"/>
      <c r="B253" s="38"/>
      <c r="C253" s="217" t="s">
        <v>398</v>
      </c>
      <c r="D253" s="217" t="s">
        <v>123</v>
      </c>
      <c r="E253" s="218" t="s">
        <v>399</v>
      </c>
      <c r="F253" s="219" t="s">
        <v>400</v>
      </c>
      <c r="G253" s="220" t="s">
        <v>401</v>
      </c>
      <c r="H253" s="221">
        <v>87.167</v>
      </c>
      <c r="I253" s="222"/>
      <c r="J253" s="223">
        <f>ROUND(I253*H253,2)</f>
        <v>0</v>
      </c>
      <c r="K253" s="219" t="s">
        <v>127</v>
      </c>
      <c r="L253" s="43"/>
      <c r="M253" s="224" t="s">
        <v>1</v>
      </c>
      <c r="N253" s="225" t="s">
        <v>41</v>
      </c>
      <c r="O253" s="90"/>
      <c r="P253" s="226">
        <f>O253*H253</f>
        <v>0</v>
      </c>
      <c r="Q253" s="226">
        <v>0</v>
      </c>
      <c r="R253" s="226">
        <f>Q253*H253</f>
        <v>0</v>
      </c>
      <c r="S253" s="226">
        <v>0</v>
      </c>
      <c r="T253" s="227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28" t="s">
        <v>128</v>
      </c>
      <c r="AT253" s="228" t="s">
        <v>123</v>
      </c>
      <c r="AU253" s="228" t="s">
        <v>86</v>
      </c>
      <c r="AY253" s="16" t="s">
        <v>121</v>
      </c>
      <c r="BE253" s="229">
        <f>IF(N253="základní",J253,0)</f>
        <v>0</v>
      </c>
      <c r="BF253" s="229">
        <f>IF(N253="snížená",J253,0)</f>
        <v>0</v>
      </c>
      <c r="BG253" s="229">
        <f>IF(N253="zákl. přenesená",J253,0)</f>
        <v>0</v>
      </c>
      <c r="BH253" s="229">
        <f>IF(N253="sníž. přenesená",J253,0)</f>
        <v>0</v>
      </c>
      <c r="BI253" s="229">
        <f>IF(N253="nulová",J253,0)</f>
        <v>0</v>
      </c>
      <c r="BJ253" s="16" t="s">
        <v>84</v>
      </c>
      <c r="BK253" s="229">
        <f>ROUND(I253*H253,2)</f>
        <v>0</v>
      </c>
      <c r="BL253" s="16" t="s">
        <v>128</v>
      </c>
      <c r="BM253" s="228" t="s">
        <v>402</v>
      </c>
    </row>
    <row r="254" spans="1:47" s="2" customFormat="1" ht="12">
      <c r="A254" s="37"/>
      <c r="B254" s="38"/>
      <c r="C254" s="39"/>
      <c r="D254" s="230" t="s">
        <v>130</v>
      </c>
      <c r="E254" s="39"/>
      <c r="F254" s="231" t="s">
        <v>403</v>
      </c>
      <c r="G254" s="39"/>
      <c r="H254" s="39"/>
      <c r="I254" s="232"/>
      <c r="J254" s="39"/>
      <c r="K254" s="39"/>
      <c r="L254" s="43"/>
      <c r="M254" s="233"/>
      <c r="N254" s="234"/>
      <c r="O254" s="90"/>
      <c r="P254" s="90"/>
      <c r="Q254" s="90"/>
      <c r="R254" s="90"/>
      <c r="S254" s="90"/>
      <c r="T254" s="91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T254" s="16" t="s">
        <v>130</v>
      </c>
      <c r="AU254" s="16" t="s">
        <v>86</v>
      </c>
    </row>
    <row r="255" spans="1:51" s="13" customFormat="1" ht="12">
      <c r="A255" s="13"/>
      <c r="B255" s="235"/>
      <c r="C255" s="236"/>
      <c r="D255" s="230" t="s">
        <v>188</v>
      </c>
      <c r="E255" s="236"/>
      <c r="F255" s="238" t="s">
        <v>404</v>
      </c>
      <c r="G255" s="236"/>
      <c r="H255" s="239">
        <v>87.167</v>
      </c>
      <c r="I255" s="240"/>
      <c r="J255" s="236"/>
      <c r="K255" s="236"/>
      <c r="L255" s="241"/>
      <c r="M255" s="242"/>
      <c r="N255" s="243"/>
      <c r="O255" s="243"/>
      <c r="P255" s="243"/>
      <c r="Q255" s="243"/>
      <c r="R255" s="243"/>
      <c r="S255" s="243"/>
      <c r="T255" s="244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5" t="s">
        <v>188</v>
      </c>
      <c r="AU255" s="245" t="s">
        <v>86</v>
      </c>
      <c r="AV255" s="13" t="s">
        <v>86</v>
      </c>
      <c r="AW255" s="13" t="s">
        <v>4</v>
      </c>
      <c r="AX255" s="13" t="s">
        <v>84</v>
      </c>
      <c r="AY255" s="245" t="s">
        <v>121</v>
      </c>
    </row>
    <row r="256" spans="1:65" s="2" customFormat="1" ht="24.15" customHeight="1">
      <c r="A256" s="37"/>
      <c r="B256" s="38"/>
      <c r="C256" s="217" t="s">
        <v>405</v>
      </c>
      <c r="D256" s="217" t="s">
        <v>123</v>
      </c>
      <c r="E256" s="218" t="s">
        <v>406</v>
      </c>
      <c r="F256" s="219" t="s">
        <v>407</v>
      </c>
      <c r="G256" s="220" t="s">
        <v>216</v>
      </c>
      <c r="H256" s="221">
        <v>151.674</v>
      </c>
      <c r="I256" s="222"/>
      <c r="J256" s="223">
        <f>ROUND(I256*H256,2)</f>
        <v>0</v>
      </c>
      <c r="K256" s="219" t="s">
        <v>127</v>
      </c>
      <c r="L256" s="43"/>
      <c r="M256" s="224" t="s">
        <v>1</v>
      </c>
      <c r="N256" s="225" t="s">
        <v>41</v>
      </c>
      <c r="O256" s="90"/>
      <c r="P256" s="226">
        <f>O256*H256</f>
        <v>0</v>
      </c>
      <c r="Q256" s="226">
        <v>0</v>
      </c>
      <c r="R256" s="226">
        <f>Q256*H256</f>
        <v>0</v>
      </c>
      <c r="S256" s="226">
        <v>0</v>
      </c>
      <c r="T256" s="227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28" t="s">
        <v>128</v>
      </c>
      <c r="AT256" s="228" t="s">
        <v>123</v>
      </c>
      <c r="AU256" s="228" t="s">
        <v>86</v>
      </c>
      <c r="AY256" s="16" t="s">
        <v>121</v>
      </c>
      <c r="BE256" s="229">
        <f>IF(N256="základní",J256,0)</f>
        <v>0</v>
      </c>
      <c r="BF256" s="229">
        <f>IF(N256="snížená",J256,0)</f>
        <v>0</v>
      </c>
      <c r="BG256" s="229">
        <f>IF(N256="zákl. přenesená",J256,0)</f>
        <v>0</v>
      </c>
      <c r="BH256" s="229">
        <f>IF(N256="sníž. přenesená",J256,0)</f>
        <v>0</v>
      </c>
      <c r="BI256" s="229">
        <f>IF(N256="nulová",J256,0)</f>
        <v>0</v>
      </c>
      <c r="BJ256" s="16" t="s">
        <v>84</v>
      </c>
      <c r="BK256" s="229">
        <f>ROUND(I256*H256,2)</f>
        <v>0</v>
      </c>
      <c r="BL256" s="16" t="s">
        <v>128</v>
      </c>
      <c r="BM256" s="228" t="s">
        <v>408</v>
      </c>
    </row>
    <row r="257" spans="1:47" s="2" customFormat="1" ht="12">
      <c r="A257" s="37"/>
      <c r="B257" s="38"/>
      <c r="C257" s="39"/>
      <c r="D257" s="230" t="s">
        <v>130</v>
      </c>
      <c r="E257" s="39"/>
      <c r="F257" s="231" t="s">
        <v>409</v>
      </c>
      <c r="G257" s="39"/>
      <c r="H257" s="39"/>
      <c r="I257" s="232"/>
      <c r="J257" s="39"/>
      <c r="K257" s="39"/>
      <c r="L257" s="43"/>
      <c r="M257" s="233"/>
      <c r="N257" s="234"/>
      <c r="O257" s="90"/>
      <c r="P257" s="90"/>
      <c r="Q257" s="90"/>
      <c r="R257" s="90"/>
      <c r="S257" s="90"/>
      <c r="T257" s="91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T257" s="16" t="s">
        <v>130</v>
      </c>
      <c r="AU257" s="16" t="s">
        <v>86</v>
      </c>
    </row>
    <row r="258" spans="1:51" s="13" customFormat="1" ht="12">
      <c r="A258" s="13"/>
      <c r="B258" s="235"/>
      <c r="C258" s="236"/>
      <c r="D258" s="230" t="s">
        <v>188</v>
      </c>
      <c r="E258" s="237" t="s">
        <v>1</v>
      </c>
      <c r="F258" s="238" t="s">
        <v>410</v>
      </c>
      <c r="G258" s="236"/>
      <c r="H258" s="239">
        <v>151.674</v>
      </c>
      <c r="I258" s="240"/>
      <c r="J258" s="236"/>
      <c r="K258" s="236"/>
      <c r="L258" s="241"/>
      <c r="M258" s="242"/>
      <c r="N258" s="243"/>
      <c r="O258" s="243"/>
      <c r="P258" s="243"/>
      <c r="Q258" s="243"/>
      <c r="R258" s="243"/>
      <c r="S258" s="243"/>
      <c r="T258" s="244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5" t="s">
        <v>188</v>
      </c>
      <c r="AU258" s="245" t="s">
        <v>86</v>
      </c>
      <c r="AV258" s="13" t="s">
        <v>86</v>
      </c>
      <c r="AW258" s="13" t="s">
        <v>32</v>
      </c>
      <c r="AX258" s="13" t="s">
        <v>84</v>
      </c>
      <c r="AY258" s="245" t="s">
        <v>121</v>
      </c>
    </row>
    <row r="259" spans="1:65" s="2" customFormat="1" ht="33" customHeight="1">
      <c r="A259" s="37"/>
      <c r="B259" s="38"/>
      <c r="C259" s="217" t="s">
        <v>411</v>
      </c>
      <c r="D259" s="217" t="s">
        <v>123</v>
      </c>
      <c r="E259" s="218" t="s">
        <v>412</v>
      </c>
      <c r="F259" s="219" t="s">
        <v>413</v>
      </c>
      <c r="G259" s="220" t="s">
        <v>126</v>
      </c>
      <c r="H259" s="221">
        <v>207</v>
      </c>
      <c r="I259" s="222"/>
      <c r="J259" s="223">
        <f>ROUND(I259*H259,2)</f>
        <v>0</v>
      </c>
      <c r="K259" s="219" t="s">
        <v>127</v>
      </c>
      <c r="L259" s="43"/>
      <c r="M259" s="224" t="s">
        <v>1</v>
      </c>
      <c r="N259" s="225" t="s">
        <v>41</v>
      </c>
      <c r="O259" s="90"/>
      <c r="P259" s="226">
        <f>O259*H259</f>
        <v>0</v>
      </c>
      <c r="Q259" s="226">
        <v>0</v>
      </c>
      <c r="R259" s="226">
        <f>Q259*H259</f>
        <v>0</v>
      </c>
      <c r="S259" s="226">
        <v>0</v>
      </c>
      <c r="T259" s="227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28" t="s">
        <v>128</v>
      </c>
      <c r="AT259" s="228" t="s">
        <v>123</v>
      </c>
      <c r="AU259" s="228" t="s">
        <v>86</v>
      </c>
      <c r="AY259" s="16" t="s">
        <v>121</v>
      </c>
      <c r="BE259" s="229">
        <f>IF(N259="základní",J259,0)</f>
        <v>0</v>
      </c>
      <c r="BF259" s="229">
        <f>IF(N259="snížená",J259,0)</f>
        <v>0</v>
      </c>
      <c r="BG259" s="229">
        <f>IF(N259="zákl. přenesená",J259,0)</f>
        <v>0</v>
      </c>
      <c r="BH259" s="229">
        <f>IF(N259="sníž. přenesená",J259,0)</f>
        <v>0</v>
      </c>
      <c r="BI259" s="229">
        <f>IF(N259="nulová",J259,0)</f>
        <v>0</v>
      </c>
      <c r="BJ259" s="16" t="s">
        <v>84</v>
      </c>
      <c r="BK259" s="229">
        <f>ROUND(I259*H259,2)</f>
        <v>0</v>
      </c>
      <c r="BL259" s="16" t="s">
        <v>128</v>
      </c>
      <c r="BM259" s="228" t="s">
        <v>414</v>
      </c>
    </row>
    <row r="260" spans="1:47" s="2" customFormat="1" ht="12">
      <c r="A260" s="37"/>
      <c r="B260" s="38"/>
      <c r="C260" s="39"/>
      <c r="D260" s="230" t="s">
        <v>130</v>
      </c>
      <c r="E260" s="39"/>
      <c r="F260" s="231" t="s">
        <v>415</v>
      </c>
      <c r="G260" s="39"/>
      <c r="H260" s="39"/>
      <c r="I260" s="232"/>
      <c r="J260" s="39"/>
      <c r="K260" s="39"/>
      <c r="L260" s="43"/>
      <c r="M260" s="233"/>
      <c r="N260" s="234"/>
      <c r="O260" s="90"/>
      <c r="P260" s="90"/>
      <c r="Q260" s="90"/>
      <c r="R260" s="90"/>
      <c r="S260" s="90"/>
      <c r="T260" s="91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T260" s="16" t="s">
        <v>130</v>
      </c>
      <c r="AU260" s="16" t="s">
        <v>86</v>
      </c>
    </row>
    <row r="261" spans="1:65" s="2" customFormat="1" ht="24.15" customHeight="1">
      <c r="A261" s="37"/>
      <c r="B261" s="38"/>
      <c r="C261" s="217" t="s">
        <v>416</v>
      </c>
      <c r="D261" s="217" t="s">
        <v>123</v>
      </c>
      <c r="E261" s="218" t="s">
        <v>417</v>
      </c>
      <c r="F261" s="219" t="s">
        <v>418</v>
      </c>
      <c r="G261" s="220" t="s">
        <v>126</v>
      </c>
      <c r="H261" s="221">
        <v>207</v>
      </c>
      <c r="I261" s="222"/>
      <c r="J261" s="223">
        <f>ROUND(I261*H261,2)</f>
        <v>0</v>
      </c>
      <c r="K261" s="219" t="s">
        <v>127</v>
      </c>
      <c r="L261" s="43"/>
      <c r="M261" s="224" t="s">
        <v>1</v>
      </c>
      <c r="N261" s="225" t="s">
        <v>41</v>
      </c>
      <c r="O261" s="90"/>
      <c r="P261" s="226">
        <f>O261*H261</f>
        <v>0</v>
      </c>
      <c r="Q261" s="226">
        <v>0</v>
      </c>
      <c r="R261" s="226">
        <f>Q261*H261</f>
        <v>0</v>
      </c>
      <c r="S261" s="226">
        <v>0</v>
      </c>
      <c r="T261" s="227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228" t="s">
        <v>128</v>
      </c>
      <c r="AT261" s="228" t="s">
        <v>123</v>
      </c>
      <c r="AU261" s="228" t="s">
        <v>86</v>
      </c>
      <c r="AY261" s="16" t="s">
        <v>121</v>
      </c>
      <c r="BE261" s="229">
        <f>IF(N261="základní",J261,0)</f>
        <v>0</v>
      </c>
      <c r="BF261" s="229">
        <f>IF(N261="snížená",J261,0)</f>
        <v>0</v>
      </c>
      <c r="BG261" s="229">
        <f>IF(N261="zákl. přenesená",J261,0)</f>
        <v>0</v>
      </c>
      <c r="BH261" s="229">
        <f>IF(N261="sníž. přenesená",J261,0)</f>
        <v>0</v>
      </c>
      <c r="BI261" s="229">
        <f>IF(N261="nulová",J261,0)</f>
        <v>0</v>
      </c>
      <c r="BJ261" s="16" t="s">
        <v>84</v>
      </c>
      <c r="BK261" s="229">
        <f>ROUND(I261*H261,2)</f>
        <v>0</v>
      </c>
      <c r="BL261" s="16" t="s">
        <v>128</v>
      </c>
      <c r="BM261" s="228" t="s">
        <v>419</v>
      </c>
    </row>
    <row r="262" spans="1:47" s="2" customFormat="1" ht="12">
      <c r="A262" s="37"/>
      <c r="B262" s="38"/>
      <c r="C262" s="39"/>
      <c r="D262" s="230" t="s">
        <v>130</v>
      </c>
      <c r="E262" s="39"/>
      <c r="F262" s="231" t="s">
        <v>420</v>
      </c>
      <c r="G262" s="39"/>
      <c r="H262" s="39"/>
      <c r="I262" s="232"/>
      <c r="J262" s="39"/>
      <c r="K262" s="39"/>
      <c r="L262" s="43"/>
      <c r="M262" s="233"/>
      <c r="N262" s="234"/>
      <c r="O262" s="90"/>
      <c r="P262" s="90"/>
      <c r="Q262" s="90"/>
      <c r="R262" s="90"/>
      <c r="S262" s="90"/>
      <c r="T262" s="91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T262" s="16" t="s">
        <v>130</v>
      </c>
      <c r="AU262" s="16" t="s">
        <v>86</v>
      </c>
    </row>
    <row r="263" spans="1:63" s="12" customFormat="1" ht="22.8" customHeight="1">
      <c r="A263" s="12"/>
      <c r="B263" s="201"/>
      <c r="C263" s="202"/>
      <c r="D263" s="203" t="s">
        <v>75</v>
      </c>
      <c r="E263" s="215" t="s">
        <v>86</v>
      </c>
      <c r="F263" s="215" t="s">
        <v>421</v>
      </c>
      <c r="G263" s="202"/>
      <c r="H263" s="202"/>
      <c r="I263" s="205"/>
      <c r="J263" s="216">
        <f>BK263</f>
        <v>0</v>
      </c>
      <c r="K263" s="202"/>
      <c r="L263" s="207"/>
      <c r="M263" s="208"/>
      <c r="N263" s="209"/>
      <c r="O263" s="209"/>
      <c r="P263" s="210">
        <f>SUM(P264:P269)</f>
        <v>0</v>
      </c>
      <c r="Q263" s="209"/>
      <c r="R263" s="210">
        <f>SUM(R264:R269)</f>
        <v>0.0258212</v>
      </c>
      <c r="S263" s="209"/>
      <c r="T263" s="211">
        <f>SUM(T264:T269)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12" t="s">
        <v>84</v>
      </c>
      <c r="AT263" s="213" t="s">
        <v>75</v>
      </c>
      <c r="AU263" s="213" t="s">
        <v>84</v>
      </c>
      <c r="AY263" s="212" t="s">
        <v>121</v>
      </c>
      <c r="BK263" s="214">
        <f>SUM(BK264:BK269)</f>
        <v>0</v>
      </c>
    </row>
    <row r="264" spans="1:65" s="2" customFormat="1" ht="24.15" customHeight="1">
      <c r="A264" s="37"/>
      <c r="B264" s="38"/>
      <c r="C264" s="217" t="s">
        <v>422</v>
      </c>
      <c r="D264" s="217" t="s">
        <v>123</v>
      </c>
      <c r="E264" s="218" t="s">
        <v>423</v>
      </c>
      <c r="F264" s="219" t="s">
        <v>424</v>
      </c>
      <c r="G264" s="220" t="s">
        <v>126</v>
      </c>
      <c r="H264" s="221">
        <v>45</v>
      </c>
      <c r="I264" s="222"/>
      <c r="J264" s="223">
        <f>ROUND(I264*H264,2)</f>
        <v>0</v>
      </c>
      <c r="K264" s="219" t="s">
        <v>127</v>
      </c>
      <c r="L264" s="43"/>
      <c r="M264" s="224" t="s">
        <v>1</v>
      </c>
      <c r="N264" s="225" t="s">
        <v>41</v>
      </c>
      <c r="O264" s="90"/>
      <c r="P264" s="226">
        <f>O264*H264</f>
        <v>0</v>
      </c>
      <c r="Q264" s="226">
        <v>0.0001</v>
      </c>
      <c r="R264" s="226">
        <f>Q264*H264</f>
        <v>0.0045000000000000005</v>
      </c>
      <c r="S264" s="226">
        <v>0</v>
      </c>
      <c r="T264" s="227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28" t="s">
        <v>128</v>
      </c>
      <c r="AT264" s="228" t="s">
        <v>123</v>
      </c>
      <c r="AU264" s="228" t="s">
        <v>86</v>
      </c>
      <c r="AY264" s="16" t="s">
        <v>121</v>
      </c>
      <c r="BE264" s="229">
        <f>IF(N264="základní",J264,0)</f>
        <v>0</v>
      </c>
      <c r="BF264" s="229">
        <f>IF(N264="snížená",J264,0)</f>
        <v>0</v>
      </c>
      <c r="BG264" s="229">
        <f>IF(N264="zákl. přenesená",J264,0)</f>
        <v>0</v>
      </c>
      <c r="BH264" s="229">
        <f>IF(N264="sníž. přenesená",J264,0)</f>
        <v>0</v>
      </c>
      <c r="BI264" s="229">
        <f>IF(N264="nulová",J264,0)</f>
        <v>0</v>
      </c>
      <c r="BJ264" s="16" t="s">
        <v>84</v>
      </c>
      <c r="BK264" s="229">
        <f>ROUND(I264*H264,2)</f>
        <v>0</v>
      </c>
      <c r="BL264" s="16" t="s">
        <v>128</v>
      </c>
      <c r="BM264" s="228" t="s">
        <v>425</v>
      </c>
    </row>
    <row r="265" spans="1:47" s="2" customFormat="1" ht="12">
      <c r="A265" s="37"/>
      <c r="B265" s="38"/>
      <c r="C265" s="39"/>
      <c r="D265" s="230" t="s">
        <v>130</v>
      </c>
      <c r="E265" s="39"/>
      <c r="F265" s="231" t="s">
        <v>426</v>
      </c>
      <c r="G265" s="39"/>
      <c r="H265" s="39"/>
      <c r="I265" s="232"/>
      <c r="J265" s="39"/>
      <c r="K265" s="39"/>
      <c r="L265" s="43"/>
      <c r="M265" s="233"/>
      <c r="N265" s="234"/>
      <c r="O265" s="90"/>
      <c r="P265" s="90"/>
      <c r="Q265" s="90"/>
      <c r="R265" s="90"/>
      <c r="S265" s="90"/>
      <c r="T265" s="91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T265" s="16" t="s">
        <v>130</v>
      </c>
      <c r="AU265" s="16" t="s">
        <v>86</v>
      </c>
    </row>
    <row r="266" spans="1:51" s="13" customFormat="1" ht="12">
      <c r="A266" s="13"/>
      <c r="B266" s="235"/>
      <c r="C266" s="236"/>
      <c r="D266" s="230" t="s">
        <v>188</v>
      </c>
      <c r="E266" s="237" t="s">
        <v>1</v>
      </c>
      <c r="F266" s="238" t="s">
        <v>427</v>
      </c>
      <c r="G266" s="236"/>
      <c r="H266" s="239">
        <v>45</v>
      </c>
      <c r="I266" s="240"/>
      <c r="J266" s="236"/>
      <c r="K266" s="236"/>
      <c r="L266" s="241"/>
      <c r="M266" s="242"/>
      <c r="N266" s="243"/>
      <c r="O266" s="243"/>
      <c r="P266" s="243"/>
      <c r="Q266" s="243"/>
      <c r="R266" s="243"/>
      <c r="S266" s="243"/>
      <c r="T266" s="244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5" t="s">
        <v>188</v>
      </c>
      <c r="AU266" s="245" t="s">
        <v>86</v>
      </c>
      <c r="AV266" s="13" t="s">
        <v>86</v>
      </c>
      <c r="AW266" s="13" t="s">
        <v>32</v>
      </c>
      <c r="AX266" s="13" t="s">
        <v>84</v>
      </c>
      <c r="AY266" s="245" t="s">
        <v>121</v>
      </c>
    </row>
    <row r="267" spans="1:65" s="2" customFormat="1" ht="24.15" customHeight="1">
      <c r="A267" s="37"/>
      <c r="B267" s="38"/>
      <c r="C267" s="247" t="s">
        <v>428</v>
      </c>
      <c r="D267" s="247" t="s">
        <v>429</v>
      </c>
      <c r="E267" s="248" t="s">
        <v>430</v>
      </c>
      <c r="F267" s="249" t="s">
        <v>431</v>
      </c>
      <c r="G267" s="250" t="s">
        <v>126</v>
      </c>
      <c r="H267" s="251">
        <v>53.303</v>
      </c>
      <c r="I267" s="252"/>
      <c r="J267" s="253">
        <f>ROUND(I267*H267,2)</f>
        <v>0</v>
      </c>
      <c r="K267" s="249" t="s">
        <v>127</v>
      </c>
      <c r="L267" s="254"/>
      <c r="M267" s="255" t="s">
        <v>1</v>
      </c>
      <c r="N267" s="256" t="s">
        <v>41</v>
      </c>
      <c r="O267" s="90"/>
      <c r="P267" s="226">
        <f>O267*H267</f>
        <v>0</v>
      </c>
      <c r="Q267" s="226">
        <v>0.0004</v>
      </c>
      <c r="R267" s="226">
        <f>Q267*H267</f>
        <v>0.0213212</v>
      </c>
      <c r="S267" s="226">
        <v>0</v>
      </c>
      <c r="T267" s="227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228" t="s">
        <v>161</v>
      </c>
      <c r="AT267" s="228" t="s">
        <v>429</v>
      </c>
      <c r="AU267" s="228" t="s">
        <v>86</v>
      </c>
      <c r="AY267" s="16" t="s">
        <v>121</v>
      </c>
      <c r="BE267" s="229">
        <f>IF(N267="základní",J267,0)</f>
        <v>0</v>
      </c>
      <c r="BF267" s="229">
        <f>IF(N267="snížená",J267,0)</f>
        <v>0</v>
      </c>
      <c r="BG267" s="229">
        <f>IF(N267="zákl. přenesená",J267,0)</f>
        <v>0</v>
      </c>
      <c r="BH267" s="229">
        <f>IF(N267="sníž. přenesená",J267,0)</f>
        <v>0</v>
      </c>
      <c r="BI267" s="229">
        <f>IF(N267="nulová",J267,0)</f>
        <v>0</v>
      </c>
      <c r="BJ267" s="16" t="s">
        <v>84</v>
      </c>
      <c r="BK267" s="229">
        <f>ROUND(I267*H267,2)</f>
        <v>0</v>
      </c>
      <c r="BL267" s="16" t="s">
        <v>128</v>
      </c>
      <c r="BM267" s="228" t="s">
        <v>432</v>
      </c>
    </row>
    <row r="268" spans="1:47" s="2" customFormat="1" ht="12">
      <c r="A268" s="37"/>
      <c r="B268" s="38"/>
      <c r="C268" s="39"/>
      <c r="D268" s="230" t="s">
        <v>130</v>
      </c>
      <c r="E268" s="39"/>
      <c r="F268" s="231" t="s">
        <v>431</v>
      </c>
      <c r="G268" s="39"/>
      <c r="H268" s="39"/>
      <c r="I268" s="232"/>
      <c r="J268" s="39"/>
      <c r="K268" s="39"/>
      <c r="L268" s="43"/>
      <c r="M268" s="233"/>
      <c r="N268" s="234"/>
      <c r="O268" s="90"/>
      <c r="P268" s="90"/>
      <c r="Q268" s="90"/>
      <c r="R268" s="90"/>
      <c r="S268" s="90"/>
      <c r="T268" s="91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T268" s="16" t="s">
        <v>130</v>
      </c>
      <c r="AU268" s="16" t="s">
        <v>86</v>
      </c>
    </row>
    <row r="269" spans="1:51" s="13" customFormat="1" ht="12">
      <c r="A269" s="13"/>
      <c r="B269" s="235"/>
      <c r="C269" s="236"/>
      <c r="D269" s="230" t="s">
        <v>188</v>
      </c>
      <c r="E269" s="236"/>
      <c r="F269" s="238" t="s">
        <v>433</v>
      </c>
      <c r="G269" s="236"/>
      <c r="H269" s="239">
        <v>53.303</v>
      </c>
      <c r="I269" s="240"/>
      <c r="J269" s="236"/>
      <c r="K269" s="236"/>
      <c r="L269" s="241"/>
      <c r="M269" s="242"/>
      <c r="N269" s="243"/>
      <c r="O269" s="243"/>
      <c r="P269" s="243"/>
      <c r="Q269" s="243"/>
      <c r="R269" s="243"/>
      <c r="S269" s="243"/>
      <c r="T269" s="244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5" t="s">
        <v>188</v>
      </c>
      <c r="AU269" s="245" t="s">
        <v>86</v>
      </c>
      <c r="AV269" s="13" t="s">
        <v>86</v>
      </c>
      <c r="AW269" s="13" t="s">
        <v>4</v>
      </c>
      <c r="AX269" s="13" t="s">
        <v>84</v>
      </c>
      <c r="AY269" s="245" t="s">
        <v>121</v>
      </c>
    </row>
    <row r="270" spans="1:63" s="12" customFormat="1" ht="22.8" customHeight="1">
      <c r="A270" s="12"/>
      <c r="B270" s="201"/>
      <c r="C270" s="202"/>
      <c r="D270" s="203" t="s">
        <v>75</v>
      </c>
      <c r="E270" s="215" t="s">
        <v>137</v>
      </c>
      <c r="F270" s="215" t="s">
        <v>434</v>
      </c>
      <c r="G270" s="202"/>
      <c r="H270" s="202"/>
      <c r="I270" s="205"/>
      <c r="J270" s="216">
        <f>BK270</f>
        <v>0</v>
      </c>
      <c r="K270" s="202"/>
      <c r="L270" s="207"/>
      <c r="M270" s="208"/>
      <c r="N270" s="209"/>
      <c r="O270" s="209"/>
      <c r="P270" s="210">
        <f>SUM(P271:P272)</f>
        <v>0</v>
      </c>
      <c r="Q270" s="209"/>
      <c r="R270" s="210">
        <f>SUM(R271:R272)</f>
        <v>0</v>
      </c>
      <c r="S270" s="209"/>
      <c r="T270" s="211">
        <f>SUM(T271:T272)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12" t="s">
        <v>84</v>
      </c>
      <c r="AT270" s="213" t="s">
        <v>75</v>
      </c>
      <c r="AU270" s="213" t="s">
        <v>84</v>
      </c>
      <c r="AY270" s="212" t="s">
        <v>121</v>
      </c>
      <c r="BK270" s="214">
        <f>SUM(BK271:BK272)</f>
        <v>0</v>
      </c>
    </row>
    <row r="271" spans="1:65" s="2" customFormat="1" ht="21.75" customHeight="1">
      <c r="A271" s="37"/>
      <c r="B271" s="38"/>
      <c r="C271" s="217" t="s">
        <v>435</v>
      </c>
      <c r="D271" s="217" t="s">
        <v>123</v>
      </c>
      <c r="E271" s="218" t="s">
        <v>436</v>
      </c>
      <c r="F271" s="219" t="s">
        <v>437</v>
      </c>
      <c r="G271" s="220" t="s">
        <v>179</v>
      </c>
      <c r="H271" s="221">
        <v>138</v>
      </c>
      <c r="I271" s="222"/>
      <c r="J271" s="223">
        <f>ROUND(I271*H271,2)</f>
        <v>0</v>
      </c>
      <c r="K271" s="219" t="s">
        <v>127</v>
      </c>
      <c r="L271" s="43"/>
      <c r="M271" s="224" t="s">
        <v>1</v>
      </c>
      <c r="N271" s="225" t="s">
        <v>41</v>
      </c>
      <c r="O271" s="90"/>
      <c r="P271" s="226">
        <f>O271*H271</f>
        <v>0</v>
      </c>
      <c r="Q271" s="226">
        <v>0</v>
      </c>
      <c r="R271" s="226">
        <f>Q271*H271</f>
        <v>0</v>
      </c>
      <c r="S271" s="226">
        <v>0</v>
      </c>
      <c r="T271" s="227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228" t="s">
        <v>128</v>
      </c>
      <c r="AT271" s="228" t="s">
        <v>123</v>
      </c>
      <c r="AU271" s="228" t="s">
        <v>86</v>
      </c>
      <c r="AY271" s="16" t="s">
        <v>121</v>
      </c>
      <c r="BE271" s="229">
        <f>IF(N271="základní",J271,0)</f>
        <v>0</v>
      </c>
      <c r="BF271" s="229">
        <f>IF(N271="snížená",J271,0)</f>
        <v>0</v>
      </c>
      <c r="BG271" s="229">
        <f>IF(N271="zákl. přenesená",J271,0)</f>
        <v>0</v>
      </c>
      <c r="BH271" s="229">
        <f>IF(N271="sníž. přenesená",J271,0)</f>
        <v>0</v>
      </c>
      <c r="BI271" s="229">
        <f>IF(N271="nulová",J271,0)</f>
        <v>0</v>
      </c>
      <c r="BJ271" s="16" t="s">
        <v>84</v>
      </c>
      <c r="BK271" s="229">
        <f>ROUND(I271*H271,2)</f>
        <v>0</v>
      </c>
      <c r="BL271" s="16" t="s">
        <v>128</v>
      </c>
      <c r="BM271" s="228" t="s">
        <v>438</v>
      </c>
    </row>
    <row r="272" spans="1:47" s="2" customFormat="1" ht="12">
      <c r="A272" s="37"/>
      <c r="B272" s="38"/>
      <c r="C272" s="39"/>
      <c r="D272" s="230" t="s">
        <v>130</v>
      </c>
      <c r="E272" s="39"/>
      <c r="F272" s="231" t="s">
        <v>439</v>
      </c>
      <c r="G272" s="39"/>
      <c r="H272" s="39"/>
      <c r="I272" s="232"/>
      <c r="J272" s="39"/>
      <c r="K272" s="39"/>
      <c r="L272" s="43"/>
      <c r="M272" s="233"/>
      <c r="N272" s="234"/>
      <c r="O272" s="90"/>
      <c r="P272" s="90"/>
      <c r="Q272" s="90"/>
      <c r="R272" s="90"/>
      <c r="S272" s="90"/>
      <c r="T272" s="91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T272" s="16" t="s">
        <v>130</v>
      </c>
      <c r="AU272" s="16" t="s">
        <v>86</v>
      </c>
    </row>
    <row r="273" spans="1:63" s="12" customFormat="1" ht="22.8" customHeight="1">
      <c r="A273" s="12"/>
      <c r="B273" s="201"/>
      <c r="C273" s="202"/>
      <c r="D273" s="203" t="s">
        <v>75</v>
      </c>
      <c r="E273" s="215" t="s">
        <v>128</v>
      </c>
      <c r="F273" s="215" t="s">
        <v>440</v>
      </c>
      <c r="G273" s="202"/>
      <c r="H273" s="202"/>
      <c r="I273" s="205"/>
      <c r="J273" s="216">
        <f>BK273</f>
        <v>0</v>
      </c>
      <c r="K273" s="202"/>
      <c r="L273" s="207"/>
      <c r="M273" s="208"/>
      <c r="N273" s="209"/>
      <c r="O273" s="209"/>
      <c r="P273" s="210">
        <f>SUM(P274:P281)</f>
        <v>0</v>
      </c>
      <c r="Q273" s="209"/>
      <c r="R273" s="210">
        <f>SUM(R274:R281)</f>
        <v>0.85160904</v>
      </c>
      <c r="S273" s="209"/>
      <c r="T273" s="211">
        <f>SUM(T274:T281)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212" t="s">
        <v>84</v>
      </c>
      <c r="AT273" s="213" t="s">
        <v>75</v>
      </c>
      <c r="AU273" s="213" t="s">
        <v>84</v>
      </c>
      <c r="AY273" s="212" t="s">
        <v>121</v>
      </c>
      <c r="BK273" s="214">
        <f>SUM(BK274:BK281)</f>
        <v>0</v>
      </c>
    </row>
    <row r="274" spans="1:65" s="2" customFormat="1" ht="33" customHeight="1">
      <c r="A274" s="37"/>
      <c r="B274" s="38"/>
      <c r="C274" s="217" t="s">
        <v>441</v>
      </c>
      <c r="D274" s="217" t="s">
        <v>123</v>
      </c>
      <c r="E274" s="218" t="s">
        <v>442</v>
      </c>
      <c r="F274" s="219" t="s">
        <v>443</v>
      </c>
      <c r="G274" s="220" t="s">
        <v>216</v>
      </c>
      <c r="H274" s="221">
        <v>20.7</v>
      </c>
      <c r="I274" s="222"/>
      <c r="J274" s="223">
        <f>ROUND(I274*H274,2)</f>
        <v>0</v>
      </c>
      <c r="K274" s="219" t="s">
        <v>127</v>
      </c>
      <c r="L274" s="43"/>
      <c r="M274" s="224" t="s">
        <v>1</v>
      </c>
      <c r="N274" s="225" t="s">
        <v>41</v>
      </c>
      <c r="O274" s="90"/>
      <c r="P274" s="226">
        <f>O274*H274</f>
        <v>0</v>
      </c>
      <c r="Q274" s="226">
        <v>0</v>
      </c>
      <c r="R274" s="226">
        <f>Q274*H274</f>
        <v>0</v>
      </c>
      <c r="S274" s="226">
        <v>0</v>
      </c>
      <c r="T274" s="227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228" t="s">
        <v>128</v>
      </c>
      <c r="AT274" s="228" t="s">
        <v>123</v>
      </c>
      <c r="AU274" s="228" t="s">
        <v>86</v>
      </c>
      <c r="AY274" s="16" t="s">
        <v>121</v>
      </c>
      <c r="BE274" s="229">
        <f>IF(N274="základní",J274,0)</f>
        <v>0</v>
      </c>
      <c r="BF274" s="229">
        <f>IF(N274="snížená",J274,0)</f>
        <v>0</v>
      </c>
      <c r="BG274" s="229">
        <f>IF(N274="zákl. přenesená",J274,0)</f>
        <v>0</v>
      </c>
      <c r="BH274" s="229">
        <f>IF(N274="sníž. přenesená",J274,0)</f>
        <v>0</v>
      </c>
      <c r="BI274" s="229">
        <f>IF(N274="nulová",J274,0)</f>
        <v>0</v>
      </c>
      <c r="BJ274" s="16" t="s">
        <v>84</v>
      </c>
      <c r="BK274" s="229">
        <f>ROUND(I274*H274,2)</f>
        <v>0</v>
      </c>
      <c r="BL274" s="16" t="s">
        <v>128</v>
      </c>
      <c r="BM274" s="228" t="s">
        <v>444</v>
      </c>
    </row>
    <row r="275" spans="1:47" s="2" customFormat="1" ht="12">
      <c r="A275" s="37"/>
      <c r="B275" s="38"/>
      <c r="C275" s="39"/>
      <c r="D275" s="230" t="s">
        <v>130</v>
      </c>
      <c r="E275" s="39"/>
      <c r="F275" s="231" t="s">
        <v>445</v>
      </c>
      <c r="G275" s="39"/>
      <c r="H275" s="39"/>
      <c r="I275" s="232"/>
      <c r="J275" s="39"/>
      <c r="K275" s="39"/>
      <c r="L275" s="43"/>
      <c r="M275" s="233"/>
      <c r="N275" s="234"/>
      <c r="O275" s="90"/>
      <c r="P275" s="90"/>
      <c r="Q275" s="90"/>
      <c r="R275" s="90"/>
      <c r="S275" s="90"/>
      <c r="T275" s="91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T275" s="16" t="s">
        <v>130</v>
      </c>
      <c r="AU275" s="16" t="s">
        <v>86</v>
      </c>
    </row>
    <row r="276" spans="1:51" s="13" customFormat="1" ht="12">
      <c r="A276" s="13"/>
      <c r="B276" s="235"/>
      <c r="C276" s="236"/>
      <c r="D276" s="230" t="s">
        <v>188</v>
      </c>
      <c r="E276" s="237" t="s">
        <v>1</v>
      </c>
      <c r="F276" s="238" t="s">
        <v>446</v>
      </c>
      <c r="G276" s="236"/>
      <c r="H276" s="239">
        <v>20.7</v>
      </c>
      <c r="I276" s="240"/>
      <c r="J276" s="236"/>
      <c r="K276" s="236"/>
      <c r="L276" s="241"/>
      <c r="M276" s="242"/>
      <c r="N276" s="243"/>
      <c r="O276" s="243"/>
      <c r="P276" s="243"/>
      <c r="Q276" s="243"/>
      <c r="R276" s="243"/>
      <c r="S276" s="243"/>
      <c r="T276" s="244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5" t="s">
        <v>188</v>
      </c>
      <c r="AU276" s="245" t="s">
        <v>86</v>
      </c>
      <c r="AV276" s="13" t="s">
        <v>86</v>
      </c>
      <c r="AW276" s="13" t="s">
        <v>32</v>
      </c>
      <c r="AX276" s="13" t="s">
        <v>84</v>
      </c>
      <c r="AY276" s="245" t="s">
        <v>121</v>
      </c>
    </row>
    <row r="277" spans="1:65" s="2" customFormat="1" ht="24.15" customHeight="1">
      <c r="A277" s="37"/>
      <c r="B277" s="38"/>
      <c r="C277" s="217" t="s">
        <v>447</v>
      </c>
      <c r="D277" s="217" t="s">
        <v>123</v>
      </c>
      <c r="E277" s="218" t="s">
        <v>448</v>
      </c>
      <c r="F277" s="219" t="s">
        <v>449</v>
      </c>
      <c r="G277" s="220" t="s">
        <v>401</v>
      </c>
      <c r="H277" s="221">
        <v>0.552</v>
      </c>
      <c r="I277" s="222"/>
      <c r="J277" s="223">
        <f>ROUND(I277*H277,2)</f>
        <v>0</v>
      </c>
      <c r="K277" s="219" t="s">
        <v>127</v>
      </c>
      <c r="L277" s="43"/>
      <c r="M277" s="224" t="s">
        <v>1</v>
      </c>
      <c r="N277" s="225" t="s">
        <v>41</v>
      </c>
      <c r="O277" s="90"/>
      <c r="P277" s="226">
        <f>O277*H277</f>
        <v>0</v>
      </c>
      <c r="Q277" s="226">
        <v>1.06277</v>
      </c>
      <c r="R277" s="226">
        <f>Q277*H277</f>
        <v>0.5866490400000001</v>
      </c>
      <c r="S277" s="226">
        <v>0</v>
      </c>
      <c r="T277" s="227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228" t="s">
        <v>128</v>
      </c>
      <c r="AT277" s="228" t="s">
        <v>123</v>
      </c>
      <c r="AU277" s="228" t="s">
        <v>86</v>
      </c>
      <c r="AY277" s="16" t="s">
        <v>121</v>
      </c>
      <c r="BE277" s="229">
        <f>IF(N277="základní",J277,0)</f>
        <v>0</v>
      </c>
      <c r="BF277" s="229">
        <f>IF(N277="snížená",J277,0)</f>
        <v>0</v>
      </c>
      <c r="BG277" s="229">
        <f>IF(N277="zákl. přenesená",J277,0)</f>
        <v>0</v>
      </c>
      <c r="BH277" s="229">
        <f>IF(N277="sníž. přenesená",J277,0)</f>
        <v>0</v>
      </c>
      <c r="BI277" s="229">
        <f>IF(N277="nulová",J277,0)</f>
        <v>0</v>
      </c>
      <c r="BJ277" s="16" t="s">
        <v>84</v>
      </c>
      <c r="BK277" s="229">
        <f>ROUND(I277*H277,2)</f>
        <v>0</v>
      </c>
      <c r="BL277" s="16" t="s">
        <v>128</v>
      </c>
      <c r="BM277" s="228" t="s">
        <v>450</v>
      </c>
    </row>
    <row r="278" spans="1:47" s="2" customFormat="1" ht="12">
      <c r="A278" s="37"/>
      <c r="B278" s="38"/>
      <c r="C278" s="39"/>
      <c r="D278" s="230" t="s">
        <v>130</v>
      </c>
      <c r="E278" s="39"/>
      <c r="F278" s="231" t="s">
        <v>451</v>
      </c>
      <c r="G278" s="39"/>
      <c r="H278" s="39"/>
      <c r="I278" s="232"/>
      <c r="J278" s="39"/>
      <c r="K278" s="39"/>
      <c r="L278" s="43"/>
      <c r="M278" s="233"/>
      <c r="N278" s="234"/>
      <c r="O278" s="90"/>
      <c r="P278" s="90"/>
      <c r="Q278" s="90"/>
      <c r="R278" s="90"/>
      <c r="S278" s="90"/>
      <c r="T278" s="91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T278" s="16" t="s">
        <v>130</v>
      </c>
      <c r="AU278" s="16" t="s">
        <v>86</v>
      </c>
    </row>
    <row r="279" spans="1:51" s="13" customFormat="1" ht="12">
      <c r="A279" s="13"/>
      <c r="B279" s="235"/>
      <c r="C279" s="236"/>
      <c r="D279" s="230" t="s">
        <v>188</v>
      </c>
      <c r="E279" s="237" t="s">
        <v>1</v>
      </c>
      <c r="F279" s="238" t="s">
        <v>452</v>
      </c>
      <c r="G279" s="236"/>
      <c r="H279" s="239">
        <v>0.552</v>
      </c>
      <c r="I279" s="240"/>
      <c r="J279" s="236"/>
      <c r="K279" s="236"/>
      <c r="L279" s="241"/>
      <c r="M279" s="242"/>
      <c r="N279" s="243"/>
      <c r="O279" s="243"/>
      <c r="P279" s="243"/>
      <c r="Q279" s="243"/>
      <c r="R279" s="243"/>
      <c r="S279" s="243"/>
      <c r="T279" s="244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5" t="s">
        <v>188</v>
      </c>
      <c r="AU279" s="245" t="s">
        <v>86</v>
      </c>
      <c r="AV279" s="13" t="s">
        <v>86</v>
      </c>
      <c r="AW279" s="13" t="s">
        <v>32</v>
      </c>
      <c r="AX279" s="13" t="s">
        <v>84</v>
      </c>
      <c r="AY279" s="245" t="s">
        <v>121</v>
      </c>
    </row>
    <row r="280" spans="1:65" s="2" customFormat="1" ht="24.15" customHeight="1">
      <c r="A280" s="37"/>
      <c r="B280" s="38"/>
      <c r="C280" s="217" t="s">
        <v>453</v>
      </c>
      <c r="D280" s="217" t="s">
        <v>123</v>
      </c>
      <c r="E280" s="218" t="s">
        <v>454</v>
      </c>
      <c r="F280" s="219" t="s">
        <v>455</v>
      </c>
      <c r="G280" s="220" t="s">
        <v>134</v>
      </c>
      <c r="H280" s="221">
        <v>3</v>
      </c>
      <c r="I280" s="222"/>
      <c r="J280" s="223">
        <f>ROUND(I280*H280,2)</f>
        <v>0</v>
      </c>
      <c r="K280" s="219" t="s">
        <v>127</v>
      </c>
      <c r="L280" s="43"/>
      <c r="M280" s="224" t="s">
        <v>1</v>
      </c>
      <c r="N280" s="225" t="s">
        <v>41</v>
      </c>
      <c r="O280" s="90"/>
      <c r="P280" s="226">
        <f>O280*H280</f>
        <v>0</v>
      </c>
      <c r="Q280" s="226">
        <v>0.08832</v>
      </c>
      <c r="R280" s="226">
        <f>Q280*H280</f>
        <v>0.26496</v>
      </c>
      <c r="S280" s="226">
        <v>0</v>
      </c>
      <c r="T280" s="227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228" t="s">
        <v>128</v>
      </c>
      <c r="AT280" s="228" t="s">
        <v>123</v>
      </c>
      <c r="AU280" s="228" t="s">
        <v>86</v>
      </c>
      <c r="AY280" s="16" t="s">
        <v>121</v>
      </c>
      <c r="BE280" s="229">
        <f>IF(N280="základní",J280,0)</f>
        <v>0</v>
      </c>
      <c r="BF280" s="229">
        <f>IF(N280="snížená",J280,0)</f>
        <v>0</v>
      </c>
      <c r="BG280" s="229">
        <f>IF(N280="zákl. přenesená",J280,0)</f>
        <v>0</v>
      </c>
      <c r="BH280" s="229">
        <f>IF(N280="sníž. přenesená",J280,0)</f>
        <v>0</v>
      </c>
      <c r="BI280" s="229">
        <f>IF(N280="nulová",J280,0)</f>
        <v>0</v>
      </c>
      <c r="BJ280" s="16" t="s">
        <v>84</v>
      </c>
      <c r="BK280" s="229">
        <f>ROUND(I280*H280,2)</f>
        <v>0</v>
      </c>
      <c r="BL280" s="16" t="s">
        <v>128</v>
      </c>
      <c r="BM280" s="228" t="s">
        <v>456</v>
      </c>
    </row>
    <row r="281" spans="1:47" s="2" customFormat="1" ht="12">
      <c r="A281" s="37"/>
      <c r="B281" s="38"/>
      <c r="C281" s="39"/>
      <c r="D281" s="230" t="s">
        <v>130</v>
      </c>
      <c r="E281" s="39"/>
      <c r="F281" s="231" t="s">
        <v>457</v>
      </c>
      <c r="G281" s="39"/>
      <c r="H281" s="39"/>
      <c r="I281" s="232"/>
      <c r="J281" s="39"/>
      <c r="K281" s="39"/>
      <c r="L281" s="43"/>
      <c r="M281" s="233"/>
      <c r="N281" s="234"/>
      <c r="O281" s="90"/>
      <c r="P281" s="90"/>
      <c r="Q281" s="90"/>
      <c r="R281" s="90"/>
      <c r="S281" s="90"/>
      <c r="T281" s="91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T281" s="16" t="s">
        <v>130</v>
      </c>
      <c r="AU281" s="16" t="s">
        <v>86</v>
      </c>
    </row>
    <row r="282" spans="1:63" s="12" customFormat="1" ht="22.8" customHeight="1">
      <c r="A282" s="12"/>
      <c r="B282" s="201"/>
      <c r="C282" s="202"/>
      <c r="D282" s="203" t="s">
        <v>75</v>
      </c>
      <c r="E282" s="215" t="s">
        <v>161</v>
      </c>
      <c r="F282" s="215" t="s">
        <v>458</v>
      </c>
      <c r="G282" s="202"/>
      <c r="H282" s="202"/>
      <c r="I282" s="205"/>
      <c r="J282" s="216">
        <f>BK282</f>
        <v>0</v>
      </c>
      <c r="K282" s="202"/>
      <c r="L282" s="207"/>
      <c r="M282" s="208"/>
      <c r="N282" s="209"/>
      <c r="O282" s="209"/>
      <c r="P282" s="210">
        <f>SUM(P283:P328)</f>
        <v>0</v>
      </c>
      <c r="Q282" s="209"/>
      <c r="R282" s="210">
        <f>SUM(R283:R328)</f>
        <v>17.469085</v>
      </c>
      <c r="S282" s="209"/>
      <c r="T282" s="211">
        <f>SUM(T283:T328)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12" t="s">
        <v>84</v>
      </c>
      <c r="AT282" s="213" t="s">
        <v>75</v>
      </c>
      <c r="AU282" s="213" t="s">
        <v>84</v>
      </c>
      <c r="AY282" s="212" t="s">
        <v>121</v>
      </c>
      <c r="BK282" s="214">
        <f>SUM(BK283:BK328)</f>
        <v>0</v>
      </c>
    </row>
    <row r="283" spans="1:65" s="2" customFormat="1" ht="33" customHeight="1">
      <c r="A283" s="37"/>
      <c r="B283" s="38"/>
      <c r="C283" s="217" t="s">
        <v>459</v>
      </c>
      <c r="D283" s="217" t="s">
        <v>123</v>
      </c>
      <c r="E283" s="218" t="s">
        <v>460</v>
      </c>
      <c r="F283" s="219" t="s">
        <v>461</v>
      </c>
      <c r="G283" s="220" t="s">
        <v>179</v>
      </c>
      <c r="H283" s="221">
        <v>138</v>
      </c>
      <c r="I283" s="222"/>
      <c r="J283" s="223">
        <f>ROUND(I283*H283,2)</f>
        <v>0</v>
      </c>
      <c r="K283" s="219" t="s">
        <v>127</v>
      </c>
      <c r="L283" s="43"/>
      <c r="M283" s="224" t="s">
        <v>1</v>
      </c>
      <c r="N283" s="225" t="s">
        <v>41</v>
      </c>
      <c r="O283" s="90"/>
      <c r="P283" s="226">
        <f>O283*H283</f>
        <v>0</v>
      </c>
      <c r="Q283" s="226">
        <v>5E-05</v>
      </c>
      <c r="R283" s="226">
        <f>Q283*H283</f>
        <v>0.006900000000000001</v>
      </c>
      <c r="S283" s="226">
        <v>0</v>
      </c>
      <c r="T283" s="227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228" t="s">
        <v>128</v>
      </c>
      <c r="AT283" s="228" t="s">
        <v>123</v>
      </c>
      <c r="AU283" s="228" t="s">
        <v>86</v>
      </c>
      <c r="AY283" s="16" t="s">
        <v>121</v>
      </c>
      <c r="BE283" s="229">
        <f>IF(N283="základní",J283,0)</f>
        <v>0</v>
      </c>
      <c r="BF283" s="229">
        <f>IF(N283="snížená",J283,0)</f>
        <v>0</v>
      </c>
      <c r="BG283" s="229">
        <f>IF(N283="zákl. přenesená",J283,0)</f>
        <v>0</v>
      </c>
      <c r="BH283" s="229">
        <f>IF(N283="sníž. přenesená",J283,0)</f>
        <v>0</v>
      </c>
      <c r="BI283" s="229">
        <f>IF(N283="nulová",J283,0)</f>
        <v>0</v>
      </c>
      <c r="BJ283" s="16" t="s">
        <v>84</v>
      </c>
      <c r="BK283" s="229">
        <f>ROUND(I283*H283,2)</f>
        <v>0</v>
      </c>
      <c r="BL283" s="16" t="s">
        <v>128</v>
      </c>
      <c r="BM283" s="228" t="s">
        <v>462</v>
      </c>
    </row>
    <row r="284" spans="1:47" s="2" customFormat="1" ht="12">
      <c r="A284" s="37"/>
      <c r="B284" s="38"/>
      <c r="C284" s="39"/>
      <c r="D284" s="230" t="s">
        <v>130</v>
      </c>
      <c r="E284" s="39"/>
      <c r="F284" s="231" t="s">
        <v>463</v>
      </c>
      <c r="G284" s="39"/>
      <c r="H284" s="39"/>
      <c r="I284" s="232"/>
      <c r="J284" s="39"/>
      <c r="K284" s="39"/>
      <c r="L284" s="43"/>
      <c r="M284" s="233"/>
      <c r="N284" s="234"/>
      <c r="O284" s="90"/>
      <c r="P284" s="90"/>
      <c r="Q284" s="90"/>
      <c r="R284" s="90"/>
      <c r="S284" s="90"/>
      <c r="T284" s="91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T284" s="16" t="s">
        <v>130</v>
      </c>
      <c r="AU284" s="16" t="s">
        <v>86</v>
      </c>
    </row>
    <row r="285" spans="1:65" s="2" customFormat="1" ht="24.15" customHeight="1">
      <c r="A285" s="37"/>
      <c r="B285" s="38"/>
      <c r="C285" s="247" t="s">
        <v>464</v>
      </c>
      <c r="D285" s="247" t="s">
        <v>429</v>
      </c>
      <c r="E285" s="248" t="s">
        <v>465</v>
      </c>
      <c r="F285" s="249" t="s">
        <v>466</v>
      </c>
      <c r="G285" s="250" t="s">
        <v>179</v>
      </c>
      <c r="H285" s="251">
        <v>140.07</v>
      </c>
      <c r="I285" s="252"/>
      <c r="J285" s="253">
        <f>ROUND(I285*H285,2)</f>
        <v>0</v>
      </c>
      <c r="K285" s="249" t="s">
        <v>127</v>
      </c>
      <c r="L285" s="254"/>
      <c r="M285" s="255" t="s">
        <v>1</v>
      </c>
      <c r="N285" s="256" t="s">
        <v>41</v>
      </c>
      <c r="O285" s="90"/>
      <c r="P285" s="226">
        <f>O285*H285</f>
        <v>0</v>
      </c>
      <c r="Q285" s="226">
        <v>0.053</v>
      </c>
      <c r="R285" s="226">
        <f>Q285*H285</f>
        <v>7.42371</v>
      </c>
      <c r="S285" s="226">
        <v>0</v>
      </c>
      <c r="T285" s="227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228" t="s">
        <v>161</v>
      </c>
      <c r="AT285" s="228" t="s">
        <v>429</v>
      </c>
      <c r="AU285" s="228" t="s">
        <v>86</v>
      </c>
      <c r="AY285" s="16" t="s">
        <v>121</v>
      </c>
      <c r="BE285" s="229">
        <f>IF(N285="základní",J285,0)</f>
        <v>0</v>
      </c>
      <c r="BF285" s="229">
        <f>IF(N285="snížená",J285,0)</f>
        <v>0</v>
      </c>
      <c r="BG285" s="229">
        <f>IF(N285="zákl. přenesená",J285,0)</f>
        <v>0</v>
      </c>
      <c r="BH285" s="229">
        <f>IF(N285="sníž. přenesená",J285,0)</f>
        <v>0</v>
      </c>
      <c r="BI285" s="229">
        <f>IF(N285="nulová",J285,0)</f>
        <v>0</v>
      </c>
      <c r="BJ285" s="16" t="s">
        <v>84</v>
      </c>
      <c r="BK285" s="229">
        <f>ROUND(I285*H285,2)</f>
        <v>0</v>
      </c>
      <c r="BL285" s="16" t="s">
        <v>128</v>
      </c>
      <c r="BM285" s="228" t="s">
        <v>467</v>
      </c>
    </row>
    <row r="286" spans="1:47" s="2" customFormat="1" ht="12">
      <c r="A286" s="37"/>
      <c r="B286" s="38"/>
      <c r="C286" s="39"/>
      <c r="D286" s="230" t="s">
        <v>130</v>
      </c>
      <c r="E286" s="39"/>
      <c r="F286" s="231" t="s">
        <v>466</v>
      </c>
      <c r="G286" s="39"/>
      <c r="H286" s="39"/>
      <c r="I286" s="232"/>
      <c r="J286" s="39"/>
      <c r="K286" s="39"/>
      <c r="L286" s="43"/>
      <c r="M286" s="233"/>
      <c r="N286" s="234"/>
      <c r="O286" s="90"/>
      <c r="P286" s="90"/>
      <c r="Q286" s="90"/>
      <c r="R286" s="90"/>
      <c r="S286" s="90"/>
      <c r="T286" s="91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T286" s="16" t="s">
        <v>130</v>
      </c>
      <c r="AU286" s="16" t="s">
        <v>86</v>
      </c>
    </row>
    <row r="287" spans="1:51" s="13" customFormat="1" ht="12">
      <c r="A287" s="13"/>
      <c r="B287" s="235"/>
      <c r="C287" s="236"/>
      <c r="D287" s="230" t="s">
        <v>188</v>
      </c>
      <c r="E287" s="236"/>
      <c r="F287" s="238" t="s">
        <v>468</v>
      </c>
      <c r="G287" s="236"/>
      <c r="H287" s="239">
        <v>140.07</v>
      </c>
      <c r="I287" s="240"/>
      <c r="J287" s="236"/>
      <c r="K287" s="236"/>
      <c r="L287" s="241"/>
      <c r="M287" s="242"/>
      <c r="N287" s="243"/>
      <c r="O287" s="243"/>
      <c r="P287" s="243"/>
      <c r="Q287" s="243"/>
      <c r="R287" s="243"/>
      <c r="S287" s="243"/>
      <c r="T287" s="244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5" t="s">
        <v>188</v>
      </c>
      <c r="AU287" s="245" t="s">
        <v>86</v>
      </c>
      <c r="AV287" s="13" t="s">
        <v>86</v>
      </c>
      <c r="AW287" s="13" t="s">
        <v>4</v>
      </c>
      <c r="AX287" s="13" t="s">
        <v>84</v>
      </c>
      <c r="AY287" s="245" t="s">
        <v>121</v>
      </c>
    </row>
    <row r="288" spans="1:65" s="2" customFormat="1" ht="24.15" customHeight="1">
      <c r="A288" s="37"/>
      <c r="B288" s="38"/>
      <c r="C288" s="217" t="s">
        <v>469</v>
      </c>
      <c r="D288" s="217" t="s">
        <v>123</v>
      </c>
      <c r="E288" s="218" t="s">
        <v>470</v>
      </c>
      <c r="F288" s="219" t="s">
        <v>471</v>
      </c>
      <c r="G288" s="220" t="s">
        <v>134</v>
      </c>
      <c r="H288" s="221">
        <v>7</v>
      </c>
      <c r="I288" s="222"/>
      <c r="J288" s="223">
        <f>ROUND(I288*H288,2)</f>
        <v>0</v>
      </c>
      <c r="K288" s="219" t="s">
        <v>127</v>
      </c>
      <c r="L288" s="43"/>
      <c r="M288" s="224" t="s">
        <v>1</v>
      </c>
      <c r="N288" s="225" t="s">
        <v>41</v>
      </c>
      <c r="O288" s="90"/>
      <c r="P288" s="226">
        <f>O288*H288</f>
        <v>0</v>
      </c>
      <c r="Q288" s="226">
        <v>8E-05</v>
      </c>
      <c r="R288" s="226">
        <f>Q288*H288</f>
        <v>0.0005600000000000001</v>
      </c>
      <c r="S288" s="226">
        <v>0</v>
      </c>
      <c r="T288" s="227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228" t="s">
        <v>128</v>
      </c>
      <c r="AT288" s="228" t="s">
        <v>123</v>
      </c>
      <c r="AU288" s="228" t="s">
        <v>86</v>
      </c>
      <c r="AY288" s="16" t="s">
        <v>121</v>
      </c>
      <c r="BE288" s="229">
        <f>IF(N288="základní",J288,0)</f>
        <v>0</v>
      </c>
      <c r="BF288" s="229">
        <f>IF(N288="snížená",J288,0)</f>
        <v>0</v>
      </c>
      <c r="BG288" s="229">
        <f>IF(N288="zákl. přenesená",J288,0)</f>
        <v>0</v>
      </c>
      <c r="BH288" s="229">
        <f>IF(N288="sníž. přenesená",J288,0)</f>
        <v>0</v>
      </c>
      <c r="BI288" s="229">
        <f>IF(N288="nulová",J288,0)</f>
        <v>0</v>
      </c>
      <c r="BJ288" s="16" t="s">
        <v>84</v>
      </c>
      <c r="BK288" s="229">
        <f>ROUND(I288*H288,2)</f>
        <v>0</v>
      </c>
      <c r="BL288" s="16" t="s">
        <v>128</v>
      </c>
      <c r="BM288" s="228" t="s">
        <v>472</v>
      </c>
    </row>
    <row r="289" spans="1:47" s="2" customFormat="1" ht="12">
      <c r="A289" s="37"/>
      <c r="B289" s="38"/>
      <c r="C289" s="39"/>
      <c r="D289" s="230" t="s">
        <v>130</v>
      </c>
      <c r="E289" s="39"/>
      <c r="F289" s="231" t="s">
        <v>473</v>
      </c>
      <c r="G289" s="39"/>
      <c r="H289" s="39"/>
      <c r="I289" s="232"/>
      <c r="J289" s="39"/>
      <c r="K289" s="39"/>
      <c r="L289" s="43"/>
      <c r="M289" s="233"/>
      <c r="N289" s="234"/>
      <c r="O289" s="90"/>
      <c r="P289" s="90"/>
      <c r="Q289" s="90"/>
      <c r="R289" s="90"/>
      <c r="S289" s="90"/>
      <c r="T289" s="91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T289" s="16" t="s">
        <v>130</v>
      </c>
      <c r="AU289" s="16" t="s">
        <v>86</v>
      </c>
    </row>
    <row r="290" spans="1:65" s="2" customFormat="1" ht="24.15" customHeight="1">
      <c r="A290" s="37"/>
      <c r="B290" s="38"/>
      <c r="C290" s="247" t="s">
        <v>474</v>
      </c>
      <c r="D290" s="247" t="s">
        <v>429</v>
      </c>
      <c r="E290" s="248" t="s">
        <v>475</v>
      </c>
      <c r="F290" s="249" t="s">
        <v>476</v>
      </c>
      <c r="G290" s="250" t="s">
        <v>134</v>
      </c>
      <c r="H290" s="251">
        <v>3.045</v>
      </c>
      <c r="I290" s="252"/>
      <c r="J290" s="253">
        <f>ROUND(I290*H290,2)</f>
        <v>0</v>
      </c>
      <c r="K290" s="249" t="s">
        <v>127</v>
      </c>
      <c r="L290" s="254"/>
      <c r="M290" s="255" t="s">
        <v>1</v>
      </c>
      <c r="N290" s="256" t="s">
        <v>41</v>
      </c>
      <c r="O290" s="90"/>
      <c r="P290" s="226">
        <f>O290*H290</f>
        <v>0</v>
      </c>
      <c r="Q290" s="226">
        <v>0.041</v>
      </c>
      <c r="R290" s="226">
        <f>Q290*H290</f>
        <v>0.124845</v>
      </c>
      <c r="S290" s="226">
        <v>0</v>
      </c>
      <c r="T290" s="227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228" t="s">
        <v>161</v>
      </c>
      <c r="AT290" s="228" t="s">
        <v>429</v>
      </c>
      <c r="AU290" s="228" t="s">
        <v>86</v>
      </c>
      <c r="AY290" s="16" t="s">
        <v>121</v>
      </c>
      <c r="BE290" s="229">
        <f>IF(N290="základní",J290,0)</f>
        <v>0</v>
      </c>
      <c r="BF290" s="229">
        <f>IF(N290="snížená",J290,0)</f>
        <v>0</v>
      </c>
      <c r="BG290" s="229">
        <f>IF(N290="zákl. přenesená",J290,0)</f>
        <v>0</v>
      </c>
      <c r="BH290" s="229">
        <f>IF(N290="sníž. přenesená",J290,0)</f>
        <v>0</v>
      </c>
      <c r="BI290" s="229">
        <f>IF(N290="nulová",J290,0)</f>
        <v>0</v>
      </c>
      <c r="BJ290" s="16" t="s">
        <v>84</v>
      </c>
      <c r="BK290" s="229">
        <f>ROUND(I290*H290,2)</f>
        <v>0</v>
      </c>
      <c r="BL290" s="16" t="s">
        <v>128</v>
      </c>
      <c r="BM290" s="228" t="s">
        <v>477</v>
      </c>
    </row>
    <row r="291" spans="1:47" s="2" customFormat="1" ht="12">
      <c r="A291" s="37"/>
      <c r="B291" s="38"/>
      <c r="C291" s="39"/>
      <c r="D291" s="230" t="s">
        <v>130</v>
      </c>
      <c r="E291" s="39"/>
      <c r="F291" s="231" t="s">
        <v>476</v>
      </c>
      <c r="G291" s="39"/>
      <c r="H291" s="39"/>
      <c r="I291" s="232"/>
      <c r="J291" s="39"/>
      <c r="K291" s="39"/>
      <c r="L291" s="43"/>
      <c r="M291" s="233"/>
      <c r="N291" s="234"/>
      <c r="O291" s="90"/>
      <c r="P291" s="90"/>
      <c r="Q291" s="90"/>
      <c r="R291" s="90"/>
      <c r="S291" s="90"/>
      <c r="T291" s="91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T291" s="16" t="s">
        <v>130</v>
      </c>
      <c r="AU291" s="16" t="s">
        <v>86</v>
      </c>
    </row>
    <row r="292" spans="1:51" s="13" customFormat="1" ht="12">
      <c r="A292" s="13"/>
      <c r="B292" s="235"/>
      <c r="C292" s="236"/>
      <c r="D292" s="230" t="s">
        <v>188</v>
      </c>
      <c r="E292" s="236"/>
      <c r="F292" s="238" t="s">
        <v>478</v>
      </c>
      <c r="G292" s="236"/>
      <c r="H292" s="239">
        <v>3.045</v>
      </c>
      <c r="I292" s="240"/>
      <c r="J292" s="236"/>
      <c r="K292" s="236"/>
      <c r="L292" s="241"/>
      <c r="M292" s="242"/>
      <c r="N292" s="243"/>
      <c r="O292" s="243"/>
      <c r="P292" s="243"/>
      <c r="Q292" s="243"/>
      <c r="R292" s="243"/>
      <c r="S292" s="243"/>
      <c r="T292" s="244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5" t="s">
        <v>188</v>
      </c>
      <c r="AU292" s="245" t="s">
        <v>86</v>
      </c>
      <c r="AV292" s="13" t="s">
        <v>86</v>
      </c>
      <c r="AW292" s="13" t="s">
        <v>4</v>
      </c>
      <c r="AX292" s="13" t="s">
        <v>84</v>
      </c>
      <c r="AY292" s="245" t="s">
        <v>121</v>
      </c>
    </row>
    <row r="293" spans="1:65" s="2" customFormat="1" ht="33" customHeight="1">
      <c r="A293" s="37"/>
      <c r="B293" s="38"/>
      <c r="C293" s="247" t="s">
        <v>479</v>
      </c>
      <c r="D293" s="247" t="s">
        <v>429</v>
      </c>
      <c r="E293" s="248" t="s">
        <v>480</v>
      </c>
      <c r="F293" s="249" t="s">
        <v>481</v>
      </c>
      <c r="G293" s="250" t="s">
        <v>134</v>
      </c>
      <c r="H293" s="251">
        <v>4.06</v>
      </c>
      <c r="I293" s="252"/>
      <c r="J293" s="253">
        <f>ROUND(I293*H293,2)</f>
        <v>0</v>
      </c>
      <c r="K293" s="249" t="s">
        <v>127</v>
      </c>
      <c r="L293" s="254"/>
      <c r="M293" s="255" t="s">
        <v>1</v>
      </c>
      <c r="N293" s="256" t="s">
        <v>41</v>
      </c>
      <c r="O293" s="90"/>
      <c r="P293" s="226">
        <f>O293*H293</f>
        <v>0</v>
      </c>
      <c r="Q293" s="226">
        <v>0.034</v>
      </c>
      <c r="R293" s="226">
        <f>Q293*H293</f>
        <v>0.13804</v>
      </c>
      <c r="S293" s="226">
        <v>0</v>
      </c>
      <c r="T293" s="227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228" t="s">
        <v>161</v>
      </c>
      <c r="AT293" s="228" t="s">
        <v>429</v>
      </c>
      <c r="AU293" s="228" t="s">
        <v>86</v>
      </c>
      <c r="AY293" s="16" t="s">
        <v>121</v>
      </c>
      <c r="BE293" s="229">
        <f>IF(N293="základní",J293,0)</f>
        <v>0</v>
      </c>
      <c r="BF293" s="229">
        <f>IF(N293="snížená",J293,0)</f>
        <v>0</v>
      </c>
      <c r="BG293" s="229">
        <f>IF(N293="zákl. přenesená",J293,0)</f>
        <v>0</v>
      </c>
      <c r="BH293" s="229">
        <f>IF(N293="sníž. přenesená",J293,0)</f>
        <v>0</v>
      </c>
      <c r="BI293" s="229">
        <f>IF(N293="nulová",J293,0)</f>
        <v>0</v>
      </c>
      <c r="BJ293" s="16" t="s">
        <v>84</v>
      </c>
      <c r="BK293" s="229">
        <f>ROUND(I293*H293,2)</f>
        <v>0</v>
      </c>
      <c r="BL293" s="16" t="s">
        <v>128</v>
      </c>
      <c r="BM293" s="228" t="s">
        <v>482</v>
      </c>
    </row>
    <row r="294" spans="1:47" s="2" customFormat="1" ht="12">
      <c r="A294" s="37"/>
      <c r="B294" s="38"/>
      <c r="C294" s="39"/>
      <c r="D294" s="230" t="s">
        <v>130</v>
      </c>
      <c r="E294" s="39"/>
      <c r="F294" s="231" t="s">
        <v>481</v>
      </c>
      <c r="G294" s="39"/>
      <c r="H294" s="39"/>
      <c r="I294" s="232"/>
      <c r="J294" s="39"/>
      <c r="K294" s="39"/>
      <c r="L294" s="43"/>
      <c r="M294" s="233"/>
      <c r="N294" s="234"/>
      <c r="O294" s="90"/>
      <c r="P294" s="90"/>
      <c r="Q294" s="90"/>
      <c r="R294" s="90"/>
      <c r="S294" s="90"/>
      <c r="T294" s="91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T294" s="16" t="s">
        <v>130</v>
      </c>
      <c r="AU294" s="16" t="s">
        <v>86</v>
      </c>
    </row>
    <row r="295" spans="1:51" s="13" customFormat="1" ht="12">
      <c r="A295" s="13"/>
      <c r="B295" s="235"/>
      <c r="C295" s="236"/>
      <c r="D295" s="230" t="s">
        <v>188</v>
      </c>
      <c r="E295" s="236"/>
      <c r="F295" s="238" t="s">
        <v>483</v>
      </c>
      <c r="G295" s="236"/>
      <c r="H295" s="239">
        <v>4.06</v>
      </c>
      <c r="I295" s="240"/>
      <c r="J295" s="236"/>
      <c r="K295" s="236"/>
      <c r="L295" s="241"/>
      <c r="M295" s="242"/>
      <c r="N295" s="243"/>
      <c r="O295" s="243"/>
      <c r="P295" s="243"/>
      <c r="Q295" s="243"/>
      <c r="R295" s="243"/>
      <c r="S295" s="243"/>
      <c r="T295" s="244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5" t="s">
        <v>188</v>
      </c>
      <c r="AU295" s="245" t="s">
        <v>86</v>
      </c>
      <c r="AV295" s="13" t="s">
        <v>86</v>
      </c>
      <c r="AW295" s="13" t="s">
        <v>4</v>
      </c>
      <c r="AX295" s="13" t="s">
        <v>84</v>
      </c>
      <c r="AY295" s="245" t="s">
        <v>121</v>
      </c>
    </row>
    <row r="296" spans="1:65" s="2" customFormat="1" ht="16.5" customHeight="1">
      <c r="A296" s="37"/>
      <c r="B296" s="38"/>
      <c r="C296" s="217" t="s">
        <v>484</v>
      </c>
      <c r="D296" s="217" t="s">
        <v>123</v>
      </c>
      <c r="E296" s="218" t="s">
        <v>485</v>
      </c>
      <c r="F296" s="219" t="s">
        <v>486</v>
      </c>
      <c r="G296" s="220" t="s">
        <v>134</v>
      </c>
      <c r="H296" s="221">
        <v>1</v>
      </c>
      <c r="I296" s="222"/>
      <c r="J296" s="223">
        <f>ROUND(I296*H296,2)</f>
        <v>0</v>
      </c>
      <c r="K296" s="219" t="s">
        <v>127</v>
      </c>
      <c r="L296" s="43"/>
      <c r="M296" s="224" t="s">
        <v>1</v>
      </c>
      <c r="N296" s="225" t="s">
        <v>41</v>
      </c>
      <c r="O296" s="90"/>
      <c r="P296" s="226">
        <f>O296*H296</f>
        <v>0</v>
      </c>
      <c r="Q296" s="226">
        <v>0.35647</v>
      </c>
      <c r="R296" s="226">
        <f>Q296*H296</f>
        <v>0.35647</v>
      </c>
      <c r="S296" s="226">
        <v>0</v>
      </c>
      <c r="T296" s="227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228" t="s">
        <v>128</v>
      </c>
      <c r="AT296" s="228" t="s">
        <v>123</v>
      </c>
      <c r="AU296" s="228" t="s">
        <v>86</v>
      </c>
      <c r="AY296" s="16" t="s">
        <v>121</v>
      </c>
      <c r="BE296" s="229">
        <f>IF(N296="základní",J296,0)</f>
        <v>0</v>
      </c>
      <c r="BF296" s="229">
        <f>IF(N296="snížená",J296,0)</f>
        <v>0</v>
      </c>
      <c r="BG296" s="229">
        <f>IF(N296="zákl. přenesená",J296,0)</f>
        <v>0</v>
      </c>
      <c r="BH296" s="229">
        <f>IF(N296="sníž. přenesená",J296,0)</f>
        <v>0</v>
      </c>
      <c r="BI296" s="229">
        <f>IF(N296="nulová",J296,0)</f>
        <v>0</v>
      </c>
      <c r="BJ296" s="16" t="s">
        <v>84</v>
      </c>
      <c r="BK296" s="229">
        <f>ROUND(I296*H296,2)</f>
        <v>0</v>
      </c>
      <c r="BL296" s="16" t="s">
        <v>128</v>
      </c>
      <c r="BM296" s="228" t="s">
        <v>487</v>
      </c>
    </row>
    <row r="297" spans="1:47" s="2" customFormat="1" ht="12">
      <c r="A297" s="37"/>
      <c r="B297" s="38"/>
      <c r="C297" s="39"/>
      <c r="D297" s="230" t="s">
        <v>130</v>
      </c>
      <c r="E297" s="39"/>
      <c r="F297" s="231" t="s">
        <v>488</v>
      </c>
      <c r="G297" s="39"/>
      <c r="H297" s="39"/>
      <c r="I297" s="232"/>
      <c r="J297" s="39"/>
      <c r="K297" s="39"/>
      <c r="L297" s="43"/>
      <c r="M297" s="233"/>
      <c r="N297" s="234"/>
      <c r="O297" s="90"/>
      <c r="P297" s="90"/>
      <c r="Q297" s="90"/>
      <c r="R297" s="90"/>
      <c r="S297" s="90"/>
      <c r="T297" s="91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T297" s="16" t="s">
        <v>130</v>
      </c>
      <c r="AU297" s="16" t="s">
        <v>86</v>
      </c>
    </row>
    <row r="298" spans="1:65" s="2" customFormat="1" ht="24.15" customHeight="1">
      <c r="A298" s="37"/>
      <c r="B298" s="38"/>
      <c r="C298" s="217" t="s">
        <v>489</v>
      </c>
      <c r="D298" s="217" t="s">
        <v>123</v>
      </c>
      <c r="E298" s="218" t="s">
        <v>490</v>
      </c>
      <c r="F298" s="219" t="s">
        <v>491</v>
      </c>
      <c r="G298" s="220" t="s">
        <v>492</v>
      </c>
      <c r="H298" s="221">
        <v>3</v>
      </c>
      <c r="I298" s="222"/>
      <c r="J298" s="223">
        <f>ROUND(I298*H298,2)</f>
        <v>0</v>
      </c>
      <c r="K298" s="219" t="s">
        <v>127</v>
      </c>
      <c r="L298" s="43"/>
      <c r="M298" s="224" t="s">
        <v>1</v>
      </c>
      <c r="N298" s="225" t="s">
        <v>41</v>
      </c>
      <c r="O298" s="90"/>
      <c r="P298" s="226">
        <f>O298*H298</f>
        <v>0</v>
      </c>
      <c r="Q298" s="226">
        <v>0.00031</v>
      </c>
      <c r="R298" s="226">
        <f>Q298*H298</f>
        <v>0.00093</v>
      </c>
      <c r="S298" s="226">
        <v>0</v>
      </c>
      <c r="T298" s="227">
        <f>S298*H298</f>
        <v>0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228" t="s">
        <v>128</v>
      </c>
      <c r="AT298" s="228" t="s">
        <v>123</v>
      </c>
      <c r="AU298" s="228" t="s">
        <v>86</v>
      </c>
      <c r="AY298" s="16" t="s">
        <v>121</v>
      </c>
      <c r="BE298" s="229">
        <f>IF(N298="základní",J298,0)</f>
        <v>0</v>
      </c>
      <c r="BF298" s="229">
        <f>IF(N298="snížená",J298,0)</f>
        <v>0</v>
      </c>
      <c r="BG298" s="229">
        <f>IF(N298="zákl. přenesená",J298,0)</f>
        <v>0</v>
      </c>
      <c r="BH298" s="229">
        <f>IF(N298="sníž. přenesená",J298,0)</f>
        <v>0</v>
      </c>
      <c r="BI298" s="229">
        <f>IF(N298="nulová",J298,0)</f>
        <v>0</v>
      </c>
      <c r="BJ298" s="16" t="s">
        <v>84</v>
      </c>
      <c r="BK298" s="229">
        <f>ROUND(I298*H298,2)</f>
        <v>0</v>
      </c>
      <c r="BL298" s="16" t="s">
        <v>128</v>
      </c>
      <c r="BM298" s="228" t="s">
        <v>493</v>
      </c>
    </row>
    <row r="299" spans="1:47" s="2" customFormat="1" ht="12">
      <c r="A299" s="37"/>
      <c r="B299" s="38"/>
      <c r="C299" s="39"/>
      <c r="D299" s="230" t="s">
        <v>130</v>
      </c>
      <c r="E299" s="39"/>
      <c r="F299" s="231" t="s">
        <v>494</v>
      </c>
      <c r="G299" s="39"/>
      <c r="H299" s="39"/>
      <c r="I299" s="232"/>
      <c r="J299" s="39"/>
      <c r="K299" s="39"/>
      <c r="L299" s="43"/>
      <c r="M299" s="233"/>
      <c r="N299" s="234"/>
      <c r="O299" s="90"/>
      <c r="P299" s="90"/>
      <c r="Q299" s="90"/>
      <c r="R299" s="90"/>
      <c r="S299" s="90"/>
      <c r="T299" s="91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T299" s="16" t="s">
        <v>130</v>
      </c>
      <c r="AU299" s="16" t="s">
        <v>86</v>
      </c>
    </row>
    <row r="300" spans="1:65" s="2" customFormat="1" ht="16.5" customHeight="1">
      <c r="A300" s="37"/>
      <c r="B300" s="38"/>
      <c r="C300" s="217" t="s">
        <v>495</v>
      </c>
      <c r="D300" s="217" t="s">
        <v>123</v>
      </c>
      <c r="E300" s="218" t="s">
        <v>496</v>
      </c>
      <c r="F300" s="219" t="s">
        <v>497</v>
      </c>
      <c r="G300" s="220" t="s">
        <v>134</v>
      </c>
      <c r="H300" s="221">
        <v>1</v>
      </c>
      <c r="I300" s="222"/>
      <c r="J300" s="223">
        <f>ROUND(I300*H300,2)</f>
        <v>0</v>
      </c>
      <c r="K300" s="219" t="s">
        <v>1</v>
      </c>
      <c r="L300" s="43"/>
      <c r="M300" s="224" t="s">
        <v>1</v>
      </c>
      <c r="N300" s="225" t="s">
        <v>41</v>
      </c>
      <c r="O300" s="90"/>
      <c r="P300" s="226">
        <f>O300*H300</f>
        <v>0</v>
      </c>
      <c r="Q300" s="226">
        <v>0</v>
      </c>
      <c r="R300" s="226">
        <f>Q300*H300</f>
        <v>0</v>
      </c>
      <c r="S300" s="226">
        <v>0</v>
      </c>
      <c r="T300" s="227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228" t="s">
        <v>128</v>
      </c>
      <c r="AT300" s="228" t="s">
        <v>123</v>
      </c>
      <c r="AU300" s="228" t="s">
        <v>86</v>
      </c>
      <c r="AY300" s="16" t="s">
        <v>121</v>
      </c>
      <c r="BE300" s="229">
        <f>IF(N300="základní",J300,0)</f>
        <v>0</v>
      </c>
      <c r="BF300" s="229">
        <f>IF(N300="snížená",J300,0)</f>
        <v>0</v>
      </c>
      <c r="BG300" s="229">
        <f>IF(N300="zákl. přenesená",J300,0)</f>
        <v>0</v>
      </c>
      <c r="BH300" s="229">
        <f>IF(N300="sníž. přenesená",J300,0)</f>
        <v>0</v>
      </c>
      <c r="BI300" s="229">
        <f>IF(N300="nulová",J300,0)</f>
        <v>0</v>
      </c>
      <c r="BJ300" s="16" t="s">
        <v>84</v>
      </c>
      <c r="BK300" s="229">
        <f>ROUND(I300*H300,2)</f>
        <v>0</v>
      </c>
      <c r="BL300" s="16" t="s">
        <v>128</v>
      </c>
      <c r="BM300" s="228" t="s">
        <v>498</v>
      </c>
    </row>
    <row r="301" spans="1:47" s="2" customFormat="1" ht="12">
      <c r="A301" s="37"/>
      <c r="B301" s="38"/>
      <c r="C301" s="39"/>
      <c r="D301" s="230" t="s">
        <v>130</v>
      </c>
      <c r="E301" s="39"/>
      <c r="F301" s="231" t="s">
        <v>497</v>
      </c>
      <c r="G301" s="39"/>
      <c r="H301" s="39"/>
      <c r="I301" s="232"/>
      <c r="J301" s="39"/>
      <c r="K301" s="39"/>
      <c r="L301" s="43"/>
      <c r="M301" s="233"/>
      <c r="N301" s="234"/>
      <c r="O301" s="90"/>
      <c r="P301" s="90"/>
      <c r="Q301" s="90"/>
      <c r="R301" s="90"/>
      <c r="S301" s="90"/>
      <c r="T301" s="91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T301" s="16" t="s">
        <v>130</v>
      </c>
      <c r="AU301" s="16" t="s">
        <v>86</v>
      </c>
    </row>
    <row r="302" spans="1:65" s="2" customFormat="1" ht="24.15" customHeight="1">
      <c r="A302" s="37"/>
      <c r="B302" s="38"/>
      <c r="C302" s="217" t="s">
        <v>499</v>
      </c>
      <c r="D302" s="217" t="s">
        <v>123</v>
      </c>
      <c r="E302" s="218" t="s">
        <v>500</v>
      </c>
      <c r="F302" s="219" t="s">
        <v>501</v>
      </c>
      <c r="G302" s="220" t="s">
        <v>134</v>
      </c>
      <c r="H302" s="221">
        <v>4</v>
      </c>
      <c r="I302" s="222"/>
      <c r="J302" s="223">
        <f>ROUND(I302*H302,2)</f>
        <v>0</v>
      </c>
      <c r="K302" s="219" t="s">
        <v>127</v>
      </c>
      <c r="L302" s="43"/>
      <c r="M302" s="224" t="s">
        <v>1</v>
      </c>
      <c r="N302" s="225" t="s">
        <v>41</v>
      </c>
      <c r="O302" s="90"/>
      <c r="P302" s="226">
        <f>O302*H302</f>
        <v>0</v>
      </c>
      <c r="Q302" s="226">
        <v>0.01019</v>
      </c>
      <c r="R302" s="226">
        <f>Q302*H302</f>
        <v>0.04076</v>
      </c>
      <c r="S302" s="226">
        <v>0</v>
      </c>
      <c r="T302" s="227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228" t="s">
        <v>128</v>
      </c>
      <c r="AT302" s="228" t="s">
        <v>123</v>
      </c>
      <c r="AU302" s="228" t="s">
        <v>86</v>
      </c>
      <c r="AY302" s="16" t="s">
        <v>121</v>
      </c>
      <c r="BE302" s="229">
        <f>IF(N302="základní",J302,0)</f>
        <v>0</v>
      </c>
      <c r="BF302" s="229">
        <f>IF(N302="snížená",J302,0)</f>
        <v>0</v>
      </c>
      <c r="BG302" s="229">
        <f>IF(N302="zákl. přenesená",J302,0)</f>
        <v>0</v>
      </c>
      <c r="BH302" s="229">
        <f>IF(N302="sníž. přenesená",J302,0)</f>
        <v>0</v>
      </c>
      <c r="BI302" s="229">
        <f>IF(N302="nulová",J302,0)</f>
        <v>0</v>
      </c>
      <c r="BJ302" s="16" t="s">
        <v>84</v>
      </c>
      <c r="BK302" s="229">
        <f>ROUND(I302*H302,2)</f>
        <v>0</v>
      </c>
      <c r="BL302" s="16" t="s">
        <v>128</v>
      </c>
      <c r="BM302" s="228" t="s">
        <v>502</v>
      </c>
    </row>
    <row r="303" spans="1:47" s="2" customFormat="1" ht="12">
      <c r="A303" s="37"/>
      <c r="B303" s="38"/>
      <c r="C303" s="39"/>
      <c r="D303" s="230" t="s">
        <v>130</v>
      </c>
      <c r="E303" s="39"/>
      <c r="F303" s="231" t="s">
        <v>501</v>
      </c>
      <c r="G303" s="39"/>
      <c r="H303" s="39"/>
      <c r="I303" s="232"/>
      <c r="J303" s="39"/>
      <c r="K303" s="39"/>
      <c r="L303" s="43"/>
      <c r="M303" s="233"/>
      <c r="N303" s="234"/>
      <c r="O303" s="90"/>
      <c r="P303" s="90"/>
      <c r="Q303" s="90"/>
      <c r="R303" s="90"/>
      <c r="S303" s="90"/>
      <c r="T303" s="91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T303" s="16" t="s">
        <v>130</v>
      </c>
      <c r="AU303" s="16" t="s">
        <v>86</v>
      </c>
    </row>
    <row r="304" spans="1:65" s="2" customFormat="1" ht="16.5" customHeight="1">
      <c r="A304" s="37"/>
      <c r="B304" s="38"/>
      <c r="C304" s="247" t="s">
        <v>503</v>
      </c>
      <c r="D304" s="247" t="s">
        <v>429</v>
      </c>
      <c r="E304" s="248" t="s">
        <v>504</v>
      </c>
      <c r="F304" s="249" t="s">
        <v>505</v>
      </c>
      <c r="G304" s="250" t="s">
        <v>134</v>
      </c>
      <c r="H304" s="251">
        <v>1</v>
      </c>
      <c r="I304" s="252"/>
      <c r="J304" s="253">
        <f>ROUND(I304*H304,2)</f>
        <v>0</v>
      </c>
      <c r="K304" s="249" t="s">
        <v>127</v>
      </c>
      <c r="L304" s="254"/>
      <c r="M304" s="255" t="s">
        <v>1</v>
      </c>
      <c r="N304" s="256" t="s">
        <v>41</v>
      </c>
      <c r="O304" s="90"/>
      <c r="P304" s="226">
        <f>O304*H304</f>
        <v>0</v>
      </c>
      <c r="Q304" s="226">
        <v>0.526</v>
      </c>
      <c r="R304" s="226">
        <f>Q304*H304</f>
        <v>0.526</v>
      </c>
      <c r="S304" s="226">
        <v>0</v>
      </c>
      <c r="T304" s="227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228" t="s">
        <v>161</v>
      </c>
      <c r="AT304" s="228" t="s">
        <v>429</v>
      </c>
      <c r="AU304" s="228" t="s">
        <v>86</v>
      </c>
      <c r="AY304" s="16" t="s">
        <v>121</v>
      </c>
      <c r="BE304" s="229">
        <f>IF(N304="základní",J304,0)</f>
        <v>0</v>
      </c>
      <c r="BF304" s="229">
        <f>IF(N304="snížená",J304,0)</f>
        <v>0</v>
      </c>
      <c r="BG304" s="229">
        <f>IF(N304="zákl. přenesená",J304,0)</f>
        <v>0</v>
      </c>
      <c r="BH304" s="229">
        <f>IF(N304="sníž. přenesená",J304,0)</f>
        <v>0</v>
      </c>
      <c r="BI304" s="229">
        <f>IF(N304="nulová",J304,0)</f>
        <v>0</v>
      </c>
      <c r="BJ304" s="16" t="s">
        <v>84</v>
      </c>
      <c r="BK304" s="229">
        <f>ROUND(I304*H304,2)</f>
        <v>0</v>
      </c>
      <c r="BL304" s="16" t="s">
        <v>128</v>
      </c>
      <c r="BM304" s="228" t="s">
        <v>506</v>
      </c>
    </row>
    <row r="305" spans="1:47" s="2" customFormat="1" ht="12">
      <c r="A305" s="37"/>
      <c r="B305" s="38"/>
      <c r="C305" s="39"/>
      <c r="D305" s="230" t="s">
        <v>130</v>
      </c>
      <c r="E305" s="39"/>
      <c r="F305" s="231" t="s">
        <v>505</v>
      </c>
      <c r="G305" s="39"/>
      <c r="H305" s="39"/>
      <c r="I305" s="232"/>
      <c r="J305" s="39"/>
      <c r="K305" s="39"/>
      <c r="L305" s="43"/>
      <c r="M305" s="233"/>
      <c r="N305" s="234"/>
      <c r="O305" s="90"/>
      <c r="P305" s="90"/>
      <c r="Q305" s="90"/>
      <c r="R305" s="90"/>
      <c r="S305" s="90"/>
      <c r="T305" s="91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T305" s="16" t="s">
        <v>130</v>
      </c>
      <c r="AU305" s="16" t="s">
        <v>86</v>
      </c>
    </row>
    <row r="306" spans="1:65" s="2" customFormat="1" ht="16.5" customHeight="1">
      <c r="A306" s="37"/>
      <c r="B306" s="38"/>
      <c r="C306" s="247" t="s">
        <v>507</v>
      </c>
      <c r="D306" s="247" t="s">
        <v>429</v>
      </c>
      <c r="E306" s="248" t="s">
        <v>508</v>
      </c>
      <c r="F306" s="249" t="s">
        <v>509</v>
      </c>
      <c r="G306" s="250" t="s">
        <v>134</v>
      </c>
      <c r="H306" s="251">
        <v>3</v>
      </c>
      <c r="I306" s="252"/>
      <c r="J306" s="253">
        <f>ROUND(I306*H306,2)</f>
        <v>0</v>
      </c>
      <c r="K306" s="249" t="s">
        <v>127</v>
      </c>
      <c r="L306" s="254"/>
      <c r="M306" s="255" t="s">
        <v>1</v>
      </c>
      <c r="N306" s="256" t="s">
        <v>41</v>
      </c>
      <c r="O306" s="90"/>
      <c r="P306" s="226">
        <f>O306*H306</f>
        <v>0</v>
      </c>
      <c r="Q306" s="226">
        <v>0.262</v>
      </c>
      <c r="R306" s="226">
        <f>Q306*H306</f>
        <v>0.786</v>
      </c>
      <c r="S306" s="226">
        <v>0</v>
      </c>
      <c r="T306" s="227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228" t="s">
        <v>161</v>
      </c>
      <c r="AT306" s="228" t="s">
        <v>429</v>
      </c>
      <c r="AU306" s="228" t="s">
        <v>86</v>
      </c>
      <c r="AY306" s="16" t="s">
        <v>121</v>
      </c>
      <c r="BE306" s="229">
        <f>IF(N306="základní",J306,0)</f>
        <v>0</v>
      </c>
      <c r="BF306" s="229">
        <f>IF(N306="snížená",J306,0)</f>
        <v>0</v>
      </c>
      <c r="BG306" s="229">
        <f>IF(N306="zákl. přenesená",J306,0)</f>
        <v>0</v>
      </c>
      <c r="BH306" s="229">
        <f>IF(N306="sníž. přenesená",J306,0)</f>
        <v>0</v>
      </c>
      <c r="BI306" s="229">
        <f>IF(N306="nulová",J306,0)</f>
        <v>0</v>
      </c>
      <c r="BJ306" s="16" t="s">
        <v>84</v>
      </c>
      <c r="BK306" s="229">
        <f>ROUND(I306*H306,2)</f>
        <v>0</v>
      </c>
      <c r="BL306" s="16" t="s">
        <v>128</v>
      </c>
      <c r="BM306" s="228" t="s">
        <v>510</v>
      </c>
    </row>
    <row r="307" spans="1:47" s="2" customFormat="1" ht="12">
      <c r="A307" s="37"/>
      <c r="B307" s="38"/>
      <c r="C307" s="39"/>
      <c r="D307" s="230" t="s">
        <v>130</v>
      </c>
      <c r="E307" s="39"/>
      <c r="F307" s="231" t="s">
        <v>509</v>
      </c>
      <c r="G307" s="39"/>
      <c r="H307" s="39"/>
      <c r="I307" s="232"/>
      <c r="J307" s="39"/>
      <c r="K307" s="39"/>
      <c r="L307" s="43"/>
      <c r="M307" s="233"/>
      <c r="N307" s="234"/>
      <c r="O307" s="90"/>
      <c r="P307" s="90"/>
      <c r="Q307" s="90"/>
      <c r="R307" s="90"/>
      <c r="S307" s="90"/>
      <c r="T307" s="91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T307" s="16" t="s">
        <v>130</v>
      </c>
      <c r="AU307" s="16" t="s">
        <v>86</v>
      </c>
    </row>
    <row r="308" spans="1:65" s="2" customFormat="1" ht="24.15" customHeight="1">
      <c r="A308" s="37"/>
      <c r="B308" s="38"/>
      <c r="C308" s="217" t="s">
        <v>511</v>
      </c>
      <c r="D308" s="217" t="s">
        <v>123</v>
      </c>
      <c r="E308" s="218" t="s">
        <v>512</v>
      </c>
      <c r="F308" s="219" t="s">
        <v>513</v>
      </c>
      <c r="G308" s="220" t="s">
        <v>134</v>
      </c>
      <c r="H308" s="221">
        <v>2</v>
      </c>
      <c r="I308" s="222"/>
      <c r="J308" s="223">
        <f>ROUND(I308*H308,2)</f>
        <v>0</v>
      </c>
      <c r="K308" s="219" t="s">
        <v>127</v>
      </c>
      <c r="L308" s="43"/>
      <c r="M308" s="224" t="s">
        <v>1</v>
      </c>
      <c r="N308" s="225" t="s">
        <v>41</v>
      </c>
      <c r="O308" s="90"/>
      <c r="P308" s="226">
        <f>O308*H308</f>
        <v>0</v>
      </c>
      <c r="Q308" s="226">
        <v>0.01248</v>
      </c>
      <c r="R308" s="226">
        <f>Q308*H308</f>
        <v>0.02496</v>
      </c>
      <c r="S308" s="226">
        <v>0</v>
      </c>
      <c r="T308" s="227">
        <f>S308*H308</f>
        <v>0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228" t="s">
        <v>128</v>
      </c>
      <c r="AT308" s="228" t="s">
        <v>123</v>
      </c>
      <c r="AU308" s="228" t="s">
        <v>86</v>
      </c>
      <c r="AY308" s="16" t="s">
        <v>121</v>
      </c>
      <c r="BE308" s="229">
        <f>IF(N308="základní",J308,0)</f>
        <v>0</v>
      </c>
      <c r="BF308" s="229">
        <f>IF(N308="snížená",J308,0)</f>
        <v>0</v>
      </c>
      <c r="BG308" s="229">
        <f>IF(N308="zákl. přenesená",J308,0)</f>
        <v>0</v>
      </c>
      <c r="BH308" s="229">
        <f>IF(N308="sníž. přenesená",J308,0)</f>
        <v>0</v>
      </c>
      <c r="BI308" s="229">
        <f>IF(N308="nulová",J308,0)</f>
        <v>0</v>
      </c>
      <c r="BJ308" s="16" t="s">
        <v>84</v>
      </c>
      <c r="BK308" s="229">
        <f>ROUND(I308*H308,2)</f>
        <v>0</v>
      </c>
      <c r="BL308" s="16" t="s">
        <v>128</v>
      </c>
      <c r="BM308" s="228" t="s">
        <v>514</v>
      </c>
    </row>
    <row r="309" spans="1:47" s="2" customFormat="1" ht="12">
      <c r="A309" s="37"/>
      <c r="B309" s="38"/>
      <c r="C309" s="39"/>
      <c r="D309" s="230" t="s">
        <v>130</v>
      </c>
      <c r="E309" s="39"/>
      <c r="F309" s="231" t="s">
        <v>513</v>
      </c>
      <c r="G309" s="39"/>
      <c r="H309" s="39"/>
      <c r="I309" s="232"/>
      <c r="J309" s="39"/>
      <c r="K309" s="39"/>
      <c r="L309" s="43"/>
      <c r="M309" s="233"/>
      <c r="N309" s="234"/>
      <c r="O309" s="90"/>
      <c r="P309" s="90"/>
      <c r="Q309" s="90"/>
      <c r="R309" s="90"/>
      <c r="S309" s="90"/>
      <c r="T309" s="91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T309" s="16" t="s">
        <v>130</v>
      </c>
      <c r="AU309" s="16" t="s">
        <v>86</v>
      </c>
    </row>
    <row r="310" spans="1:65" s="2" customFormat="1" ht="24.15" customHeight="1">
      <c r="A310" s="37"/>
      <c r="B310" s="38"/>
      <c r="C310" s="247" t="s">
        <v>515</v>
      </c>
      <c r="D310" s="247" t="s">
        <v>429</v>
      </c>
      <c r="E310" s="248" t="s">
        <v>516</v>
      </c>
      <c r="F310" s="249" t="s">
        <v>517</v>
      </c>
      <c r="G310" s="250" t="s">
        <v>134</v>
      </c>
      <c r="H310" s="251">
        <v>2</v>
      </c>
      <c r="I310" s="252"/>
      <c r="J310" s="253">
        <f>ROUND(I310*H310,2)</f>
        <v>0</v>
      </c>
      <c r="K310" s="249" t="s">
        <v>127</v>
      </c>
      <c r="L310" s="254"/>
      <c r="M310" s="255" t="s">
        <v>1</v>
      </c>
      <c r="N310" s="256" t="s">
        <v>41</v>
      </c>
      <c r="O310" s="90"/>
      <c r="P310" s="226">
        <f>O310*H310</f>
        <v>0</v>
      </c>
      <c r="Q310" s="226">
        <v>0.548</v>
      </c>
      <c r="R310" s="226">
        <f>Q310*H310</f>
        <v>1.096</v>
      </c>
      <c r="S310" s="226">
        <v>0</v>
      </c>
      <c r="T310" s="227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28" t="s">
        <v>161</v>
      </c>
      <c r="AT310" s="228" t="s">
        <v>429</v>
      </c>
      <c r="AU310" s="228" t="s">
        <v>86</v>
      </c>
      <c r="AY310" s="16" t="s">
        <v>121</v>
      </c>
      <c r="BE310" s="229">
        <f>IF(N310="základní",J310,0)</f>
        <v>0</v>
      </c>
      <c r="BF310" s="229">
        <f>IF(N310="snížená",J310,0)</f>
        <v>0</v>
      </c>
      <c r="BG310" s="229">
        <f>IF(N310="zákl. přenesená",J310,0)</f>
        <v>0</v>
      </c>
      <c r="BH310" s="229">
        <f>IF(N310="sníž. přenesená",J310,0)</f>
        <v>0</v>
      </c>
      <c r="BI310" s="229">
        <f>IF(N310="nulová",J310,0)</f>
        <v>0</v>
      </c>
      <c r="BJ310" s="16" t="s">
        <v>84</v>
      </c>
      <c r="BK310" s="229">
        <f>ROUND(I310*H310,2)</f>
        <v>0</v>
      </c>
      <c r="BL310" s="16" t="s">
        <v>128</v>
      </c>
      <c r="BM310" s="228" t="s">
        <v>518</v>
      </c>
    </row>
    <row r="311" spans="1:47" s="2" customFormat="1" ht="12">
      <c r="A311" s="37"/>
      <c r="B311" s="38"/>
      <c r="C311" s="39"/>
      <c r="D311" s="230" t="s">
        <v>130</v>
      </c>
      <c r="E311" s="39"/>
      <c r="F311" s="231" t="s">
        <v>517</v>
      </c>
      <c r="G311" s="39"/>
      <c r="H311" s="39"/>
      <c r="I311" s="232"/>
      <c r="J311" s="39"/>
      <c r="K311" s="39"/>
      <c r="L311" s="43"/>
      <c r="M311" s="233"/>
      <c r="N311" s="234"/>
      <c r="O311" s="90"/>
      <c r="P311" s="90"/>
      <c r="Q311" s="90"/>
      <c r="R311" s="90"/>
      <c r="S311" s="90"/>
      <c r="T311" s="91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T311" s="16" t="s">
        <v>130</v>
      </c>
      <c r="AU311" s="16" t="s">
        <v>86</v>
      </c>
    </row>
    <row r="312" spans="1:65" s="2" customFormat="1" ht="24.15" customHeight="1">
      <c r="A312" s="37"/>
      <c r="B312" s="38"/>
      <c r="C312" s="217" t="s">
        <v>519</v>
      </c>
      <c r="D312" s="217" t="s">
        <v>123</v>
      </c>
      <c r="E312" s="218" t="s">
        <v>520</v>
      </c>
      <c r="F312" s="219" t="s">
        <v>521</v>
      </c>
      <c r="G312" s="220" t="s">
        <v>134</v>
      </c>
      <c r="H312" s="221">
        <v>3</v>
      </c>
      <c r="I312" s="222"/>
      <c r="J312" s="223">
        <f>ROUND(I312*H312,2)</f>
        <v>0</v>
      </c>
      <c r="K312" s="219" t="s">
        <v>127</v>
      </c>
      <c r="L312" s="43"/>
      <c r="M312" s="224" t="s">
        <v>1</v>
      </c>
      <c r="N312" s="225" t="s">
        <v>41</v>
      </c>
      <c r="O312" s="90"/>
      <c r="P312" s="226">
        <f>O312*H312</f>
        <v>0</v>
      </c>
      <c r="Q312" s="226">
        <v>0.02854</v>
      </c>
      <c r="R312" s="226">
        <f>Q312*H312</f>
        <v>0.08562</v>
      </c>
      <c r="S312" s="226">
        <v>0</v>
      </c>
      <c r="T312" s="227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228" t="s">
        <v>128</v>
      </c>
      <c r="AT312" s="228" t="s">
        <v>123</v>
      </c>
      <c r="AU312" s="228" t="s">
        <v>86</v>
      </c>
      <c r="AY312" s="16" t="s">
        <v>121</v>
      </c>
      <c r="BE312" s="229">
        <f>IF(N312="základní",J312,0)</f>
        <v>0</v>
      </c>
      <c r="BF312" s="229">
        <f>IF(N312="snížená",J312,0)</f>
        <v>0</v>
      </c>
      <c r="BG312" s="229">
        <f>IF(N312="zákl. přenesená",J312,0)</f>
        <v>0</v>
      </c>
      <c r="BH312" s="229">
        <f>IF(N312="sníž. přenesená",J312,0)</f>
        <v>0</v>
      </c>
      <c r="BI312" s="229">
        <f>IF(N312="nulová",J312,0)</f>
        <v>0</v>
      </c>
      <c r="BJ312" s="16" t="s">
        <v>84</v>
      </c>
      <c r="BK312" s="229">
        <f>ROUND(I312*H312,2)</f>
        <v>0</v>
      </c>
      <c r="BL312" s="16" t="s">
        <v>128</v>
      </c>
      <c r="BM312" s="228" t="s">
        <v>522</v>
      </c>
    </row>
    <row r="313" spans="1:47" s="2" customFormat="1" ht="12">
      <c r="A313" s="37"/>
      <c r="B313" s="38"/>
      <c r="C313" s="39"/>
      <c r="D313" s="230" t="s">
        <v>130</v>
      </c>
      <c r="E313" s="39"/>
      <c r="F313" s="231" t="s">
        <v>521</v>
      </c>
      <c r="G313" s="39"/>
      <c r="H313" s="39"/>
      <c r="I313" s="232"/>
      <c r="J313" s="39"/>
      <c r="K313" s="39"/>
      <c r="L313" s="43"/>
      <c r="M313" s="233"/>
      <c r="N313" s="234"/>
      <c r="O313" s="90"/>
      <c r="P313" s="90"/>
      <c r="Q313" s="90"/>
      <c r="R313" s="90"/>
      <c r="S313" s="90"/>
      <c r="T313" s="91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T313" s="16" t="s">
        <v>130</v>
      </c>
      <c r="AU313" s="16" t="s">
        <v>86</v>
      </c>
    </row>
    <row r="314" spans="1:65" s="2" customFormat="1" ht="21.75" customHeight="1">
      <c r="A314" s="37"/>
      <c r="B314" s="38"/>
      <c r="C314" s="247" t="s">
        <v>523</v>
      </c>
      <c r="D314" s="247" t="s">
        <v>429</v>
      </c>
      <c r="E314" s="248" t="s">
        <v>524</v>
      </c>
      <c r="F314" s="249" t="s">
        <v>525</v>
      </c>
      <c r="G314" s="250" t="s">
        <v>134</v>
      </c>
      <c r="H314" s="251">
        <v>3</v>
      </c>
      <c r="I314" s="252"/>
      <c r="J314" s="253">
        <f>ROUND(I314*H314,2)</f>
        <v>0</v>
      </c>
      <c r="K314" s="249" t="s">
        <v>127</v>
      </c>
      <c r="L314" s="254"/>
      <c r="M314" s="255" t="s">
        <v>1</v>
      </c>
      <c r="N314" s="256" t="s">
        <v>41</v>
      </c>
      <c r="O314" s="90"/>
      <c r="P314" s="226">
        <f>O314*H314</f>
        <v>0</v>
      </c>
      <c r="Q314" s="226">
        <v>1.87</v>
      </c>
      <c r="R314" s="226">
        <f>Q314*H314</f>
        <v>5.61</v>
      </c>
      <c r="S314" s="226">
        <v>0</v>
      </c>
      <c r="T314" s="227">
        <f>S314*H314</f>
        <v>0</v>
      </c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R314" s="228" t="s">
        <v>161</v>
      </c>
      <c r="AT314" s="228" t="s">
        <v>429</v>
      </c>
      <c r="AU314" s="228" t="s">
        <v>86</v>
      </c>
      <c r="AY314" s="16" t="s">
        <v>121</v>
      </c>
      <c r="BE314" s="229">
        <f>IF(N314="základní",J314,0)</f>
        <v>0</v>
      </c>
      <c r="BF314" s="229">
        <f>IF(N314="snížená",J314,0)</f>
        <v>0</v>
      </c>
      <c r="BG314" s="229">
        <f>IF(N314="zákl. přenesená",J314,0)</f>
        <v>0</v>
      </c>
      <c r="BH314" s="229">
        <f>IF(N314="sníž. přenesená",J314,0)</f>
        <v>0</v>
      </c>
      <c r="BI314" s="229">
        <f>IF(N314="nulová",J314,0)</f>
        <v>0</v>
      </c>
      <c r="BJ314" s="16" t="s">
        <v>84</v>
      </c>
      <c r="BK314" s="229">
        <f>ROUND(I314*H314,2)</f>
        <v>0</v>
      </c>
      <c r="BL314" s="16" t="s">
        <v>128</v>
      </c>
      <c r="BM314" s="228" t="s">
        <v>526</v>
      </c>
    </row>
    <row r="315" spans="1:47" s="2" customFormat="1" ht="12">
      <c r="A315" s="37"/>
      <c r="B315" s="38"/>
      <c r="C315" s="39"/>
      <c r="D315" s="230" t="s">
        <v>130</v>
      </c>
      <c r="E315" s="39"/>
      <c r="F315" s="231" t="s">
        <v>525</v>
      </c>
      <c r="G315" s="39"/>
      <c r="H315" s="39"/>
      <c r="I315" s="232"/>
      <c r="J315" s="39"/>
      <c r="K315" s="39"/>
      <c r="L315" s="43"/>
      <c r="M315" s="233"/>
      <c r="N315" s="234"/>
      <c r="O315" s="90"/>
      <c r="P315" s="90"/>
      <c r="Q315" s="90"/>
      <c r="R315" s="90"/>
      <c r="S315" s="90"/>
      <c r="T315" s="91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T315" s="16" t="s">
        <v>130</v>
      </c>
      <c r="AU315" s="16" t="s">
        <v>86</v>
      </c>
    </row>
    <row r="316" spans="1:65" s="2" customFormat="1" ht="24.15" customHeight="1">
      <c r="A316" s="37"/>
      <c r="B316" s="38"/>
      <c r="C316" s="217" t="s">
        <v>527</v>
      </c>
      <c r="D316" s="217" t="s">
        <v>123</v>
      </c>
      <c r="E316" s="218" t="s">
        <v>528</v>
      </c>
      <c r="F316" s="219" t="s">
        <v>529</v>
      </c>
      <c r="G316" s="220" t="s">
        <v>134</v>
      </c>
      <c r="H316" s="221">
        <v>1</v>
      </c>
      <c r="I316" s="222"/>
      <c r="J316" s="223">
        <f>ROUND(I316*H316,2)</f>
        <v>0</v>
      </c>
      <c r="K316" s="219" t="s">
        <v>127</v>
      </c>
      <c r="L316" s="43"/>
      <c r="M316" s="224" t="s">
        <v>1</v>
      </c>
      <c r="N316" s="225" t="s">
        <v>41</v>
      </c>
      <c r="O316" s="90"/>
      <c r="P316" s="226">
        <f>O316*H316</f>
        <v>0</v>
      </c>
      <c r="Q316" s="226">
        <v>0.03927</v>
      </c>
      <c r="R316" s="226">
        <f>Q316*H316</f>
        <v>0.03927</v>
      </c>
      <c r="S316" s="226">
        <v>0</v>
      </c>
      <c r="T316" s="227">
        <f>S316*H316</f>
        <v>0</v>
      </c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R316" s="228" t="s">
        <v>128</v>
      </c>
      <c r="AT316" s="228" t="s">
        <v>123</v>
      </c>
      <c r="AU316" s="228" t="s">
        <v>86</v>
      </c>
      <c r="AY316" s="16" t="s">
        <v>121</v>
      </c>
      <c r="BE316" s="229">
        <f>IF(N316="základní",J316,0)</f>
        <v>0</v>
      </c>
      <c r="BF316" s="229">
        <f>IF(N316="snížená",J316,0)</f>
        <v>0</v>
      </c>
      <c r="BG316" s="229">
        <f>IF(N316="zákl. přenesená",J316,0)</f>
        <v>0</v>
      </c>
      <c r="BH316" s="229">
        <f>IF(N316="sníž. přenesená",J316,0)</f>
        <v>0</v>
      </c>
      <c r="BI316" s="229">
        <f>IF(N316="nulová",J316,0)</f>
        <v>0</v>
      </c>
      <c r="BJ316" s="16" t="s">
        <v>84</v>
      </c>
      <c r="BK316" s="229">
        <f>ROUND(I316*H316,2)</f>
        <v>0</v>
      </c>
      <c r="BL316" s="16" t="s">
        <v>128</v>
      </c>
      <c r="BM316" s="228" t="s">
        <v>530</v>
      </c>
    </row>
    <row r="317" spans="1:47" s="2" customFormat="1" ht="12">
      <c r="A317" s="37"/>
      <c r="B317" s="38"/>
      <c r="C317" s="39"/>
      <c r="D317" s="230" t="s">
        <v>130</v>
      </c>
      <c r="E317" s="39"/>
      <c r="F317" s="231" t="s">
        <v>529</v>
      </c>
      <c r="G317" s="39"/>
      <c r="H317" s="39"/>
      <c r="I317" s="232"/>
      <c r="J317" s="39"/>
      <c r="K317" s="39"/>
      <c r="L317" s="43"/>
      <c r="M317" s="233"/>
      <c r="N317" s="234"/>
      <c r="O317" s="90"/>
      <c r="P317" s="90"/>
      <c r="Q317" s="90"/>
      <c r="R317" s="90"/>
      <c r="S317" s="90"/>
      <c r="T317" s="91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T317" s="16" t="s">
        <v>130</v>
      </c>
      <c r="AU317" s="16" t="s">
        <v>86</v>
      </c>
    </row>
    <row r="318" spans="1:65" s="2" customFormat="1" ht="24.15" customHeight="1">
      <c r="A318" s="37"/>
      <c r="B318" s="38"/>
      <c r="C318" s="247" t="s">
        <v>531</v>
      </c>
      <c r="D318" s="247" t="s">
        <v>429</v>
      </c>
      <c r="E318" s="248" t="s">
        <v>532</v>
      </c>
      <c r="F318" s="249" t="s">
        <v>533</v>
      </c>
      <c r="G318" s="250" t="s">
        <v>134</v>
      </c>
      <c r="H318" s="251">
        <v>1</v>
      </c>
      <c r="I318" s="252"/>
      <c r="J318" s="253">
        <f>ROUND(I318*H318,2)</f>
        <v>0</v>
      </c>
      <c r="K318" s="249" t="s">
        <v>127</v>
      </c>
      <c r="L318" s="254"/>
      <c r="M318" s="255" t="s">
        <v>1</v>
      </c>
      <c r="N318" s="256" t="s">
        <v>41</v>
      </c>
      <c r="O318" s="90"/>
      <c r="P318" s="226">
        <f>O318*H318</f>
        <v>0</v>
      </c>
      <c r="Q318" s="226">
        <v>0.521</v>
      </c>
      <c r="R318" s="226">
        <f>Q318*H318</f>
        <v>0.521</v>
      </c>
      <c r="S318" s="226">
        <v>0</v>
      </c>
      <c r="T318" s="227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228" t="s">
        <v>161</v>
      </c>
      <c r="AT318" s="228" t="s">
        <v>429</v>
      </c>
      <c r="AU318" s="228" t="s">
        <v>86</v>
      </c>
      <c r="AY318" s="16" t="s">
        <v>121</v>
      </c>
      <c r="BE318" s="229">
        <f>IF(N318="základní",J318,0)</f>
        <v>0</v>
      </c>
      <c r="BF318" s="229">
        <f>IF(N318="snížená",J318,0)</f>
        <v>0</v>
      </c>
      <c r="BG318" s="229">
        <f>IF(N318="zákl. přenesená",J318,0)</f>
        <v>0</v>
      </c>
      <c r="BH318" s="229">
        <f>IF(N318="sníž. přenesená",J318,0)</f>
        <v>0</v>
      </c>
      <c r="BI318" s="229">
        <f>IF(N318="nulová",J318,0)</f>
        <v>0</v>
      </c>
      <c r="BJ318" s="16" t="s">
        <v>84</v>
      </c>
      <c r="BK318" s="229">
        <f>ROUND(I318*H318,2)</f>
        <v>0</v>
      </c>
      <c r="BL318" s="16" t="s">
        <v>128</v>
      </c>
      <c r="BM318" s="228" t="s">
        <v>534</v>
      </c>
    </row>
    <row r="319" spans="1:47" s="2" customFormat="1" ht="12">
      <c r="A319" s="37"/>
      <c r="B319" s="38"/>
      <c r="C319" s="39"/>
      <c r="D319" s="230" t="s">
        <v>130</v>
      </c>
      <c r="E319" s="39"/>
      <c r="F319" s="231" t="s">
        <v>533</v>
      </c>
      <c r="G319" s="39"/>
      <c r="H319" s="39"/>
      <c r="I319" s="232"/>
      <c r="J319" s="39"/>
      <c r="K319" s="39"/>
      <c r="L319" s="43"/>
      <c r="M319" s="233"/>
      <c r="N319" s="234"/>
      <c r="O319" s="90"/>
      <c r="P319" s="90"/>
      <c r="Q319" s="90"/>
      <c r="R319" s="90"/>
      <c r="S319" s="90"/>
      <c r="T319" s="91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T319" s="16" t="s">
        <v>130</v>
      </c>
      <c r="AU319" s="16" t="s">
        <v>86</v>
      </c>
    </row>
    <row r="320" spans="1:65" s="2" customFormat="1" ht="24.15" customHeight="1">
      <c r="A320" s="37"/>
      <c r="B320" s="38"/>
      <c r="C320" s="217" t="s">
        <v>535</v>
      </c>
      <c r="D320" s="217" t="s">
        <v>123</v>
      </c>
      <c r="E320" s="218" t="s">
        <v>536</v>
      </c>
      <c r="F320" s="219" t="s">
        <v>537</v>
      </c>
      <c r="G320" s="220" t="s">
        <v>134</v>
      </c>
      <c r="H320" s="221">
        <v>3</v>
      </c>
      <c r="I320" s="222"/>
      <c r="J320" s="223">
        <f>ROUND(I320*H320,2)</f>
        <v>0</v>
      </c>
      <c r="K320" s="219" t="s">
        <v>127</v>
      </c>
      <c r="L320" s="43"/>
      <c r="M320" s="224" t="s">
        <v>1</v>
      </c>
      <c r="N320" s="225" t="s">
        <v>41</v>
      </c>
      <c r="O320" s="90"/>
      <c r="P320" s="226">
        <f>O320*H320</f>
        <v>0</v>
      </c>
      <c r="Q320" s="226">
        <v>0.21734</v>
      </c>
      <c r="R320" s="226">
        <f>Q320*H320</f>
        <v>0.65202</v>
      </c>
      <c r="S320" s="226">
        <v>0</v>
      </c>
      <c r="T320" s="227">
        <f>S320*H320</f>
        <v>0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228" t="s">
        <v>128</v>
      </c>
      <c r="AT320" s="228" t="s">
        <v>123</v>
      </c>
      <c r="AU320" s="228" t="s">
        <v>86</v>
      </c>
      <c r="AY320" s="16" t="s">
        <v>121</v>
      </c>
      <c r="BE320" s="229">
        <f>IF(N320="základní",J320,0)</f>
        <v>0</v>
      </c>
      <c r="BF320" s="229">
        <f>IF(N320="snížená",J320,0)</f>
        <v>0</v>
      </c>
      <c r="BG320" s="229">
        <f>IF(N320="zákl. přenesená",J320,0)</f>
        <v>0</v>
      </c>
      <c r="BH320" s="229">
        <f>IF(N320="sníž. přenesená",J320,0)</f>
        <v>0</v>
      </c>
      <c r="BI320" s="229">
        <f>IF(N320="nulová",J320,0)</f>
        <v>0</v>
      </c>
      <c r="BJ320" s="16" t="s">
        <v>84</v>
      </c>
      <c r="BK320" s="229">
        <f>ROUND(I320*H320,2)</f>
        <v>0</v>
      </c>
      <c r="BL320" s="16" t="s">
        <v>128</v>
      </c>
      <c r="BM320" s="228" t="s">
        <v>538</v>
      </c>
    </row>
    <row r="321" spans="1:47" s="2" customFormat="1" ht="12">
      <c r="A321" s="37"/>
      <c r="B321" s="38"/>
      <c r="C321" s="39"/>
      <c r="D321" s="230" t="s">
        <v>130</v>
      </c>
      <c r="E321" s="39"/>
      <c r="F321" s="231" t="s">
        <v>539</v>
      </c>
      <c r="G321" s="39"/>
      <c r="H321" s="39"/>
      <c r="I321" s="232"/>
      <c r="J321" s="39"/>
      <c r="K321" s="39"/>
      <c r="L321" s="43"/>
      <c r="M321" s="233"/>
      <c r="N321" s="234"/>
      <c r="O321" s="90"/>
      <c r="P321" s="90"/>
      <c r="Q321" s="90"/>
      <c r="R321" s="90"/>
      <c r="S321" s="90"/>
      <c r="T321" s="91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T321" s="16" t="s">
        <v>130</v>
      </c>
      <c r="AU321" s="16" t="s">
        <v>86</v>
      </c>
    </row>
    <row r="322" spans="1:65" s="2" customFormat="1" ht="24.15" customHeight="1">
      <c r="A322" s="37"/>
      <c r="B322" s="38"/>
      <c r="C322" s="247" t="s">
        <v>540</v>
      </c>
      <c r="D322" s="247" t="s">
        <v>429</v>
      </c>
      <c r="E322" s="248" t="s">
        <v>541</v>
      </c>
      <c r="F322" s="249" t="s">
        <v>542</v>
      </c>
      <c r="G322" s="250" t="s">
        <v>134</v>
      </c>
      <c r="H322" s="251">
        <v>3</v>
      </c>
      <c r="I322" s="252"/>
      <c r="J322" s="253">
        <f>ROUND(I322*H322,2)</f>
        <v>0</v>
      </c>
      <c r="K322" s="249" t="s">
        <v>127</v>
      </c>
      <c r="L322" s="254"/>
      <c r="M322" s="255" t="s">
        <v>1</v>
      </c>
      <c r="N322" s="256" t="s">
        <v>41</v>
      </c>
      <c r="O322" s="90"/>
      <c r="P322" s="226">
        <f>O322*H322</f>
        <v>0</v>
      </c>
      <c r="Q322" s="226">
        <v>0.012</v>
      </c>
      <c r="R322" s="226">
        <f>Q322*H322</f>
        <v>0.036000000000000004</v>
      </c>
      <c r="S322" s="226">
        <v>0</v>
      </c>
      <c r="T322" s="227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228" t="s">
        <v>161</v>
      </c>
      <c r="AT322" s="228" t="s">
        <v>429</v>
      </c>
      <c r="AU322" s="228" t="s">
        <v>86</v>
      </c>
      <c r="AY322" s="16" t="s">
        <v>121</v>
      </c>
      <c r="BE322" s="229">
        <f>IF(N322="základní",J322,0)</f>
        <v>0</v>
      </c>
      <c r="BF322" s="229">
        <f>IF(N322="snížená",J322,0)</f>
        <v>0</v>
      </c>
      <c r="BG322" s="229">
        <f>IF(N322="zákl. přenesená",J322,0)</f>
        <v>0</v>
      </c>
      <c r="BH322" s="229">
        <f>IF(N322="sníž. přenesená",J322,0)</f>
        <v>0</v>
      </c>
      <c r="BI322" s="229">
        <f>IF(N322="nulová",J322,0)</f>
        <v>0</v>
      </c>
      <c r="BJ322" s="16" t="s">
        <v>84</v>
      </c>
      <c r="BK322" s="229">
        <f>ROUND(I322*H322,2)</f>
        <v>0</v>
      </c>
      <c r="BL322" s="16" t="s">
        <v>128</v>
      </c>
      <c r="BM322" s="228" t="s">
        <v>543</v>
      </c>
    </row>
    <row r="323" spans="1:47" s="2" customFormat="1" ht="12">
      <c r="A323" s="37"/>
      <c r="B323" s="38"/>
      <c r="C323" s="39"/>
      <c r="D323" s="230" t="s">
        <v>130</v>
      </c>
      <c r="E323" s="39"/>
      <c r="F323" s="231" t="s">
        <v>542</v>
      </c>
      <c r="G323" s="39"/>
      <c r="H323" s="39"/>
      <c r="I323" s="232"/>
      <c r="J323" s="39"/>
      <c r="K323" s="39"/>
      <c r="L323" s="43"/>
      <c r="M323" s="233"/>
      <c r="N323" s="234"/>
      <c r="O323" s="90"/>
      <c r="P323" s="90"/>
      <c r="Q323" s="90"/>
      <c r="R323" s="90"/>
      <c r="S323" s="90"/>
      <c r="T323" s="91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T323" s="16" t="s">
        <v>130</v>
      </c>
      <c r="AU323" s="16" t="s">
        <v>86</v>
      </c>
    </row>
    <row r="324" spans="1:65" s="2" customFormat="1" ht="24.15" customHeight="1">
      <c r="A324" s="37"/>
      <c r="B324" s="38"/>
      <c r="C324" s="217" t="s">
        <v>544</v>
      </c>
      <c r="D324" s="217" t="s">
        <v>123</v>
      </c>
      <c r="E324" s="218" t="s">
        <v>545</v>
      </c>
      <c r="F324" s="219" t="s">
        <v>546</v>
      </c>
      <c r="G324" s="220" t="s">
        <v>216</v>
      </c>
      <c r="H324" s="221">
        <v>27.726</v>
      </c>
      <c r="I324" s="222"/>
      <c r="J324" s="223">
        <f>ROUND(I324*H324,2)</f>
        <v>0</v>
      </c>
      <c r="K324" s="219" t="s">
        <v>127</v>
      </c>
      <c r="L324" s="43"/>
      <c r="M324" s="224" t="s">
        <v>1</v>
      </c>
      <c r="N324" s="225" t="s">
        <v>41</v>
      </c>
      <c r="O324" s="90"/>
      <c r="P324" s="226">
        <f>O324*H324</f>
        <v>0</v>
      </c>
      <c r="Q324" s="226">
        <v>0</v>
      </c>
      <c r="R324" s="226">
        <f>Q324*H324</f>
        <v>0</v>
      </c>
      <c r="S324" s="226">
        <v>0</v>
      </c>
      <c r="T324" s="227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228" t="s">
        <v>128</v>
      </c>
      <c r="AT324" s="228" t="s">
        <v>123</v>
      </c>
      <c r="AU324" s="228" t="s">
        <v>86</v>
      </c>
      <c r="AY324" s="16" t="s">
        <v>121</v>
      </c>
      <c r="BE324" s="229">
        <f>IF(N324="základní",J324,0)</f>
        <v>0</v>
      </c>
      <c r="BF324" s="229">
        <f>IF(N324="snížená",J324,0)</f>
        <v>0</v>
      </c>
      <c r="BG324" s="229">
        <f>IF(N324="zákl. přenesená",J324,0)</f>
        <v>0</v>
      </c>
      <c r="BH324" s="229">
        <f>IF(N324="sníž. přenesená",J324,0)</f>
        <v>0</v>
      </c>
      <c r="BI324" s="229">
        <f>IF(N324="nulová",J324,0)</f>
        <v>0</v>
      </c>
      <c r="BJ324" s="16" t="s">
        <v>84</v>
      </c>
      <c r="BK324" s="229">
        <f>ROUND(I324*H324,2)</f>
        <v>0</v>
      </c>
      <c r="BL324" s="16" t="s">
        <v>128</v>
      </c>
      <c r="BM324" s="228" t="s">
        <v>547</v>
      </c>
    </row>
    <row r="325" spans="1:47" s="2" customFormat="1" ht="12">
      <c r="A325" s="37"/>
      <c r="B325" s="38"/>
      <c r="C325" s="39"/>
      <c r="D325" s="230" t="s">
        <v>130</v>
      </c>
      <c r="E325" s="39"/>
      <c r="F325" s="231" t="s">
        <v>548</v>
      </c>
      <c r="G325" s="39"/>
      <c r="H325" s="39"/>
      <c r="I325" s="232"/>
      <c r="J325" s="39"/>
      <c r="K325" s="39"/>
      <c r="L325" s="43"/>
      <c r="M325" s="233"/>
      <c r="N325" s="234"/>
      <c r="O325" s="90"/>
      <c r="P325" s="90"/>
      <c r="Q325" s="90"/>
      <c r="R325" s="90"/>
      <c r="S325" s="90"/>
      <c r="T325" s="91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T325" s="16" t="s">
        <v>130</v>
      </c>
      <c r="AU325" s="16" t="s">
        <v>86</v>
      </c>
    </row>
    <row r="326" spans="1:51" s="13" customFormat="1" ht="12">
      <c r="A326" s="13"/>
      <c r="B326" s="235"/>
      <c r="C326" s="236"/>
      <c r="D326" s="230" t="s">
        <v>188</v>
      </c>
      <c r="E326" s="237" t="s">
        <v>1</v>
      </c>
      <c r="F326" s="238" t="s">
        <v>549</v>
      </c>
      <c r="G326" s="236"/>
      <c r="H326" s="239">
        <v>34.5</v>
      </c>
      <c r="I326" s="240"/>
      <c r="J326" s="236"/>
      <c r="K326" s="236"/>
      <c r="L326" s="241"/>
      <c r="M326" s="242"/>
      <c r="N326" s="243"/>
      <c r="O326" s="243"/>
      <c r="P326" s="243"/>
      <c r="Q326" s="243"/>
      <c r="R326" s="243"/>
      <c r="S326" s="243"/>
      <c r="T326" s="244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5" t="s">
        <v>188</v>
      </c>
      <c r="AU326" s="245" t="s">
        <v>86</v>
      </c>
      <c r="AV326" s="13" t="s">
        <v>86</v>
      </c>
      <c r="AW326" s="13" t="s">
        <v>32</v>
      </c>
      <c r="AX326" s="13" t="s">
        <v>76</v>
      </c>
      <c r="AY326" s="245" t="s">
        <v>121</v>
      </c>
    </row>
    <row r="327" spans="1:51" s="13" customFormat="1" ht="12">
      <c r="A327" s="13"/>
      <c r="B327" s="235"/>
      <c r="C327" s="236"/>
      <c r="D327" s="230" t="s">
        <v>188</v>
      </c>
      <c r="E327" s="237" t="s">
        <v>1</v>
      </c>
      <c r="F327" s="238" t="s">
        <v>550</v>
      </c>
      <c r="G327" s="236"/>
      <c r="H327" s="239">
        <v>-6.774</v>
      </c>
      <c r="I327" s="240"/>
      <c r="J327" s="236"/>
      <c r="K327" s="236"/>
      <c r="L327" s="241"/>
      <c r="M327" s="242"/>
      <c r="N327" s="243"/>
      <c r="O327" s="243"/>
      <c r="P327" s="243"/>
      <c r="Q327" s="243"/>
      <c r="R327" s="243"/>
      <c r="S327" s="243"/>
      <c r="T327" s="244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5" t="s">
        <v>188</v>
      </c>
      <c r="AU327" s="245" t="s">
        <v>86</v>
      </c>
      <c r="AV327" s="13" t="s">
        <v>86</v>
      </c>
      <c r="AW327" s="13" t="s">
        <v>32</v>
      </c>
      <c r="AX327" s="13" t="s">
        <v>76</v>
      </c>
      <c r="AY327" s="245" t="s">
        <v>121</v>
      </c>
    </row>
    <row r="328" spans="1:51" s="14" customFormat="1" ht="12">
      <c r="A328" s="14"/>
      <c r="B328" s="257"/>
      <c r="C328" s="258"/>
      <c r="D328" s="230" t="s">
        <v>188</v>
      </c>
      <c r="E328" s="259" t="s">
        <v>1</v>
      </c>
      <c r="F328" s="260" t="s">
        <v>551</v>
      </c>
      <c r="G328" s="258"/>
      <c r="H328" s="261">
        <v>27.726</v>
      </c>
      <c r="I328" s="262"/>
      <c r="J328" s="258"/>
      <c r="K328" s="258"/>
      <c r="L328" s="263"/>
      <c r="M328" s="264"/>
      <c r="N328" s="265"/>
      <c r="O328" s="265"/>
      <c r="P328" s="265"/>
      <c r="Q328" s="265"/>
      <c r="R328" s="265"/>
      <c r="S328" s="265"/>
      <c r="T328" s="266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67" t="s">
        <v>188</v>
      </c>
      <c r="AU328" s="267" t="s">
        <v>86</v>
      </c>
      <c r="AV328" s="14" t="s">
        <v>128</v>
      </c>
      <c r="AW328" s="14" t="s">
        <v>32</v>
      </c>
      <c r="AX328" s="14" t="s">
        <v>84</v>
      </c>
      <c r="AY328" s="267" t="s">
        <v>121</v>
      </c>
    </row>
    <row r="329" spans="1:63" s="12" customFormat="1" ht="22.8" customHeight="1">
      <c r="A329" s="12"/>
      <c r="B329" s="201"/>
      <c r="C329" s="202"/>
      <c r="D329" s="203" t="s">
        <v>75</v>
      </c>
      <c r="E329" s="215" t="s">
        <v>166</v>
      </c>
      <c r="F329" s="215" t="s">
        <v>552</v>
      </c>
      <c r="G329" s="202"/>
      <c r="H329" s="202"/>
      <c r="I329" s="205"/>
      <c r="J329" s="216">
        <f>BK329</f>
        <v>0</v>
      </c>
      <c r="K329" s="202"/>
      <c r="L329" s="207"/>
      <c r="M329" s="208"/>
      <c r="N329" s="209"/>
      <c r="O329" s="209"/>
      <c r="P329" s="210">
        <f>SUM(P330:P335)</f>
        <v>0</v>
      </c>
      <c r="Q329" s="209"/>
      <c r="R329" s="210">
        <f>SUM(R330:R335)</f>
        <v>0</v>
      </c>
      <c r="S329" s="209"/>
      <c r="T329" s="211">
        <f>SUM(T330:T335)</f>
        <v>0.00744</v>
      </c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R329" s="212" t="s">
        <v>84</v>
      </c>
      <c r="AT329" s="213" t="s">
        <v>75</v>
      </c>
      <c r="AU329" s="213" t="s">
        <v>84</v>
      </c>
      <c r="AY329" s="212" t="s">
        <v>121</v>
      </c>
      <c r="BK329" s="214">
        <f>SUM(BK330:BK335)</f>
        <v>0</v>
      </c>
    </row>
    <row r="330" spans="1:65" s="2" customFormat="1" ht="33" customHeight="1">
      <c r="A330" s="37"/>
      <c r="B330" s="38"/>
      <c r="C330" s="217" t="s">
        <v>553</v>
      </c>
      <c r="D330" s="217" t="s">
        <v>123</v>
      </c>
      <c r="E330" s="218" t="s">
        <v>554</v>
      </c>
      <c r="F330" s="219" t="s">
        <v>555</v>
      </c>
      <c r="G330" s="220" t="s">
        <v>179</v>
      </c>
      <c r="H330" s="221">
        <v>3</v>
      </c>
      <c r="I330" s="222"/>
      <c r="J330" s="223">
        <f>ROUND(I330*H330,2)</f>
        <v>0</v>
      </c>
      <c r="K330" s="219" t="s">
        <v>1</v>
      </c>
      <c r="L330" s="43"/>
      <c r="M330" s="224" t="s">
        <v>1</v>
      </c>
      <c r="N330" s="225" t="s">
        <v>41</v>
      </c>
      <c r="O330" s="90"/>
      <c r="P330" s="226">
        <f>O330*H330</f>
        <v>0</v>
      </c>
      <c r="Q330" s="226">
        <v>0</v>
      </c>
      <c r="R330" s="226">
        <f>Q330*H330</f>
        <v>0</v>
      </c>
      <c r="S330" s="226">
        <v>0.00248</v>
      </c>
      <c r="T330" s="227">
        <f>S330*H330</f>
        <v>0.00744</v>
      </c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R330" s="228" t="s">
        <v>128</v>
      </c>
      <c r="AT330" s="228" t="s">
        <v>123</v>
      </c>
      <c r="AU330" s="228" t="s">
        <v>86</v>
      </c>
      <c r="AY330" s="16" t="s">
        <v>121</v>
      </c>
      <c r="BE330" s="229">
        <f>IF(N330="základní",J330,0)</f>
        <v>0</v>
      </c>
      <c r="BF330" s="229">
        <f>IF(N330="snížená",J330,0)</f>
        <v>0</v>
      </c>
      <c r="BG330" s="229">
        <f>IF(N330="zákl. přenesená",J330,0)</f>
        <v>0</v>
      </c>
      <c r="BH330" s="229">
        <f>IF(N330="sníž. přenesená",J330,0)</f>
        <v>0</v>
      </c>
      <c r="BI330" s="229">
        <f>IF(N330="nulová",J330,0)</f>
        <v>0</v>
      </c>
      <c r="BJ330" s="16" t="s">
        <v>84</v>
      </c>
      <c r="BK330" s="229">
        <f>ROUND(I330*H330,2)</f>
        <v>0</v>
      </c>
      <c r="BL330" s="16" t="s">
        <v>128</v>
      </c>
      <c r="BM330" s="228" t="s">
        <v>556</v>
      </c>
    </row>
    <row r="331" spans="1:47" s="2" customFormat="1" ht="12">
      <c r="A331" s="37"/>
      <c r="B331" s="38"/>
      <c r="C331" s="39"/>
      <c r="D331" s="230" t="s">
        <v>130</v>
      </c>
      <c r="E331" s="39"/>
      <c r="F331" s="231" t="s">
        <v>555</v>
      </c>
      <c r="G331" s="39"/>
      <c r="H331" s="39"/>
      <c r="I331" s="232"/>
      <c r="J331" s="39"/>
      <c r="K331" s="39"/>
      <c r="L331" s="43"/>
      <c r="M331" s="233"/>
      <c r="N331" s="234"/>
      <c r="O331" s="90"/>
      <c r="P331" s="90"/>
      <c r="Q331" s="90"/>
      <c r="R331" s="90"/>
      <c r="S331" s="90"/>
      <c r="T331" s="91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T331" s="16" t="s">
        <v>130</v>
      </c>
      <c r="AU331" s="16" t="s">
        <v>86</v>
      </c>
    </row>
    <row r="332" spans="1:47" s="2" customFormat="1" ht="12">
      <c r="A332" s="37"/>
      <c r="B332" s="38"/>
      <c r="C332" s="39"/>
      <c r="D332" s="230" t="s">
        <v>210</v>
      </c>
      <c r="E332" s="39"/>
      <c r="F332" s="246" t="s">
        <v>557</v>
      </c>
      <c r="G332" s="39"/>
      <c r="H332" s="39"/>
      <c r="I332" s="232"/>
      <c r="J332" s="39"/>
      <c r="K332" s="39"/>
      <c r="L332" s="43"/>
      <c r="M332" s="233"/>
      <c r="N332" s="234"/>
      <c r="O332" s="90"/>
      <c r="P332" s="90"/>
      <c r="Q332" s="90"/>
      <c r="R332" s="90"/>
      <c r="S332" s="90"/>
      <c r="T332" s="91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T332" s="16" t="s">
        <v>210</v>
      </c>
      <c r="AU332" s="16" t="s">
        <v>86</v>
      </c>
    </row>
    <row r="333" spans="1:65" s="2" customFormat="1" ht="24.15" customHeight="1">
      <c r="A333" s="37"/>
      <c r="B333" s="38"/>
      <c r="C333" s="217" t="s">
        <v>558</v>
      </c>
      <c r="D333" s="217" t="s">
        <v>123</v>
      </c>
      <c r="E333" s="218" t="s">
        <v>559</v>
      </c>
      <c r="F333" s="219" t="s">
        <v>560</v>
      </c>
      <c r="G333" s="220" t="s">
        <v>561</v>
      </c>
      <c r="H333" s="221">
        <v>90</v>
      </c>
      <c r="I333" s="222"/>
      <c r="J333" s="223">
        <f>ROUND(I333*H333,2)</f>
        <v>0</v>
      </c>
      <c r="K333" s="219" t="s">
        <v>1</v>
      </c>
      <c r="L333" s="43"/>
      <c r="M333" s="224" t="s">
        <v>1</v>
      </c>
      <c r="N333" s="225" t="s">
        <v>41</v>
      </c>
      <c r="O333" s="90"/>
      <c r="P333" s="226">
        <f>O333*H333</f>
        <v>0</v>
      </c>
      <c r="Q333" s="226">
        <v>0</v>
      </c>
      <c r="R333" s="226">
        <f>Q333*H333</f>
        <v>0</v>
      </c>
      <c r="S333" s="226">
        <v>0</v>
      </c>
      <c r="T333" s="227">
        <f>S333*H333</f>
        <v>0</v>
      </c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R333" s="228" t="s">
        <v>128</v>
      </c>
      <c r="AT333" s="228" t="s">
        <v>123</v>
      </c>
      <c r="AU333" s="228" t="s">
        <v>86</v>
      </c>
      <c r="AY333" s="16" t="s">
        <v>121</v>
      </c>
      <c r="BE333" s="229">
        <f>IF(N333="základní",J333,0)</f>
        <v>0</v>
      </c>
      <c r="BF333" s="229">
        <f>IF(N333="snížená",J333,0)</f>
        <v>0</v>
      </c>
      <c r="BG333" s="229">
        <f>IF(N333="zákl. přenesená",J333,0)</f>
        <v>0</v>
      </c>
      <c r="BH333" s="229">
        <f>IF(N333="sníž. přenesená",J333,0)</f>
        <v>0</v>
      </c>
      <c r="BI333" s="229">
        <f>IF(N333="nulová",J333,0)</f>
        <v>0</v>
      </c>
      <c r="BJ333" s="16" t="s">
        <v>84</v>
      </c>
      <c r="BK333" s="229">
        <f>ROUND(I333*H333,2)</f>
        <v>0</v>
      </c>
      <c r="BL333" s="16" t="s">
        <v>128</v>
      </c>
      <c r="BM333" s="228" t="s">
        <v>562</v>
      </c>
    </row>
    <row r="334" spans="1:47" s="2" customFormat="1" ht="12">
      <c r="A334" s="37"/>
      <c r="B334" s="38"/>
      <c r="C334" s="39"/>
      <c r="D334" s="230" t="s">
        <v>130</v>
      </c>
      <c r="E334" s="39"/>
      <c r="F334" s="231" t="s">
        <v>560</v>
      </c>
      <c r="G334" s="39"/>
      <c r="H334" s="39"/>
      <c r="I334" s="232"/>
      <c r="J334" s="39"/>
      <c r="K334" s="39"/>
      <c r="L334" s="43"/>
      <c r="M334" s="233"/>
      <c r="N334" s="234"/>
      <c r="O334" s="90"/>
      <c r="P334" s="90"/>
      <c r="Q334" s="90"/>
      <c r="R334" s="90"/>
      <c r="S334" s="90"/>
      <c r="T334" s="91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T334" s="16" t="s">
        <v>130</v>
      </c>
      <c r="AU334" s="16" t="s">
        <v>86</v>
      </c>
    </row>
    <row r="335" spans="1:47" s="2" customFormat="1" ht="12">
      <c r="A335" s="37"/>
      <c r="B335" s="38"/>
      <c r="C335" s="39"/>
      <c r="D335" s="230" t="s">
        <v>210</v>
      </c>
      <c r="E335" s="39"/>
      <c r="F335" s="246" t="s">
        <v>563</v>
      </c>
      <c r="G335" s="39"/>
      <c r="H335" s="39"/>
      <c r="I335" s="232"/>
      <c r="J335" s="39"/>
      <c r="K335" s="39"/>
      <c r="L335" s="43"/>
      <c r="M335" s="233"/>
      <c r="N335" s="234"/>
      <c r="O335" s="90"/>
      <c r="P335" s="90"/>
      <c r="Q335" s="90"/>
      <c r="R335" s="90"/>
      <c r="S335" s="90"/>
      <c r="T335" s="91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T335" s="16" t="s">
        <v>210</v>
      </c>
      <c r="AU335" s="16" t="s">
        <v>86</v>
      </c>
    </row>
    <row r="336" spans="1:63" s="12" customFormat="1" ht="22.8" customHeight="1">
      <c r="A336" s="12"/>
      <c r="B336" s="201"/>
      <c r="C336" s="202"/>
      <c r="D336" s="203" t="s">
        <v>75</v>
      </c>
      <c r="E336" s="215" t="s">
        <v>564</v>
      </c>
      <c r="F336" s="215" t="s">
        <v>565</v>
      </c>
      <c r="G336" s="202"/>
      <c r="H336" s="202"/>
      <c r="I336" s="205"/>
      <c r="J336" s="216">
        <f>BK336</f>
        <v>0</v>
      </c>
      <c r="K336" s="202"/>
      <c r="L336" s="207"/>
      <c r="M336" s="208"/>
      <c r="N336" s="209"/>
      <c r="O336" s="209"/>
      <c r="P336" s="210">
        <f>SUM(P337:P338)</f>
        <v>0</v>
      </c>
      <c r="Q336" s="209"/>
      <c r="R336" s="210">
        <f>SUM(R337:R338)</f>
        <v>0</v>
      </c>
      <c r="S336" s="209"/>
      <c r="T336" s="211">
        <f>SUM(T337:T338)</f>
        <v>0</v>
      </c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R336" s="212" t="s">
        <v>84</v>
      </c>
      <c r="AT336" s="213" t="s">
        <v>75</v>
      </c>
      <c r="AU336" s="213" t="s">
        <v>84</v>
      </c>
      <c r="AY336" s="212" t="s">
        <v>121</v>
      </c>
      <c r="BK336" s="214">
        <f>SUM(BK337:BK338)</f>
        <v>0</v>
      </c>
    </row>
    <row r="337" spans="1:65" s="2" customFormat="1" ht="24.15" customHeight="1">
      <c r="A337" s="37"/>
      <c r="B337" s="38"/>
      <c r="C337" s="217" t="s">
        <v>566</v>
      </c>
      <c r="D337" s="217" t="s">
        <v>123</v>
      </c>
      <c r="E337" s="218" t="s">
        <v>567</v>
      </c>
      <c r="F337" s="219" t="s">
        <v>568</v>
      </c>
      <c r="G337" s="220" t="s">
        <v>401</v>
      </c>
      <c r="H337" s="221">
        <v>19.19</v>
      </c>
      <c r="I337" s="222"/>
      <c r="J337" s="223">
        <f>ROUND(I337*H337,2)</f>
        <v>0</v>
      </c>
      <c r="K337" s="219" t="s">
        <v>127</v>
      </c>
      <c r="L337" s="43"/>
      <c r="M337" s="224" t="s">
        <v>1</v>
      </c>
      <c r="N337" s="225" t="s">
        <v>41</v>
      </c>
      <c r="O337" s="90"/>
      <c r="P337" s="226">
        <f>O337*H337</f>
        <v>0</v>
      </c>
      <c r="Q337" s="226">
        <v>0</v>
      </c>
      <c r="R337" s="226">
        <f>Q337*H337</f>
        <v>0</v>
      </c>
      <c r="S337" s="226">
        <v>0</v>
      </c>
      <c r="T337" s="227">
        <f>S337*H337</f>
        <v>0</v>
      </c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R337" s="228" t="s">
        <v>128</v>
      </c>
      <c r="AT337" s="228" t="s">
        <v>123</v>
      </c>
      <c r="AU337" s="228" t="s">
        <v>86</v>
      </c>
      <c r="AY337" s="16" t="s">
        <v>121</v>
      </c>
      <c r="BE337" s="229">
        <f>IF(N337="základní",J337,0)</f>
        <v>0</v>
      </c>
      <c r="BF337" s="229">
        <f>IF(N337="snížená",J337,0)</f>
        <v>0</v>
      </c>
      <c r="BG337" s="229">
        <f>IF(N337="zákl. přenesená",J337,0)</f>
        <v>0</v>
      </c>
      <c r="BH337" s="229">
        <f>IF(N337="sníž. přenesená",J337,0)</f>
        <v>0</v>
      </c>
      <c r="BI337" s="229">
        <f>IF(N337="nulová",J337,0)</f>
        <v>0</v>
      </c>
      <c r="BJ337" s="16" t="s">
        <v>84</v>
      </c>
      <c r="BK337" s="229">
        <f>ROUND(I337*H337,2)</f>
        <v>0</v>
      </c>
      <c r="BL337" s="16" t="s">
        <v>128</v>
      </c>
      <c r="BM337" s="228" t="s">
        <v>569</v>
      </c>
    </row>
    <row r="338" spans="1:47" s="2" customFormat="1" ht="12">
      <c r="A338" s="37"/>
      <c r="B338" s="38"/>
      <c r="C338" s="39"/>
      <c r="D338" s="230" t="s">
        <v>130</v>
      </c>
      <c r="E338" s="39"/>
      <c r="F338" s="231" t="s">
        <v>570</v>
      </c>
      <c r="G338" s="39"/>
      <c r="H338" s="39"/>
      <c r="I338" s="232"/>
      <c r="J338" s="39"/>
      <c r="K338" s="39"/>
      <c r="L338" s="43"/>
      <c r="M338" s="268"/>
      <c r="N338" s="269"/>
      <c r="O338" s="270"/>
      <c r="P338" s="270"/>
      <c r="Q338" s="270"/>
      <c r="R338" s="270"/>
      <c r="S338" s="270"/>
      <c r="T338" s="271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T338" s="16" t="s">
        <v>130</v>
      </c>
      <c r="AU338" s="16" t="s">
        <v>86</v>
      </c>
    </row>
    <row r="339" spans="1:31" s="2" customFormat="1" ht="6.95" customHeight="1">
      <c r="A339" s="37"/>
      <c r="B339" s="65"/>
      <c r="C339" s="66"/>
      <c r="D339" s="66"/>
      <c r="E339" s="66"/>
      <c r="F339" s="66"/>
      <c r="G339" s="66"/>
      <c r="H339" s="66"/>
      <c r="I339" s="66"/>
      <c r="J339" s="66"/>
      <c r="K339" s="66"/>
      <c r="L339" s="43"/>
      <c r="M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</row>
  </sheetData>
  <sheetProtection password="CC35" sheet="1" objects="1" scenarios="1" formatColumns="0" formatRows="0" autoFilter="0"/>
  <autoFilter ref="C123:K338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89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86</v>
      </c>
    </row>
    <row r="4" spans="2:46" s="1" customFormat="1" ht="24.95" customHeight="1">
      <c r="B4" s="19"/>
      <c r="D4" s="137" t="s">
        <v>90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Přeložka kanalizace z areálu koupaliště N. Bor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91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571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25. 1. 2023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26</v>
      </c>
      <c r="F15" s="37"/>
      <c r="G15" s="37"/>
      <c r="H15" s="37"/>
      <c r="I15" s="139" t="s">
        <v>27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31</v>
      </c>
      <c r="F21" s="37"/>
      <c r="G21" s="37"/>
      <c r="H21" s="37"/>
      <c r="I21" s="139" t="s">
        <v>27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27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36</v>
      </c>
      <c r="E30" s="37"/>
      <c r="F30" s="37"/>
      <c r="G30" s="37"/>
      <c r="H30" s="37"/>
      <c r="I30" s="37"/>
      <c r="J30" s="150">
        <f>ROUND(J120,2)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38</v>
      </c>
      <c r="G32" s="37"/>
      <c r="H32" s="37"/>
      <c r="I32" s="151" t="s">
        <v>37</v>
      </c>
      <c r="J32" s="151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40</v>
      </c>
      <c r="E33" s="139" t="s">
        <v>41</v>
      </c>
      <c r="F33" s="153">
        <f>ROUND((SUM(BE120:BE140)),2)</f>
        <v>0</v>
      </c>
      <c r="G33" s="37"/>
      <c r="H33" s="37"/>
      <c r="I33" s="154">
        <v>0.21</v>
      </c>
      <c r="J33" s="153">
        <f>ROUND(((SUM(BE120:BE140))*I33),2)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42</v>
      </c>
      <c r="F34" s="153">
        <f>ROUND((SUM(BF120:BF140)),2)</f>
        <v>0</v>
      </c>
      <c r="G34" s="37"/>
      <c r="H34" s="37"/>
      <c r="I34" s="154">
        <v>0.15</v>
      </c>
      <c r="J34" s="153">
        <f>ROUND(((SUM(BF120:BF140))*I34),2)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43</v>
      </c>
      <c r="F35" s="153">
        <f>ROUND((SUM(BG120:BG140)),2)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44</v>
      </c>
      <c r="F36" s="153">
        <f>ROUND((SUM(BH120:BH140)),2)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45</v>
      </c>
      <c r="F37" s="153">
        <f>ROUND((SUM(BI120:BI140)),2)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46</v>
      </c>
      <c r="E39" s="157"/>
      <c r="F39" s="157"/>
      <c r="G39" s="158" t="s">
        <v>47</v>
      </c>
      <c r="H39" s="159" t="s">
        <v>48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49</v>
      </c>
      <c r="E50" s="163"/>
      <c r="F50" s="163"/>
      <c r="G50" s="162" t="s">
        <v>50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51</v>
      </c>
      <c r="E61" s="165"/>
      <c r="F61" s="166" t="s">
        <v>52</v>
      </c>
      <c r="G61" s="164" t="s">
        <v>51</v>
      </c>
      <c r="H61" s="165"/>
      <c r="I61" s="165"/>
      <c r="J61" s="167" t="s">
        <v>52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53</v>
      </c>
      <c r="E65" s="168"/>
      <c r="F65" s="168"/>
      <c r="G65" s="162" t="s">
        <v>54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51</v>
      </c>
      <c r="E76" s="165"/>
      <c r="F76" s="166" t="s">
        <v>52</v>
      </c>
      <c r="G76" s="164" t="s">
        <v>51</v>
      </c>
      <c r="H76" s="165"/>
      <c r="I76" s="165"/>
      <c r="J76" s="167" t="s">
        <v>52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93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Přeložka kanalizace z areálu koupaliště N. Bor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91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02 - VRN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Nový Bor</v>
      </c>
      <c r="G89" s="39"/>
      <c r="H89" s="39"/>
      <c r="I89" s="31" t="s">
        <v>22</v>
      </c>
      <c r="J89" s="78" t="str">
        <f>IF(J12="","",J12)</f>
        <v>25. 1. 2023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Nový Bor</v>
      </c>
      <c r="G91" s="39"/>
      <c r="H91" s="39"/>
      <c r="I91" s="31" t="s">
        <v>30</v>
      </c>
      <c r="J91" s="35" t="str">
        <f>E21</f>
        <v>KL-Plan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J. Nešněra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94</v>
      </c>
      <c r="D94" s="175"/>
      <c r="E94" s="175"/>
      <c r="F94" s="175"/>
      <c r="G94" s="175"/>
      <c r="H94" s="175"/>
      <c r="I94" s="175"/>
      <c r="J94" s="176" t="s">
        <v>95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96</v>
      </c>
      <c r="D96" s="39"/>
      <c r="E96" s="39"/>
      <c r="F96" s="39"/>
      <c r="G96" s="39"/>
      <c r="H96" s="39"/>
      <c r="I96" s="39"/>
      <c r="J96" s="109">
        <f>J120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97</v>
      </c>
    </row>
    <row r="97" spans="1:31" s="9" customFormat="1" ht="24.95" customHeight="1">
      <c r="A97" s="9"/>
      <c r="B97" s="178"/>
      <c r="C97" s="179"/>
      <c r="D97" s="180" t="s">
        <v>572</v>
      </c>
      <c r="E97" s="181"/>
      <c r="F97" s="181"/>
      <c r="G97" s="181"/>
      <c r="H97" s="181"/>
      <c r="I97" s="181"/>
      <c r="J97" s="182">
        <f>J121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573</v>
      </c>
      <c r="E98" s="187"/>
      <c r="F98" s="187"/>
      <c r="G98" s="187"/>
      <c r="H98" s="187"/>
      <c r="I98" s="187"/>
      <c r="J98" s="188">
        <f>J122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574</v>
      </c>
      <c r="E99" s="187"/>
      <c r="F99" s="187"/>
      <c r="G99" s="187"/>
      <c r="H99" s="187"/>
      <c r="I99" s="187"/>
      <c r="J99" s="188">
        <f>J129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575</v>
      </c>
      <c r="E100" s="187"/>
      <c r="F100" s="187"/>
      <c r="G100" s="187"/>
      <c r="H100" s="187"/>
      <c r="I100" s="187"/>
      <c r="J100" s="188">
        <f>J134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7"/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spans="1:31" s="2" customFormat="1" ht="6.95" customHeight="1">
      <c r="A102" s="37"/>
      <c r="B102" s="65"/>
      <c r="C102" s="66"/>
      <c r="D102" s="66"/>
      <c r="E102" s="66"/>
      <c r="F102" s="66"/>
      <c r="G102" s="66"/>
      <c r="H102" s="66"/>
      <c r="I102" s="66"/>
      <c r="J102" s="66"/>
      <c r="K102" s="66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6" spans="1:31" s="2" customFormat="1" ht="6.95" customHeight="1">
      <c r="A106" s="37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24.95" customHeight="1">
      <c r="A107" s="37"/>
      <c r="B107" s="38"/>
      <c r="C107" s="22" t="s">
        <v>106</v>
      </c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6.95" customHeight="1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16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6.5" customHeight="1">
      <c r="A110" s="37"/>
      <c r="B110" s="38"/>
      <c r="C110" s="39"/>
      <c r="D110" s="39"/>
      <c r="E110" s="173" t="str">
        <f>E7</f>
        <v>Přeložka kanalizace z areálu koupaliště N. Bor</v>
      </c>
      <c r="F110" s="31"/>
      <c r="G110" s="31"/>
      <c r="H110" s="31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91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75" t="str">
        <f>E9</f>
        <v>02 - VRN</v>
      </c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20</v>
      </c>
      <c r="D114" s="39"/>
      <c r="E114" s="39"/>
      <c r="F114" s="26" t="str">
        <f>F12</f>
        <v>Nový Bor</v>
      </c>
      <c r="G114" s="39"/>
      <c r="H114" s="39"/>
      <c r="I114" s="31" t="s">
        <v>22</v>
      </c>
      <c r="J114" s="78" t="str">
        <f>IF(J12="","",J12)</f>
        <v>25. 1. 2023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5.15" customHeight="1">
      <c r="A116" s="37"/>
      <c r="B116" s="38"/>
      <c r="C116" s="31" t="s">
        <v>24</v>
      </c>
      <c r="D116" s="39"/>
      <c r="E116" s="39"/>
      <c r="F116" s="26" t="str">
        <f>E15</f>
        <v>Město Nový Bor</v>
      </c>
      <c r="G116" s="39"/>
      <c r="H116" s="39"/>
      <c r="I116" s="31" t="s">
        <v>30</v>
      </c>
      <c r="J116" s="35" t="str">
        <f>E21</f>
        <v>KL-Plan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28</v>
      </c>
      <c r="D117" s="39"/>
      <c r="E117" s="39"/>
      <c r="F117" s="26" t="str">
        <f>IF(E18="","",E18)</f>
        <v>Vyplň údaj</v>
      </c>
      <c r="G117" s="39"/>
      <c r="H117" s="39"/>
      <c r="I117" s="31" t="s">
        <v>33</v>
      </c>
      <c r="J117" s="35" t="str">
        <f>E24</f>
        <v>J. Nešněra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0.3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11" customFormat="1" ht="29.25" customHeight="1">
      <c r="A119" s="190"/>
      <c r="B119" s="191"/>
      <c r="C119" s="192" t="s">
        <v>107</v>
      </c>
      <c r="D119" s="193" t="s">
        <v>61</v>
      </c>
      <c r="E119" s="193" t="s">
        <v>57</v>
      </c>
      <c r="F119" s="193" t="s">
        <v>58</v>
      </c>
      <c r="G119" s="193" t="s">
        <v>108</v>
      </c>
      <c r="H119" s="193" t="s">
        <v>109</v>
      </c>
      <c r="I119" s="193" t="s">
        <v>110</v>
      </c>
      <c r="J119" s="193" t="s">
        <v>95</v>
      </c>
      <c r="K119" s="194" t="s">
        <v>111</v>
      </c>
      <c r="L119" s="195"/>
      <c r="M119" s="99" t="s">
        <v>1</v>
      </c>
      <c r="N119" s="100" t="s">
        <v>40</v>
      </c>
      <c r="O119" s="100" t="s">
        <v>112</v>
      </c>
      <c r="P119" s="100" t="s">
        <v>113</v>
      </c>
      <c r="Q119" s="100" t="s">
        <v>114</v>
      </c>
      <c r="R119" s="100" t="s">
        <v>115</v>
      </c>
      <c r="S119" s="100" t="s">
        <v>116</v>
      </c>
      <c r="T119" s="101" t="s">
        <v>117</v>
      </c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</row>
    <row r="120" spans="1:63" s="2" customFormat="1" ht="22.8" customHeight="1">
      <c r="A120" s="37"/>
      <c r="B120" s="38"/>
      <c r="C120" s="106" t="s">
        <v>118</v>
      </c>
      <c r="D120" s="39"/>
      <c r="E120" s="39"/>
      <c r="F120" s="39"/>
      <c r="G120" s="39"/>
      <c r="H120" s="39"/>
      <c r="I120" s="39"/>
      <c r="J120" s="196">
        <f>BK120</f>
        <v>0</v>
      </c>
      <c r="K120" s="39"/>
      <c r="L120" s="43"/>
      <c r="M120" s="102"/>
      <c r="N120" s="197"/>
      <c r="O120" s="103"/>
      <c r="P120" s="198">
        <f>P121</f>
        <v>0</v>
      </c>
      <c r="Q120" s="103"/>
      <c r="R120" s="198">
        <f>R121</f>
        <v>0</v>
      </c>
      <c r="S120" s="103"/>
      <c r="T120" s="199">
        <f>T121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6" t="s">
        <v>75</v>
      </c>
      <c r="AU120" s="16" t="s">
        <v>97</v>
      </c>
      <c r="BK120" s="200">
        <f>BK121</f>
        <v>0</v>
      </c>
    </row>
    <row r="121" spans="1:63" s="12" customFormat="1" ht="25.9" customHeight="1">
      <c r="A121" s="12"/>
      <c r="B121" s="201"/>
      <c r="C121" s="202"/>
      <c r="D121" s="203" t="s">
        <v>75</v>
      </c>
      <c r="E121" s="204" t="s">
        <v>88</v>
      </c>
      <c r="F121" s="204" t="s">
        <v>576</v>
      </c>
      <c r="G121" s="202"/>
      <c r="H121" s="202"/>
      <c r="I121" s="205"/>
      <c r="J121" s="206">
        <f>BK121</f>
        <v>0</v>
      </c>
      <c r="K121" s="202"/>
      <c r="L121" s="207"/>
      <c r="M121" s="208"/>
      <c r="N121" s="209"/>
      <c r="O121" s="209"/>
      <c r="P121" s="210">
        <f>P122+P129+P134</f>
        <v>0</v>
      </c>
      <c r="Q121" s="209"/>
      <c r="R121" s="210">
        <f>R122+R129+R134</f>
        <v>0</v>
      </c>
      <c r="S121" s="209"/>
      <c r="T121" s="211">
        <f>T122+T129+T134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2" t="s">
        <v>146</v>
      </c>
      <c r="AT121" s="213" t="s">
        <v>75</v>
      </c>
      <c r="AU121" s="213" t="s">
        <v>76</v>
      </c>
      <c r="AY121" s="212" t="s">
        <v>121</v>
      </c>
      <c r="BK121" s="214">
        <f>BK122+BK129+BK134</f>
        <v>0</v>
      </c>
    </row>
    <row r="122" spans="1:63" s="12" customFormat="1" ht="22.8" customHeight="1">
      <c r="A122" s="12"/>
      <c r="B122" s="201"/>
      <c r="C122" s="202"/>
      <c r="D122" s="203" t="s">
        <v>75</v>
      </c>
      <c r="E122" s="215" t="s">
        <v>577</v>
      </c>
      <c r="F122" s="215" t="s">
        <v>578</v>
      </c>
      <c r="G122" s="202"/>
      <c r="H122" s="202"/>
      <c r="I122" s="205"/>
      <c r="J122" s="216">
        <f>BK122</f>
        <v>0</v>
      </c>
      <c r="K122" s="202"/>
      <c r="L122" s="207"/>
      <c r="M122" s="208"/>
      <c r="N122" s="209"/>
      <c r="O122" s="209"/>
      <c r="P122" s="210">
        <f>SUM(P123:P128)</f>
        <v>0</v>
      </c>
      <c r="Q122" s="209"/>
      <c r="R122" s="210">
        <f>SUM(R123:R128)</f>
        <v>0</v>
      </c>
      <c r="S122" s="209"/>
      <c r="T122" s="211">
        <f>SUM(T123:T128)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2" t="s">
        <v>146</v>
      </c>
      <c r="AT122" s="213" t="s">
        <v>75</v>
      </c>
      <c r="AU122" s="213" t="s">
        <v>84</v>
      </c>
      <c r="AY122" s="212" t="s">
        <v>121</v>
      </c>
      <c r="BK122" s="214">
        <f>SUM(BK123:BK128)</f>
        <v>0</v>
      </c>
    </row>
    <row r="123" spans="1:65" s="2" customFormat="1" ht="16.5" customHeight="1">
      <c r="A123" s="37"/>
      <c r="B123" s="38"/>
      <c r="C123" s="217" t="s">
        <v>84</v>
      </c>
      <c r="D123" s="217" t="s">
        <v>123</v>
      </c>
      <c r="E123" s="218" t="s">
        <v>579</v>
      </c>
      <c r="F123" s="219" t="s">
        <v>580</v>
      </c>
      <c r="G123" s="220" t="s">
        <v>581</v>
      </c>
      <c r="H123" s="221">
        <v>1</v>
      </c>
      <c r="I123" s="222"/>
      <c r="J123" s="223">
        <f>ROUND(I123*H123,2)</f>
        <v>0</v>
      </c>
      <c r="K123" s="219" t="s">
        <v>127</v>
      </c>
      <c r="L123" s="43"/>
      <c r="M123" s="224" t="s">
        <v>1</v>
      </c>
      <c r="N123" s="225" t="s">
        <v>41</v>
      </c>
      <c r="O123" s="90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28" t="s">
        <v>582</v>
      </c>
      <c r="AT123" s="228" t="s">
        <v>123</v>
      </c>
      <c r="AU123" s="228" t="s">
        <v>86</v>
      </c>
      <c r="AY123" s="16" t="s">
        <v>121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16" t="s">
        <v>84</v>
      </c>
      <c r="BK123" s="229">
        <f>ROUND(I123*H123,2)</f>
        <v>0</v>
      </c>
      <c r="BL123" s="16" t="s">
        <v>582</v>
      </c>
      <c r="BM123" s="228" t="s">
        <v>583</v>
      </c>
    </row>
    <row r="124" spans="1:47" s="2" customFormat="1" ht="12">
      <c r="A124" s="37"/>
      <c r="B124" s="38"/>
      <c r="C124" s="39"/>
      <c r="D124" s="230" t="s">
        <v>130</v>
      </c>
      <c r="E124" s="39"/>
      <c r="F124" s="231" t="s">
        <v>580</v>
      </c>
      <c r="G124" s="39"/>
      <c r="H124" s="39"/>
      <c r="I124" s="232"/>
      <c r="J124" s="39"/>
      <c r="K124" s="39"/>
      <c r="L124" s="43"/>
      <c r="M124" s="233"/>
      <c r="N124" s="234"/>
      <c r="O124" s="90"/>
      <c r="P124" s="90"/>
      <c r="Q124" s="90"/>
      <c r="R124" s="90"/>
      <c r="S124" s="90"/>
      <c r="T124" s="91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130</v>
      </c>
      <c r="AU124" s="16" t="s">
        <v>86</v>
      </c>
    </row>
    <row r="125" spans="1:65" s="2" customFormat="1" ht="16.5" customHeight="1">
      <c r="A125" s="37"/>
      <c r="B125" s="38"/>
      <c r="C125" s="217" t="s">
        <v>86</v>
      </c>
      <c r="D125" s="217" t="s">
        <v>123</v>
      </c>
      <c r="E125" s="218" t="s">
        <v>584</v>
      </c>
      <c r="F125" s="219" t="s">
        <v>585</v>
      </c>
      <c r="G125" s="220" t="s">
        <v>581</v>
      </c>
      <c r="H125" s="221">
        <v>1</v>
      </c>
      <c r="I125" s="222"/>
      <c r="J125" s="223">
        <f>ROUND(I125*H125,2)</f>
        <v>0</v>
      </c>
      <c r="K125" s="219" t="s">
        <v>127</v>
      </c>
      <c r="L125" s="43"/>
      <c r="M125" s="224" t="s">
        <v>1</v>
      </c>
      <c r="N125" s="225" t="s">
        <v>41</v>
      </c>
      <c r="O125" s="90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28" t="s">
        <v>582</v>
      </c>
      <c r="AT125" s="228" t="s">
        <v>123</v>
      </c>
      <c r="AU125" s="228" t="s">
        <v>86</v>
      </c>
      <c r="AY125" s="16" t="s">
        <v>121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6" t="s">
        <v>84</v>
      </c>
      <c r="BK125" s="229">
        <f>ROUND(I125*H125,2)</f>
        <v>0</v>
      </c>
      <c r="BL125" s="16" t="s">
        <v>582</v>
      </c>
      <c r="BM125" s="228" t="s">
        <v>586</v>
      </c>
    </row>
    <row r="126" spans="1:47" s="2" customFormat="1" ht="12">
      <c r="A126" s="37"/>
      <c r="B126" s="38"/>
      <c r="C126" s="39"/>
      <c r="D126" s="230" t="s">
        <v>130</v>
      </c>
      <c r="E126" s="39"/>
      <c r="F126" s="231" t="s">
        <v>585</v>
      </c>
      <c r="G126" s="39"/>
      <c r="H126" s="39"/>
      <c r="I126" s="232"/>
      <c r="J126" s="39"/>
      <c r="K126" s="39"/>
      <c r="L126" s="43"/>
      <c r="M126" s="233"/>
      <c r="N126" s="234"/>
      <c r="O126" s="90"/>
      <c r="P126" s="90"/>
      <c r="Q126" s="90"/>
      <c r="R126" s="90"/>
      <c r="S126" s="90"/>
      <c r="T126" s="91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130</v>
      </c>
      <c r="AU126" s="16" t="s">
        <v>86</v>
      </c>
    </row>
    <row r="127" spans="1:65" s="2" customFormat="1" ht="16.5" customHeight="1">
      <c r="A127" s="37"/>
      <c r="B127" s="38"/>
      <c r="C127" s="217" t="s">
        <v>137</v>
      </c>
      <c r="D127" s="217" t="s">
        <v>123</v>
      </c>
      <c r="E127" s="218" t="s">
        <v>587</v>
      </c>
      <c r="F127" s="219" t="s">
        <v>588</v>
      </c>
      <c r="G127" s="220" t="s">
        <v>581</v>
      </c>
      <c r="H127" s="221">
        <v>1</v>
      </c>
      <c r="I127" s="222"/>
      <c r="J127" s="223">
        <f>ROUND(I127*H127,2)</f>
        <v>0</v>
      </c>
      <c r="K127" s="219" t="s">
        <v>127</v>
      </c>
      <c r="L127" s="43"/>
      <c r="M127" s="224" t="s">
        <v>1</v>
      </c>
      <c r="N127" s="225" t="s">
        <v>41</v>
      </c>
      <c r="O127" s="90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28" t="s">
        <v>582</v>
      </c>
      <c r="AT127" s="228" t="s">
        <v>123</v>
      </c>
      <c r="AU127" s="228" t="s">
        <v>86</v>
      </c>
      <c r="AY127" s="16" t="s">
        <v>121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6" t="s">
        <v>84</v>
      </c>
      <c r="BK127" s="229">
        <f>ROUND(I127*H127,2)</f>
        <v>0</v>
      </c>
      <c r="BL127" s="16" t="s">
        <v>582</v>
      </c>
      <c r="BM127" s="228" t="s">
        <v>589</v>
      </c>
    </row>
    <row r="128" spans="1:47" s="2" customFormat="1" ht="12">
      <c r="A128" s="37"/>
      <c r="B128" s="38"/>
      <c r="C128" s="39"/>
      <c r="D128" s="230" t="s">
        <v>130</v>
      </c>
      <c r="E128" s="39"/>
      <c r="F128" s="231" t="s">
        <v>588</v>
      </c>
      <c r="G128" s="39"/>
      <c r="H128" s="39"/>
      <c r="I128" s="232"/>
      <c r="J128" s="39"/>
      <c r="K128" s="39"/>
      <c r="L128" s="43"/>
      <c r="M128" s="233"/>
      <c r="N128" s="234"/>
      <c r="O128" s="90"/>
      <c r="P128" s="90"/>
      <c r="Q128" s="90"/>
      <c r="R128" s="90"/>
      <c r="S128" s="90"/>
      <c r="T128" s="91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130</v>
      </c>
      <c r="AU128" s="16" t="s">
        <v>86</v>
      </c>
    </row>
    <row r="129" spans="1:63" s="12" customFormat="1" ht="22.8" customHeight="1">
      <c r="A129" s="12"/>
      <c r="B129" s="201"/>
      <c r="C129" s="202"/>
      <c r="D129" s="203" t="s">
        <v>75</v>
      </c>
      <c r="E129" s="215" t="s">
        <v>590</v>
      </c>
      <c r="F129" s="215" t="s">
        <v>591</v>
      </c>
      <c r="G129" s="202"/>
      <c r="H129" s="202"/>
      <c r="I129" s="205"/>
      <c r="J129" s="216">
        <f>BK129</f>
        <v>0</v>
      </c>
      <c r="K129" s="202"/>
      <c r="L129" s="207"/>
      <c r="M129" s="208"/>
      <c r="N129" s="209"/>
      <c r="O129" s="209"/>
      <c r="P129" s="210">
        <f>SUM(P130:P133)</f>
        <v>0</v>
      </c>
      <c r="Q129" s="209"/>
      <c r="R129" s="210">
        <f>SUM(R130:R133)</f>
        <v>0</v>
      </c>
      <c r="S129" s="209"/>
      <c r="T129" s="211">
        <f>SUM(T130:T133)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2" t="s">
        <v>146</v>
      </c>
      <c r="AT129" s="213" t="s">
        <v>75</v>
      </c>
      <c r="AU129" s="213" t="s">
        <v>84</v>
      </c>
      <c r="AY129" s="212" t="s">
        <v>121</v>
      </c>
      <c r="BK129" s="214">
        <f>SUM(BK130:BK133)</f>
        <v>0</v>
      </c>
    </row>
    <row r="130" spans="1:65" s="2" customFormat="1" ht="16.5" customHeight="1">
      <c r="A130" s="37"/>
      <c r="B130" s="38"/>
      <c r="C130" s="217" t="s">
        <v>128</v>
      </c>
      <c r="D130" s="217" t="s">
        <v>123</v>
      </c>
      <c r="E130" s="218" t="s">
        <v>592</v>
      </c>
      <c r="F130" s="219" t="s">
        <v>593</v>
      </c>
      <c r="G130" s="220" t="s">
        <v>581</v>
      </c>
      <c r="H130" s="221">
        <v>1</v>
      </c>
      <c r="I130" s="222"/>
      <c r="J130" s="223">
        <f>ROUND(I130*H130,2)</f>
        <v>0</v>
      </c>
      <c r="K130" s="219" t="s">
        <v>127</v>
      </c>
      <c r="L130" s="43"/>
      <c r="M130" s="224" t="s">
        <v>1</v>
      </c>
      <c r="N130" s="225" t="s">
        <v>41</v>
      </c>
      <c r="O130" s="90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28" t="s">
        <v>582</v>
      </c>
      <c r="AT130" s="228" t="s">
        <v>123</v>
      </c>
      <c r="AU130" s="228" t="s">
        <v>86</v>
      </c>
      <c r="AY130" s="16" t="s">
        <v>121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6" t="s">
        <v>84</v>
      </c>
      <c r="BK130" s="229">
        <f>ROUND(I130*H130,2)</f>
        <v>0</v>
      </c>
      <c r="BL130" s="16" t="s">
        <v>582</v>
      </c>
      <c r="BM130" s="228" t="s">
        <v>594</v>
      </c>
    </row>
    <row r="131" spans="1:47" s="2" customFormat="1" ht="12">
      <c r="A131" s="37"/>
      <c r="B131" s="38"/>
      <c r="C131" s="39"/>
      <c r="D131" s="230" t="s">
        <v>130</v>
      </c>
      <c r="E131" s="39"/>
      <c r="F131" s="231" t="s">
        <v>593</v>
      </c>
      <c r="G131" s="39"/>
      <c r="H131" s="39"/>
      <c r="I131" s="232"/>
      <c r="J131" s="39"/>
      <c r="K131" s="39"/>
      <c r="L131" s="43"/>
      <c r="M131" s="233"/>
      <c r="N131" s="234"/>
      <c r="O131" s="90"/>
      <c r="P131" s="90"/>
      <c r="Q131" s="90"/>
      <c r="R131" s="90"/>
      <c r="S131" s="90"/>
      <c r="T131" s="91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130</v>
      </c>
      <c r="AU131" s="16" t="s">
        <v>86</v>
      </c>
    </row>
    <row r="132" spans="1:65" s="2" customFormat="1" ht="24.15" customHeight="1">
      <c r="A132" s="37"/>
      <c r="B132" s="38"/>
      <c r="C132" s="217" t="s">
        <v>146</v>
      </c>
      <c r="D132" s="217" t="s">
        <v>123</v>
      </c>
      <c r="E132" s="218" t="s">
        <v>595</v>
      </c>
      <c r="F132" s="219" t="s">
        <v>596</v>
      </c>
      <c r="G132" s="220" t="s">
        <v>581</v>
      </c>
      <c r="H132" s="221">
        <v>1</v>
      </c>
      <c r="I132" s="222"/>
      <c r="J132" s="223">
        <f>ROUND(I132*H132,2)</f>
        <v>0</v>
      </c>
      <c r="K132" s="219" t="s">
        <v>127</v>
      </c>
      <c r="L132" s="43"/>
      <c r="M132" s="224" t="s">
        <v>1</v>
      </c>
      <c r="N132" s="225" t="s">
        <v>41</v>
      </c>
      <c r="O132" s="90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8" t="s">
        <v>582</v>
      </c>
      <c r="AT132" s="228" t="s">
        <v>123</v>
      </c>
      <c r="AU132" s="228" t="s">
        <v>86</v>
      </c>
      <c r="AY132" s="16" t="s">
        <v>121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6" t="s">
        <v>84</v>
      </c>
      <c r="BK132" s="229">
        <f>ROUND(I132*H132,2)</f>
        <v>0</v>
      </c>
      <c r="BL132" s="16" t="s">
        <v>582</v>
      </c>
      <c r="BM132" s="228" t="s">
        <v>597</v>
      </c>
    </row>
    <row r="133" spans="1:47" s="2" customFormat="1" ht="12">
      <c r="A133" s="37"/>
      <c r="B133" s="38"/>
      <c r="C133" s="39"/>
      <c r="D133" s="230" t="s">
        <v>130</v>
      </c>
      <c r="E133" s="39"/>
      <c r="F133" s="231" t="s">
        <v>596</v>
      </c>
      <c r="G133" s="39"/>
      <c r="H133" s="39"/>
      <c r="I133" s="232"/>
      <c r="J133" s="39"/>
      <c r="K133" s="39"/>
      <c r="L133" s="43"/>
      <c r="M133" s="233"/>
      <c r="N133" s="234"/>
      <c r="O133" s="90"/>
      <c r="P133" s="90"/>
      <c r="Q133" s="90"/>
      <c r="R133" s="90"/>
      <c r="S133" s="90"/>
      <c r="T133" s="91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130</v>
      </c>
      <c r="AU133" s="16" t="s">
        <v>86</v>
      </c>
    </row>
    <row r="134" spans="1:63" s="12" customFormat="1" ht="22.8" customHeight="1">
      <c r="A134" s="12"/>
      <c r="B134" s="201"/>
      <c r="C134" s="202"/>
      <c r="D134" s="203" t="s">
        <v>75</v>
      </c>
      <c r="E134" s="215" t="s">
        <v>598</v>
      </c>
      <c r="F134" s="215" t="s">
        <v>599</v>
      </c>
      <c r="G134" s="202"/>
      <c r="H134" s="202"/>
      <c r="I134" s="205"/>
      <c r="J134" s="216">
        <f>BK134</f>
        <v>0</v>
      </c>
      <c r="K134" s="202"/>
      <c r="L134" s="207"/>
      <c r="M134" s="208"/>
      <c r="N134" s="209"/>
      <c r="O134" s="209"/>
      <c r="P134" s="210">
        <f>SUM(P135:P140)</f>
        <v>0</v>
      </c>
      <c r="Q134" s="209"/>
      <c r="R134" s="210">
        <f>SUM(R135:R140)</f>
        <v>0</v>
      </c>
      <c r="S134" s="209"/>
      <c r="T134" s="211">
        <f>SUM(T135:T140)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2" t="s">
        <v>146</v>
      </c>
      <c r="AT134" s="213" t="s">
        <v>75</v>
      </c>
      <c r="AU134" s="213" t="s">
        <v>84</v>
      </c>
      <c r="AY134" s="212" t="s">
        <v>121</v>
      </c>
      <c r="BK134" s="214">
        <f>SUM(BK135:BK140)</f>
        <v>0</v>
      </c>
    </row>
    <row r="135" spans="1:65" s="2" customFormat="1" ht="16.5" customHeight="1">
      <c r="A135" s="37"/>
      <c r="B135" s="38"/>
      <c r="C135" s="217" t="s">
        <v>151</v>
      </c>
      <c r="D135" s="217" t="s">
        <v>123</v>
      </c>
      <c r="E135" s="218" t="s">
        <v>600</v>
      </c>
      <c r="F135" s="219" t="s">
        <v>601</v>
      </c>
      <c r="G135" s="220" t="s">
        <v>581</v>
      </c>
      <c r="H135" s="221">
        <v>1</v>
      </c>
      <c r="I135" s="222"/>
      <c r="J135" s="223">
        <f>ROUND(I135*H135,2)</f>
        <v>0</v>
      </c>
      <c r="K135" s="219" t="s">
        <v>127</v>
      </c>
      <c r="L135" s="43"/>
      <c r="M135" s="224" t="s">
        <v>1</v>
      </c>
      <c r="N135" s="225" t="s">
        <v>41</v>
      </c>
      <c r="O135" s="90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8" t="s">
        <v>582</v>
      </c>
      <c r="AT135" s="228" t="s">
        <v>123</v>
      </c>
      <c r="AU135" s="228" t="s">
        <v>86</v>
      </c>
      <c r="AY135" s="16" t="s">
        <v>121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6" t="s">
        <v>84</v>
      </c>
      <c r="BK135" s="229">
        <f>ROUND(I135*H135,2)</f>
        <v>0</v>
      </c>
      <c r="BL135" s="16" t="s">
        <v>582</v>
      </c>
      <c r="BM135" s="228" t="s">
        <v>602</v>
      </c>
    </row>
    <row r="136" spans="1:47" s="2" customFormat="1" ht="12">
      <c r="A136" s="37"/>
      <c r="B136" s="38"/>
      <c r="C136" s="39"/>
      <c r="D136" s="230" t="s">
        <v>130</v>
      </c>
      <c r="E136" s="39"/>
      <c r="F136" s="231" t="s">
        <v>601</v>
      </c>
      <c r="G136" s="39"/>
      <c r="H136" s="39"/>
      <c r="I136" s="232"/>
      <c r="J136" s="39"/>
      <c r="K136" s="39"/>
      <c r="L136" s="43"/>
      <c r="M136" s="233"/>
      <c r="N136" s="234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130</v>
      </c>
      <c r="AU136" s="16" t="s">
        <v>86</v>
      </c>
    </row>
    <row r="137" spans="1:47" s="2" customFormat="1" ht="12">
      <c r="A137" s="37"/>
      <c r="B137" s="38"/>
      <c r="C137" s="39"/>
      <c r="D137" s="230" t="s">
        <v>210</v>
      </c>
      <c r="E137" s="39"/>
      <c r="F137" s="246" t="s">
        <v>603</v>
      </c>
      <c r="G137" s="39"/>
      <c r="H137" s="39"/>
      <c r="I137" s="232"/>
      <c r="J137" s="39"/>
      <c r="K137" s="39"/>
      <c r="L137" s="43"/>
      <c r="M137" s="233"/>
      <c r="N137" s="234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210</v>
      </c>
      <c r="AU137" s="16" t="s">
        <v>86</v>
      </c>
    </row>
    <row r="138" spans="1:65" s="2" customFormat="1" ht="16.5" customHeight="1">
      <c r="A138" s="37"/>
      <c r="B138" s="38"/>
      <c r="C138" s="217" t="s">
        <v>156</v>
      </c>
      <c r="D138" s="217" t="s">
        <v>123</v>
      </c>
      <c r="E138" s="218" t="s">
        <v>604</v>
      </c>
      <c r="F138" s="219" t="s">
        <v>605</v>
      </c>
      <c r="G138" s="220" t="s">
        <v>581</v>
      </c>
      <c r="H138" s="221">
        <v>1</v>
      </c>
      <c r="I138" s="222"/>
      <c r="J138" s="223">
        <f>ROUND(I138*H138,2)</f>
        <v>0</v>
      </c>
      <c r="K138" s="219" t="s">
        <v>127</v>
      </c>
      <c r="L138" s="43"/>
      <c r="M138" s="224" t="s">
        <v>1</v>
      </c>
      <c r="N138" s="225" t="s">
        <v>41</v>
      </c>
      <c r="O138" s="90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8" t="s">
        <v>582</v>
      </c>
      <c r="AT138" s="228" t="s">
        <v>123</v>
      </c>
      <c r="AU138" s="228" t="s">
        <v>86</v>
      </c>
      <c r="AY138" s="16" t="s">
        <v>121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6" t="s">
        <v>84</v>
      </c>
      <c r="BK138" s="229">
        <f>ROUND(I138*H138,2)</f>
        <v>0</v>
      </c>
      <c r="BL138" s="16" t="s">
        <v>582</v>
      </c>
      <c r="BM138" s="228" t="s">
        <v>606</v>
      </c>
    </row>
    <row r="139" spans="1:47" s="2" customFormat="1" ht="12">
      <c r="A139" s="37"/>
      <c r="B139" s="38"/>
      <c r="C139" s="39"/>
      <c r="D139" s="230" t="s">
        <v>130</v>
      </c>
      <c r="E139" s="39"/>
      <c r="F139" s="231" t="s">
        <v>605</v>
      </c>
      <c r="G139" s="39"/>
      <c r="H139" s="39"/>
      <c r="I139" s="232"/>
      <c r="J139" s="39"/>
      <c r="K139" s="39"/>
      <c r="L139" s="43"/>
      <c r="M139" s="233"/>
      <c r="N139" s="234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130</v>
      </c>
      <c r="AU139" s="16" t="s">
        <v>86</v>
      </c>
    </row>
    <row r="140" spans="1:47" s="2" customFormat="1" ht="12">
      <c r="A140" s="37"/>
      <c r="B140" s="38"/>
      <c r="C140" s="39"/>
      <c r="D140" s="230" t="s">
        <v>210</v>
      </c>
      <c r="E140" s="39"/>
      <c r="F140" s="246" t="s">
        <v>607</v>
      </c>
      <c r="G140" s="39"/>
      <c r="H140" s="39"/>
      <c r="I140" s="232"/>
      <c r="J140" s="39"/>
      <c r="K140" s="39"/>
      <c r="L140" s="43"/>
      <c r="M140" s="268"/>
      <c r="N140" s="269"/>
      <c r="O140" s="270"/>
      <c r="P140" s="270"/>
      <c r="Q140" s="270"/>
      <c r="R140" s="270"/>
      <c r="S140" s="270"/>
      <c r="T140" s="27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210</v>
      </c>
      <c r="AU140" s="16" t="s">
        <v>86</v>
      </c>
    </row>
    <row r="141" spans="1:31" s="2" customFormat="1" ht="6.95" customHeight="1">
      <c r="A141" s="37"/>
      <c r="B141" s="65"/>
      <c r="C141" s="66"/>
      <c r="D141" s="66"/>
      <c r="E141" s="66"/>
      <c r="F141" s="66"/>
      <c r="G141" s="66"/>
      <c r="H141" s="66"/>
      <c r="I141" s="66"/>
      <c r="J141" s="66"/>
      <c r="K141" s="66"/>
      <c r="L141" s="43"/>
      <c r="M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</row>
  </sheetData>
  <sheetProtection password="CC35" sheet="1" objects="1" scenarios="1" formatColumns="0" formatRows="0" autoFilter="0"/>
  <autoFilter ref="C119:K140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DESKTOP-C275LRE\Jindra</dc:creator>
  <cp:keywords/>
  <dc:description/>
  <cp:lastModifiedBy>DESKTOP-C275LRE\Jindra</cp:lastModifiedBy>
  <dcterms:created xsi:type="dcterms:W3CDTF">2023-01-30T06:49:39Z</dcterms:created>
  <dcterms:modified xsi:type="dcterms:W3CDTF">2023-01-30T06:49:44Z</dcterms:modified>
  <cp:category/>
  <cp:version/>
  <cp:contentType/>
  <cp:contentStatus/>
</cp:coreProperties>
</file>