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Nová složka (11)\"/>
    </mc:Choice>
  </mc:AlternateContent>
  <bookViews>
    <workbookView xWindow="0" yWindow="0" windowWidth="0" windowHeight="0"/>
  </bookViews>
  <sheets>
    <sheet name="Rekapitulace stavby" sheetId="1" r:id="rId1"/>
    <sheet name="20230329 - Kanalizace Nem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'20230329 - Kanalizace Nem...'!$C$85:$K$483</definedName>
    <definedName name="_xlnm.Print_Area" localSheetId="1">'20230329 - Kanalizace Nem...'!$C$4:$J$37,'20230329 - Kanalizace Nem...'!$C$43:$J$69,'20230329 - Kanalizace Nem...'!$C$75:$K$483</definedName>
    <definedName name="_xlnm.Print_Titles" localSheetId="1">'20230329 - Kanalizace Nem...'!$85:$85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81"/>
  <c r="BH481"/>
  <c r="BG481"/>
  <c r="BF481"/>
  <c r="T481"/>
  <c r="R481"/>
  <c r="P481"/>
  <c r="BI478"/>
  <c r="BH478"/>
  <c r="BG478"/>
  <c r="BF478"/>
  <c r="T478"/>
  <c r="R478"/>
  <c r="P478"/>
  <c r="BI474"/>
  <c r="BH474"/>
  <c r="BG474"/>
  <c r="BF474"/>
  <c r="T474"/>
  <c r="T473"/>
  <c r="R474"/>
  <c r="R473"/>
  <c r="P474"/>
  <c r="P473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T459"/>
  <c r="R460"/>
  <c r="R459"/>
  <c r="P460"/>
  <c r="P459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T324"/>
  <c r="R325"/>
  <c r="R324"/>
  <c r="P325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296"/>
  <c r="BH296"/>
  <c r="BG296"/>
  <c r="BF296"/>
  <c r="T296"/>
  <c r="R296"/>
  <c r="P296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5"/>
  <c r="BH195"/>
  <c r="BG195"/>
  <c r="BF195"/>
  <c r="T195"/>
  <c r="R195"/>
  <c r="P195"/>
  <c r="BI191"/>
  <c r="BH191"/>
  <c r="BG191"/>
  <c r="BF191"/>
  <c r="T191"/>
  <c r="R191"/>
  <c r="P191"/>
  <c r="BI182"/>
  <c r="BH182"/>
  <c r="BG182"/>
  <c r="BF182"/>
  <c r="T182"/>
  <c r="R182"/>
  <c r="P182"/>
  <c r="BI178"/>
  <c r="BH178"/>
  <c r="BG178"/>
  <c r="BF178"/>
  <c r="T178"/>
  <c r="R178"/>
  <c r="P178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1"/>
  <c r="J50"/>
  <c r="F50"/>
  <c r="F48"/>
  <c r="E46"/>
  <c r="J16"/>
  <c r="E16"/>
  <c r="F51"/>
  <c r="J15"/>
  <c r="J10"/>
  <c r="J80"/>
  <c i="1" r="AS54"/>
  <c r="L50"/>
  <c r="AM50"/>
  <c r="AM49"/>
  <c r="L49"/>
  <c r="AM47"/>
  <c r="L47"/>
  <c r="L45"/>
  <c r="L44"/>
  <c i="2" r="J101"/>
  <c r="J366"/>
  <c r="BK280"/>
  <c r="BK399"/>
  <c r="BK243"/>
  <c r="BK89"/>
  <c r="BK160"/>
  <c r="J481"/>
  <c r="J402"/>
  <c r="BK418"/>
  <c r="BK154"/>
  <c r="J98"/>
  <c r="BK344"/>
  <c r="J318"/>
  <c r="J202"/>
  <c r="BK351"/>
  <c r="BK306"/>
  <c r="J195"/>
  <c r="J413"/>
  <c r="BK271"/>
  <c r="J217"/>
  <c r="J347"/>
  <c r="J141"/>
  <c r="J280"/>
  <c r="J390"/>
  <c r="BK315"/>
  <c r="J408"/>
  <c r="BK321"/>
  <c r="BK92"/>
  <c r="BK202"/>
  <c r="BK333"/>
  <c r="BK107"/>
  <c r="BK133"/>
  <c r="BK366"/>
  <c r="BK113"/>
  <c r="J445"/>
  <c r="J333"/>
  <c r="BK425"/>
  <c r="J425"/>
  <c r="J360"/>
  <c r="BK217"/>
  <c r="BK325"/>
  <c r="BK465"/>
  <c r="BK390"/>
  <c r="BK318"/>
  <c r="J113"/>
  <c r="J208"/>
  <c r="J431"/>
  <c r="BK191"/>
  <c r="J404"/>
  <c r="J315"/>
  <c r="BK363"/>
  <c r="BK406"/>
  <c r="BK229"/>
  <c r="J420"/>
  <c r="BK431"/>
  <c r="J137"/>
  <c r="BK445"/>
  <c r="BK251"/>
  <c r="BK408"/>
  <c r="J148"/>
  <c r="BK340"/>
  <c r="J410"/>
  <c r="BK420"/>
  <c r="J205"/>
  <c r="BK255"/>
  <c r="J130"/>
  <c r="J255"/>
  <c r="J438"/>
  <c r="J406"/>
  <c r="BK374"/>
  <c r="BK95"/>
  <c r="BK211"/>
  <c r="BK235"/>
  <c r="J329"/>
  <c r="J321"/>
  <c r="J251"/>
  <c r="J92"/>
  <c r="BK120"/>
  <c r="J243"/>
  <c r="BK101"/>
  <c r="J337"/>
  <c r="BK127"/>
  <c r="BK415"/>
  <c r="J160"/>
  <c r="BK312"/>
  <c r="J363"/>
  <c r="BK296"/>
  <c r="J387"/>
  <c r="J460"/>
  <c r="BK214"/>
  <c r="BK442"/>
  <c r="BK438"/>
  <c r="J232"/>
  <c r="J456"/>
  <c r="BK137"/>
  <c r="BK337"/>
  <c r="BK145"/>
  <c r="J229"/>
  <c r="BK347"/>
  <c r="BK387"/>
  <c r="J247"/>
  <c r="BK449"/>
  <c r="J182"/>
  <c r="BK220"/>
  <c r="BK396"/>
  <c r="BK274"/>
  <c r="J259"/>
  <c r="J385"/>
  <c r="J223"/>
  <c r="BK223"/>
  <c r="J340"/>
  <c r="BK247"/>
  <c r="BK404"/>
  <c r="J220"/>
  <c r="J191"/>
  <c r="J377"/>
  <c r="J435"/>
  <c r="J396"/>
  <c r="J428"/>
  <c r="BK195"/>
  <c r="J127"/>
  <c r="J380"/>
  <c r="BK474"/>
  <c r="J214"/>
  <c r="BK370"/>
  <c r="J325"/>
  <c r="J267"/>
  <c r="J370"/>
  <c r="BK182"/>
  <c r="BK263"/>
  <c r="J478"/>
  <c r="BK98"/>
  <c r="J474"/>
  <c r="J344"/>
  <c r="J449"/>
  <c r="J154"/>
  <c r="J469"/>
  <c r="BK393"/>
  <c r="BK104"/>
  <c r="J296"/>
  <c r="BK169"/>
  <c r="BK380"/>
  <c r="BK329"/>
  <c r="BK360"/>
  <c r="BK148"/>
  <c r="BK435"/>
  <c r="BK239"/>
  <c r="BK208"/>
  <c r="BK469"/>
  <c r="J351"/>
  <c r="J415"/>
  <c r="BK232"/>
  <c r="BK178"/>
  <c r="BK377"/>
  <c r="BK481"/>
  <c r="J104"/>
  <c r="BK423"/>
  <c r="BK357"/>
  <c r="BK354"/>
  <c r="J452"/>
  <c r="J89"/>
  <c r="J107"/>
  <c r="J306"/>
  <c r="BK157"/>
  <c r="J399"/>
  <c r="J465"/>
  <c r="J286"/>
  <c r="J442"/>
  <c r="J309"/>
  <c r="J145"/>
  <c r="J157"/>
  <c r="BK428"/>
  <c r="BK410"/>
  <c r="J357"/>
  <c r="J354"/>
  <c r="BK286"/>
  <c r="BK205"/>
  <c r="J423"/>
  <c r="J312"/>
  <c r="J120"/>
  <c r="BK460"/>
  <c r="J393"/>
  <c r="J169"/>
  <c r="J226"/>
  <c r="BK226"/>
  <c r="BK259"/>
  <c r="BK163"/>
  <c r="J178"/>
  <c r="BK309"/>
  <c r="J110"/>
  <c r="J239"/>
  <c r="J274"/>
  <c r="BK385"/>
  <c r="J116"/>
  <c r="J374"/>
  <c r="BK382"/>
  <c r="BK413"/>
  <c r="J271"/>
  <c r="J95"/>
  <c r="BK478"/>
  <c r="J263"/>
  <c r="J163"/>
  <c r="BK452"/>
  <c r="J235"/>
  <c r="BK267"/>
  <c r="BK116"/>
  <c r="BK456"/>
  <c r="BK402"/>
  <c r="BK130"/>
  <c r="BK110"/>
  <c r="J133"/>
  <c r="J418"/>
  <c r="BK141"/>
  <c r="J211"/>
  <c r="J382"/>
  <c l="1" r="P88"/>
  <c r="P87"/>
  <c r="P350"/>
  <c r="R88"/>
  <c r="P336"/>
  <c r="R448"/>
  <c r="F34"/>
  <c i="1" r="BC55"/>
  <c r="BC54"/>
  <c r="W32"/>
  <c i="2" r="T336"/>
  <c r="T448"/>
  <c r="F33"/>
  <c i="1" r="BB55"/>
  <c r="BB54"/>
  <c r="W31"/>
  <c i="2" r="R350"/>
  <c r="BK336"/>
  <c r="J336"/>
  <c r="J60"/>
  <c r="BK430"/>
  <c r="J430"/>
  <c r="J62"/>
  <c r="J32"/>
  <c i="1" r="AW55"/>
  <c i="2" r="P328"/>
  <c r="R430"/>
  <c r="T464"/>
  <c r="T88"/>
  <c r="T87"/>
  <c r="R336"/>
  <c r="P448"/>
  <c r="R464"/>
  <c r="BK477"/>
  <c r="J477"/>
  <c r="J68"/>
  <c r="BK88"/>
  <c r="J88"/>
  <c r="J57"/>
  <c r="BK328"/>
  <c r="J328"/>
  <c r="J59"/>
  <c r="T328"/>
  <c r="P430"/>
  <c r="BK464"/>
  <c r="BK350"/>
  <c r="J350"/>
  <c r="J61"/>
  <c r="BK448"/>
  <c r="J448"/>
  <c r="J63"/>
  <c r="P464"/>
  <c r="P477"/>
  <c r="F35"/>
  <c i="1" r="BD55"/>
  <c r="BD54"/>
  <c r="W33"/>
  <c i="2" r="R328"/>
  <c r="T430"/>
  <c r="R477"/>
  <c r="F32"/>
  <c i="1" r="BA55"/>
  <c r="BA54"/>
  <c r="AW54"/>
  <c r="AK30"/>
  <c i="2" r="T350"/>
  <c r="T477"/>
  <c r="BK324"/>
  <c r="J324"/>
  <c r="J58"/>
  <c r="BK459"/>
  <c r="J459"/>
  <c r="J64"/>
  <c r="BK473"/>
  <c r="J473"/>
  <c r="J67"/>
  <c r="F83"/>
  <c r="BE110"/>
  <c r="BE133"/>
  <c r="BE157"/>
  <c r="BE163"/>
  <c r="BE205"/>
  <c r="BE208"/>
  <c r="BE211"/>
  <c r="BE232"/>
  <c r="BE251"/>
  <c r="BE274"/>
  <c r="BE296"/>
  <c r="BE306"/>
  <c r="BE312"/>
  <c r="BE333"/>
  <c r="BE337"/>
  <c r="BE351"/>
  <c r="BE380"/>
  <c r="BE382"/>
  <c r="BE387"/>
  <c r="BE390"/>
  <c r="BE396"/>
  <c r="BE404"/>
  <c r="BE410"/>
  <c r="BE420"/>
  <c r="BE423"/>
  <c r="BE435"/>
  <c r="BE438"/>
  <c r="BE442"/>
  <c r="BE449"/>
  <c i="1" r="W30"/>
  <c i="2" r="BE101"/>
  <c r="BE154"/>
  <c r="BE160"/>
  <c r="BE169"/>
  <c r="BE178"/>
  <c r="BE214"/>
  <c r="BE229"/>
  <c r="BE239"/>
  <c r="BE255"/>
  <c r="BE271"/>
  <c r="BE315"/>
  <c r="BE325"/>
  <c r="BE329"/>
  <c r="BE340"/>
  <c r="BE344"/>
  <c r="BE354"/>
  <c r="BE357"/>
  <c r="BE377"/>
  <c r="BE385"/>
  <c r="BE393"/>
  <c r="BE456"/>
  <c r="BE460"/>
  <c r="BE465"/>
  <c r="BE469"/>
  <c r="BE474"/>
  <c r="BE481"/>
  <c i="1" r="AY54"/>
  <c i="2" r="BE89"/>
  <c r="BE92"/>
  <c r="BE95"/>
  <c r="BE113"/>
  <c r="BE127"/>
  <c r="BE202"/>
  <c r="BE217"/>
  <c r="BE226"/>
  <c r="BE259"/>
  <c r="BE263"/>
  <c r="BE321"/>
  <c r="BE360"/>
  <c r="BE366"/>
  <c r="BE418"/>
  <c r="BE478"/>
  <c r="BE98"/>
  <c r="BE104"/>
  <c r="BE116"/>
  <c r="BE130"/>
  <c r="BE137"/>
  <c r="BE141"/>
  <c r="BE145"/>
  <c r="BE191"/>
  <c r="BE195"/>
  <c r="BE220"/>
  <c r="BE223"/>
  <c r="BE235"/>
  <c r="BE243"/>
  <c r="BE247"/>
  <c r="BE309"/>
  <c r="BE318"/>
  <c r="BE363"/>
  <c r="BE370"/>
  <c r="BE374"/>
  <c r="BE399"/>
  <c r="BE406"/>
  <c r="BE408"/>
  <c r="BE413"/>
  <c r="BE415"/>
  <c r="BE425"/>
  <c r="BE428"/>
  <c r="BE431"/>
  <c r="BE445"/>
  <c r="BE452"/>
  <c r="J48"/>
  <c r="BE107"/>
  <c r="BE120"/>
  <c r="BE148"/>
  <c r="BE182"/>
  <c r="BE267"/>
  <c r="BE280"/>
  <c r="BE286"/>
  <c r="BE347"/>
  <c r="BE402"/>
  <c l="1" r="R463"/>
  <c r="P463"/>
  <c r="T463"/>
  <c r="T86"/>
  <c i="1" r="AX54"/>
  <c i="2" r="BK463"/>
  <c r="J463"/>
  <c r="J65"/>
  <c r="R87"/>
  <c r="R86"/>
  <c r="P86"/>
  <c i="1" r="AU55"/>
  <c r="AU54"/>
  <c i="2" r="BK87"/>
  <c r="J87"/>
  <c r="J56"/>
  <c r="J464"/>
  <c r="J66"/>
  <c r="J31"/>
  <c i="1" r="AV55"/>
  <c r="AT55"/>
  <c i="2" r="F31"/>
  <c i="1" r="AZ55"/>
  <c r="AZ54"/>
  <c r="W29"/>
  <c i="2" l="1" r="BK86"/>
  <c r="J86"/>
  <c r="J28"/>
  <c i="1" r="AG55"/>
  <c r="AG54"/>
  <c r="AK26"/>
  <c i="2" r="J37"/>
  <c i="1" r="AV54"/>
  <c r="AK29"/>
  <c r="AK35"/>
  <c i="2" l="1"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<sst xmlns="http://schemas.openxmlformats.org/spreadsheetml/2006/main">
  <si>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</si>
  <si>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</si>
  <si>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</si>
  <si>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</si>
  <si>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</si>
  <si>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{93ea8912-4ef1-4b99-9b63-446c68b60902}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</si>
  <si>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</si>
  <si>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</si>
  <si>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</si>
  <si>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</si>
  <si>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</si>
  <si>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</si>
  <si>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</si>
  <si>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</si>
  <si>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20230329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</si>
  <si>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</si>
  <si>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</si>
  <si>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Kanalizace Nemocniční 456 N. Bor R1</t>
  </si>
  <si>
    <t>KSO:</t>
  </si>
  <si>
    <t/>
  </si>
  <si>
    <t>CC-CZ:</t>
  </si>
  <si>
    <t>Místo:</t>
  </si>
  <si>
    <t>Nový Bor</t>
  </si>
  <si>
    <t>Datum:</t>
  </si>
  <si>
    <t>28. 9. 2023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</si>
  <si>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</si>
  <si>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</si>
  <si>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</si>
  <si>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</si>
  <si>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</si>
  <si>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</si>
  <si>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</si>
  <si>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Ing. Plhal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</si>
  <si>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</si>
  <si>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</si>
  <si>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</si>
  <si>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</si>
  <si>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</si>
  <si>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</si>
  <si>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</si>
  <si>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</si>
  <si>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</si>
  <si>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</si>
  <si>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</si>
  <si>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</si>
  <si>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</si>
  <si>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</si>
  <si>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</si>
  <si>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</si>
  <si>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</si>
  <si>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</si>
  <si>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</si>
  <si>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</si>
  <si>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</si>
  <si>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</si>
  <si>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</si>
  <si>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</si>
  <si>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</si>
  <si>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</si>
  <si>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</si>
  <si>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</si>
  <si>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</si>
  <si>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</si>
  <si>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</si>
  <si>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</si>
  <si>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</si>
  <si>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</si>
  <si>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</si>
  <si>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</si>
  <si>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</si>
  <si>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</si>
  <si>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</si>
  <si>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</si>
  <si>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</si>
  <si>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</si>
  <si>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</si>
  <si>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</si>
  <si>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</si>
  <si>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</si>
  <si>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</si>
  <si>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</si>
  <si>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</si>
  <si>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</si>
  <si>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</si>
  <si>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</si>
  <si>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</si>
  <si>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</si>
  <si>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</si>
  <si>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</si>
  <si>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</si>
  <si>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</si>
  <si>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</si>
  <si>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</si>
  <si>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</si>
  <si>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</si>
  <si>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</si>
  <si>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</si>
  <si>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</si>
  <si>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</si>
  <si>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</si>
  <si>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</si>
  <si>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</si>
  <si>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</si>
  <si>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</si>
  <si>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</si>
  <si>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</si>
  <si>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</si>
  <si>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</si>
  <si>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</si>
  <si>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</si>
  <si>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</si>
  <si>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</si>
  <si>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</si>
  <si>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</si>
  <si>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</si>
  <si>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</si>
  <si>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</si>
  <si>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</si>
  <si>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</si>
  <si>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2022 02</t>
  </si>
  <si>
    <t>4</t>
  </si>
  <si>
    <t>-1024678783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</si>
  <si>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</si>
  <si>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</si>
  <si>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</si>
  <si>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https://podminky.urs.cz/item/CS_URS_2022_02/111211101</t>
  </si>
  <si>
    <t>111211231</t>
  </si>
  <si>
    <t>Snesení listnatého klestu D do 30 cm ve svahu do 1:3</t>
  </si>
  <si>
    <t>kus</t>
  </si>
  <si>
    <t>223275133</t>
  </si>
  <si>
    <t>Snesení větví stromů na hromady nebo naložení na dopravní prostředek listnatých v rovině nebo ve svahu do 1:3, průměru kmene do 30 cm</t>
  </si>
  <si>
    <t>https://podminky.urs.cz/item/CS_URS_2022_02/111211231</t>
  </si>
  <si>
    <t>3</t>
  </si>
  <si>
    <t>111211232</t>
  </si>
  <si>
    <t>Snesení listnatého klestu D přes 30 cm ve svahu do 1:3</t>
  </si>
  <si>
    <t>-1175645833</t>
  </si>
  <si>
    <t>Snesení větví stromů na hromady nebo naložení na dopravní prostředek listnatých v rovině nebo ve svahu do 1:3, průměru kmene přes 30 cm</t>
  </si>
  <si>
    <t>https://podminky.urs.cz/item/CS_URS_2022_02/111211232</t>
  </si>
  <si>
    <t>112101101</t>
  </si>
  <si>
    <t>Odstranění stromů listnatých průměru kmene přes 100 do 300 mm</t>
  </si>
  <si>
    <t>-1375349892</t>
  </si>
  <si>
    <t>Odstranění stromů s odřezáním kmene a s odvětvením listnatých, průměru kmene přes 100 do 300 mm</t>
  </si>
  <si>
    <t>https://podminky.urs.cz/item/CS_URS_2022_02/112101101</t>
  </si>
  <si>
    <t>5</t>
  </si>
  <si>
    <t>112101102</t>
  </si>
  <si>
    <t>Odstranění stromů listnatých průměru kmene přes 300 do 500 mm</t>
  </si>
  <si>
    <t>551193930</t>
  </si>
  <si>
    <t>Odstranění stromů s odřezáním kmene a s odvětvením listnatých, průměru kmene přes 300 do 500 mm</t>
  </si>
  <si>
    <t>https://podminky.urs.cz/item/CS_URS_2022_02/112101102</t>
  </si>
  <si>
    <t>6</t>
  </si>
  <si>
    <t>112101104</t>
  </si>
  <si>
    <t>Odstranění stromů listnatých průměru kmene přes 700 do 900 mm</t>
  </si>
  <si>
    <t>1462705229</t>
  </si>
  <si>
    <t>Odstranění stromů s odřezáním kmene a s odvětvením listnatých, průměru kmene přes 700 do 900 mm</t>
  </si>
  <si>
    <t>https://podminky.urs.cz/item/CS_URS_2022_02/112101104</t>
  </si>
  <si>
    <t>7</t>
  </si>
  <si>
    <t>112251101</t>
  </si>
  <si>
    <t>Odstranění pařezů průměru přes 100 do 300 mm</t>
  </si>
  <si>
    <t>-1842307751</t>
  </si>
  <si>
    <t>Odstranění pařezů strojně s jejich vykopáním nebo vytrháním průměru přes 100 do 300 mm</t>
  </si>
  <si>
    <t>https://podminky.urs.cz/item/CS_URS_2022_02/112251101</t>
  </si>
  <si>
    <t>8</t>
  </si>
  <si>
    <t>112251102</t>
  </si>
  <si>
    <t>Odstranění pařezů průměru přes 300 do 500 mm</t>
  </si>
  <si>
    <t>-1486974258</t>
  </si>
  <si>
    <t>Odstranění pařezů strojně s jejich vykopáním nebo vytrháním průměru přes 300 do 500 mm</t>
  </si>
  <si>
    <t>https://podminky.urs.cz/item/CS_URS_2022_02/112251102</t>
  </si>
  <si>
    <t>9</t>
  </si>
  <si>
    <t>112251104</t>
  </si>
  <si>
    <t>Odstranění pařezů průměru přes 700 do 900 mm</t>
  </si>
  <si>
    <t>-431875967</t>
  </si>
  <si>
    <t>Odstranění pařezů strojně s jejich vykopáním nebo vytrháním průměru přes 700 do 900 mm</t>
  </si>
  <si>
    <t>https://podminky.urs.cz/item/CS_URS_2022_02/112251104</t>
  </si>
  <si>
    <t>10</t>
  </si>
  <si>
    <t>113106171</t>
  </si>
  <si>
    <t>Rozebrání dlažeb vozovek ze zámkové dlažby s ložem z kameniva ručně</t>
  </si>
  <si>
    <t>CS ÚRS 2023 01</t>
  </si>
  <si>
    <t>1333649254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</si>
  <si>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</si>
  <si>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https://podminky.urs.cz/item/CS_URS_2023_01/113106171</t>
  </si>
  <si>
    <t>VV</t>
  </si>
  <si>
    <t>15*2</t>
  </si>
  <si>
    <t>11</t>
  </si>
  <si>
    <t>113107523</t>
  </si>
  <si>
    <t>Odstranění podkladu z kameniva drceného tl přes 200 do 300 mm při překopech strojně pl přes 15 m2</t>
  </si>
  <si>
    <t>-2139175801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</si>
  <si>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</si>
  <si>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https://podminky.urs.cz/item/CS_URS_2023_01/113107523</t>
  </si>
  <si>
    <t>38*1,2</t>
  </si>
  <si>
    <t>2*1,2</t>
  </si>
  <si>
    <t>15*1,2</t>
  </si>
  <si>
    <t>Součet</t>
  </si>
  <si>
    <t>12</t>
  </si>
  <si>
    <t>113107542</t>
  </si>
  <si>
    <t>Odstranění podkladu živičných tl přes 50 do 100 mm při překopech strojně pl přes 15 m2</t>
  </si>
  <si>
    <t>204146863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</si>
  <si>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</si>
  <si>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https://podminky.urs.cz/item/CS_URS_2022_02/113107542</t>
  </si>
  <si>
    <t>13</t>
  </si>
  <si>
    <t>113201111</t>
  </si>
  <si>
    <t>Vytrhání obrub chodníkových ležatých</t>
  </si>
  <si>
    <t>m</t>
  </si>
  <si>
    <t>-1689334921</t>
  </si>
  <si>
    <t>Vytrhání obrub s vybouráním lože, s přemístěním hmot na skládku na vzdálenost do 3 m nebo s naložením na dopravní prostředek chodníkových ležatých</t>
  </si>
  <si>
    <t>https://podminky.urs.cz/item/CS_URS_2023_01/113201111</t>
  </si>
  <si>
    <t>14</t>
  </si>
  <si>
    <t>119001405</t>
  </si>
  <si>
    <t>Dočasné zajištění potrubí z PE DN do 200 mm</t>
  </si>
  <si>
    <t>-956433007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</si>
  <si>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</si>
  <si>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https://podminky.urs.cz/item/CS_URS_2023_01/119001405</t>
  </si>
  <si>
    <t>1,2*2</t>
  </si>
  <si>
    <t>119001421</t>
  </si>
  <si>
    <t>Dočasné zajištění kabelů a kabelových tratí ze 3 volně ložených kabelů</t>
  </si>
  <si>
    <t>-895498809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</si>
  <si>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</si>
  <si>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https://podminky.urs.cz/item/CS_URS_2023_01/119001421</t>
  </si>
  <si>
    <t>1,2*6</t>
  </si>
  <si>
    <t>16</t>
  </si>
  <si>
    <t>119003131</t>
  </si>
  <si>
    <t>Výstražná páska pro zabezpečení výkopu zřízení</t>
  </si>
  <si>
    <t>1669119145</t>
  </si>
  <si>
    <t>Pomocné konstrukce při zabezpečení výkopu svislé výstražná páska zřízení</t>
  </si>
  <si>
    <t>https://podminky.urs.cz/item/CS_URS_2023_01/119003131</t>
  </si>
  <si>
    <t>52*2</t>
  </si>
  <si>
    <t>17</t>
  </si>
  <si>
    <t>119003132</t>
  </si>
  <si>
    <t>Výstražná páska pro zabezpečení výkopu odstranění</t>
  </si>
  <si>
    <t>1417154444</t>
  </si>
  <si>
    <t>Pomocné konstrukce při zabezpečení výkopu svislé výstražná páska odstranění</t>
  </si>
  <si>
    <t>https://podminky.urs.cz/item/CS_URS_2023_01/119003132</t>
  </si>
  <si>
    <t>18</t>
  </si>
  <si>
    <t>119003141</t>
  </si>
  <si>
    <t>Bezpečnostní stavební plot plastový výšky do 1 m pro zabezpečení výkopu zřízení</t>
  </si>
  <si>
    <t>-1133537815</t>
  </si>
  <si>
    <t>Pomocné konstrukce při zabezpečení výkopu svislé plastový plot zřízení</t>
  </si>
  <si>
    <t>https://podminky.urs.cz/item/CS_URS_2023_01/119003141</t>
  </si>
  <si>
    <t>38*2</t>
  </si>
  <si>
    <t>19</t>
  </si>
  <si>
    <t>119003142</t>
  </si>
  <si>
    <t>Bezpečnostní stavební plot plastový výšky do 1 m pro zabezpečení výkopu odstranění</t>
  </si>
  <si>
    <t>1974236263</t>
  </si>
  <si>
    <t>Pomocné konstrukce při zabezpečení výkopu svislé plastový plot odstranění</t>
  </si>
  <si>
    <t>https://podminky.urs.cz/item/CS_URS_2023_01/119003142</t>
  </si>
  <si>
    <t>20</t>
  </si>
  <si>
    <t>119004111</t>
  </si>
  <si>
    <t>Bezpečný vstup nebo výstup z výkopu pomocí žebříku zřízení</t>
  </si>
  <si>
    <t>-126932934</t>
  </si>
  <si>
    <t>Pomocné konstrukce při zabezpečení výkopu bezpečný vstup nebo výstup žebříkem zřízení</t>
  </si>
  <si>
    <t>https://podminky.urs.cz/item/CS_URS_2023_01/119004111</t>
  </si>
  <si>
    <t>119004112</t>
  </si>
  <si>
    <t>Bezpečný vstup nebo výstup z výkopu pomocí žebříku odstranění</t>
  </si>
  <si>
    <t>-972534360</t>
  </si>
  <si>
    <t>Pomocné konstrukce při zabezpečení výkopu bezpečný vstup nebo výstup žebříkem odstranění</t>
  </si>
  <si>
    <t>https://podminky.urs.cz/item/CS_URS_2023_01/119004112</t>
  </si>
  <si>
    <t>22</t>
  </si>
  <si>
    <t>121151103</t>
  </si>
  <si>
    <t>Sejmutí ornice plochy do 100 m2 tl vrstvy do 200 mm strojně</t>
  </si>
  <si>
    <t>-1143999356</t>
  </si>
  <si>
    <t>Sejmutí ornice strojně při souvislé ploše do 100 m2, tl. vrstvy do 200 mm</t>
  </si>
  <si>
    <t>https://podminky.urs.cz/item/CS_URS_2023_01/121151103</t>
  </si>
  <si>
    <t>23</t>
  </si>
  <si>
    <t>132251254</t>
  </si>
  <si>
    <t>Hloubení rýh nezapažených š do 2000 mm v hornině třídy těžitelnosti I skupiny 3 objem do 500 m3 strojně</t>
  </si>
  <si>
    <t>m3</t>
  </si>
  <si>
    <t>959278024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</si>
  <si>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</si>
  <si>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https://podminky.urs.cz/item/CS_URS_2023_01/132251254</t>
  </si>
  <si>
    <t>115*1,2*(2,6+1,74+1,8+1,83+1,87+1,89+1,93+1,89+1,85+1,75+1,95+2,19+2,36)/13</t>
  </si>
  <si>
    <t>12*1,2*2,1</t>
  </si>
  <si>
    <t>2*2*1*5"rozšíření pro šachty</t>
  </si>
  <si>
    <t>337,525*0,5 "Přepočtené koeficientem množství</t>
  </si>
  <si>
    <t>24</t>
  </si>
  <si>
    <t>132312331</t>
  </si>
  <si>
    <t>Hloubení nezapažených rýh šířky do 2000 mm v soudržných horninách třídy těžitelnosti II skupiny 4 ručně</t>
  </si>
  <si>
    <t>-1423616039</t>
  </si>
  <si>
    <t>Hloubení nezapažených rýh šířky přes 800 do 2 000 mm ručně s urovnáním dna do předepsaného profilu a spádu v hornině třídy těžitelnosti II skupiny 4 soudržných</t>
  </si>
  <si>
    <t>https://podminky.urs.cz/item/CS_URS_2022_02/132312331</t>
  </si>
  <si>
    <t>1,5*1,5*0,8*2"podkopání oplocení</t>
  </si>
  <si>
    <t>25</t>
  </si>
  <si>
    <t>132351254</t>
  </si>
  <si>
    <t>Hloubení rýh nezapažených š do 2000 mm v hornině třídy těžitelnosti II skupiny 4 objem do 500 m3 strojně</t>
  </si>
  <si>
    <t>-1245664229</t>
  </si>
  <si>
    <t>Hloubení nezapažených rýh šířky přes 800 do 2 000 mm strojně s urovnáním dna do předepsaného profilu a spádu v hornině třídy těžitelnosti II skupiny 4 přes 100 do 500 m3</t>
  </si>
  <si>
    <t>https://podminky.urs.cz/item/CS_URS_2023_01/132351254</t>
  </si>
  <si>
    <t>26</t>
  </si>
  <si>
    <t>139001101</t>
  </si>
  <si>
    <t>Příplatek za ztížení vykopávky v blízkosti podzemního vedení</t>
  </si>
  <si>
    <t>-1451803053</t>
  </si>
  <si>
    <t>Příplatek k cenám hloubených vykopávek za ztížení vykopávky v blízkosti podzemního vedení nebo výbušnin pro jakoukoliv třídu horniny</t>
  </si>
  <si>
    <t>https://podminky.urs.cz/item/CS_URS_2023_01/139001101</t>
  </si>
  <si>
    <t>168,763*0,05</t>
  </si>
  <si>
    <t>27</t>
  </si>
  <si>
    <t>151101101</t>
  </si>
  <si>
    <t>Zřízení příložného pažení a rozepření stěn rýh hl do 2 m</t>
  </si>
  <si>
    <t>-802549491</t>
  </si>
  <si>
    <t>Zřízení pažení a rozepření stěn rýh pro podzemní vedení příložné pro jakoukoliv mezerovitost, hloubky do 2 m</t>
  </si>
  <si>
    <t>https://podminky.urs.cz/item/CS_URS_2023_01/151101101</t>
  </si>
  <si>
    <t>114,75*2,1*2</t>
  </si>
  <si>
    <t>12,76*2,1*2</t>
  </si>
  <si>
    <t>10*2*2</t>
  </si>
  <si>
    <t>28</t>
  </si>
  <si>
    <t>151101111</t>
  </si>
  <si>
    <t>Odstranění příložného pažení a rozepření stěn rýh hl do 2 m</t>
  </si>
  <si>
    <t>-619885009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</si>
  <si>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</si>
  <si>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</si>
  <si>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29</t>
  </si>
  <si>
    <t>162201401</t>
  </si>
  <si>
    <t>Vodorovné přemístění větví stromů listnatých do 1 km D kmene přes 100 do 300 mm</t>
  </si>
  <si>
    <t>1594500772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</si>
  <si>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</si>
  <si>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</si>
  <si>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30</t>
  </si>
  <si>
    <t>162201402</t>
  </si>
  <si>
    <t>Vodorovné přemístění větví stromů listnatých do 1 km D kmene přes 300 do 500 mm</t>
  </si>
  <si>
    <t>1514013435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</si>
  <si>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</si>
  <si>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</si>
  <si>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31</t>
  </si>
  <si>
    <t>162201404</t>
  </si>
  <si>
    <t>Vodorovné přemístění větví stromů listnatých do 1 km D kmene přes 700 do 900 mm</t>
  </si>
  <si>
    <t>1872569374</t>
  </si>
  <si>
    <t>Vodorovné přemístění větví, kmenů nebo pařezů s naložením, složením a dopravou do 1000 m větví stromů listnatých, průměru kmene přes 700 do 900 mm</t>
  </si>
  <si>
    <t>https://podminky.urs.cz/item/CS_URS_2022_02/162201404</t>
  </si>
  <si>
    <t>32</t>
  </si>
  <si>
    <t>162201411</t>
  </si>
  <si>
    <t>Vodorovné přemístění kmenů stromů listnatých do 1 km D kmene přes 100 do 300 mm</t>
  </si>
  <si>
    <t>2116754066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</si>
  <si>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</si>
  <si>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</si>
  <si>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33</t>
  </si>
  <si>
    <t>162201412</t>
  </si>
  <si>
    <t>Vodorovné přemístění kmenů stromů listnatých do 1 km D kmene přes 300 do 500 mm</t>
  </si>
  <si>
    <t>-891222655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</si>
  <si>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</si>
  <si>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</si>
  <si>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34</t>
  </si>
  <si>
    <t>162201414</t>
  </si>
  <si>
    <t>Vodorovné přemístění kmenů stromů listnatých do 1 km D kmene přes 700 do 900 mm</t>
  </si>
  <si>
    <t>2118411061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</si>
  <si>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</si>
  <si>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</si>
  <si>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35</t>
  </si>
  <si>
    <t>162201421</t>
  </si>
  <si>
    <t>Vodorovné přemístění pařezů do 1 km D přes 100 do 300 mm</t>
  </si>
  <si>
    <t>705374211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</si>
  <si>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</si>
  <si>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</si>
  <si>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36</t>
  </si>
  <si>
    <t>162201422</t>
  </si>
  <si>
    <t>Vodorovné přemístění pařezů do 1 km D přes 300 do 500 mm</t>
  </si>
  <si>
    <t>-1763632854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</si>
  <si>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</si>
  <si>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</si>
  <si>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37</t>
  </si>
  <si>
    <t>162201424</t>
  </si>
  <si>
    <t>Vodorovné přemístění pařezů do 1 km D přes 700 do 900 mm</t>
  </si>
  <si>
    <t>894587282</t>
  </si>
  <si>
    <t>Vodorovné přemístění větví, kmenů nebo pařezů s naložením, složením a dopravou do 1000 m pařezů kmenů, průměru přes 700 do 900 mm</t>
  </si>
  <si>
    <t>https://podminky.urs.cz/item/CS_URS_2022_02/162201424</t>
  </si>
  <si>
    <t>38</t>
  </si>
  <si>
    <t>162301501</t>
  </si>
  <si>
    <t>Vodorovné přemístění křovin do 5 km D kmene do 100 mm</t>
  </si>
  <si>
    <t>907685338</t>
  </si>
  <si>
    <t>Vodorovné přemístění smýcených křovin do průměru kmene 100 mm na vzdálenost do 5 000 m</t>
  </si>
  <si>
    <t>https://podminky.urs.cz/item/CS_URS_2022_02/162301501</t>
  </si>
  <si>
    <t>39</t>
  </si>
  <si>
    <t>162301931</t>
  </si>
  <si>
    <t>Příplatek k vodorovnému přemístění větví stromů listnatých D kmene přes 100 do 300 mm ZKD 1 km</t>
  </si>
  <si>
    <t>-483789058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</si>
  <si>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</si>
  <si>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https://podminky.urs.cz/item/CS_URS_2022_02/162301931</t>
  </si>
  <si>
    <t>1*5 "Přepočtené koeficientem množství</t>
  </si>
  <si>
    <t>40</t>
  </si>
  <si>
    <t>162301932</t>
  </si>
  <si>
    <t>Příplatek k vodorovnému přemístění větví stromů listnatých D kmene přes 300 do 500 mm ZKD 1 km</t>
  </si>
  <si>
    <t>-1445694913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</si>
  <si>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</si>
  <si>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</si>
  <si>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3*5 "Přepočtené koeficientem množství</t>
  </si>
  <si>
    <t>41</t>
  </si>
  <si>
    <t>162301934</t>
  </si>
  <si>
    <t>Příplatek k vodorovnému přemístění větví stromů listnatých D kmene přes 700 do 900 mm ZKD 1 km</t>
  </si>
  <si>
    <t>2134639859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</si>
  <si>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</si>
  <si>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https://podminky.urs.cz/item/CS_URS_2022_02/162301934</t>
  </si>
  <si>
    <t>42</t>
  </si>
  <si>
    <t>162301951</t>
  </si>
  <si>
    <t>Příplatek k vodorovnému přemístění kmenů stromů listnatých D kmene přes 100 do 300 mm ZKD 1 km</t>
  </si>
  <si>
    <t>-2141133735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</si>
  <si>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</si>
  <si>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https://podminky.urs.cz/item/CS_URS_2022_02/162301951</t>
  </si>
  <si>
    <t>43</t>
  </si>
  <si>
    <t>162301952</t>
  </si>
  <si>
    <t>Příplatek k vodorovnému přemístění kmenů stromů listnatých D kmene přes 300 do 500 mm ZKD 1 km</t>
  </si>
  <si>
    <t>-2143208798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</si>
  <si>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</si>
  <si>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</si>
  <si>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44</t>
  </si>
  <si>
    <t>162301954</t>
  </si>
  <si>
    <t>Příplatek k vodorovnému přemístění kmenů stromů listnatých D kmene přes 700 do 900 mm ZKD 1 km</t>
  </si>
  <si>
    <t>-1633807958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</si>
  <si>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</si>
  <si>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https://podminky.urs.cz/item/CS_URS_2022_02/162301954</t>
  </si>
  <si>
    <t>45</t>
  </si>
  <si>
    <t>162301971</t>
  </si>
  <si>
    <t>Příplatek k vodorovnému přemístění pařezů D přes 100 do 300 mm ZKD 1 km</t>
  </si>
  <si>
    <t>1609421470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</si>
  <si>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</si>
  <si>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</si>
  <si>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46</t>
  </si>
  <si>
    <t>162301972</t>
  </si>
  <si>
    <t>Příplatek k vodorovnému přemístění pařezů D přes 300 do 500 mm ZKD 1 km</t>
  </si>
  <si>
    <t>134740847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</si>
  <si>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</si>
  <si>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</si>
  <si>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47</t>
  </si>
  <si>
    <t>162301974</t>
  </si>
  <si>
    <t>Příplatek k vodorovnému přemístění pařezů D přes 700 do 900 mm ZKD 1 km</t>
  </si>
  <si>
    <t>755932255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</si>
  <si>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</si>
  <si>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https://podminky.urs.cz/item/CS_URS_2022_02/162301974</t>
  </si>
  <si>
    <t>48</t>
  </si>
  <si>
    <t>162301981</t>
  </si>
  <si>
    <t>Příplatek k vodorovnému přemístění křovin D kmene do 100 mm ZKD 1 km</t>
  </si>
  <si>
    <t>-988586794</t>
  </si>
  <si>
    <t>Vodorovné přemístění smýcených křovin Příplatek k ceně za každých dalších i započatých 1 000 m</t>
  </si>
  <si>
    <t>https://podminky.urs.cz/item/CS_URS_2022_02/162301981</t>
  </si>
  <si>
    <t>49</t>
  </si>
  <si>
    <t>162651112</t>
  </si>
  <si>
    <t>Vodorovné přemístění přes 4 000 do 5000 m výkopku/sypaniny z horniny třídy těžitelnosti I skupiny 1 až 3</t>
  </si>
  <si>
    <t>236604933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</si>
  <si>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</si>
  <si>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</si>
  <si>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161,263*2</t>
  </si>
  <si>
    <t>-227,096</t>
  </si>
  <si>
    <t>50</t>
  </si>
  <si>
    <t>171201231</t>
  </si>
  <si>
    <t>Poplatek za uložení zeminy a kamení na recyklační skládce (skládkovné) kód odpadu 17 05 04</t>
  </si>
  <si>
    <t>t</t>
  </si>
  <si>
    <t>-1614233793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</si>
  <si>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</si>
  <si>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</si>
  <si>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P</t>
  </si>
  <si>
    <t>Poznámka k položce:_x000d_
včetně rozboru zeminy</t>
  </si>
  <si>
    <t>95,43</t>
  </si>
  <si>
    <t>95,43*2 "Přepočtené koeficientem množství</t>
  </si>
  <si>
    <t>51</t>
  </si>
  <si>
    <t>174101101</t>
  </si>
  <si>
    <t>Zásyp jam, šachet rýh nebo kolem objektů sypaninou se zhutněním</t>
  </si>
  <si>
    <t>1215526330</t>
  </si>
  <si>
    <t>Zásyp sypaninou z jakékoliv horniny strojně s uložením výkopku ve vrstvách se zhutněním jam, šachet, rýh nebo kolem objektů v těchto vykopávkách</t>
  </si>
  <si>
    <t>https://podminky.urs.cz/item/CS_URS_2023_01/174101101</t>
  </si>
  <si>
    <t>-45,71*1,2*0,6</t>
  </si>
  <si>
    <t>-69,04*1,2*0,5</t>
  </si>
  <si>
    <t>-12,75*1,2*0,55</t>
  </si>
  <si>
    <t>-(PI*0,62*0,62*2,1)*5</t>
  </si>
  <si>
    <t>52</t>
  </si>
  <si>
    <t>175151101</t>
  </si>
  <si>
    <t>Obsypání potrubí strojně sypaninou bez prohození, uloženou do 3 m</t>
  </si>
  <si>
    <t>-484471902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</si>
  <si>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</si>
  <si>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</si>
  <si>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45,71*1,2*0,6</t>
  </si>
  <si>
    <t>69,04*1,2*0,5</t>
  </si>
  <si>
    <t>12,75*1,2*0,55</t>
  </si>
  <si>
    <t>-(PI*0,16*0,16*45,71)</t>
  </si>
  <si>
    <t>-(PI*0,1*0,1*69,04)</t>
  </si>
  <si>
    <t>-(PI*0,13*0,13*12,75)</t>
  </si>
  <si>
    <t>53</t>
  </si>
  <si>
    <t>M</t>
  </si>
  <si>
    <t>58337303</t>
  </si>
  <si>
    <t>štěrkopísek frakce 0/8</t>
  </si>
  <si>
    <t>-978851791</t>
  </si>
  <si>
    <t>76,228*2 "Přepočtené koeficientem množství</t>
  </si>
  <si>
    <t>54</t>
  </si>
  <si>
    <t>181351103</t>
  </si>
  <si>
    <t>Rozprostření ornice tl vrstvy do 200 mm pl přes 100 do 500 m2 v rovině nebo ve svahu do 1:5 strojně</t>
  </si>
  <si>
    <t>-1376871799</t>
  </si>
  <si>
    <t>Rozprostření a urovnání ornice v rovině nebo ve svahu sklonu do 1:5 strojně při souvislé ploše přes 100 do 500 m2, tl. vrstvy do 200 mm</t>
  </si>
  <si>
    <t>https://podminky.urs.cz/item/CS_URS_2023_01/181351103</t>
  </si>
  <si>
    <t>55</t>
  </si>
  <si>
    <t>181411131</t>
  </si>
  <si>
    <t>Založení parkového trávníku výsevem pl do 1000 m2 v rovině a ve svahu do 1:5</t>
  </si>
  <si>
    <t>1504605759</t>
  </si>
  <si>
    <t>Založení trávníku na půdě předem připravené plochy do 1000 m2 výsevem včetně utažení parkového v rovině nebo na svahu do 1:5</t>
  </si>
  <si>
    <t>https://podminky.urs.cz/item/CS_URS_2023_01/181411131</t>
  </si>
  <si>
    <t>56</t>
  </si>
  <si>
    <t>00572410</t>
  </si>
  <si>
    <t>osivo směs travní parková</t>
  </si>
  <si>
    <t>kg</t>
  </si>
  <si>
    <t>340525810</t>
  </si>
  <si>
    <t>250*0,02 "Přepočtené koeficientem množství</t>
  </si>
  <si>
    <t>57</t>
  </si>
  <si>
    <t>181951111</t>
  </si>
  <si>
    <t>Úprava pláně v hornině třídy těžitelnosti I skupiny 1 až 3 bez zhutnění strojně</t>
  </si>
  <si>
    <t>412733145</t>
  </si>
  <si>
    <t>Úprava pláně vyrovnáním výškových rozdílů strojně v hornině třídy těžitelnosti I, skupiny 1 až 3 bez zhutnění</t>
  </si>
  <si>
    <t>https://podminky.urs.cz/item/CS_URS_2023_01/181951111</t>
  </si>
  <si>
    <t>58</t>
  </si>
  <si>
    <t>181951112</t>
  </si>
  <si>
    <t>Úprava pláně v hornině třídy těžitelnosti I skupiny 1 až 3 se zhutněním strojně</t>
  </si>
  <si>
    <t>1592795744</t>
  </si>
  <si>
    <t>Úprava pláně vyrovnáním výškových rozdílů strojně v hornině třídy těžitelnosti I, skupiny 1 až 3 se zhutněním</t>
  </si>
  <si>
    <t>https://podminky.urs.cz/item/CS_URS_2023_01/181951112</t>
  </si>
  <si>
    <t>Svislé a kompletní konstrukce</t>
  </si>
  <si>
    <t>59</t>
  </si>
  <si>
    <t>359901211R</t>
  </si>
  <si>
    <t>Monitoring stoky jakékoli výšky na nové kanalizaci včetně proplachu</t>
  </si>
  <si>
    <t>-1757547548</t>
  </si>
  <si>
    <t>Monitoring stok (kamerový systém) jakékoli výšky nová kanalizace</t>
  </si>
  <si>
    <t>69+17+46</t>
  </si>
  <si>
    <t>Vodorovné konstrukce</t>
  </si>
  <si>
    <t>60</t>
  </si>
  <si>
    <t>451572111</t>
  </si>
  <si>
    <t>Lože pod potrubí otevřený výkop z kameniva drobného těženého</t>
  </si>
  <si>
    <t>1092598391</t>
  </si>
  <si>
    <t>Lože pod potrubí, stoky a drobné objekty v otevřeném výkopu z kameniva drobného těženého 0 až 4 mm</t>
  </si>
  <si>
    <t>https://podminky.urs.cz/item/CS_URS_2023_01/451572111</t>
  </si>
  <si>
    <t>(114,75+12,75)*1,2*0,1</t>
  </si>
  <si>
    <t>61</t>
  </si>
  <si>
    <t>452386121</t>
  </si>
  <si>
    <t>Vyrovnávací prstence z betonu prostého tř. C 25/30 v přes 100 do 200 mm</t>
  </si>
  <si>
    <t>-781537129</t>
  </si>
  <si>
    <t>Podkladní a vyrovnávací konstrukce z betonu vyrovnávací prstence z prostého betonu tř. C 25/30 pod poklopy a mříže, výšky přes 100 do 200 mm</t>
  </si>
  <si>
    <t>https://podminky.urs.cz/item/CS_URS_2023_01/452386121</t>
  </si>
  <si>
    <t>Komunikace pozemní</t>
  </si>
  <si>
    <t>62</t>
  </si>
  <si>
    <t>566901233</t>
  </si>
  <si>
    <t>Vyspravení podkladu po překopech inženýrských sítí plochy přes 15 m2 štěrkodrtí tl. 200 mm</t>
  </si>
  <si>
    <t>-1623244794</t>
  </si>
  <si>
    <t>Vyspravení podkladu po překopech inženýrských sítí plochy přes 15 m2 s rozprostřením a zhutněním štěrkodrtí tl. 200 mm</t>
  </si>
  <si>
    <t>https://podminky.urs.cz/item/CS_URS_2023_01/566901233</t>
  </si>
  <si>
    <t>63</t>
  </si>
  <si>
    <t>566901261</t>
  </si>
  <si>
    <t>Vyspravení podkladu po překopech inženýrských sítí plochy přes 15 m2 obalovaným kamenivem ACP (OK) tl. 100 mm</t>
  </si>
  <si>
    <t>-1777159431</t>
  </si>
  <si>
    <t>Vyspravení podkladu po překopech inženýrských sítí plochy přes 15 m2 s rozprostřením a zhutněním obalovaným kamenivem ACP (OK) tl. 100 mm</t>
  </si>
  <si>
    <t>https://podminky.urs.cz/item/CS_URS_2023_01/566901261</t>
  </si>
  <si>
    <t>64</t>
  </si>
  <si>
    <t>572340112</t>
  </si>
  <si>
    <t>Vyspravení krytu komunikací po překopech pl do 15 m2 asfaltovým betonem ACO (AB) tl přes 50 do 70 mm</t>
  </si>
  <si>
    <t>-571330378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</si>
  <si>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</si>
  <si>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</si>
  <si>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65</t>
  </si>
  <si>
    <t>596212210</t>
  </si>
  <si>
    <t>Kladení zámkové dlažby pozemních komunikací ručně tl 80 mm skupiny A pl do 50 m2</t>
  </si>
  <si>
    <t>-2021651547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</si>
  <si>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</si>
  <si>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https://podminky.urs.cz/item/CS_URS_2023_01/596212210</t>
  </si>
  <si>
    <t>Trubní vedení</t>
  </si>
  <si>
    <t>66</t>
  </si>
  <si>
    <t>837362221</t>
  </si>
  <si>
    <t>Montáž kameninových tvarovek jednoosých s integrovaným těsněním otevřený výkop DN 250</t>
  </si>
  <si>
    <t>2124894838</t>
  </si>
  <si>
    <t>Montáž kameninových tvarovek na potrubí z trub kameninových v otevřeném výkopu s integrovaným těsněním jednoosých DN 250</t>
  </si>
  <si>
    <t>https://podminky.urs.cz/item/CS_URS_2023_01/837362221</t>
  </si>
  <si>
    <t>67</t>
  </si>
  <si>
    <t>28611532</t>
  </si>
  <si>
    <t>přechod kanalizační KG kamenina-plast DN 250</t>
  </si>
  <si>
    <t>-1950079277</t>
  </si>
  <si>
    <t>1*1,015 "Přepočtené koeficientem množství</t>
  </si>
  <si>
    <t>68</t>
  </si>
  <si>
    <t>28611544</t>
  </si>
  <si>
    <t>přechod kanalizační PVC na kameninové hrdlo DN 250</t>
  </si>
  <si>
    <t>1205859872</t>
  </si>
  <si>
    <t>69</t>
  </si>
  <si>
    <t>837365121</t>
  </si>
  <si>
    <t>Výsek a montáž kameninové odbočné tvarovky DN 250</t>
  </si>
  <si>
    <t>706778608</t>
  </si>
  <si>
    <t>Výsek a montáž kameninové odbočné tvarovky na kameninovém potrubí DN 250</t>
  </si>
  <si>
    <t>https://podminky.urs.cz/item/CS_URS_2023_01/837365121</t>
  </si>
  <si>
    <t>70</t>
  </si>
  <si>
    <t>871355221</t>
  </si>
  <si>
    <t>Kanalizační potrubí z tvrdého PVC jednovrstvé tuhost třídy SN8 DN 200</t>
  </si>
  <si>
    <t>-759116514</t>
  </si>
  <si>
    <t>Kanalizační potrubí z tvrdého PVC v otevřeném výkopu ve sklonu do 20 %, hladkého plnostěnného jednovrstvého, tuhost třídy SN 8 DN 200</t>
  </si>
  <si>
    <t>https://podminky.urs.cz/item/CS_URS_2023_01/871355221</t>
  </si>
  <si>
    <t>71</t>
  </si>
  <si>
    <t>871365221</t>
  </si>
  <si>
    <t>Kanalizační potrubí z tvrdého PVC jednovrstvé tuhost třídy SN8 DN 250</t>
  </si>
  <si>
    <t>-2047418543</t>
  </si>
  <si>
    <t>Kanalizační potrubí z tvrdého PVC v otevřeném výkopu ve sklonu do 20 %, hladkého plnostěnného jednovrstvého, tuhost třídy SN 8 DN 250</t>
  </si>
  <si>
    <t>https://podminky.urs.cz/item/CS_URS_2023_01/871365221</t>
  </si>
  <si>
    <t>12,76+4</t>
  </si>
  <si>
    <t>72</t>
  </si>
  <si>
    <t>871370410</t>
  </si>
  <si>
    <t>Montáž kanalizačního potrubí korugovaného SN 10 z polypropylenu DN 300</t>
  </si>
  <si>
    <t>-2018233585</t>
  </si>
  <si>
    <t>Montáž kanalizačního potrubí z plastů z polypropylenu PP korugovaného nebo žebrovaného SN 10 DN 300</t>
  </si>
  <si>
    <t>https://podminky.urs.cz/item/CS_URS_2023_01/871370410</t>
  </si>
  <si>
    <t>45,71</t>
  </si>
  <si>
    <t>73</t>
  </si>
  <si>
    <t>28614153</t>
  </si>
  <si>
    <t>trubka kanalizační PP korugovaná DN 300x6000mm s hrdlem SN10</t>
  </si>
  <si>
    <t>1390211984</t>
  </si>
  <si>
    <t>45,71*1,015 "Přepočtené koeficientem množství</t>
  </si>
  <si>
    <t>74</t>
  </si>
  <si>
    <t>877360430</t>
  </si>
  <si>
    <t>Montáž spojek na kanalizačním potrubí z PP trub korugovaných DN 250</t>
  </si>
  <si>
    <t>-640753982</t>
  </si>
  <si>
    <t>Montáž tvarovek na kanalizačním plastovém potrubí z polypropylenu PP korugovaného nebo žebrovaného spojek, redukcí nebo navrtávacích sedel DN 250</t>
  </si>
  <si>
    <t>https://podminky.urs.cz/item/CS_URS_2023_01/877360430</t>
  </si>
  <si>
    <t>75</t>
  </si>
  <si>
    <t>42283112</t>
  </si>
  <si>
    <t>klapka zpětná DN 250</t>
  </si>
  <si>
    <t>-877305297</t>
  </si>
  <si>
    <t>klapka zpětná DN 250 s aretací</t>
  </si>
  <si>
    <t>76</t>
  </si>
  <si>
    <t>877375121</t>
  </si>
  <si>
    <t>Výřez a montáž tvarovek odbočných na potrubí z kanalizačních trub z PVC DN 300</t>
  </si>
  <si>
    <t>-1536066511</t>
  </si>
  <si>
    <t>Výřez a montáž odbočné tvarovky na potrubí z trub z tvrdého PVC DN 300</t>
  </si>
  <si>
    <t>https://podminky.urs.cz/item/CS_URS_2023_01/877375121</t>
  </si>
  <si>
    <t>77</t>
  </si>
  <si>
    <t>28617422</t>
  </si>
  <si>
    <t>spojka přesuvná kanalizace PP korugované DN 250</t>
  </si>
  <si>
    <t>-1394368226</t>
  </si>
  <si>
    <t>78</t>
  </si>
  <si>
    <t>892352121</t>
  </si>
  <si>
    <t>Tlaková zkouška vzduchem potrubí DN 200 těsnícím vakem ucpávkovým</t>
  </si>
  <si>
    <t>úsek</t>
  </si>
  <si>
    <t>1364107882</t>
  </si>
  <si>
    <t>Tlakové zkoušky vzduchem těsnícími vaky ucpávkovými DN 200</t>
  </si>
  <si>
    <t>https://podminky.urs.cz/item/CS_URS_2023_01/892352121</t>
  </si>
  <si>
    <t>79</t>
  </si>
  <si>
    <t>892362121</t>
  </si>
  <si>
    <t>Tlaková zkouška vzduchem potrubí DN 250 těsnícím vakem ucpávkovým</t>
  </si>
  <si>
    <t>895977171</t>
  </si>
  <si>
    <t>Tlakové zkoušky vzduchem těsnícími vaky ucpávkovými DN 250</t>
  </si>
  <si>
    <t>https://podminky.urs.cz/item/CS_URS_2023_01/892362121</t>
  </si>
  <si>
    <t>80</t>
  </si>
  <si>
    <t>892372121</t>
  </si>
  <si>
    <t>Tlaková zkouška vzduchem potrubí DN 300 těsnícím vakem ucpávkovým</t>
  </si>
  <si>
    <t>132918283</t>
  </si>
  <si>
    <t>Tlakové zkoušky vzduchem těsnícími vaky ucpávkovými DN 300</t>
  </si>
  <si>
    <t>https://podminky.urs.cz/item/CS_URS_2023_01/892372121</t>
  </si>
  <si>
    <t>81</t>
  </si>
  <si>
    <t>89377R</t>
  </si>
  <si>
    <t>Výřez a napojení do šachty</t>
  </si>
  <si>
    <t>1271092289</t>
  </si>
  <si>
    <t>Poznámka k položce:_x000d_
napojení stávajících potrubí</t>
  </si>
  <si>
    <t>82</t>
  </si>
  <si>
    <t>894411311</t>
  </si>
  <si>
    <t>Osazení betonových nebo železobetonových dílců pro šachty skruží rovných</t>
  </si>
  <si>
    <t>1160533928</t>
  </si>
  <si>
    <t>https://podminky.urs.cz/item/CS_URS_2023_01/894411311</t>
  </si>
  <si>
    <t>83</t>
  </si>
  <si>
    <t>59224067</t>
  </si>
  <si>
    <t>skruž betonová DN 1000x500, 100x50x12cm</t>
  </si>
  <si>
    <t>1454373399</t>
  </si>
  <si>
    <t>84</t>
  </si>
  <si>
    <t>59224066</t>
  </si>
  <si>
    <t>skruž betonová DN 1000x250 PS, 100x25x12cm</t>
  </si>
  <si>
    <t>978804507</t>
  </si>
  <si>
    <t>85</t>
  </si>
  <si>
    <t>59224069</t>
  </si>
  <si>
    <t>skruž betonová DN 1000x1000, 100x100x12cm</t>
  </si>
  <si>
    <t>-835000349</t>
  </si>
  <si>
    <t>86</t>
  </si>
  <si>
    <t>59224348</t>
  </si>
  <si>
    <t>těsnění elastomerové pro spojení šachetních dílů DN 1000</t>
  </si>
  <si>
    <t>-1137504123</t>
  </si>
  <si>
    <t>87</t>
  </si>
  <si>
    <t>894412411</t>
  </si>
  <si>
    <t>Osazení betonových nebo železobetonových dílců pro šachty skruží přechodových</t>
  </si>
  <si>
    <t>364114816</t>
  </si>
  <si>
    <t>https://podminky.urs.cz/item/CS_URS_2023_01/894412411</t>
  </si>
  <si>
    <t>88</t>
  </si>
  <si>
    <t>59224168</t>
  </si>
  <si>
    <t>skruž betonová přechodová 62,5/100x60x12cm, stupadla poplastovaná kapsová</t>
  </si>
  <si>
    <t>1099681941</t>
  </si>
  <si>
    <t>89</t>
  </si>
  <si>
    <t>894414111</t>
  </si>
  <si>
    <t>Osazení betonových nebo železobetonových dílců pro šachty skruží základových (dno)</t>
  </si>
  <si>
    <t>1516427478</t>
  </si>
  <si>
    <t>https://podminky.urs.cz/item/CS_URS_2023_01/894414111</t>
  </si>
  <si>
    <t>90</t>
  </si>
  <si>
    <t>59224061</t>
  </si>
  <si>
    <t>dno betonové šachtové kulaté DN 1000x600, 100x75x15cm</t>
  </si>
  <si>
    <t>-720112266</t>
  </si>
  <si>
    <t>91</t>
  </si>
  <si>
    <t>899102112</t>
  </si>
  <si>
    <t>Osazení poklopů litinových nebo ocelových včetně rámů pro třídu zatížení A15, A50</t>
  </si>
  <si>
    <t>-2110903335</t>
  </si>
  <si>
    <t>Osazení poklopů litinových a ocelových včetně rámů pro třídu zatížení A15, A50</t>
  </si>
  <si>
    <t>https://podminky.urs.cz/item/CS_URS_2023_01/899102112</t>
  </si>
  <si>
    <t>92</t>
  </si>
  <si>
    <t>28661932</t>
  </si>
  <si>
    <t>poklop šachtový litinový DN 600 pro třídu zatížení A15</t>
  </si>
  <si>
    <t>323355988</t>
  </si>
  <si>
    <t>93</t>
  </si>
  <si>
    <t>899104112</t>
  </si>
  <si>
    <t>Osazení poklopů litinových nebo ocelových včetně rámů pro třídu zatížení D400, E600</t>
  </si>
  <si>
    <t>-1125865423</t>
  </si>
  <si>
    <t>Osazení poklopů litinových a ocelových včetně rámů pro třídu zatížení D400, E600</t>
  </si>
  <si>
    <t>https://podminky.urs.cz/item/CS_URS_2023_01/899104112</t>
  </si>
  <si>
    <t>94</t>
  </si>
  <si>
    <t>59224661</t>
  </si>
  <si>
    <t>poklop šachtový betonová výplň+litina 785(610)x160mm, s odvětráním</t>
  </si>
  <si>
    <t>491560002</t>
  </si>
  <si>
    <t>Ostatní konstrukce a práce, bourání</t>
  </si>
  <si>
    <t>95</t>
  </si>
  <si>
    <t>919112213</t>
  </si>
  <si>
    <t>Řezání spár pro vytvoření komůrky š 10 mm hl 25 mm pro těsnící zálivku v živičném krytu</t>
  </si>
  <si>
    <t>492772618</t>
  </si>
  <si>
    <t>Řezání dilatačních spár v živičném krytu vytvoření komůrky pro těsnící zálivku šířky 10 mm, hloubky 25 mm</t>
  </si>
  <si>
    <t>https://podminky.urs.cz/item/CS_URS_2023_01/919112213</t>
  </si>
  <si>
    <t>96</t>
  </si>
  <si>
    <t>919121112</t>
  </si>
  <si>
    <t>Těsnění spár zálivkou za studena pro komůrky š 10 mm hl 25 mm s těsnicím profilem</t>
  </si>
  <si>
    <t>855055791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</si>
  <si>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</si>
  <si>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https://podminky.urs.cz/item/CS_URS_2023_01/919121112</t>
  </si>
  <si>
    <t>97</t>
  </si>
  <si>
    <t>919735112</t>
  </si>
  <si>
    <t>Řezání stávajícího živičného krytu hl přes 50 do 100 mm</t>
  </si>
  <si>
    <t>829453335</t>
  </si>
  <si>
    <t>Řezání stávajícího živičného krytu nebo podkladu hloubky přes 50 do 100 mm</t>
  </si>
  <si>
    <t>https://podminky.urs.cz/item/CS_URS_2023_01/919735112</t>
  </si>
  <si>
    <t>38*2+2+4</t>
  </si>
  <si>
    <t>98</t>
  </si>
  <si>
    <t>979024442</t>
  </si>
  <si>
    <t>Očištění vybouraných obrubníků a krajníků chodníkových</t>
  </si>
  <si>
    <t>-773776425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</si>
  <si>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</si>
  <si>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https://podminky.urs.cz/item/CS_URS_2023_01/979024442</t>
  </si>
  <si>
    <t>99</t>
  </si>
  <si>
    <t>979054451</t>
  </si>
  <si>
    <t>Očištění vybouraných zámkových dlaždic s původním spárováním z kameniva těženého</t>
  </si>
  <si>
    <t>2107815855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</si>
  <si>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</si>
  <si>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</si>
  <si>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997</t>
  </si>
  <si>
    <t>Přesun sutě</t>
  </si>
  <si>
    <t>100</t>
  </si>
  <si>
    <t>997013501</t>
  </si>
  <si>
    <t>Odvoz suti a vybouraných hmot na skládku nebo meziskládku do 1 km se složením</t>
  </si>
  <si>
    <t>-1464306540</t>
  </si>
  <si>
    <t>Odvoz suti a vybouraných hmot na skládku nebo meziskládku se složením, na vzdálenost do 1 km</t>
  </si>
  <si>
    <t>https://podminky.urs.cz/item/CS_URS_2022_02/997013501</t>
  </si>
  <si>
    <t>101</t>
  </si>
  <si>
    <t>997013509</t>
  </si>
  <si>
    <t>Příplatek k odvozu suti a vybouraných hmot na skládku ZKD 1 km přes 1 km</t>
  </si>
  <si>
    <t>-791100989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</si>
  <si>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</si>
  <si>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</si>
  <si>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7,92*4 "Přepočtené koeficientem množství</t>
  </si>
  <si>
    <t>102</t>
  </si>
  <si>
    <t>997013645</t>
  </si>
  <si>
    <t>Poplatek za uložení na skládce (skládkovné) odpadu asfaltového bez dehtu kód odpadu 17 03 02</t>
  </si>
  <si>
    <t>-1824597267</t>
  </si>
  <si>
    <t>Poplatek za uložení stavebního odpadu na skládce (skládkovné) asfaltového bez obsahu dehtu zatříděného do Katalogu odpadů pod kódem 17 03 02</t>
  </si>
  <si>
    <t>https://podminky.urs.cz/item/CS_URS_2022_02/997013645</t>
  </si>
  <si>
    <t>998</t>
  </si>
  <si>
    <t>Přesun hmot</t>
  </si>
  <si>
    <t>103</t>
  </si>
  <si>
    <t>998276101</t>
  </si>
  <si>
    <t>Přesun hmot pro trubní vedení z trub z plastických hmot otevřený výkop</t>
  </si>
  <si>
    <t>-1367300086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</si>
  <si>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</si>
  <si>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</si>
  <si>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VRN</t>
  </si>
  <si>
    <t>Vedlejší rozpočtové náklady</t>
  </si>
  <si>
    <t>VRN1</t>
  </si>
  <si>
    <t>Průzkumné, geodetické a projektové práce</t>
  </si>
  <si>
    <t>104</t>
  </si>
  <si>
    <t>012103000</t>
  </si>
  <si>
    <t>Geodetické práce před výstavbou</t>
  </si>
  <si>
    <t>soubor</t>
  </si>
  <si>
    <t>1024</t>
  </si>
  <si>
    <t>-241805575</t>
  </si>
  <si>
    <t>https://podminky.urs.cz/item/CS_URS_2023_01/012103000</t>
  </si>
  <si>
    <t>Poznámka k položce:_x000d_
vytyčení sítí, vytyčení stavby</t>
  </si>
  <si>
    <t>105</t>
  </si>
  <si>
    <t>012303000</t>
  </si>
  <si>
    <t>Geodetické práce po výstavbě</t>
  </si>
  <si>
    <t>-1825395713</t>
  </si>
  <si>
    <t>https://podminky.urs.cz/item/CS_URS_2023_01/012303000</t>
  </si>
  <si>
    <t>Poznámka k položce:_x000d_
zaměření a GP</t>
  </si>
  <si>
    <t>VRN3</t>
  </si>
  <si>
    <t>Zařízení staveniště</t>
  </si>
  <si>
    <t>106</t>
  </si>
  <si>
    <t>032903000</t>
  </si>
  <si>
    <t>Náklady na provoz a údržbu vybavení staveniště</t>
  </si>
  <si>
    <t>991535494</t>
  </si>
  <si>
    <t>https://podminky.urs.cz/item/CS_URS_2023_01/032903000</t>
  </si>
  <si>
    <t>VRN7</t>
  </si>
  <si>
    <t>Provozní vlivy</t>
  </si>
  <si>
    <t>107</t>
  </si>
  <si>
    <t>072103011</t>
  </si>
  <si>
    <t xml:space="preserve">Zajištění DIO komunikace II. a III. třídy </t>
  </si>
  <si>
    <t>1423104590</t>
  </si>
  <si>
    <t>Zajištění DIO komunikace II. a III. třídy</t>
  </si>
  <si>
    <t>https://podminky.urs.cz/item/CS_URS_2023_01/072103011</t>
  </si>
  <si>
    <t>108</t>
  </si>
  <si>
    <t>075603000</t>
  </si>
  <si>
    <t>Jiná ochranná pásma - zajištění vytyčení a ochrany IS</t>
  </si>
  <si>
    <t>-421118927</t>
  </si>
  <si>
    <t>https://podminky.urs.cz/item/CS_URS_2023_01/075603000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</si>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</sst>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11232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01102" TargetMode="External" /><Relationship Id="rId6" Type="http://schemas.openxmlformats.org/officeDocument/2006/relationships/hyperlink" Target="https://podminky.urs.cz/item/CS_URS_2022_02/112101104" TargetMode="External" /><Relationship Id="rId7" Type="http://schemas.openxmlformats.org/officeDocument/2006/relationships/hyperlink" Target="https://podminky.urs.cz/item/CS_URS_2022_02/112251101" TargetMode="External" /><Relationship Id="rId8" Type="http://schemas.openxmlformats.org/officeDocument/2006/relationships/hyperlink" Target="https://podminky.urs.cz/item/CS_URS_2022_02/112251102" TargetMode="External" /><Relationship Id="rId9" Type="http://schemas.openxmlformats.org/officeDocument/2006/relationships/hyperlink" Target="https://podminky.urs.cz/item/CS_URS_2022_02/112251104" TargetMode="External" /><Relationship Id="rId10" Type="http://schemas.openxmlformats.org/officeDocument/2006/relationships/hyperlink" Target="https://podminky.urs.cz/item/CS_URS_2023_01/113106171" TargetMode="External" /><Relationship Id="rId11" Type="http://schemas.openxmlformats.org/officeDocument/2006/relationships/hyperlink" Target="https://podminky.urs.cz/item/CS_URS_2023_01/113107523" TargetMode="External" /><Relationship Id="rId12" Type="http://schemas.openxmlformats.org/officeDocument/2006/relationships/hyperlink" Target="https://podminky.urs.cz/item/CS_URS_2022_02/113107542" TargetMode="External" /><Relationship Id="rId13" Type="http://schemas.openxmlformats.org/officeDocument/2006/relationships/hyperlink" Target="https://podminky.urs.cz/item/CS_URS_2023_01/113201111" TargetMode="External" /><Relationship Id="rId14" Type="http://schemas.openxmlformats.org/officeDocument/2006/relationships/hyperlink" Target="https://podminky.urs.cz/item/CS_URS_2023_01/119001405" TargetMode="External" /><Relationship Id="rId15" Type="http://schemas.openxmlformats.org/officeDocument/2006/relationships/hyperlink" Target="https://podminky.urs.cz/item/CS_URS_2023_01/119001421" TargetMode="External" /><Relationship Id="rId16" Type="http://schemas.openxmlformats.org/officeDocument/2006/relationships/hyperlink" Target="https://podminky.urs.cz/item/CS_URS_2023_01/119003131" TargetMode="External" /><Relationship Id="rId17" Type="http://schemas.openxmlformats.org/officeDocument/2006/relationships/hyperlink" Target="https://podminky.urs.cz/item/CS_URS_2023_01/119003132" TargetMode="External" /><Relationship Id="rId18" Type="http://schemas.openxmlformats.org/officeDocument/2006/relationships/hyperlink" Target="https://podminky.urs.cz/item/CS_URS_2023_01/119003141" TargetMode="External" /><Relationship Id="rId19" Type="http://schemas.openxmlformats.org/officeDocument/2006/relationships/hyperlink" Target="https://podminky.urs.cz/item/CS_URS_2023_01/119003142" TargetMode="External" /><Relationship Id="rId20" Type="http://schemas.openxmlformats.org/officeDocument/2006/relationships/hyperlink" Target="https://podminky.urs.cz/item/CS_URS_2023_01/119004111" TargetMode="External" /><Relationship Id="rId21" Type="http://schemas.openxmlformats.org/officeDocument/2006/relationships/hyperlink" Target="https://podminky.urs.cz/item/CS_URS_2023_01/119004112" TargetMode="External" /><Relationship Id="rId22" Type="http://schemas.openxmlformats.org/officeDocument/2006/relationships/hyperlink" Target="https://podminky.urs.cz/item/CS_URS_2023_01/121151103" TargetMode="External" /><Relationship Id="rId23" Type="http://schemas.openxmlformats.org/officeDocument/2006/relationships/hyperlink" Target="https://podminky.urs.cz/item/CS_URS_2023_01/132251254" TargetMode="External" /><Relationship Id="rId24" Type="http://schemas.openxmlformats.org/officeDocument/2006/relationships/hyperlink" Target="https://podminky.urs.cz/item/CS_URS_2022_02/132312331" TargetMode="External" /><Relationship Id="rId25" Type="http://schemas.openxmlformats.org/officeDocument/2006/relationships/hyperlink" Target="https://podminky.urs.cz/item/CS_URS_2023_01/132351254" TargetMode="External" /><Relationship Id="rId26" Type="http://schemas.openxmlformats.org/officeDocument/2006/relationships/hyperlink" Target="https://podminky.urs.cz/item/CS_URS_2023_01/139001101" TargetMode="External" /><Relationship Id="rId27" Type="http://schemas.openxmlformats.org/officeDocument/2006/relationships/hyperlink" Target="https://podminky.urs.cz/item/CS_URS_2023_01/151101101" TargetMode="External" /><Relationship Id="rId28" Type="http://schemas.openxmlformats.org/officeDocument/2006/relationships/hyperlink" Target="https://podminky.urs.cz/item/CS_URS_2023_01/151101111" TargetMode="External" /><Relationship Id="rId29" Type="http://schemas.openxmlformats.org/officeDocument/2006/relationships/hyperlink" Target="https://podminky.urs.cz/item/CS_URS_2022_02/162201401" TargetMode="External" /><Relationship Id="rId30" Type="http://schemas.openxmlformats.org/officeDocument/2006/relationships/hyperlink" Target="https://podminky.urs.cz/item/CS_URS_2022_02/162201402" TargetMode="External" /><Relationship Id="rId31" Type="http://schemas.openxmlformats.org/officeDocument/2006/relationships/hyperlink" Target="https://podminky.urs.cz/item/CS_URS_2022_02/162201404" TargetMode="External" /><Relationship Id="rId32" Type="http://schemas.openxmlformats.org/officeDocument/2006/relationships/hyperlink" Target="https://podminky.urs.cz/item/CS_URS_2022_02/162201411" TargetMode="External" /><Relationship Id="rId33" Type="http://schemas.openxmlformats.org/officeDocument/2006/relationships/hyperlink" Target="https://podminky.urs.cz/item/CS_URS_2022_02/162201412" TargetMode="External" /><Relationship Id="rId34" Type="http://schemas.openxmlformats.org/officeDocument/2006/relationships/hyperlink" Target="https://podminky.urs.cz/item/CS_URS_2022_02/162201414" TargetMode="External" /><Relationship Id="rId35" Type="http://schemas.openxmlformats.org/officeDocument/2006/relationships/hyperlink" Target="https://podminky.urs.cz/item/CS_URS_2022_02/162201421" TargetMode="External" /><Relationship Id="rId36" Type="http://schemas.openxmlformats.org/officeDocument/2006/relationships/hyperlink" Target="https://podminky.urs.cz/item/CS_URS_2022_02/162201422" TargetMode="External" /><Relationship Id="rId37" Type="http://schemas.openxmlformats.org/officeDocument/2006/relationships/hyperlink" Target="https://podminky.urs.cz/item/CS_URS_2022_02/162201424" TargetMode="External" /><Relationship Id="rId38" Type="http://schemas.openxmlformats.org/officeDocument/2006/relationships/hyperlink" Target="https://podminky.urs.cz/item/CS_URS_2022_02/162301501" TargetMode="External" /><Relationship Id="rId39" Type="http://schemas.openxmlformats.org/officeDocument/2006/relationships/hyperlink" Target="https://podminky.urs.cz/item/CS_URS_2022_02/162301931" TargetMode="External" /><Relationship Id="rId40" Type="http://schemas.openxmlformats.org/officeDocument/2006/relationships/hyperlink" Target="https://podminky.urs.cz/item/CS_URS_2022_02/162301932" TargetMode="External" /><Relationship Id="rId41" Type="http://schemas.openxmlformats.org/officeDocument/2006/relationships/hyperlink" Target="https://podminky.urs.cz/item/CS_URS_2022_02/162301934" TargetMode="External" /><Relationship Id="rId42" Type="http://schemas.openxmlformats.org/officeDocument/2006/relationships/hyperlink" Target="https://podminky.urs.cz/item/CS_URS_2022_02/162301951" TargetMode="External" /><Relationship Id="rId43" Type="http://schemas.openxmlformats.org/officeDocument/2006/relationships/hyperlink" Target="https://podminky.urs.cz/item/CS_URS_2022_02/162301952" TargetMode="External" /><Relationship Id="rId44" Type="http://schemas.openxmlformats.org/officeDocument/2006/relationships/hyperlink" Target="https://podminky.urs.cz/item/CS_URS_2022_02/162301954" TargetMode="External" /><Relationship Id="rId45" Type="http://schemas.openxmlformats.org/officeDocument/2006/relationships/hyperlink" Target="https://podminky.urs.cz/item/CS_URS_2022_02/162301971" TargetMode="External" /><Relationship Id="rId46" Type="http://schemas.openxmlformats.org/officeDocument/2006/relationships/hyperlink" Target="https://podminky.urs.cz/item/CS_URS_2022_02/162301972" TargetMode="External" /><Relationship Id="rId47" Type="http://schemas.openxmlformats.org/officeDocument/2006/relationships/hyperlink" Target="https://podminky.urs.cz/item/CS_URS_2022_02/162301974" TargetMode="External" /><Relationship Id="rId48" Type="http://schemas.openxmlformats.org/officeDocument/2006/relationships/hyperlink" Target="https://podminky.urs.cz/item/CS_URS_2022_02/162301981" TargetMode="External" /><Relationship Id="rId49" Type="http://schemas.openxmlformats.org/officeDocument/2006/relationships/hyperlink" Target="https://podminky.urs.cz/item/CS_URS_2023_01/162651112" TargetMode="External" /><Relationship Id="rId50" Type="http://schemas.openxmlformats.org/officeDocument/2006/relationships/hyperlink" Target="https://podminky.urs.cz/item/CS_URS_2023_01/171201231" TargetMode="External" /><Relationship Id="rId51" Type="http://schemas.openxmlformats.org/officeDocument/2006/relationships/hyperlink" Target="https://podminky.urs.cz/item/CS_URS_2023_01/174101101" TargetMode="External" /><Relationship Id="rId52" Type="http://schemas.openxmlformats.org/officeDocument/2006/relationships/hyperlink" Target="https://podminky.urs.cz/item/CS_URS_2023_01/175151101" TargetMode="External" /><Relationship Id="rId53" Type="http://schemas.openxmlformats.org/officeDocument/2006/relationships/hyperlink" Target="https://podminky.urs.cz/item/CS_URS_2023_01/181351103" TargetMode="External" /><Relationship Id="rId54" Type="http://schemas.openxmlformats.org/officeDocument/2006/relationships/hyperlink" Target="https://podminky.urs.cz/item/CS_URS_2023_01/181411131" TargetMode="External" /><Relationship Id="rId55" Type="http://schemas.openxmlformats.org/officeDocument/2006/relationships/hyperlink" Target="https://podminky.urs.cz/item/CS_URS_2023_01/181951111" TargetMode="External" /><Relationship Id="rId56" Type="http://schemas.openxmlformats.org/officeDocument/2006/relationships/hyperlink" Target="https://podminky.urs.cz/item/CS_URS_2023_01/181951112" TargetMode="External" /><Relationship Id="rId57" Type="http://schemas.openxmlformats.org/officeDocument/2006/relationships/hyperlink" Target="https://podminky.urs.cz/item/CS_URS_2023_01/451572111" TargetMode="External" /><Relationship Id="rId58" Type="http://schemas.openxmlformats.org/officeDocument/2006/relationships/hyperlink" Target="https://podminky.urs.cz/item/CS_URS_2023_01/452386121" TargetMode="External" /><Relationship Id="rId59" Type="http://schemas.openxmlformats.org/officeDocument/2006/relationships/hyperlink" Target="https://podminky.urs.cz/item/CS_URS_2023_01/566901233" TargetMode="External" /><Relationship Id="rId60" Type="http://schemas.openxmlformats.org/officeDocument/2006/relationships/hyperlink" Target="https://podminky.urs.cz/item/CS_URS_2023_01/566901261" TargetMode="External" /><Relationship Id="rId61" Type="http://schemas.openxmlformats.org/officeDocument/2006/relationships/hyperlink" Target="https://podminky.urs.cz/item/CS_URS_2023_01/572340112" TargetMode="External" /><Relationship Id="rId62" Type="http://schemas.openxmlformats.org/officeDocument/2006/relationships/hyperlink" Target="https://podminky.urs.cz/item/CS_URS_2023_01/596212210" TargetMode="External" /><Relationship Id="rId63" Type="http://schemas.openxmlformats.org/officeDocument/2006/relationships/hyperlink" Target="https://podminky.urs.cz/item/CS_URS_2023_01/837362221" TargetMode="External" /><Relationship Id="rId64" Type="http://schemas.openxmlformats.org/officeDocument/2006/relationships/hyperlink" Target="https://podminky.urs.cz/item/CS_URS_2023_01/837365121" TargetMode="External" /><Relationship Id="rId65" Type="http://schemas.openxmlformats.org/officeDocument/2006/relationships/hyperlink" Target="https://podminky.urs.cz/item/CS_URS_2023_01/871355221" TargetMode="External" /><Relationship Id="rId66" Type="http://schemas.openxmlformats.org/officeDocument/2006/relationships/hyperlink" Target="https://podminky.urs.cz/item/CS_URS_2023_01/871365221" TargetMode="External" /><Relationship Id="rId67" Type="http://schemas.openxmlformats.org/officeDocument/2006/relationships/hyperlink" Target="https://podminky.urs.cz/item/CS_URS_2023_01/871370410" TargetMode="External" /><Relationship Id="rId68" Type="http://schemas.openxmlformats.org/officeDocument/2006/relationships/hyperlink" Target="https://podminky.urs.cz/item/CS_URS_2023_01/877360430" TargetMode="External" /><Relationship Id="rId69" Type="http://schemas.openxmlformats.org/officeDocument/2006/relationships/hyperlink" Target="https://podminky.urs.cz/item/CS_URS_2023_01/877375121" TargetMode="External" /><Relationship Id="rId70" Type="http://schemas.openxmlformats.org/officeDocument/2006/relationships/hyperlink" Target="https://podminky.urs.cz/item/CS_URS_2023_01/892352121" TargetMode="External" /><Relationship Id="rId71" Type="http://schemas.openxmlformats.org/officeDocument/2006/relationships/hyperlink" Target="https://podminky.urs.cz/item/CS_URS_2023_01/892362121" TargetMode="External" /><Relationship Id="rId72" Type="http://schemas.openxmlformats.org/officeDocument/2006/relationships/hyperlink" Target="https://podminky.urs.cz/item/CS_URS_2023_01/892372121" TargetMode="External" /><Relationship Id="rId73" Type="http://schemas.openxmlformats.org/officeDocument/2006/relationships/hyperlink" Target="https://podminky.urs.cz/item/CS_URS_2023_01/894411311" TargetMode="External" /><Relationship Id="rId74" Type="http://schemas.openxmlformats.org/officeDocument/2006/relationships/hyperlink" Target="https://podminky.urs.cz/item/CS_URS_2023_01/894412411" TargetMode="External" /><Relationship Id="rId75" Type="http://schemas.openxmlformats.org/officeDocument/2006/relationships/hyperlink" Target="https://podminky.urs.cz/item/CS_URS_2023_01/894414111" TargetMode="External" /><Relationship Id="rId76" Type="http://schemas.openxmlformats.org/officeDocument/2006/relationships/hyperlink" Target="https://podminky.urs.cz/item/CS_URS_2023_01/899102112" TargetMode="External" /><Relationship Id="rId77" Type="http://schemas.openxmlformats.org/officeDocument/2006/relationships/hyperlink" Target="https://podminky.urs.cz/item/CS_URS_2023_01/899104112" TargetMode="External" /><Relationship Id="rId78" Type="http://schemas.openxmlformats.org/officeDocument/2006/relationships/hyperlink" Target="https://podminky.urs.cz/item/CS_URS_2023_01/919112213" TargetMode="External" /><Relationship Id="rId79" Type="http://schemas.openxmlformats.org/officeDocument/2006/relationships/hyperlink" Target="https://podminky.urs.cz/item/CS_URS_2023_01/919121112" TargetMode="External" /><Relationship Id="rId80" Type="http://schemas.openxmlformats.org/officeDocument/2006/relationships/hyperlink" Target="https://podminky.urs.cz/item/CS_URS_2023_01/919735112" TargetMode="External" /><Relationship Id="rId81" Type="http://schemas.openxmlformats.org/officeDocument/2006/relationships/hyperlink" Target="https://podminky.urs.cz/item/CS_URS_2023_01/979024442" TargetMode="External" /><Relationship Id="rId82" Type="http://schemas.openxmlformats.org/officeDocument/2006/relationships/hyperlink" Target="https://podminky.urs.cz/item/CS_URS_2023_01/979054451" TargetMode="External" /><Relationship Id="rId83" Type="http://schemas.openxmlformats.org/officeDocument/2006/relationships/hyperlink" Target="https://podminky.urs.cz/item/CS_URS_2022_02/997013501" TargetMode="External" /><Relationship Id="rId84" Type="http://schemas.openxmlformats.org/officeDocument/2006/relationships/hyperlink" Target="https://podminky.urs.cz/item/CS_URS_2022_02/997013509" TargetMode="External" /><Relationship Id="rId85" Type="http://schemas.openxmlformats.org/officeDocument/2006/relationships/hyperlink" Target="https://podminky.urs.cz/item/CS_URS_2022_02/997013645" TargetMode="External" /><Relationship Id="rId86" Type="http://schemas.openxmlformats.org/officeDocument/2006/relationships/hyperlink" Target="https://podminky.urs.cz/item/CS_URS_2023_01/998276101" TargetMode="External" /><Relationship Id="rId87" Type="http://schemas.openxmlformats.org/officeDocument/2006/relationships/hyperlink" Target="https://podminky.urs.cz/item/CS_URS_2023_01/012103000" TargetMode="External" /><Relationship Id="rId88" Type="http://schemas.openxmlformats.org/officeDocument/2006/relationships/hyperlink" Target="https://podminky.urs.cz/item/CS_URS_2023_01/012303000" TargetMode="External" /><Relationship Id="rId89" Type="http://schemas.openxmlformats.org/officeDocument/2006/relationships/hyperlink" Target="https://podminky.urs.cz/item/CS_URS_2023_01/032903000" TargetMode="External" /><Relationship Id="rId90" Type="http://schemas.openxmlformats.org/officeDocument/2006/relationships/hyperlink" Target="https://podminky.urs.cz/item/CS_URS_2023_01/072103011" TargetMode="External" /><Relationship Id="rId91" Type="http://schemas.openxmlformats.org/officeDocument/2006/relationships/hyperlink" Target="https://podminky.urs.cz/item/CS_URS_2023_01/075603000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20230329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Kanalizace Nemocniční 456 N. Bor R1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28. 9. 2023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Nový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Plhal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ROUNDUP(AS55,2)</f>
        <v>0</v>
      </c>
      <c r="AT54" s="106">
        <f>ROUNDUP(SUM(AV54:AW54),2)</f>
        <v>0</v>
      </c>
      <c r="AU54" s="107">
        <f>ROUNDUP(AU55,5)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ROUNDUP(AZ55,2)</f>
        <v>0</v>
      </c>
      <c r="BA54" s="106">
        <f>ROUNDUP(BA55,2)</f>
        <v>0</v>
      </c>
      <c r="BB54" s="106">
        <f>ROUNDUP(BB55,2)</f>
        <v>0</v>
      </c>
      <c r="BC54" s="106">
        <f>ROUNDUP(BC55,2)</f>
        <v>0</v>
      </c>
      <c r="BD54" s="108">
        <f>ROUNDUP(BD55,2)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'20230329 - Kanalizace Nem...'!J28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ROUNDUP(SUM(AV55:AW55),2)</f>
        <v>0</v>
      </c>
      <c r="AU55" s="120">
        <f>'20230329 - Kanalizace Nem...'!P86</f>
        <v>0</v>
      </c>
      <c r="AV55" s="119">
        <f>'20230329 - Kanalizace Nem...'!J31</f>
        <v>0</v>
      </c>
      <c r="AW55" s="119">
        <f>'20230329 - Kanalizace Nem...'!J32</f>
        <v>0</v>
      </c>
      <c r="AX55" s="119">
        <f>'20230329 - Kanalizace Nem...'!J33</f>
        <v>0</v>
      </c>
      <c r="AY55" s="119">
        <f>'20230329 - Kanalizace Nem...'!J34</f>
        <v>0</v>
      </c>
      <c r="AZ55" s="119">
        <f>'20230329 - Kanalizace Nem...'!F31</f>
        <v>0</v>
      </c>
      <c r="BA55" s="119">
        <f>'20230329 - Kanalizace Nem...'!F32</f>
        <v>0</v>
      </c>
      <c r="BB55" s="119">
        <f>'20230329 - Kanalizace Nem...'!F33</f>
        <v>0</v>
      </c>
      <c r="BC55" s="119">
        <f>'20230329 - Kanalizace Nem...'!F34</f>
        <v>0</v>
      </c>
      <c r="BD55" s="121">
        <f>'20230329 - Kanalizace Nem...'!F35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RXl6e1IiXK3Dhm4T6bhhUAKlen1MFpo9s6KKRcTvzv4ORZ38DRDjo1lFKRZU4E8/8ZB93YHEPJTTw5mlj43Zw==" hashValue="fTK1uJWQnVQLmLxU24qlkhWu5rL6HtD4YsPRY5bhbFqzuwTLtPNjoxAqaqGNZQG556NQvHHw3hCL7E3q0QP2s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0329 - Kanalizace Nem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28. 9. 2023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">
        <v>19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32</v>
      </c>
      <c r="F19" s="38"/>
      <c r="G19" s="38"/>
      <c r="H19" s="38"/>
      <c r="I19" s="127" t="s">
        <v>28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ROUNDUP(J86,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ROUNDUP((SUM(BE86:BE483)),  2)</f>
        <v>0</v>
      </c>
      <c r="G31" s="38"/>
      <c r="H31" s="38"/>
      <c r="I31" s="142">
        <v>0.20999999999999999</v>
      </c>
      <c r="J31" s="141">
        <f>ROUNDUP(((SUM(BE86:BE483))*I31),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ROUNDUP((SUM(BF86:BF483)),  2)</f>
        <v>0</v>
      </c>
      <c r="G32" s="38"/>
      <c r="H32" s="38"/>
      <c r="I32" s="142">
        <v>0.14999999999999999</v>
      </c>
      <c r="J32" s="141">
        <f>ROUNDUP(((SUM(BF86:BF483))*I32),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ROUNDUP((SUM(BG86:BG483)),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ROUNDUP((SUM(BH86:BH483)),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ROUNDUP((SUM(BI86:BI483)),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Kanalizace Nemocniční 456 N. Bor R1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Nový Bor</v>
      </c>
      <c r="G48" s="40"/>
      <c r="H48" s="40"/>
      <c r="I48" s="32" t="s">
        <v>23</v>
      </c>
      <c r="J48" s="72" t="str">
        <f>IF(J10="","",J10)</f>
        <v>28. 9. 2023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Nový Bor</v>
      </c>
      <c r="G50" s="40"/>
      <c r="H50" s="40"/>
      <c r="I50" s="32" t="s">
        <v>31</v>
      </c>
      <c r="J50" s="36" t="str">
        <f>E19</f>
        <v>Ing. Plhal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J. Nešněra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J86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J87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J88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J324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J328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J336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90</v>
      </c>
      <c r="E61" s="167"/>
      <c r="F61" s="167"/>
      <c r="G61" s="167"/>
      <c r="H61" s="167"/>
      <c r="I61" s="167"/>
      <c r="J61" s="168">
        <f>J350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J430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92</v>
      </c>
      <c r="E63" s="167"/>
      <c r="F63" s="167"/>
      <c r="G63" s="167"/>
      <c r="H63" s="167"/>
      <c r="I63" s="167"/>
      <c r="J63" s="168">
        <f>J448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J459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8"/>
      <c r="C65" s="159"/>
      <c r="D65" s="160" t="s">
        <v>94</v>
      </c>
      <c r="E65" s="161"/>
      <c r="F65" s="161"/>
      <c r="G65" s="161"/>
      <c r="H65" s="161"/>
      <c r="I65" s="161"/>
      <c r="J65" s="162">
        <f>J463</f>
        <v>0</v>
      </c>
      <c r="K65" s="159"/>
      <c r="L65" s="16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4"/>
      <c r="C66" s="165"/>
      <c r="D66" s="166" t="s">
        <v>95</v>
      </c>
      <c r="E66" s="167"/>
      <c r="F66" s="167"/>
      <c r="G66" s="167"/>
      <c r="H66" s="167"/>
      <c r="I66" s="167"/>
      <c r="J66" s="168">
        <f>J464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96</v>
      </c>
      <c r="E67" s="167"/>
      <c r="F67" s="167"/>
      <c r="G67" s="167"/>
      <c r="H67" s="167"/>
      <c r="I67" s="167"/>
      <c r="J67" s="168">
        <f>J473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97</v>
      </c>
      <c r="E68" s="167"/>
      <c r="F68" s="167"/>
      <c r="G68" s="167"/>
      <c r="H68" s="167"/>
      <c r="I68" s="167"/>
      <c r="J68" s="168">
        <f>J477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98</v>
      </c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E7</f>
        <v>Kanalizace Nemocniční 456 N. Bor R1</v>
      </c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F10</f>
        <v>Nový Bor</v>
      </c>
      <c r="G80" s="40"/>
      <c r="H80" s="40"/>
      <c r="I80" s="32" t="s">
        <v>23</v>
      </c>
      <c r="J80" s="72" t="str">
        <f>IF(J10="","",J10)</f>
        <v>28. 9. 2023</v>
      </c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E13</f>
        <v>Město Nový Bor</v>
      </c>
      <c r="G82" s="40"/>
      <c r="H82" s="40"/>
      <c r="I82" s="32" t="s">
        <v>31</v>
      </c>
      <c r="J82" s="36" t="str">
        <f>E19</f>
        <v>Ing. Plhal</v>
      </c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IF(E16="","",E16)</f>
        <v>Vyplň údaj</v>
      </c>
      <c r="G83" s="40"/>
      <c r="H83" s="40"/>
      <c r="I83" s="32" t="s">
        <v>34</v>
      </c>
      <c r="J83" s="36" t="str">
        <f>E22</f>
        <v>J. Nešněra</v>
      </c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0"/>
      <c r="B85" s="171"/>
      <c r="C85" s="172" t="s">
        <v>99</v>
      </c>
      <c r="D85" s="173" t="s">
        <v>57</v>
      </c>
      <c r="E85" s="173" t="s">
        <v>53</v>
      </c>
      <c r="F85" s="173" t="s">
        <v>54</v>
      </c>
      <c r="G85" s="173" t="s">
        <v>100</v>
      </c>
      <c r="H85" s="173" t="s">
        <v>101</v>
      </c>
      <c r="I85" s="173" t="s">
        <v>102</v>
      </c>
      <c r="J85" s="173" t="s">
        <v>83</v>
      </c>
      <c r="K85" s="174" t="s">
        <v>103</v>
      </c>
      <c r="L85" s="175"/>
      <c r="M85" s="92" t="s">
        <v>19</v>
      </c>
      <c r="N85" s="93" t="s">
        <v>42</v>
      </c>
      <c r="O85" s="93" t="s">
        <v>104</v>
      </c>
      <c r="P85" s="93" t="s">
        <v>105</v>
      </c>
      <c r="Q85" s="93" t="s">
        <v>106</v>
      </c>
      <c r="R85" s="93" t="s">
        <v>107</v>
      </c>
      <c r="S85" s="93" t="s">
        <v>108</v>
      </c>
      <c r="T85" s="94" t="s">
        <v>109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8"/>
      <c r="B86" s="39"/>
      <c r="C86" s="99" t="s">
        <v>110</v>
      </c>
      <c r="D86" s="40"/>
      <c r="E86" s="40"/>
      <c r="F86" s="40"/>
      <c r="G86" s="40"/>
      <c r="H86" s="40"/>
      <c r="I86" s="40"/>
      <c r="J86" s="176">
        <f>BK86</f>
        <v>0</v>
      </c>
      <c r="K86" s="40"/>
      <c r="L86" s="44"/>
      <c r="M86" s="95"/>
      <c r="N86" s="177"/>
      <c r="O86" s="96"/>
      <c r="P86" s="178">
        <f>P87+P463</f>
        <v>0</v>
      </c>
      <c r="Q86" s="96"/>
      <c r="R86" s="178">
        <f>R87+R463</f>
        <v>74.14045200000001</v>
      </c>
      <c r="S86" s="96"/>
      <c r="T86" s="179">
        <f>T87+T463</f>
        <v>46.270000000000003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84</v>
      </c>
      <c r="BK86" s="180">
        <f>BK87+BK463</f>
        <v>0</v>
      </c>
    </row>
    <row r="87" s="12" customFormat="1" ht="25.92" customHeight="1">
      <c r="A87" s="12"/>
      <c r="B87" s="181"/>
      <c r="C87" s="182"/>
      <c r="D87" s="183" t="s">
        <v>71</v>
      </c>
      <c r="E87" s="184" t="s">
        <v>111</v>
      </c>
      <c r="F87" s="184" t="s">
        <v>112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P88+P324+P328+P336+P350+P430+P448+P459</f>
        <v>0</v>
      </c>
      <c r="Q87" s="189"/>
      <c r="R87" s="190">
        <f>R88+R324+R328+R336+R350+R430+R448+R459</f>
        <v>74.14045200000001</v>
      </c>
      <c r="S87" s="189"/>
      <c r="T87" s="191">
        <f>T88+T324+T328+T336+T350+T430+T448+T459</f>
        <v>46.270000000000003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2" t="s">
        <v>77</v>
      </c>
      <c r="AT87" s="193" t="s">
        <v>71</v>
      </c>
      <c r="AU87" s="193" t="s">
        <v>72</v>
      </c>
      <c r="AY87" s="192" t="s">
        <v>113</v>
      </c>
      <c r="BK87" s="194">
        <f>BK88+BK324+BK328+BK336+BK350+BK430+BK448+BK459</f>
        <v>0</v>
      </c>
    </row>
    <row r="88" s="12" customFormat="1" ht="22.8" customHeight="1">
      <c r="A88" s="12"/>
      <c r="B88" s="181"/>
      <c r="C88" s="182"/>
      <c r="D88" s="183" t="s">
        <v>71</v>
      </c>
      <c r="E88" s="195" t="s">
        <v>77</v>
      </c>
      <c r="F88" s="195" t="s">
        <v>114</v>
      </c>
      <c r="G88" s="182"/>
      <c r="H88" s="182"/>
      <c r="I88" s="185"/>
      <c r="J88" s="196">
        <f>BK88</f>
        <v>0</v>
      </c>
      <c r="K88" s="182"/>
      <c r="L88" s="187"/>
      <c r="M88" s="188"/>
      <c r="N88" s="189"/>
      <c r="O88" s="189"/>
      <c r="P88" s="190">
        <f>SUM(P89:P323)</f>
        <v>0</v>
      </c>
      <c r="Q88" s="189"/>
      <c r="R88" s="190">
        <f>SUM(R89:R323)</f>
        <v>0.93119528000000018</v>
      </c>
      <c r="S88" s="189"/>
      <c r="T88" s="191">
        <f>SUM(T89:T323)</f>
        <v>46.270000000000003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2" t="s">
        <v>77</v>
      </c>
      <c r="AT88" s="193" t="s">
        <v>71</v>
      </c>
      <c r="AU88" s="193" t="s">
        <v>77</v>
      </c>
      <c r="AY88" s="192" t="s">
        <v>113</v>
      </c>
      <c r="BK88" s="194">
        <f>SUM(BK89:BK323)</f>
        <v>0</v>
      </c>
    </row>
    <row r="89" s="2" customFormat="1" ht="21.75" customHeight="1">
      <c r="A89" s="38"/>
      <c r="B89" s="39"/>
      <c r="C89" s="197" t="s">
        <v>77</v>
      </c>
      <c r="D89" s="197" t="s">
        <v>115</v>
      </c>
      <c r="E89" s="198" t="s">
        <v>116</v>
      </c>
      <c r="F89" s="199" t="s">
        <v>117</v>
      </c>
      <c r="G89" s="200" t="s">
        <v>118</v>
      </c>
      <c r="H89" s="201">
        <v>3</v>
      </c>
      <c r="I89" s="202"/>
      <c r="J89" s="203">
        <f>ROUND(I89*H89,2)</f>
        <v>0</v>
      </c>
      <c r="K89" s="199" t="s">
        <v>119</v>
      </c>
      <c r="L89" s="44"/>
      <c r="M89" s="204" t="s">
        <v>19</v>
      </c>
      <c r="N89" s="205" t="s">
        <v>43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8" t="s">
        <v>120</v>
      </c>
      <c r="AT89" s="208" t="s">
        <v>115</v>
      </c>
      <c r="AU89" s="208" t="s">
        <v>79</v>
      </c>
      <c r="AY89" s="17" t="s">
        <v>113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7" t="s">
        <v>77</v>
      </c>
      <c r="BK89" s="209">
        <f>ROUND(I89*H89,2)</f>
        <v>0</v>
      </c>
      <c r="BL89" s="17" t="s">
        <v>120</v>
      </c>
      <c r="BM89" s="208" t="s">
        <v>121</v>
      </c>
    </row>
    <row r="90" s="2" customFormat="1">
      <c r="A90" s="38"/>
      <c r="B90" s="39"/>
      <c r="C90" s="40"/>
      <c r="D90" s="210" t="s">
        <v>122</v>
      </c>
      <c r="E90" s="40"/>
      <c r="F90" s="211" t="s">
        <v>123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122</v>
      </c>
      <c r="AU90" s="17" t="s">
        <v>79</v>
      </c>
    </row>
    <row r="91" s="2" customFormat="1">
      <c r="A91" s="38"/>
      <c r="B91" s="39"/>
      <c r="C91" s="40"/>
      <c r="D91" s="215" t="s">
        <v>124</v>
      </c>
      <c r="E91" s="40"/>
      <c r="F91" s="216" t="s">
        <v>125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124</v>
      </c>
      <c r="AU91" s="17" t="s">
        <v>79</v>
      </c>
    </row>
    <row r="92" s="2" customFormat="1" ht="16.5" customHeight="1">
      <c r="A92" s="38"/>
      <c r="B92" s="39"/>
      <c r="C92" s="197" t="s">
        <v>79</v>
      </c>
      <c r="D92" s="197" t="s">
        <v>115</v>
      </c>
      <c r="E92" s="198" t="s">
        <v>126</v>
      </c>
      <c r="F92" s="199" t="s">
        <v>127</v>
      </c>
      <c r="G92" s="200" t="s">
        <v>128</v>
      </c>
      <c r="H92" s="201">
        <v>2</v>
      </c>
      <c r="I92" s="202"/>
      <c r="J92" s="203">
        <f>ROUND(I92*H92,2)</f>
        <v>0</v>
      </c>
      <c r="K92" s="199" t="s">
        <v>119</v>
      </c>
      <c r="L92" s="44"/>
      <c r="M92" s="204" t="s">
        <v>19</v>
      </c>
      <c r="N92" s="205" t="s">
        <v>43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120</v>
      </c>
      <c r="AT92" s="208" t="s">
        <v>115</v>
      </c>
      <c r="AU92" s="208" t="s">
        <v>79</v>
      </c>
      <c r="AY92" s="17" t="s">
        <v>113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77</v>
      </c>
      <c r="BK92" s="209">
        <f>ROUND(I92*H92,2)</f>
        <v>0</v>
      </c>
      <c r="BL92" s="17" t="s">
        <v>120</v>
      </c>
      <c r="BM92" s="208" t="s">
        <v>129</v>
      </c>
    </row>
    <row r="93" s="2" customFormat="1">
      <c r="A93" s="38"/>
      <c r="B93" s="39"/>
      <c r="C93" s="40"/>
      <c r="D93" s="210" t="s">
        <v>122</v>
      </c>
      <c r="E93" s="40"/>
      <c r="F93" s="211" t="s">
        <v>130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122</v>
      </c>
      <c r="AU93" s="17" t="s">
        <v>79</v>
      </c>
    </row>
    <row r="94" s="2" customFormat="1">
      <c r="A94" s="38"/>
      <c r="B94" s="39"/>
      <c r="C94" s="40"/>
      <c r="D94" s="215" t="s">
        <v>124</v>
      </c>
      <c r="E94" s="40"/>
      <c r="F94" s="216" t="s">
        <v>131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124</v>
      </c>
      <c r="AU94" s="17" t="s">
        <v>79</v>
      </c>
    </row>
    <row r="95" s="2" customFormat="1" ht="16.5" customHeight="1">
      <c r="A95" s="38"/>
      <c r="B95" s="39"/>
      <c r="C95" s="197" t="s">
        <v>132</v>
      </c>
      <c r="D95" s="197" t="s">
        <v>115</v>
      </c>
      <c r="E95" s="198" t="s">
        <v>133</v>
      </c>
      <c r="F95" s="199" t="s">
        <v>134</v>
      </c>
      <c r="G95" s="200" t="s">
        <v>128</v>
      </c>
      <c r="H95" s="201">
        <v>4</v>
      </c>
      <c r="I95" s="202"/>
      <c r="J95" s="203">
        <f>ROUND(I95*H95,2)</f>
        <v>0</v>
      </c>
      <c r="K95" s="199" t="s">
        <v>119</v>
      </c>
      <c r="L95" s="44"/>
      <c r="M95" s="204" t="s">
        <v>19</v>
      </c>
      <c r="N95" s="205" t="s">
        <v>43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120</v>
      </c>
      <c r="AT95" s="208" t="s">
        <v>115</v>
      </c>
      <c r="AU95" s="208" t="s">
        <v>79</v>
      </c>
      <c r="AY95" s="17" t="s">
        <v>113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77</v>
      </c>
      <c r="BK95" s="209">
        <f>ROUND(I95*H95,2)</f>
        <v>0</v>
      </c>
      <c r="BL95" s="17" t="s">
        <v>120</v>
      </c>
      <c r="BM95" s="208" t="s">
        <v>135</v>
      </c>
    </row>
    <row r="96" s="2" customFormat="1">
      <c r="A96" s="38"/>
      <c r="B96" s="39"/>
      <c r="C96" s="40"/>
      <c r="D96" s="210" t="s">
        <v>122</v>
      </c>
      <c r="E96" s="40"/>
      <c r="F96" s="211" t="s">
        <v>136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122</v>
      </c>
      <c r="AU96" s="17" t="s">
        <v>79</v>
      </c>
    </row>
    <row r="97" s="2" customFormat="1">
      <c r="A97" s="38"/>
      <c r="B97" s="39"/>
      <c r="C97" s="40"/>
      <c r="D97" s="215" t="s">
        <v>124</v>
      </c>
      <c r="E97" s="40"/>
      <c r="F97" s="216" t="s">
        <v>137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124</v>
      </c>
      <c r="AU97" s="17" t="s">
        <v>79</v>
      </c>
    </row>
    <row r="98" s="2" customFormat="1" ht="16.5" customHeight="1">
      <c r="A98" s="38"/>
      <c r="B98" s="39"/>
      <c r="C98" s="197" t="s">
        <v>120</v>
      </c>
      <c r="D98" s="197" t="s">
        <v>115</v>
      </c>
      <c r="E98" s="198" t="s">
        <v>138</v>
      </c>
      <c r="F98" s="199" t="s">
        <v>139</v>
      </c>
      <c r="G98" s="200" t="s">
        <v>128</v>
      </c>
      <c r="H98" s="201">
        <v>1</v>
      </c>
      <c r="I98" s="202"/>
      <c r="J98" s="203">
        <f>ROUND(I98*H98,2)</f>
        <v>0</v>
      </c>
      <c r="K98" s="199" t="s">
        <v>119</v>
      </c>
      <c r="L98" s="44"/>
      <c r="M98" s="204" t="s">
        <v>19</v>
      </c>
      <c r="N98" s="205" t="s">
        <v>43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120</v>
      </c>
      <c r="AT98" s="208" t="s">
        <v>115</v>
      </c>
      <c r="AU98" s="208" t="s">
        <v>79</v>
      </c>
      <c r="AY98" s="17" t="s">
        <v>113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77</v>
      </c>
      <c r="BK98" s="209">
        <f>ROUND(I98*H98,2)</f>
        <v>0</v>
      </c>
      <c r="BL98" s="17" t="s">
        <v>120</v>
      </c>
      <c r="BM98" s="208" t="s">
        <v>140</v>
      </c>
    </row>
    <row r="99" s="2" customFormat="1">
      <c r="A99" s="38"/>
      <c r="B99" s="39"/>
      <c r="C99" s="40"/>
      <c r="D99" s="210" t="s">
        <v>122</v>
      </c>
      <c r="E99" s="40"/>
      <c r="F99" s="211" t="s">
        <v>141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122</v>
      </c>
      <c r="AU99" s="17" t="s">
        <v>79</v>
      </c>
    </row>
    <row r="100" s="2" customFormat="1">
      <c r="A100" s="38"/>
      <c r="B100" s="39"/>
      <c r="C100" s="40"/>
      <c r="D100" s="215" t="s">
        <v>124</v>
      </c>
      <c r="E100" s="40"/>
      <c r="F100" s="216" t="s">
        <v>142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124</v>
      </c>
      <c r="AU100" s="17" t="s">
        <v>79</v>
      </c>
    </row>
    <row r="101" s="2" customFormat="1" ht="16.5" customHeight="1">
      <c r="A101" s="38"/>
      <c r="B101" s="39"/>
      <c r="C101" s="197" t="s">
        <v>143</v>
      </c>
      <c r="D101" s="197" t="s">
        <v>115</v>
      </c>
      <c r="E101" s="198" t="s">
        <v>144</v>
      </c>
      <c r="F101" s="199" t="s">
        <v>145</v>
      </c>
      <c r="G101" s="200" t="s">
        <v>128</v>
      </c>
      <c r="H101" s="201">
        <v>3</v>
      </c>
      <c r="I101" s="202"/>
      <c r="J101" s="203">
        <f>ROUND(I101*H101,2)</f>
        <v>0</v>
      </c>
      <c r="K101" s="199" t="s">
        <v>119</v>
      </c>
      <c r="L101" s="44"/>
      <c r="M101" s="204" t="s">
        <v>19</v>
      </c>
      <c r="N101" s="205" t="s">
        <v>43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120</v>
      </c>
      <c r="AT101" s="208" t="s">
        <v>115</v>
      </c>
      <c r="AU101" s="208" t="s">
        <v>79</v>
      </c>
      <c r="AY101" s="17" t="s">
        <v>113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77</v>
      </c>
      <c r="BK101" s="209">
        <f>ROUND(I101*H101,2)</f>
        <v>0</v>
      </c>
      <c r="BL101" s="17" t="s">
        <v>120</v>
      </c>
      <c r="BM101" s="208" t="s">
        <v>146</v>
      </c>
    </row>
    <row r="102" s="2" customFormat="1">
      <c r="A102" s="38"/>
      <c r="B102" s="39"/>
      <c r="C102" s="40"/>
      <c r="D102" s="210" t="s">
        <v>122</v>
      </c>
      <c r="E102" s="40"/>
      <c r="F102" s="211" t="s">
        <v>147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122</v>
      </c>
      <c r="AU102" s="17" t="s">
        <v>79</v>
      </c>
    </row>
    <row r="103" s="2" customFormat="1">
      <c r="A103" s="38"/>
      <c r="B103" s="39"/>
      <c r="C103" s="40"/>
      <c r="D103" s="215" t="s">
        <v>124</v>
      </c>
      <c r="E103" s="40"/>
      <c r="F103" s="216" t="s">
        <v>148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124</v>
      </c>
      <c r="AU103" s="17" t="s">
        <v>79</v>
      </c>
    </row>
    <row r="104" s="2" customFormat="1" ht="16.5" customHeight="1">
      <c r="A104" s="38"/>
      <c r="B104" s="39"/>
      <c r="C104" s="197" t="s">
        <v>149</v>
      </c>
      <c r="D104" s="197" t="s">
        <v>115</v>
      </c>
      <c r="E104" s="198" t="s">
        <v>150</v>
      </c>
      <c r="F104" s="199" t="s">
        <v>151</v>
      </c>
      <c r="G104" s="200" t="s">
        <v>128</v>
      </c>
      <c r="H104" s="201">
        <v>1</v>
      </c>
      <c r="I104" s="202"/>
      <c r="J104" s="203">
        <f>ROUND(I104*H104,2)</f>
        <v>0</v>
      </c>
      <c r="K104" s="199" t="s">
        <v>119</v>
      </c>
      <c r="L104" s="44"/>
      <c r="M104" s="204" t="s">
        <v>19</v>
      </c>
      <c r="N104" s="205" t="s">
        <v>43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120</v>
      </c>
      <c r="AT104" s="208" t="s">
        <v>115</v>
      </c>
      <c r="AU104" s="208" t="s">
        <v>79</v>
      </c>
      <c r="AY104" s="17" t="s">
        <v>113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77</v>
      </c>
      <c r="BK104" s="209">
        <f>ROUND(I104*H104,2)</f>
        <v>0</v>
      </c>
      <c r="BL104" s="17" t="s">
        <v>120</v>
      </c>
      <c r="BM104" s="208" t="s">
        <v>152</v>
      </c>
    </row>
    <row r="105" s="2" customFormat="1">
      <c r="A105" s="38"/>
      <c r="B105" s="39"/>
      <c r="C105" s="40"/>
      <c r="D105" s="210" t="s">
        <v>122</v>
      </c>
      <c r="E105" s="40"/>
      <c r="F105" s="211" t="s">
        <v>153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122</v>
      </c>
      <c r="AU105" s="17" t="s">
        <v>79</v>
      </c>
    </row>
    <row r="106" s="2" customFormat="1">
      <c r="A106" s="38"/>
      <c r="B106" s="39"/>
      <c r="C106" s="40"/>
      <c r="D106" s="215" t="s">
        <v>124</v>
      </c>
      <c r="E106" s="40"/>
      <c r="F106" s="216" t="s">
        <v>154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124</v>
      </c>
      <c r="AU106" s="17" t="s">
        <v>79</v>
      </c>
    </row>
    <row r="107" s="2" customFormat="1" ht="16.5" customHeight="1">
      <c r="A107" s="38"/>
      <c r="B107" s="39"/>
      <c r="C107" s="197" t="s">
        <v>155</v>
      </c>
      <c r="D107" s="197" t="s">
        <v>115</v>
      </c>
      <c r="E107" s="198" t="s">
        <v>156</v>
      </c>
      <c r="F107" s="199" t="s">
        <v>157</v>
      </c>
      <c r="G107" s="200" t="s">
        <v>128</v>
      </c>
      <c r="H107" s="201">
        <v>1</v>
      </c>
      <c r="I107" s="202"/>
      <c r="J107" s="203">
        <f>ROUND(I107*H107,2)</f>
        <v>0</v>
      </c>
      <c r="K107" s="199" t="s">
        <v>119</v>
      </c>
      <c r="L107" s="44"/>
      <c r="M107" s="204" t="s">
        <v>19</v>
      </c>
      <c r="N107" s="205" t="s">
        <v>43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120</v>
      </c>
      <c r="AT107" s="208" t="s">
        <v>115</v>
      </c>
      <c r="AU107" s="208" t="s">
        <v>79</v>
      </c>
      <c r="AY107" s="17" t="s">
        <v>113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77</v>
      </c>
      <c r="BK107" s="209">
        <f>ROUND(I107*H107,2)</f>
        <v>0</v>
      </c>
      <c r="BL107" s="17" t="s">
        <v>120</v>
      </c>
      <c r="BM107" s="208" t="s">
        <v>158</v>
      </c>
    </row>
    <row r="108" s="2" customFormat="1">
      <c r="A108" s="38"/>
      <c r="B108" s="39"/>
      <c r="C108" s="40"/>
      <c r="D108" s="210" t="s">
        <v>122</v>
      </c>
      <c r="E108" s="40"/>
      <c r="F108" s="211" t="s">
        <v>159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122</v>
      </c>
      <c r="AU108" s="17" t="s">
        <v>79</v>
      </c>
    </row>
    <row r="109" s="2" customFormat="1">
      <c r="A109" s="38"/>
      <c r="B109" s="39"/>
      <c r="C109" s="40"/>
      <c r="D109" s="215" t="s">
        <v>124</v>
      </c>
      <c r="E109" s="40"/>
      <c r="F109" s="216" t="s">
        <v>160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124</v>
      </c>
      <c r="AU109" s="17" t="s">
        <v>79</v>
      </c>
    </row>
    <row r="110" s="2" customFormat="1" ht="16.5" customHeight="1">
      <c r="A110" s="38"/>
      <c r="B110" s="39"/>
      <c r="C110" s="197" t="s">
        <v>161</v>
      </c>
      <c r="D110" s="197" t="s">
        <v>115</v>
      </c>
      <c r="E110" s="198" t="s">
        <v>162</v>
      </c>
      <c r="F110" s="199" t="s">
        <v>163</v>
      </c>
      <c r="G110" s="200" t="s">
        <v>128</v>
      </c>
      <c r="H110" s="201">
        <v>3</v>
      </c>
      <c r="I110" s="202"/>
      <c r="J110" s="203">
        <f>ROUND(I110*H110,2)</f>
        <v>0</v>
      </c>
      <c r="K110" s="199" t="s">
        <v>119</v>
      </c>
      <c r="L110" s="44"/>
      <c r="M110" s="204" t="s">
        <v>19</v>
      </c>
      <c r="N110" s="205" t="s">
        <v>43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120</v>
      </c>
      <c r="AT110" s="208" t="s">
        <v>115</v>
      </c>
      <c r="AU110" s="208" t="s">
        <v>79</v>
      </c>
      <c r="AY110" s="17" t="s">
        <v>113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77</v>
      </c>
      <c r="BK110" s="209">
        <f>ROUND(I110*H110,2)</f>
        <v>0</v>
      </c>
      <c r="BL110" s="17" t="s">
        <v>120</v>
      </c>
      <c r="BM110" s="208" t="s">
        <v>164</v>
      </c>
    </row>
    <row r="111" s="2" customFormat="1">
      <c r="A111" s="38"/>
      <c r="B111" s="39"/>
      <c r="C111" s="40"/>
      <c r="D111" s="210" t="s">
        <v>122</v>
      </c>
      <c r="E111" s="40"/>
      <c r="F111" s="211" t="s">
        <v>165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122</v>
      </c>
      <c r="AU111" s="17" t="s">
        <v>79</v>
      </c>
    </row>
    <row r="112" s="2" customFormat="1">
      <c r="A112" s="38"/>
      <c r="B112" s="39"/>
      <c r="C112" s="40"/>
      <c r="D112" s="215" t="s">
        <v>124</v>
      </c>
      <c r="E112" s="40"/>
      <c r="F112" s="216" t="s">
        <v>166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124</v>
      </c>
      <c r="AU112" s="17" t="s">
        <v>79</v>
      </c>
    </row>
    <row r="113" s="2" customFormat="1" ht="16.5" customHeight="1">
      <c r="A113" s="38"/>
      <c r="B113" s="39"/>
      <c r="C113" s="197" t="s">
        <v>167</v>
      </c>
      <c r="D113" s="197" t="s">
        <v>115</v>
      </c>
      <c r="E113" s="198" t="s">
        <v>168</v>
      </c>
      <c r="F113" s="199" t="s">
        <v>169</v>
      </c>
      <c r="G113" s="200" t="s">
        <v>128</v>
      </c>
      <c r="H113" s="201">
        <v>1</v>
      </c>
      <c r="I113" s="202"/>
      <c r="J113" s="203">
        <f>ROUND(I113*H113,2)</f>
        <v>0</v>
      </c>
      <c r="K113" s="199" t="s">
        <v>119</v>
      </c>
      <c r="L113" s="44"/>
      <c r="M113" s="204" t="s">
        <v>19</v>
      </c>
      <c r="N113" s="205" t="s">
        <v>43</v>
      </c>
      <c r="O113" s="84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8" t="s">
        <v>120</v>
      </c>
      <c r="AT113" s="208" t="s">
        <v>115</v>
      </c>
      <c r="AU113" s="208" t="s">
        <v>79</v>
      </c>
      <c r="AY113" s="17" t="s">
        <v>113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7" t="s">
        <v>77</v>
      </c>
      <c r="BK113" s="209">
        <f>ROUND(I113*H113,2)</f>
        <v>0</v>
      </c>
      <c r="BL113" s="17" t="s">
        <v>120</v>
      </c>
      <c r="BM113" s="208" t="s">
        <v>170</v>
      </c>
    </row>
    <row r="114" s="2" customFormat="1">
      <c r="A114" s="38"/>
      <c r="B114" s="39"/>
      <c r="C114" s="40"/>
      <c r="D114" s="210" t="s">
        <v>122</v>
      </c>
      <c r="E114" s="40"/>
      <c r="F114" s="211" t="s">
        <v>171</v>
      </c>
      <c r="G114" s="40"/>
      <c r="H114" s="40"/>
      <c r="I114" s="212"/>
      <c r="J114" s="40"/>
      <c r="K114" s="40"/>
      <c r="L114" s="44"/>
      <c r="M114" s="213"/>
      <c r="N114" s="21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122</v>
      </c>
      <c r="AU114" s="17" t="s">
        <v>79</v>
      </c>
    </row>
    <row r="115" s="2" customFormat="1">
      <c r="A115" s="38"/>
      <c r="B115" s="39"/>
      <c r="C115" s="40"/>
      <c r="D115" s="215" t="s">
        <v>124</v>
      </c>
      <c r="E115" s="40"/>
      <c r="F115" s="216" t="s">
        <v>172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124</v>
      </c>
      <c r="AU115" s="17" t="s">
        <v>79</v>
      </c>
    </row>
    <row r="116" s="2" customFormat="1" ht="16.5" customHeight="1">
      <c r="A116" s="38"/>
      <c r="B116" s="39"/>
      <c r="C116" s="197" t="s">
        <v>173</v>
      </c>
      <c r="D116" s="197" t="s">
        <v>115</v>
      </c>
      <c r="E116" s="198" t="s">
        <v>174</v>
      </c>
      <c r="F116" s="199" t="s">
        <v>175</v>
      </c>
      <c r="G116" s="200" t="s">
        <v>118</v>
      </c>
      <c r="H116" s="201">
        <v>30</v>
      </c>
      <c r="I116" s="202"/>
      <c r="J116" s="203">
        <f>ROUND(I116*H116,2)</f>
        <v>0</v>
      </c>
      <c r="K116" s="199" t="s">
        <v>176</v>
      </c>
      <c r="L116" s="44"/>
      <c r="M116" s="204" t="s">
        <v>19</v>
      </c>
      <c r="N116" s="205" t="s">
        <v>43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0.29499999999999998</v>
      </c>
      <c r="T116" s="207">
        <f>S116*H116</f>
        <v>8.8499999999999996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120</v>
      </c>
      <c r="AT116" s="208" t="s">
        <v>115</v>
      </c>
      <c r="AU116" s="208" t="s">
        <v>79</v>
      </c>
      <c r="AY116" s="17" t="s">
        <v>113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77</v>
      </c>
      <c r="BK116" s="209">
        <f>ROUND(I116*H116,2)</f>
        <v>0</v>
      </c>
      <c r="BL116" s="17" t="s">
        <v>120</v>
      </c>
      <c r="BM116" s="208" t="s">
        <v>177</v>
      </c>
    </row>
    <row r="117" s="2" customFormat="1">
      <c r="A117" s="38"/>
      <c r="B117" s="39"/>
      <c r="C117" s="40"/>
      <c r="D117" s="210" t="s">
        <v>122</v>
      </c>
      <c r="E117" s="40"/>
      <c r="F117" s="211" t="s">
        <v>178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122</v>
      </c>
      <c r="AU117" s="17" t="s">
        <v>79</v>
      </c>
    </row>
    <row r="118" s="2" customFormat="1">
      <c r="A118" s="38"/>
      <c r="B118" s="39"/>
      <c r="C118" s="40"/>
      <c r="D118" s="215" t="s">
        <v>124</v>
      </c>
      <c r="E118" s="40"/>
      <c r="F118" s="216" t="s">
        <v>179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124</v>
      </c>
      <c r="AU118" s="17" t="s">
        <v>79</v>
      </c>
    </row>
    <row r="119" s="13" customFormat="1">
      <c r="A119" s="13"/>
      <c r="B119" s="217"/>
      <c r="C119" s="218"/>
      <c r="D119" s="210" t="s">
        <v>180</v>
      </c>
      <c r="E119" s="219" t="s">
        <v>19</v>
      </c>
      <c r="F119" s="220" t="s">
        <v>181</v>
      </c>
      <c r="G119" s="218"/>
      <c r="H119" s="221">
        <v>30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180</v>
      </c>
      <c r="AU119" s="227" t="s">
        <v>79</v>
      </c>
      <c r="AV119" s="13" t="s">
        <v>79</v>
      </c>
      <c r="AW119" s="13" t="s">
        <v>33</v>
      </c>
      <c r="AX119" s="13" t="s">
        <v>77</v>
      </c>
      <c r="AY119" s="227" t="s">
        <v>113</v>
      </c>
    </row>
    <row r="120" s="2" customFormat="1" ht="21.75" customHeight="1">
      <c r="A120" s="38"/>
      <c r="B120" s="39"/>
      <c r="C120" s="197" t="s">
        <v>182</v>
      </c>
      <c r="D120" s="197" t="s">
        <v>115</v>
      </c>
      <c r="E120" s="198" t="s">
        <v>183</v>
      </c>
      <c r="F120" s="199" t="s">
        <v>184</v>
      </c>
      <c r="G120" s="200" t="s">
        <v>118</v>
      </c>
      <c r="H120" s="201">
        <v>66</v>
      </c>
      <c r="I120" s="202"/>
      <c r="J120" s="203">
        <f>ROUND(I120*H120,2)</f>
        <v>0</v>
      </c>
      <c r="K120" s="199" t="s">
        <v>176</v>
      </c>
      <c r="L120" s="44"/>
      <c r="M120" s="204" t="s">
        <v>19</v>
      </c>
      <c r="N120" s="205" t="s">
        <v>43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0.44</v>
      </c>
      <c r="T120" s="207">
        <f>S120*H120</f>
        <v>29.039999999999999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120</v>
      </c>
      <c r="AT120" s="208" t="s">
        <v>115</v>
      </c>
      <c r="AU120" s="208" t="s">
        <v>79</v>
      </c>
      <c r="AY120" s="17" t="s">
        <v>113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77</v>
      </c>
      <c r="BK120" s="209">
        <f>ROUND(I120*H120,2)</f>
        <v>0</v>
      </c>
      <c r="BL120" s="17" t="s">
        <v>120</v>
      </c>
      <c r="BM120" s="208" t="s">
        <v>185</v>
      </c>
    </row>
    <row r="121" s="2" customFormat="1">
      <c r="A121" s="38"/>
      <c r="B121" s="39"/>
      <c r="C121" s="40"/>
      <c r="D121" s="210" t="s">
        <v>122</v>
      </c>
      <c r="E121" s="40"/>
      <c r="F121" s="211" t="s">
        <v>186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122</v>
      </c>
      <c r="AU121" s="17" t="s">
        <v>79</v>
      </c>
    </row>
    <row r="122" s="2" customFormat="1">
      <c r="A122" s="38"/>
      <c r="B122" s="39"/>
      <c r="C122" s="40"/>
      <c r="D122" s="215" t="s">
        <v>124</v>
      </c>
      <c r="E122" s="40"/>
      <c r="F122" s="216" t="s">
        <v>187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124</v>
      </c>
      <c r="AU122" s="17" t="s">
        <v>79</v>
      </c>
    </row>
    <row r="123" s="13" customFormat="1">
      <c r="A123" s="13"/>
      <c r="B123" s="217"/>
      <c r="C123" s="218"/>
      <c r="D123" s="210" t="s">
        <v>180</v>
      </c>
      <c r="E123" s="219" t="s">
        <v>19</v>
      </c>
      <c r="F123" s="220" t="s">
        <v>188</v>
      </c>
      <c r="G123" s="218"/>
      <c r="H123" s="221">
        <v>45.600000000000001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180</v>
      </c>
      <c r="AU123" s="227" t="s">
        <v>79</v>
      </c>
      <c r="AV123" s="13" t="s">
        <v>79</v>
      </c>
      <c r="AW123" s="13" t="s">
        <v>33</v>
      </c>
      <c r="AX123" s="13" t="s">
        <v>72</v>
      </c>
      <c r="AY123" s="227" t="s">
        <v>113</v>
      </c>
    </row>
    <row r="124" s="13" customFormat="1">
      <c r="A124" s="13"/>
      <c r="B124" s="217"/>
      <c r="C124" s="218"/>
      <c r="D124" s="210" t="s">
        <v>180</v>
      </c>
      <c r="E124" s="219" t="s">
        <v>19</v>
      </c>
      <c r="F124" s="220" t="s">
        <v>189</v>
      </c>
      <c r="G124" s="218"/>
      <c r="H124" s="221">
        <v>2.3999999999999999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180</v>
      </c>
      <c r="AU124" s="227" t="s">
        <v>79</v>
      </c>
      <c r="AV124" s="13" t="s">
        <v>79</v>
      </c>
      <c r="AW124" s="13" t="s">
        <v>33</v>
      </c>
      <c r="AX124" s="13" t="s">
        <v>72</v>
      </c>
      <c r="AY124" s="227" t="s">
        <v>113</v>
      </c>
    </row>
    <row r="125" s="13" customFormat="1">
      <c r="A125" s="13"/>
      <c r="B125" s="217"/>
      <c r="C125" s="218"/>
      <c r="D125" s="210" t="s">
        <v>180</v>
      </c>
      <c r="E125" s="219" t="s">
        <v>19</v>
      </c>
      <c r="F125" s="220" t="s">
        <v>190</v>
      </c>
      <c r="G125" s="218"/>
      <c r="H125" s="221">
        <v>18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180</v>
      </c>
      <c r="AU125" s="227" t="s">
        <v>79</v>
      </c>
      <c r="AV125" s="13" t="s">
        <v>79</v>
      </c>
      <c r="AW125" s="13" t="s">
        <v>33</v>
      </c>
      <c r="AX125" s="13" t="s">
        <v>72</v>
      </c>
      <c r="AY125" s="227" t="s">
        <v>113</v>
      </c>
    </row>
    <row r="126" s="14" customFormat="1">
      <c r="A126" s="14"/>
      <c r="B126" s="228"/>
      <c r="C126" s="229"/>
      <c r="D126" s="210" t="s">
        <v>180</v>
      </c>
      <c r="E126" s="230" t="s">
        <v>19</v>
      </c>
      <c r="F126" s="231" t="s">
        <v>191</v>
      </c>
      <c r="G126" s="229"/>
      <c r="H126" s="232">
        <v>66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8" t="s">
        <v>180</v>
      </c>
      <c r="AU126" s="238" t="s">
        <v>79</v>
      </c>
      <c r="AV126" s="14" t="s">
        <v>120</v>
      </c>
      <c r="AW126" s="14" t="s">
        <v>33</v>
      </c>
      <c r="AX126" s="14" t="s">
        <v>77</v>
      </c>
      <c r="AY126" s="238" t="s">
        <v>113</v>
      </c>
    </row>
    <row r="127" s="2" customFormat="1" ht="16.5" customHeight="1">
      <c r="A127" s="38"/>
      <c r="B127" s="39"/>
      <c r="C127" s="197" t="s">
        <v>192</v>
      </c>
      <c r="D127" s="197" t="s">
        <v>115</v>
      </c>
      <c r="E127" s="198" t="s">
        <v>193</v>
      </c>
      <c r="F127" s="199" t="s">
        <v>194</v>
      </c>
      <c r="G127" s="200" t="s">
        <v>118</v>
      </c>
      <c r="H127" s="201">
        <v>36</v>
      </c>
      <c r="I127" s="202"/>
      <c r="J127" s="203">
        <f>ROUND(I127*H127,2)</f>
        <v>0</v>
      </c>
      <c r="K127" s="199" t="s">
        <v>119</v>
      </c>
      <c r="L127" s="44"/>
      <c r="M127" s="204" t="s">
        <v>19</v>
      </c>
      <c r="N127" s="205" t="s">
        <v>43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0.22</v>
      </c>
      <c r="T127" s="207">
        <f>S127*H127</f>
        <v>7.9199999999999999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120</v>
      </c>
      <c r="AT127" s="208" t="s">
        <v>115</v>
      </c>
      <c r="AU127" s="208" t="s">
        <v>79</v>
      </c>
      <c r="AY127" s="17" t="s">
        <v>113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77</v>
      </c>
      <c r="BK127" s="209">
        <f>ROUND(I127*H127,2)</f>
        <v>0</v>
      </c>
      <c r="BL127" s="17" t="s">
        <v>120</v>
      </c>
      <c r="BM127" s="208" t="s">
        <v>195</v>
      </c>
    </row>
    <row r="128" s="2" customFormat="1">
      <c r="A128" s="38"/>
      <c r="B128" s="39"/>
      <c r="C128" s="40"/>
      <c r="D128" s="210" t="s">
        <v>122</v>
      </c>
      <c r="E128" s="40"/>
      <c r="F128" s="211" t="s">
        <v>196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122</v>
      </c>
      <c r="AU128" s="17" t="s">
        <v>79</v>
      </c>
    </row>
    <row r="129" s="2" customFormat="1">
      <c r="A129" s="38"/>
      <c r="B129" s="39"/>
      <c r="C129" s="40"/>
      <c r="D129" s="215" t="s">
        <v>124</v>
      </c>
      <c r="E129" s="40"/>
      <c r="F129" s="216" t="s">
        <v>197</v>
      </c>
      <c r="G129" s="40"/>
      <c r="H129" s="40"/>
      <c r="I129" s="212"/>
      <c r="J129" s="40"/>
      <c r="K129" s="40"/>
      <c r="L129" s="44"/>
      <c r="M129" s="213"/>
      <c r="N129" s="21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124</v>
      </c>
      <c r="AU129" s="17" t="s">
        <v>79</v>
      </c>
    </row>
    <row r="130" s="2" customFormat="1" ht="16.5" customHeight="1">
      <c r="A130" s="38"/>
      <c r="B130" s="39"/>
      <c r="C130" s="197" t="s">
        <v>198</v>
      </c>
      <c r="D130" s="197" t="s">
        <v>115</v>
      </c>
      <c r="E130" s="198" t="s">
        <v>199</v>
      </c>
      <c r="F130" s="199" t="s">
        <v>200</v>
      </c>
      <c r="G130" s="200" t="s">
        <v>201</v>
      </c>
      <c r="H130" s="201">
        <v>2</v>
      </c>
      <c r="I130" s="202"/>
      <c r="J130" s="203">
        <f>ROUND(I130*H130,2)</f>
        <v>0</v>
      </c>
      <c r="K130" s="199" t="s">
        <v>176</v>
      </c>
      <c r="L130" s="44"/>
      <c r="M130" s="204" t="s">
        <v>19</v>
      </c>
      <c r="N130" s="205" t="s">
        <v>43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0.23000000000000001</v>
      </c>
      <c r="T130" s="207">
        <f>S130*H130</f>
        <v>0.46000000000000002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120</v>
      </c>
      <c r="AT130" s="208" t="s">
        <v>115</v>
      </c>
      <c r="AU130" s="208" t="s">
        <v>79</v>
      </c>
      <c r="AY130" s="17" t="s">
        <v>113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77</v>
      </c>
      <c r="BK130" s="209">
        <f>ROUND(I130*H130,2)</f>
        <v>0</v>
      </c>
      <c r="BL130" s="17" t="s">
        <v>120</v>
      </c>
      <c r="BM130" s="208" t="s">
        <v>202</v>
      </c>
    </row>
    <row r="131" s="2" customFormat="1">
      <c r="A131" s="38"/>
      <c r="B131" s="39"/>
      <c r="C131" s="40"/>
      <c r="D131" s="210" t="s">
        <v>122</v>
      </c>
      <c r="E131" s="40"/>
      <c r="F131" s="211" t="s">
        <v>203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122</v>
      </c>
      <c r="AU131" s="17" t="s">
        <v>79</v>
      </c>
    </row>
    <row r="132" s="2" customFormat="1">
      <c r="A132" s="38"/>
      <c r="B132" s="39"/>
      <c r="C132" s="40"/>
      <c r="D132" s="215" t="s">
        <v>124</v>
      </c>
      <c r="E132" s="40"/>
      <c r="F132" s="216" t="s">
        <v>204</v>
      </c>
      <c r="G132" s="40"/>
      <c r="H132" s="40"/>
      <c r="I132" s="212"/>
      <c r="J132" s="40"/>
      <c r="K132" s="40"/>
      <c r="L132" s="44"/>
      <c r="M132" s="213"/>
      <c r="N132" s="21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124</v>
      </c>
      <c r="AU132" s="17" t="s">
        <v>79</v>
      </c>
    </row>
    <row r="133" s="2" customFormat="1" ht="16.5" customHeight="1">
      <c r="A133" s="38"/>
      <c r="B133" s="39"/>
      <c r="C133" s="197" t="s">
        <v>205</v>
      </c>
      <c r="D133" s="197" t="s">
        <v>115</v>
      </c>
      <c r="E133" s="198" t="s">
        <v>206</v>
      </c>
      <c r="F133" s="199" t="s">
        <v>207</v>
      </c>
      <c r="G133" s="200" t="s">
        <v>201</v>
      </c>
      <c r="H133" s="201">
        <v>2.3999999999999999</v>
      </c>
      <c r="I133" s="202"/>
      <c r="J133" s="203">
        <f>ROUND(I133*H133,2)</f>
        <v>0</v>
      </c>
      <c r="K133" s="199" t="s">
        <v>176</v>
      </c>
      <c r="L133" s="44"/>
      <c r="M133" s="204" t="s">
        <v>19</v>
      </c>
      <c r="N133" s="205" t="s">
        <v>43</v>
      </c>
      <c r="O133" s="84"/>
      <c r="P133" s="206">
        <f>O133*H133</f>
        <v>0</v>
      </c>
      <c r="Q133" s="206">
        <v>0.036900000000000002</v>
      </c>
      <c r="R133" s="206">
        <f>Q133*H133</f>
        <v>0.08856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120</v>
      </c>
      <c r="AT133" s="208" t="s">
        <v>115</v>
      </c>
      <c r="AU133" s="208" t="s">
        <v>79</v>
      </c>
      <c r="AY133" s="17" t="s">
        <v>113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77</v>
      </c>
      <c r="BK133" s="209">
        <f>ROUND(I133*H133,2)</f>
        <v>0</v>
      </c>
      <c r="BL133" s="17" t="s">
        <v>120</v>
      </c>
      <c r="BM133" s="208" t="s">
        <v>208</v>
      </c>
    </row>
    <row r="134" s="2" customFormat="1">
      <c r="A134" s="38"/>
      <c r="B134" s="39"/>
      <c r="C134" s="40"/>
      <c r="D134" s="210" t="s">
        <v>122</v>
      </c>
      <c r="E134" s="40"/>
      <c r="F134" s="211" t="s">
        <v>209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122</v>
      </c>
      <c r="AU134" s="17" t="s">
        <v>79</v>
      </c>
    </row>
    <row r="135" s="2" customFormat="1">
      <c r="A135" s="38"/>
      <c r="B135" s="39"/>
      <c r="C135" s="40"/>
      <c r="D135" s="215" t="s">
        <v>124</v>
      </c>
      <c r="E135" s="40"/>
      <c r="F135" s="216" t="s">
        <v>210</v>
      </c>
      <c r="G135" s="40"/>
      <c r="H135" s="40"/>
      <c r="I135" s="212"/>
      <c r="J135" s="40"/>
      <c r="K135" s="40"/>
      <c r="L135" s="44"/>
      <c r="M135" s="213"/>
      <c r="N135" s="21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124</v>
      </c>
      <c r="AU135" s="17" t="s">
        <v>79</v>
      </c>
    </row>
    <row r="136" s="13" customFormat="1">
      <c r="A136" s="13"/>
      <c r="B136" s="217"/>
      <c r="C136" s="218"/>
      <c r="D136" s="210" t="s">
        <v>180</v>
      </c>
      <c r="E136" s="219" t="s">
        <v>19</v>
      </c>
      <c r="F136" s="220" t="s">
        <v>211</v>
      </c>
      <c r="G136" s="218"/>
      <c r="H136" s="221">
        <v>2.3999999999999999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180</v>
      </c>
      <c r="AU136" s="227" t="s">
        <v>79</v>
      </c>
      <c r="AV136" s="13" t="s">
        <v>79</v>
      </c>
      <c r="AW136" s="13" t="s">
        <v>33</v>
      </c>
      <c r="AX136" s="13" t="s">
        <v>77</v>
      </c>
      <c r="AY136" s="227" t="s">
        <v>113</v>
      </c>
    </row>
    <row r="137" s="2" customFormat="1" ht="16.5" customHeight="1">
      <c r="A137" s="38"/>
      <c r="B137" s="39"/>
      <c r="C137" s="197" t="s">
        <v>8</v>
      </c>
      <c r="D137" s="197" t="s">
        <v>115</v>
      </c>
      <c r="E137" s="198" t="s">
        <v>212</v>
      </c>
      <c r="F137" s="199" t="s">
        <v>213</v>
      </c>
      <c r="G137" s="200" t="s">
        <v>201</v>
      </c>
      <c r="H137" s="201">
        <v>7.2000000000000002</v>
      </c>
      <c r="I137" s="202"/>
      <c r="J137" s="203">
        <f>ROUND(I137*H137,2)</f>
        <v>0</v>
      </c>
      <c r="K137" s="199" t="s">
        <v>176</v>
      </c>
      <c r="L137" s="44"/>
      <c r="M137" s="204" t="s">
        <v>19</v>
      </c>
      <c r="N137" s="205" t="s">
        <v>43</v>
      </c>
      <c r="O137" s="84"/>
      <c r="P137" s="206">
        <f>O137*H137</f>
        <v>0</v>
      </c>
      <c r="Q137" s="206">
        <v>0.036900000000000002</v>
      </c>
      <c r="R137" s="206">
        <f>Q137*H137</f>
        <v>0.26568000000000003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120</v>
      </c>
      <c r="AT137" s="208" t="s">
        <v>115</v>
      </c>
      <c r="AU137" s="208" t="s">
        <v>79</v>
      </c>
      <c r="AY137" s="17" t="s">
        <v>113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77</v>
      </c>
      <c r="BK137" s="209">
        <f>ROUND(I137*H137,2)</f>
        <v>0</v>
      </c>
      <c r="BL137" s="17" t="s">
        <v>120</v>
      </c>
      <c r="BM137" s="208" t="s">
        <v>214</v>
      </c>
    </row>
    <row r="138" s="2" customFormat="1">
      <c r="A138" s="38"/>
      <c r="B138" s="39"/>
      <c r="C138" s="40"/>
      <c r="D138" s="210" t="s">
        <v>122</v>
      </c>
      <c r="E138" s="40"/>
      <c r="F138" s="211" t="s">
        <v>215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122</v>
      </c>
      <c r="AU138" s="17" t="s">
        <v>79</v>
      </c>
    </row>
    <row r="139" s="2" customFormat="1">
      <c r="A139" s="38"/>
      <c r="B139" s="39"/>
      <c r="C139" s="40"/>
      <c r="D139" s="215" t="s">
        <v>124</v>
      </c>
      <c r="E139" s="40"/>
      <c r="F139" s="216" t="s">
        <v>216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124</v>
      </c>
      <c r="AU139" s="17" t="s">
        <v>79</v>
      </c>
    </row>
    <row r="140" s="13" customFormat="1">
      <c r="A140" s="13"/>
      <c r="B140" s="217"/>
      <c r="C140" s="218"/>
      <c r="D140" s="210" t="s">
        <v>180</v>
      </c>
      <c r="E140" s="219" t="s">
        <v>19</v>
      </c>
      <c r="F140" s="220" t="s">
        <v>217</v>
      </c>
      <c r="G140" s="218"/>
      <c r="H140" s="221">
        <v>7.2000000000000002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7" t="s">
        <v>180</v>
      </c>
      <c r="AU140" s="227" t="s">
        <v>79</v>
      </c>
      <c r="AV140" s="13" t="s">
        <v>79</v>
      </c>
      <c r="AW140" s="13" t="s">
        <v>33</v>
      </c>
      <c r="AX140" s="13" t="s">
        <v>77</v>
      </c>
      <c r="AY140" s="227" t="s">
        <v>113</v>
      </c>
    </row>
    <row r="141" s="2" customFormat="1" ht="16.5" customHeight="1">
      <c r="A141" s="38"/>
      <c r="B141" s="39"/>
      <c r="C141" s="197" t="s">
        <v>218</v>
      </c>
      <c r="D141" s="197" t="s">
        <v>115</v>
      </c>
      <c r="E141" s="198" t="s">
        <v>219</v>
      </c>
      <c r="F141" s="199" t="s">
        <v>220</v>
      </c>
      <c r="G141" s="200" t="s">
        <v>201</v>
      </c>
      <c r="H141" s="201">
        <v>104</v>
      </c>
      <c r="I141" s="202"/>
      <c r="J141" s="203">
        <f>ROUND(I141*H141,2)</f>
        <v>0</v>
      </c>
      <c r="K141" s="199" t="s">
        <v>176</v>
      </c>
      <c r="L141" s="44"/>
      <c r="M141" s="204" t="s">
        <v>19</v>
      </c>
      <c r="N141" s="205" t="s">
        <v>43</v>
      </c>
      <c r="O141" s="84"/>
      <c r="P141" s="206">
        <f>O141*H141</f>
        <v>0</v>
      </c>
      <c r="Q141" s="206">
        <v>0.00055999999999999995</v>
      </c>
      <c r="R141" s="206">
        <f>Q141*H141</f>
        <v>0.058239999999999993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120</v>
      </c>
      <c r="AT141" s="208" t="s">
        <v>115</v>
      </c>
      <c r="AU141" s="208" t="s">
        <v>79</v>
      </c>
      <c r="AY141" s="17" t="s">
        <v>113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77</v>
      </c>
      <c r="BK141" s="209">
        <f>ROUND(I141*H141,2)</f>
        <v>0</v>
      </c>
      <c r="BL141" s="17" t="s">
        <v>120</v>
      </c>
      <c r="BM141" s="208" t="s">
        <v>221</v>
      </c>
    </row>
    <row r="142" s="2" customFormat="1">
      <c r="A142" s="38"/>
      <c r="B142" s="39"/>
      <c r="C142" s="40"/>
      <c r="D142" s="210" t="s">
        <v>122</v>
      </c>
      <c r="E142" s="40"/>
      <c r="F142" s="211" t="s">
        <v>222</v>
      </c>
      <c r="G142" s="40"/>
      <c r="H142" s="40"/>
      <c r="I142" s="212"/>
      <c r="J142" s="40"/>
      <c r="K142" s="40"/>
      <c r="L142" s="44"/>
      <c r="M142" s="213"/>
      <c r="N142" s="21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122</v>
      </c>
      <c r="AU142" s="17" t="s">
        <v>79</v>
      </c>
    </row>
    <row r="143" s="2" customFormat="1">
      <c r="A143" s="38"/>
      <c r="B143" s="39"/>
      <c r="C143" s="40"/>
      <c r="D143" s="215" t="s">
        <v>124</v>
      </c>
      <c r="E143" s="40"/>
      <c r="F143" s="216" t="s">
        <v>223</v>
      </c>
      <c r="G143" s="40"/>
      <c r="H143" s="40"/>
      <c r="I143" s="212"/>
      <c r="J143" s="40"/>
      <c r="K143" s="40"/>
      <c r="L143" s="44"/>
      <c r="M143" s="213"/>
      <c r="N143" s="21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124</v>
      </c>
      <c r="AU143" s="17" t="s">
        <v>79</v>
      </c>
    </row>
    <row r="144" s="13" customFormat="1">
      <c r="A144" s="13"/>
      <c r="B144" s="217"/>
      <c r="C144" s="218"/>
      <c r="D144" s="210" t="s">
        <v>180</v>
      </c>
      <c r="E144" s="219" t="s">
        <v>19</v>
      </c>
      <c r="F144" s="220" t="s">
        <v>224</v>
      </c>
      <c r="G144" s="218"/>
      <c r="H144" s="221">
        <v>104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180</v>
      </c>
      <c r="AU144" s="227" t="s">
        <v>79</v>
      </c>
      <c r="AV144" s="13" t="s">
        <v>79</v>
      </c>
      <c r="AW144" s="13" t="s">
        <v>33</v>
      </c>
      <c r="AX144" s="13" t="s">
        <v>77</v>
      </c>
      <c r="AY144" s="227" t="s">
        <v>113</v>
      </c>
    </row>
    <row r="145" s="2" customFormat="1" ht="16.5" customHeight="1">
      <c r="A145" s="38"/>
      <c r="B145" s="39"/>
      <c r="C145" s="197" t="s">
        <v>225</v>
      </c>
      <c r="D145" s="197" t="s">
        <v>115</v>
      </c>
      <c r="E145" s="198" t="s">
        <v>226</v>
      </c>
      <c r="F145" s="199" t="s">
        <v>227</v>
      </c>
      <c r="G145" s="200" t="s">
        <v>201</v>
      </c>
      <c r="H145" s="201">
        <v>104</v>
      </c>
      <c r="I145" s="202"/>
      <c r="J145" s="203">
        <f>ROUND(I145*H145,2)</f>
        <v>0</v>
      </c>
      <c r="K145" s="199" t="s">
        <v>176</v>
      </c>
      <c r="L145" s="44"/>
      <c r="M145" s="204" t="s">
        <v>19</v>
      </c>
      <c r="N145" s="205" t="s">
        <v>43</v>
      </c>
      <c r="O145" s="84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120</v>
      </c>
      <c r="AT145" s="208" t="s">
        <v>115</v>
      </c>
      <c r="AU145" s="208" t="s">
        <v>79</v>
      </c>
      <c r="AY145" s="17" t="s">
        <v>113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77</v>
      </c>
      <c r="BK145" s="209">
        <f>ROUND(I145*H145,2)</f>
        <v>0</v>
      </c>
      <c r="BL145" s="17" t="s">
        <v>120</v>
      </c>
      <c r="BM145" s="208" t="s">
        <v>228</v>
      </c>
    </row>
    <row r="146" s="2" customFormat="1">
      <c r="A146" s="38"/>
      <c r="B146" s="39"/>
      <c r="C146" s="40"/>
      <c r="D146" s="210" t="s">
        <v>122</v>
      </c>
      <c r="E146" s="40"/>
      <c r="F146" s="211" t="s">
        <v>229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122</v>
      </c>
      <c r="AU146" s="17" t="s">
        <v>79</v>
      </c>
    </row>
    <row r="147" s="2" customFormat="1">
      <c r="A147" s="38"/>
      <c r="B147" s="39"/>
      <c r="C147" s="40"/>
      <c r="D147" s="215" t="s">
        <v>124</v>
      </c>
      <c r="E147" s="40"/>
      <c r="F147" s="216" t="s">
        <v>230</v>
      </c>
      <c r="G147" s="40"/>
      <c r="H147" s="40"/>
      <c r="I147" s="212"/>
      <c r="J147" s="40"/>
      <c r="K147" s="40"/>
      <c r="L147" s="44"/>
      <c r="M147" s="213"/>
      <c r="N147" s="21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124</v>
      </c>
      <c r="AU147" s="17" t="s">
        <v>79</v>
      </c>
    </row>
    <row r="148" s="2" customFormat="1" ht="16.5" customHeight="1">
      <c r="A148" s="38"/>
      <c r="B148" s="39"/>
      <c r="C148" s="197" t="s">
        <v>231</v>
      </c>
      <c r="D148" s="197" t="s">
        <v>115</v>
      </c>
      <c r="E148" s="198" t="s">
        <v>232</v>
      </c>
      <c r="F148" s="199" t="s">
        <v>233</v>
      </c>
      <c r="G148" s="200" t="s">
        <v>201</v>
      </c>
      <c r="H148" s="201">
        <v>106</v>
      </c>
      <c r="I148" s="202"/>
      <c r="J148" s="203">
        <f>ROUND(I148*H148,2)</f>
        <v>0</v>
      </c>
      <c r="K148" s="199" t="s">
        <v>176</v>
      </c>
      <c r="L148" s="44"/>
      <c r="M148" s="204" t="s">
        <v>19</v>
      </c>
      <c r="N148" s="205" t="s">
        <v>43</v>
      </c>
      <c r="O148" s="84"/>
      <c r="P148" s="206">
        <f>O148*H148</f>
        <v>0</v>
      </c>
      <c r="Q148" s="206">
        <v>0.00025000000000000001</v>
      </c>
      <c r="R148" s="206">
        <f>Q148*H148</f>
        <v>0.026499999999999999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120</v>
      </c>
      <c r="AT148" s="208" t="s">
        <v>115</v>
      </c>
      <c r="AU148" s="208" t="s">
        <v>79</v>
      </c>
      <c r="AY148" s="17" t="s">
        <v>113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77</v>
      </c>
      <c r="BK148" s="209">
        <f>ROUND(I148*H148,2)</f>
        <v>0</v>
      </c>
      <c r="BL148" s="17" t="s">
        <v>120</v>
      </c>
      <c r="BM148" s="208" t="s">
        <v>234</v>
      </c>
    </row>
    <row r="149" s="2" customFormat="1">
      <c r="A149" s="38"/>
      <c r="B149" s="39"/>
      <c r="C149" s="40"/>
      <c r="D149" s="210" t="s">
        <v>122</v>
      </c>
      <c r="E149" s="40"/>
      <c r="F149" s="211" t="s">
        <v>235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122</v>
      </c>
      <c r="AU149" s="17" t="s">
        <v>79</v>
      </c>
    </row>
    <row r="150" s="2" customFormat="1">
      <c r="A150" s="38"/>
      <c r="B150" s="39"/>
      <c r="C150" s="40"/>
      <c r="D150" s="215" t="s">
        <v>124</v>
      </c>
      <c r="E150" s="40"/>
      <c r="F150" s="216" t="s">
        <v>236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124</v>
      </c>
      <c r="AU150" s="17" t="s">
        <v>79</v>
      </c>
    </row>
    <row r="151" s="13" customFormat="1">
      <c r="A151" s="13"/>
      <c r="B151" s="217"/>
      <c r="C151" s="218"/>
      <c r="D151" s="210" t="s">
        <v>180</v>
      </c>
      <c r="E151" s="219" t="s">
        <v>19</v>
      </c>
      <c r="F151" s="220" t="s">
        <v>237</v>
      </c>
      <c r="G151" s="218"/>
      <c r="H151" s="221">
        <v>76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7" t="s">
        <v>180</v>
      </c>
      <c r="AU151" s="227" t="s">
        <v>79</v>
      </c>
      <c r="AV151" s="13" t="s">
        <v>79</v>
      </c>
      <c r="AW151" s="13" t="s">
        <v>33</v>
      </c>
      <c r="AX151" s="13" t="s">
        <v>72</v>
      </c>
      <c r="AY151" s="227" t="s">
        <v>113</v>
      </c>
    </row>
    <row r="152" s="13" customFormat="1">
      <c r="A152" s="13"/>
      <c r="B152" s="217"/>
      <c r="C152" s="218"/>
      <c r="D152" s="210" t="s">
        <v>180</v>
      </c>
      <c r="E152" s="219" t="s">
        <v>19</v>
      </c>
      <c r="F152" s="220" t="s">
        <v>181</v>
      </c>
      <c r="G152" s="218"/>
      <c r="H152" s="221">
        <v>30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180</v>
      </c>
      <c r="AU152" s="227" t="s">
        <v>79</v>
      </c>
      <c r="AV152" s="13" t="s">
        <v>79</v>
      </c>
      <c r="AW152" s="13" t="s">
        <v>33</v>
      </c>
      <c r="AX152" s="13" t="s">
        <v>72</v>
      </c>
      <c r="AY152" s="227" t="s">
        <v>113</v>
      </c>
    </row>
    <row r="153" s="14" customFormat="1">
      <c r="A153" s="14"/>
      <c r="B153" s="228"/>
      <c r="C153" s="229"/>
      <c r="D153" s="210" t="s">
        <v>180</v>
      </c>
      <c r="E153" s="230" t="s">
        <v>19</v>
      </c>
      <c r="F153" s="231" t="s">
        <v>191</v>
      </c>
      <c r="G153" s="229"/>
      <c r="H153" s="232">
        <v>106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8" t="s">
        <v>180</v>
      </c>
      <c r="AU153" s="238" t="s">
        <v>79</v>
      </c>
      <c r="AV153" s="14" t="s">
        <v>120</v>
      </c>
      <c r="AW153" s="14" t="s">
        <v>33</v>
      </c>
      <c r="AX153" s="14" t="s">
        <v>77</v>
      </c>
      <c r="AY153" s="238" t="s">
        <v>113</v>
      </c>
    </row>
    <row r="154" s="2" customFormat="1" ht="16.5" customHeight="1">
      <c r="A154" s="38"/>
      <c r="B154" s="39"/>
      <c r="C154" s="197" t="s">
        <v>238</v>
      </c>
      <c r="D154" s="197" t="s">
        <v>115</v>
      </c>
      <c r="E154" s="198" t="s">
        <v>239</v>
      </c>
      <c r="F154" s="199" t="s">
        <v>240</v>
      </c>
      <c r="G154" s="200" t="s">
        <v>201</v>
      </c>
      <c r="H154" s="201">
        <v>106</v>
      </c>
      <c r="I154" s="202"/>
      <c r="J154" s="203">
        <f>ROUND(I154*H154,2)</f>
        <v>0</v>
      </c>
      <c r="K154" s="199" t="s">
        <v>176</v>
      </c>
      <c r="L154" s="44"/>
      <c r="M154" s="204" t="s">
        <v>19</v>
      </c>
      <c r="N154" s="205" t="s">
        <v>43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120</v>
      </c>
      <c r="AT154" s="208" t="s">
        <v>115</v>
      </c>
      <c r="AU154" s="208" t="s">
        <v>79</v>
      </c>
      <c r="AY154" s="17" t="s">
        <v>113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77</v>
      </c>
      <c r="BK154" s="209">
        <f>ROUND(I154*H154,2)</f>
        <v>0</v>
      </c>
      <c r="BL154" s="17" t="s">
        <v>120</v>
      </c>
      <c r="BM154" s="208" t="s">
        <v>241</v>
      </c>
    </row>
    <row r="155" s="2" customFormat="1">
      <c r="A155" s="38"/>
      <c r="B155" s="39"/>
      <c r="C155" s="40"/>
      <c r="D155" s="210" t="s">
        <v>122</v>
      </c>
      <c r="E155" s="40"/>
      <c r="F155" s="211" t="s">
        <v>242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122</v>
      </c>
      <c r="AU155" s="17" t="s">
        <v>79</v>
      </c>
    </row>
    <row r="156" s="2" customFormat="1">
      <c r="A156" s="38"/>
      <c r="B156" s="39"/>
      <c r="C156" s="40"/>
      <c r="D156" s="215" t="s">
        <v>124</v>
      </c>
      <c r="E156" s="40"/>
      <c r="F156" s="216" t="s">
        <v>243</v>
      </c>
      <c r="G156" s="40"/>
      <c r="H156" s="40"/>
      <c r="I156" s="212"/>
      <c r="J156" s="40"/>
      <c r="K156" s="40"/>
      <c r="L156" s="44"/>
      <c r="M156" s="213"/>
      <c r="N156" s="21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124</v>
      </c>
      <c r="AU156" s="17" t="s">
        <v>79</v>
      </c>
    </row>
    <row r="157" s="2" customFormat="1" ht="16.5" customHeight="1">
      <c r="A157" s="38"/>
      <c r="B157" s="39"/>
      <c r="C157" s="197" t="s">
        <v>244</v>
      </c>
      <c r="D157" s="197" t="s">
        <v>115</v>
      </c>
      <c r="E157" s="198" t="s">
        <v>245</v>
      </c>
      <c r="F157" s="199" t="s">
        <v>246</v>
      </c>
      <c r="G157" s="200" t="s">
        <v>201</v>
      </c>
      <c r="H157" s="201">
        <v>8</v>
      </c>
      <c r="I157" s="202"/>
      <c r="J157" s="203">
        <f>ROUND(I157*H157,2)</f>
        <v>0</v>
      </c>
      <c r="K157" s="199" t="s">
        <v>176</v>
      </c>
      <c r="L157" s="44"/>
      <c r="M157" s="204" t="s">
        <v>19</v>
      </c>
      <c r="N157" s="205" t="s">
        <v>43</v>
      </c>
      <c r="O157" s="84"/>
      <c r="P157" s="206">
        <f>O157*H157</f>
        <v>0</v>
      </c>
      <c r="Q157" s="206">
        <v>0.00046999999999999999</v>
      </c>
      <c r="R157" s="206">
        <f>Q157*H157</f>
        <v>0.0037599999999999999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120</v>
      </c>
      <c r="AT157" s="208" t="s">
        <v>115</v>
      </c>
      <c r="AU157" s="208" t="s">
        <v>79</v>
      </c>
      <c r="AY157" s="17" t="s">
        <v>113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77</v>
      </c>
      <c r="BK157" s="209">
        <f>ROUND(I157*H157,2)</f>
        <v>0</v>
      </c>
      <c r="BL157" s="17" t="s">
        <v>120</v>
      </c>
      <c r="BM157" s="208" t="s">
        <v>247</v>
      </c>
    </row>
    <row r="158" s="2" customFormat="1">
      <c r="A158" s="38"/>
      <c r="B158" s="39"/>
      <c r="C158" s="40"/>
      <c r="D158" s="210" t="s">
        <v>122</v>
      </c>
      <c r="E158" s="40"/>
      <c r="F158" s="211" t="s">
        <v>248</v>
      </c>
      <c r="G158" s="40"/>
      <c r="H158" s="40"/>
      <c r="I158" s="212"/>
      <c r="J158" s="40"/>
      <c r="K158" s="40"/>
      <c r="L158" s="44"/>
      <c r="M158" s="213"/>
      <c r="N158" s="21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122</v>
      </c>
      <c r="AU158" s="17" t="s">
        <v>79</v>
      </c>
    </row>
    <row r="159" s="2" customFormat="1">
      <c r="A159" s="38"/>
      <c r="B159" s="39"/>
      <c r="C159" s="40"/>
      <c r="D159" s="215" t="s">
        <v>124</v>
      </c>
      <c r="E159" s="40"/>
      <c r="F159" s="216" t="s">
        <v>249</v>
      </c>
      <c r="G159" s="40"/>
      <c r="H159" s="40"/>
      <c r="I159" s="212"/>
      <c r="J159" s="40"/>
      <c r="K159" s="40"/>
      <c r="L159" s="44"/>
      <c r="M159" s="213"/>
      <c r="N159" s="21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124</v>
      </c>
      <c r="AU159" s="17" t="s">
        <v>79</v>
      </c>
    </row>
    <row r="160" s="2" customFormat="1" ht="16.5" customHeight="1">
      <c r="A160" s="38"/>
      <c r="B160" s="39"/>
      <c r="C160" s="197" t="s">
        <v>7</v>
      </c>
      <c r="D160" s="197" t="s">
        <v>115</v>
      </c>
      <c r="E160" s="198" t="s">
        <v>250</v>
      </c>
      <c r="F160" s="199" t="s">
        <v>251</v>
      </c>
      <c r="G160" s="200" t="s">
        <v>201</v>
      </c>
      <c r="H160" s="201">
        <v>8</v>
      </c>
      <c r="I160" s="202"/>
      <c r="J160" s="203">
        <f>ROUND(I160*H160,2)</f>
        <v>0</v>
      </c>
      <c r="K160" s="199" t="s">
        <v>176</v>
      </c>
      <c r="L160" s="44"/>
      <c r="M160" s="204" t="s">
        <v>19</v>
      </c>
      <c r="N160" s="205" t="s">
        <v>43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120</v>
      </c>
      <c r="AT160" s="208" t="s">
        <v>115</v>
      </c>
      <c r="AU160" s="208" t="s">
        <v>79</v>
      </c>
      <c r="AY160" s="17" t="s">
        <v>113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77</v>
      </c>
      <c r="BK160" s="209">
        <f>ROUND(I160*H160,2)</f>
        <v>0</v>
      </c>
      <c r="BL160" s="17" t="s">
        <v>120</v>
      </c>
      <c r="BM160" s="208" t="s">
        <v>252</v>
      </c>
    </row>
    <row r="161" s="2" customFormat="1">
      <c r="A161" s="38"/>
      <c r="B161" s="39"/>
      <c r="C161" s="40"/>
      <c r="D161" s="210" t="s">
        <v>122</v>
      </c>
      <c r="E161" s="40"/>
      <c r="F161" s="211" t="s">
        <v>253</v>
      </c>
      <c r="G161" s="40"/>
      <c r="H161" s="40"/>
      <c r="I161" s="212"/>
      <c r="J161" s="40"/>
      <c r="K161" s="40"/>
      <c r="L161" s="44"/>
      <c r="M161" s="213"/>
      <c r="N161" s="21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122</v>
      </c>
      <c r="AU161" s="17" t="s">
        <v>79</v>
      </c>
    </row>
    <row r="162" s="2" customFormat="1">
      <c r="A162" s="38"/>
      <c r="B162" s="39"/>
      <c r="C162" s="40"/>
      <c r="D162" s="215" t="s">
        <v>124</v>
      </c>
      <c r="E162" s="40"/>
      <c r="F162" s="216" t="s">
        <v>254</v>
      </c>
      <c r="G162" s="40"/>
      <c r="H162" s="40"/>
      <c r="I162" s="212"/>
      <c r="J162" s="40"/>
      <c r="K162" s="40"/>
      <c r="L162" s="44"/>
      <c r="M162" s="213"/>
      <c r="N162" s="21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124</v>
      </c>
      <c r="AU162" s="17" t="s">
        <v>79</v>
      </c>
    </row>
    <row r="163" s="2" customFormat="1" ht="16.5" customHeight="1">
      <c r="A163" s="38"/>
      <c r="B163" s="39"/>
      <c r="C163" s="197" t="s">
        <v>255</v>
      </c>
      <c r="D163" s="197" t="s">
        <v>115</v>
      </c>
      <c r="E163" s="198" t="s">
        <v>256</v>
      </c>
      <c r="F163" s="199" t="s">
        <v>257</v>
      </c>
      <c r="G163" s="200" t="s">
        <v>118</v>
      </c>
      <c r="H163" s="201">
        <v>134</v>
      </c>
      <c r="I163" s="202"/>
      <c r="J163" s="203">
        <f>ROUND(I163*H163,2)</f>
        <v>0</v>
      </c>
      <c r="K163" s="199" t="s">
        <v>176</v>
      </c>
      <c r="L163" s="44"/>
      <c r="M163" s="204" t="s">
        <v>19</v>
      </c>
      <c r="N163" s="205" t="s">
        <v>43</v>
      </c>
      <c r="O163" s="84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120</v>
      </c>
      <c r="AT163" s="208" t="s">
        <v>115</v>
      </c>
      <c r="AU163" s="208" t="s">
        <v>79</v>
      </c>
      <c r="AY163" s="17" t="s">
        <v>113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7" t="s">
        <v>77</v>
      </c>
      <c r="BK163" s="209">
        <f>ROUND(I163*H163,2)</f>
        <v>0</v>
      </c>
      <c r="BL163" s="17" t="s">
        <v>120</v>
      </c>
      <c r="BM163" s="208" t="s">
        <v>258</v>
      </c>
    </row>
    <row r="164" s="2" customFormat="1">
      <c r="A164" s="38"/>
      <c r="B164" s="39"/>
      <c r="C164" s="40"/>
      <c r="D164" s="210" t="s">
        <v>122</v>
      </c>
      <c r="E164" s="40"/>
      <c r="F164" s="211" t="s">
        <v>259</v>
      </c>
      <c r="G164" s="40"/>
      <c r="H164" s="40"/>
      <c r="I164" s="212"/>
      <c r="J164" s="40"/>
      <c r="K164" s="40"/>
      <c r="L164" s="44"/>
      <c r="M164" s="213"/>
      <c r="N164" s="21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122</v>
      </c>
      <c r="AU164" s="17" t="s">
        <v>79</v>
      </c>
    </row>
    <row r="165" s="2" customFormat="1">
      <c r="A165" s="38"/>
      <c r="B165" s="39"/>
      <c r="C165" s="40"/>
      <c r="D165" s="215" t="s">
        <v>124</v>
      </c>
      <c r="E165" s="40"/>
      <c r="F165" s="216" t="s">
        <v>260</v>
      </c>
      <c r="G165" s="40"/>
      <c r="H165" s="40"/>
      <c r="I165" s="212"/>
      <c r="J165" s="40"/>
      <c r="K165" s="40"/>
      <c r="L165" s="44"/>
      <c r="M165" s="213"/>
      <c r="N165" s="214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124</v>
      </c>
      <c r="AU165" s="17" t="s">
        <v>79</v>
      </c>
    </row>
    <row r="166" s="13" customFormat="1">
      <c r="A166" s="13"/>
      <c r="B166" s="217"/>
      <c r="C166" s="218"/>
      <c r="D166" s="210" t="s">
        <v>180</v>
      </c>
      <c r="E166" s="219" t="s">
        <v>19</v>
      </c>
      <c r="F166" s="220" t="s">
        <v>224</v>
      </c>
      <c r="G166" s="218"/>
      <c r="H166" s="221">
        <v>104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180</v>
      </c>
      <c r="AU166" s="227" t="s">
        <v>79</v>
      </c>
      <c r="AV166" s="13" t="s">
        <v>79</v>
      </c>
      <c r="AW166" s="13" t="s">
        <v>33</v>
      </c>
      <c r="AX166" s="13" t="s">
        <v>72</v>
      </c>
      <c r="AY166" s="227" t="s">
        <v>113</v>
      </c>
    </row>
    <row r="167" s="13" customFormat="1">
      <c r="A167" s="13"/>
      <c r="B167" s="217"/>
      <c r="C167" s="218"/>
      <c r="D167" s="210" t="s">
        <v>180</v>
      </c>
      <c r="E167" s="219" t="s">
        <v>19</v>
      </c>
      <c r="F167" s="220" t="s">
        <v>181</v>
      </c>
      <c r="G167" s="218"/>
      <c r="H167" s="221">
        <v>30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180</v>
      </c>
      <c r="AU167" s="227" t="s">
        <v>79</v>
      </c>
      <c r="AV167" s="13" t="s">
        <v>79</v>
      </c>
      <c r="AW167" s="13" t="s">
        <v>33</v>
      </c>
      <c r="AX167" s="13" t="s">
        <v>72</v>
      </c>
      <c r="AY167" s="227" t="s">
        <v>113</v>
      </c>
    </row>
    <row r="168" s="14" customFormat="1">
      <c r="A168" s="14"/>
      <c r="B168" s="228"/>
      <c r="C168" s="229"/>
      <c r="D168" s="210" t="s">
        <v>180</v>
      </c>
      <c r="E168" s="230" t="s">
        <v>19</v>
      </c>
      <c r="F168" s="231" t="s">
        <v>191</v>
      </c>
      <c r="G168" s="229"/>
      <c r="H168" s="232">
        <v>134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8" t="s">
        <v>180</v>
      </c>
      <c r="AU168" s="238" t="s">
        <v>79</v>
      </c>
      <c r="AV168" s="14" t="s">
        <v>120</v>
      </c>
      <c r="AW168" s="14" t="s">
        <v>33</v>
      </c>
      <c r="AX168" s="14" t="s">
        <v>77</v>
      </c>
      <c r="AY168" s="238" t="s">
        <v>113</v>
      </c>
    </row>
    <row r="169" s="2" customFormat="1" ht="21.75" customHeight="1">
      <c r="A169" s="38"/>
      <c r="B169" s="39"/>
      <c r="C169" s="197" t="s">
        <v>261</v>
      </c>
      <c r="D169" s="197" t="s">
        <v>115</v>
      </c>
      <c r="E169" s="198" t="s">
        <v>262</v>
      </c>
      <c r="F169" s="199" t="s">
        <v>263</v>
      </c>
      <c r="G169" s="200" t="s">
        <v>264</v>
      </c>
      <c r="H169" s="201">
        <v>168.76300000000001</v>
      </c>
      <c r="I169" s="202"/>
      <c r="J169" s="203">
        <f>ROUND(I169*H169,2)</f>
        <v>0</v>
      </c>
      <c r="K169" s="199" t="s">
        <v>176</v>
      </c>
      <c r="L169" s="44"/>
      <c r="M169" s="204" t="s">
        <v>19</v>
      </c>
      <c r="N169" s="205" t="s">
        <v>43</v>
      </c>
      <c r="O169" s="84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120</v>
      </c>
      <c r="AT169" s="208" t="s">
        <v>115</v>
      </c>
      <c r="AU169" s="208" t="s">
        <v>79</v>
      </c>
      <c r="AY169" s="17" t="s">
        <v>113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77</v>
      </c>
      <c r="BK169" s="209">
        <f>ROUND(I169*H169,2)</f>
        <v>0</v>
      </c>
      <c r="BL169" s="17" t="s">
        <v>120</v>
      </c>
      <c r="BM169" s="208" t="s">
        <v>265</v>
      </c>
    </row>
    <row r="170" s="2" customFormat="1">
      <c r="A170" s="38"/>
      <c r="B170" s="39"/>
      <c r="C170" s="40"/>
      <c r="D170" s="210" t="s">
        <v>122</v>
      </c>
      <c r="E170" s="40"/>
      <c r="F170" s="211" t="s">
        <v>266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122</v>
      </c>
      <c r="AU170" s="17" t="s">
        <v>79</v>
      </c>
    </row>
    <row r="171" s="2" customFormat="1">
      <c r="A171" s="38"/>
      <c r="B171" s="39"/>
      <c r="C171" s="40"/>
      <c r="D171" s="215" t="s">
        <v>124</v>
      </c>
      <c r="E171" s="40"/>
      <c r="F171" s="216" t="s">
        <v>267</v>
      </c>
      <c r="G171" s="40"/>
      <c r="H171" s="40"/>
      <c r="I171" s="212"/>
      <c r="J171" s="40"/>
      <c r="K171" s="40"/>
      <c r="L171" s="44"/>
      <c r="M171" s="213"/>
      <c r="N171" s="214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124</v>
      </c>
      <c r="AU171" s="17" t="s">
        <v>79</v>
      </c>
    </row>
    <row r="172" s="13" customFormat="1">
      <c r="A172" s="13"/>
      <c r="B172" s="217"/>
      <c r="C172" s="218"/>
      <c r="D172" s="210" t="s">
        <v>180</v>
      </c>
      <c r="E172" s="219" t="s">
        <v>19</v>
      </c>
      <c r="F172" s="220" t="s">
        <v>268</v>
      </c>
      <c r="G172" s="218"/>
      <c r="H172" s="221">
        <v>272.28500000000003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7" t="s">
        <v>180</v>
      </c>
      <c r="AU172" s="227" t="s">
        <v>79</v>
      </c>
      <c r="AV172" s="13" t="s">
        <v>79</v>
      </c>
      <c r="AW172" s="13" t="s">
        <v>33</v>
      </c>
      <c r="AX172" s="13" t="s">
        <v>72</v>
      </c>
      <c r="AY172" s="227" t="s">
        <v>113</v>
      </c>
    </row>
    <row r="173" s="13" customFormat="1">
      <c r="A173" s="13"/>
      <c r="B173" s="217"/>
      <c r="C173" s="218"/>
      <c r="D173" s="210" t="s">
        <v>180</v>
      </c>
      <c r="E173" s="219" t="s">
        <v>19</v>
      </c>
      <c r="F173" s="220" t="s">
        <v>269</v>
      </c>
      <c r="G173" s="218"/>
      <c r="H173" s="221">
        <v>30.239999999999998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180</v>
      </c>
      <c r="AU173" s="227" t="s">
        <v>79</v>
      </c>
      <c r="AV173" s="13" t="s">
        <v>79</v>
      </c>
      <c r="AW173" s="13" t="s">
        <v>33</v>
      </c>
      <c r="AX173" s="13" t="s">
        <v>72</v>
      </c>
      <c r="AY173" s="227" t="s">
        <v>113</v>
      </c>
    </row>
    <row r="174" s="13" customFormat="1">
      <c r="A174" s="13"/>
      <c r="B174" s="217"/>
      <c r="C174" s="218"/>
      <c r="D174" s="210" t="s">
        <v>180</v>
      </c>
      <c r="E174" s="219" t="s">
        <v>19</v>
      </c>
      <c r="F174" s="220" t="s">
        <v>270</v>
      </c>
      <c r="G174" s="218"/>
      <c r="H174" s="221">
        <v>20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180</v>
      </c>
      <c r="AU174" s="227" t="s">
        <v>79</v>
      </c>
      <c r="AV174" s="13" t="s">
        <v>79</v>
      </c>
      <c r="AW174" s="13" t="s">
        <v>33</v>
      </c>
      <c r="AX174" s="13" t="s">
        <v>72</v>
      </c>
      <c r="AY174" s="227" t="s">
        <v>113</v>
      </c>
    </row>
    <row r="175" s="13" customFormat="1">
      <c r="A175" s="13"/>
      <c r="B175" s="217"/>
      <c r="C175" s="218"/>
      <c r="D175" s="210" t="s">
        <v>180</v>
      </c>
      <c r="E175" s="219" t="s">
        <v>19</v>
      </c>
      <c r="F175" s="220" t="s">
        <v>8</v>
      </c>
      <c r="G175" s="218"/>
      <c r="H175" s="221">
        <v>15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7" t="s">
        <v>180</v>
      </c>
      <c r="AU175" s="227" t="s">
        <v>79</v>
      </c>
      <c r="AV175" s="13" t="s">
        <v>79</v>
      </c>
      <c r="AW175" s="13" t="s">
        <v>33</v>
      </c>
      <c r="AX175" s="13" t="s">
        <v>72</v>
      </c>
      <c r="AY175" s="227" t="s">
        <v>113</v>
      </c>
    </row>
    <row r="176" s="14" customFormat="1">
      <c r="A176" s="14"/>
      <c r="B176" s="228"/>
      <c r="C176" s="229"/>
      <c r="D176" s="210" t="s">
        <v>180</v>
      </c>
      <c r="E176" s="230" t="s">
        <v>19</v>
      </c>
      <c r="F176" s="231" t="s">
        <v>191</v>
      </c>
      <c r="G176" s="229"/>
      <c r="H176" s="232">
        <v>337.52500000000003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8" t="s">
        <v>180</v>
      </c>
      <c r="AU176" s="238" t="s">
        <v>79</v>
      </c>
      <c r="AV176" s="14" t="s">
        <v>120</v>
      </c>
      <c r="AW176" s="14" t="s">
        <v>33</v>
      </c>
      <c r="AX176" s="14" t="s">
        <v>72</v>
      </c>
      <c r="AY176" s="238" t="s">
        <v>113</v>
      </c>
    </row>
    <row r="177" s="13" customFormat="1">
      <c r="A177" s="13"/>
      <c r="B177" s="217"/>
      <c r="C177" s="218"/>
      <c r="D177" s="210" t="s">
        <v>180</v>
      </c>
      <c r="E177" s="219" t="s">
        <v>19</v>
      </c>
      <c r="F177" s="220" t="s">
        <v>271</v>
      </c>
      <c r="G177" s="218"/>
      <c r="H177" s="221">
        <v>168.76300000000001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7" t="s">
        <v>180</v>
      </c>
      <c r="AU177" s="227" t="s">
        <v>79</v>
      </c>
      <c r="AV177" s="13" t="s">
        <v>79</v>
      </c>
      <c r="AW177" s="13" t="s">
        <v>33</v>
      </c>
      <c r="AX177" s="13" t="s">
        <v>77</v>
      </c>
      <c r="AY177" s="227" t="s">
        <v>113</v>
      </c>
    </row>
    <row r="178" s="2" customFormat="1" ht="21.75" customHeight="1">
      <c r="A178" s="38"/>
      <c r="B178" s="39"/>
      <c r="C178" s="197" t="s">
        <v>272</v>
      </c>
      <c r="D178" s="197" t="s">
        <v>115</v>
      </c>
      <c r="E178" s="198" t="s">
        <v>273</v>
      </c>
      <c r="F178" s="199" t="s">
        <v>274</v>
      </c>
      <c r="G178" s="200" t="s">
        <v>264</v>
      </c>
      <c r="H178" s="201">
        <v>3.6000000000000001</v>
      </c>
      <c r="I178" s="202"/>
      <c r="J178" s="203">
        <f>ROUND(I178*H178,2)</f>
        <v>0</v>
      </c>
      <c r="K178" s="199" t="s">
        <v>119</v>
      </c>
      <c r="L178" s="44"/>
      <c r="M178" s="204" t="s">
        <v>19</v>
      </c>
      <c r="N178" s="205" t="s">
        <v>43</v>
      </c>
      <c r="O178" s="84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120</v>
      </c>
      <c r="AT178" s="208" t="s">
        <v>115</v>
      </c>
      <c r="AU178" s="208" t="s">
        <v>79</v>
      </c>
      <c r="AY178" s="17" t="s">
        <v>113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77</v>
      </c>
      <c r="BK178" s="209">
        <f>ROUND(I178*H178,2)</f>
        <v>0</v>
      </c>
      <c r="BL178" s="17" t="s">
        <v>120</v>
      </c>
      <c r="BM178" s="208" t="s">
        <v>275</v>
      </c>
    </row>
    <row r="179" s="2" customFormat="1">
      <c r="A179" s="38"/>
      <c r="B179" s="39"/>
      <c r="C179" s="40"/>
      <c r="D179" s="210" t="s">
        <v>122</v>
      </c>
      <c r="E179" s="40"/>
      <c r="F179" s="211" t="s">
        <v>276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122</v>
      </c>
      <c r="AU179" s="17" t="s">
        <v>79</v>
      </c>
    </row>
    <row r="180" s="2" customFormat="1">
      <c r="A180" s="38"/>
      <c r="B180" s="39"/>
      <c r="C180" s="40"/>
      <c r="D180" s="215" t="s">
        <v>124</v>
      </c>
      <c r="E180" s="40"/>
      <c r="F180" s="216" t="s">
        <v>277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124</v>
      </c>
      <c r="AU180" s="17" t="s">
        <v>79</v>
      </c>
    </row>
    <row r="181" s="13" customFormat="1">
      <c r="A181" s="13"/>
      <c r="B181" s="217"/>
      <c r="C181" s="218"/>
      <c r="D181" s="210" t="s">
        <v>180</v>
      </c>
      <c r="E181" s="219" t="s">
        <v>19</v>
      </c>
      <c r="F181" s="220" t="s">
        <v>278</v>
      </c>
      <c r="G181" s="218"/>
      <c r="H181" s="221">
        <v>3.6000000000000001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7" t="s">
        <v>180</v>
      </c>
      <c r="AU181" s="227" t="s">
        <v>79</v>
      </c>
      <c r="AV181" s="13" t="s">
        <v>79</v>
      </c>
      <c r="AW181" s="13" t="s">
        <v>33</v>
      </c>
      <c r="AX181" s="13" t="s">
        <v>77</v>
      </c>
      <c r="AY181" s="227" t="s">
        <v>113</v>
      </c>
    </row>
    <row r="182" s="2" customFormat="1" ht="21.75" customHeight="1">
      <c r="A182" s="38"/>
      <c r="B182" s="39"/>
      <c r="C182" s="197" t="s">
        <v>279</v>
      </c>
      <c r="D182" s="197" t="s">
        <v>115</v>
      </c>
      <c r="E182" s="198" t="s">
        <v>280</v>
      </c>
      <c r="F182" s="199" t="s">
        <v>281</v>
      </c>
      <c r="G182" s="200" t="s">
        <v>264</v>
      </c>
      <c r="H182" s="201">
        <v>168.76300000000001</v>
      </c>
      <c r="I182" s="202"/>
      <c r="J182" s="203">
        <f>ROUND(I182*H182,2)</f>
        <v>0</v>
      </c>
      <c r="K182" s="199" t="s">
        <v>176</v>
      </c>
      <c r="L182" s="44"/>
      <c r="M182" s="204" t="s">
        <v>19</v>
      </c>
      <c r="N182" s="205" t="s">
        <v>43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120</v>
      </c>
      <c r="AT182" s="208" t="s">
        <v>115</v>
      </c>
      <c r="AU182" s="208" t="s">
        <v>79</v>
      </c>
      <c r="AY182" s="17" t="s">
        <v>113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77</v>
      </c>
      <c r="BK182" s="209">
        <f>ROUND(I182*H182,2)</f>
        <v>0</v>
      </c>
      <c r="BL182" s="17" t="s">
        <v>120</v>
      </c>
      <c r="BM182" s="208" t="s">
        <v>282</v>
      </c>
    </row>
    <row r="183" s="2" customFormat="1">
      <c r="A183" s="38"/>
      <c r="B183" s="39"/>
      <c r="C183" s="40"/>
      <c r="D183" s="210" t="s">
        <v>122</v>
      </c>
      <c r="E183" s="40"/>
      <c r="F183" s="211" t="s">
        <v>283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122</v>
      </c>
      <c r="AU183" s="17" t="s">
        <v>79</v>
      </c>
    </row>
    <row r="184" s="2" customFormat="1">
      <c r="A184" s="38"/>
      <c r="B184" s="39"/>
      <c r="C184" s="40"/>
      <c r="D184" s="215" t="s">
        <v>124</v>
      </c>
      <c r="E184" s="40"/>
      <c r="F184" s="216" t="s">
        <v>284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124</v>
      </c>
      <c r="AU184" s="17" t="s">
        <v>79</v>
      </c>
    </row>
    <row r="185" s="13" customFormat="1">
      <c r="A185" s="13"/>
      <c r="B185" s="217"/>
      <c r="C185" s="218"/>
      <c r="D185" s="210" t="s">
        <v>180</v>
      </c>
      <c r="E185" s="219" t="s">
        <v>19</v>
      </c>
      <c r="F185" s="220" t="s">
        <v>268</v>
      </c>
      <c r="G185" s="218"/>
      <c r="H185" s="221">
        <v>272.28500000000003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180</v>
      </c>
      <c r="AU185" s="227" t="s">
        <v>79</v>
      </c>
      <c r="AV185" s="13" t="s">
        <v>79</v>
      </c>
      <c r="AW185" s="13" t="s">
        <v>33</v>
      </c>
      <c r="AX185" s="13" t="s">
        <v>72</v>
      </c>
      <c r="AY185" s="227" t="s">
        <v>113</v>
      </c>
    </row>
    <row r="186" s="13" customFormat="1">
      <c r="A186" s="13"/>
      <c r="B186" s="217"/>
      <c r="C186" s="218"/>
      <c r="D186" s="210" t="s">
        <v>180</v>
      </c>
      <c r="E186" s="219" t="s">
        <v>19</v>
      </c>
      <c r="F186" s="220" t="s">
        <v>269</v>
      </c>
      <c r="G186" s="218"/>
      <c r="H186" s="221">
        <v>30.239999999999998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7" t="s">
        <v>180</v>
      </c>
      <c r="AU186" s="227" t="s">
        <v>79</v>
      </c>
      <c r="AV186" s="13" t="s">
        <v>79</v>
      </c>
      <c r="AW186" s="13" t="s">
        <v>33</v>
      </c>
      <c r="AX186" s="13" t="s">
        <v>72</v>
      </c>
      <c r="AY186" s="227" t="s">
        <v>113</v>
      </c>
    </row>
    <row r="187" s="13" customFormat="1">
      <c r="A187" s="13"/>
      <c r="B187" s="217"/>
      <c r="C187" s="218"/>
      <c r="D187" s="210" t="s">
        <v>180</v>
      </c>
      <c r="E187" s="219" t="s">
        <v>19</v>
      </c>
      <c r="F187" s="220" t="s">
        <v>270</v>
      </c>
      <c r="G187" s="218"/>
      <c r="H187" s="221">
        <v>20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7" t="s">
        <v>180</v>
      </c>
      <c r="AU187" s="227" t="s">
        <v>79</v>
      </c>
      <c r="AV187" s="13" t="s">
        <v>79</v>
      </c>
      <c r="AW187" s="13" t="s">
        <v>33</v>
      </c>
      <c r="AX187" s="13" t="s">
        <v>72</v>
      </c>
      <c r="AY187" s="227" t="s">
        <v>113</v>
      </c>
    </row>
    <row r="188" s="13" customFormat="1">
      <c r="A188" s="13"/>
      <c r="B188" s="217"/>
      <c r="C188" s="218"/>
      <c r="D188" s="210" t="s">
        <v>180</v>
      </c>
      <c r="E188" s="219" t="s">
        <v>19</v>
      </c>
      <c r="F188" s="220" t="s">
        <v>8</v>
      </c>
      <c r="G188" s="218"/>
      <c r="H188" s="221">
        <v>15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7" t="s">
        <v>180</v>
      </c>
      <c r="AU188" s="227" t="s">
        <v>79</v>
      </c>
      <c r="AV188" s="13" t="s">
        <v>79</v>
      </c>
      <c r="AW188" s="13" t="s">
        <v>33</v>
      </c>
      <c r="AX188" s="13" t="s">
        <v>72</v>
      </c>
      <c r="AY188" s="227" t="s">
        <v>113</v>
      </c>
    </row>
    <row r="189" s="14" customFormat="1">
      <c r="A189" s="14"/>
      <c r="B189" s="228"/>
      <c r="C189" s="229"/>
      <c r="D189" s="210" t="s">
        <v>180</v>
      </c>
      <c r="E189" s="230" t="s">
        <v>19</v>
      </c>
      <c r="F189" s="231" t="s">
        <v>191</v>
      </c>
      <c r="G189" s="229"/>
      <c r="H189" s="232">
        <v>337.52500000000003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8" t="s">
        <v>180</v>
      </c>
      <c r="AU189" s="238" t="s">
        <v>79</v>
      </c>
      <c r="AV189" s="14" t="s">
        <v>120</v>
      </c>
      <c r="AW189" s="14" t="s">
        <v>33</v>
      </c>
      <c r="AX189" s="14" t="s">
        <v>72</v>
      </c>
      <c r="AY189" s="238" t="s">
        <v>113</v>
      </c>
    </row>
    <row r="190" s="13" customFormat="1">
      <c r="A190" s="13"/>
      <c r="B190" s="217"/>
      <c r="C190" s="218"/>
      <c r="D190" s="210" t="s">
        <v>180</v>
      </c>
      <c r="E190" s="219" t="s">
        <v>19</v>
      </c>
      <c r="F190" s="220" t="s">
        <v>271</v>
      </c>
      <c r="G190" s="218"/>
      <c r="H190" s="221">
        <v>168.76300000000001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180</v>
      </c>
      <c r="AU190" s="227" t="s">
        <v>79</v>
      </c>
      <c r="AV190" s="13" t="s">
        <v>79</v>
      </c>
      <c r="AW190" s="13" t="s">
        <v>33</v>
      </c>
      <c r="AX190" s="13" t="s">
        <v>77</v>
      </c>
      <c r="AY190" s="227" t="s">
        <v>113</v>
      </c>
    </row>
    <row r="191" s="2" customFormat="1" ht="16.5" customHeight="1">
      <c r="A191" s="38"/>
      <c r="B191" s="39"/>
      <c r="C191" s="197" t="s">
        <v>285</v>
      </c>
      <c r="D191" s="197" t="s">
        <v>115</v>
      </c>
      <c r="E191" s="198" t="s">
        <v>286</v>
      </c>
      <c r="F191" s="199" t="s">
        <v>287</v>
      </c>
      <c r="G191" s="200" t="s">
        <v>264</v>
      </c>
      <c r="H191" s="201">
        <v>8.4380000000000006</v>
      </c>
      <c r="I191" s="202"/>
      <c r="J191" s="203">
        <f>ROUND(I191*H191,2)</f>
        <v>0</v>
      </c>
      <c r="K191" s="199" t="s">
        <v>176</v>
      </c>
      <c r="L191" s="44"/>
      <c r="M191" s="204" t="s">
        <v>19</v>
      </c>
      <c r="N191" s="205" t="s">
        <v>43</v>
      </c>
      <c r="O191" s="84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120</v>
      </c>
      <c r="AT191" s="208" t="s">
        <v>115</v>
      </c>
      <c r="AU191" s="208" t="s">
        <v>79</v>
      </c>
      <c r="AY191" s="17" t="s">
        <v>113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7" t="s">
        <v>77</v>
      </c>
      <c r="BK191" s="209">
        <f>ROUND(I191*H191,2)</f>
        <v>0</v>
      </c>
      <c r="BL191" s="17" t="s">
        <v>120</v>
      </c>
      <c r="BM191" s="208" t="s">
        <v>288</v>
      </c>
    </row>
    <row r="192" s="2" customFormat="1">
      <c r="A192" s="38"/>
      <c r="B192" s="39"/>
      <c r="C192" s="40"/>
      <c r="D192" s="210" t="s">
        <v>122</v>
      </c>
      <c r="E192" s="40"/>
      <c r="F192" s="211" t="s">
        <v>289</v>
      </c>
      <c r="G192" s="40"/>
      <c r="H192" s="40"/>
      <c r="I192" s="212"/>
      <c r="J192" s="40"/>
      <c r="K192" s="40"/>
      <c r="L192" s="44"/>
      <c r="M192" s="213"/>
      <c r="N192" s="214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122</v>
      </c>
      <c r="AU192" s="17" t="s">
        <v>79</v>
      </c>
    </row>
    <row r="193" s="2" customFormat="1">
      <c r="A193" s="38"/>
      <c r="B193" s="39"/>
      <c r="C193" s="40"/>
      <c r="D193" s="215" t="s">
        <v>124</v>
      </c>
      <c r="E193" s="40"/>
      <c r="F193" s="216" t="s">
        <v>290</v>
      </c>
      <c r="G193" s="40"/>
      <c r="H193" s="40"/>
      <c r="I193" s="212"/>
      <c r="J193" s="40"/>
      <c r="K193" s="40"/>
      <c r="L193" s="44"/>
      <c r="M193" s="213"/>
      <c r="N193" s="21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124</v>
      </c>
      <c r="AU193" s="17" t="s">
        <v>79</v>
      </c>
    </row>
    <row r="194" s="13" customFormat="1">
      <c r="A194" s="13"/>
      <c r="B194" s="217"/>
      <c r="C194" s="218"/>
      <c r="D194" s="210" t="s">
        <v>180</v>
      </c>
      <c r="E194" s="219" t="s">
        <v>19</v>
      </c>
      <c r="F194" s="220" t="s">
        <v>291</v>
      </c>
      <c r="G194" s="218"/>
      <c r="H194" s="221">
        <v>8.4380000000000006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7" t="s">
        <v>180</v>
      </c>
      <c r="AU194" s="227" t="s">
        <v>79</v>
      </c>
      <c r="AV194" s="13" t="s">
        <v>79</v>
      </c>
      <c r="AW194" s="13" t="s">
        <v>33</v>
      </c>
      <c r="AX194" s="13" t="s">
        <v>77</v>
      </c>
      <c r="AY194" s="227" t="s">
        <v>113</v>
      </c>
    </row>
    <row r="195" s="2" customFormat="1" ht="16.5" customHeight="1">
      <c r="A195" s="38"/>
      <c r="B195" s="39"/>
      <c r="C195" s="197" t="s">
        <v>292</v>
      </c>
      <c r="D195" s="197" t="s">
        <v>115</v>
      </c>
      <c r="E195" s="198" t="s">
        <v>293</v>
      </c>
      <c r="F195" s="199" t="s">
        <v>294</v>
      </c>
      <c r="G195" s="200" t="s">
        <v>118</v>
      </c>
      <c r="H195" s="201">
        <v>575.54200000000003</v>
      </c>
      <c r="I195" s="202"/>
      <c r="J195" s="203">
        <f>ROUND(I195*H195,2)</f>
        <v>0</v>
      </c>
      <c r="K195" s="199" t="s">
        <v>176</v>
      </c>
      <c r="L195" s="44"/>
      <c r="M195" s="204" t="s">
        <v>19</v>
      </c>
      <c r="N195" s="205" t="s">
        <v>43</v>
      </c>
      <c r="O195" s="84"/>
      <c r="P195" s="206">
        <f>O195*H195</f>
        <v>0</v>
      </c>
      <c r="Q195" s="206">
        <v>0.00084000000000000003</v>
      </c>
      <c r="R195" s="206">
        <f>Q195*H195</f>
        <v>0.48345528000000004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120</v>
      </c>
      <c r="AT195" s="208" t="s">
        <v>115</v>
      </c>
      <c r="AU195" s="208" t="s">
        <v>79</v>
      </c>
      <c r="AY195" s="17" t="s">
        <v>113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77</v>
      </c>
      <c r="BK195" s="209">
        <f>ROUND(I195*H195,2)</f>
        <v>0</v>
      </c>
      <c r="BL195" s="17" t="s">
        <v>120</v>
      </c>
      <c r="BM195" s="208" t="s">
        <v>295</v>
      </c>
    </row>
    <row r="196" s="2" customFormat="1">
      <c r="A196" s="38"/>
      <c r="B196" s="39"/>
      <c r="C196" s="40"/>
      <c r="D196" s="210" t="s">
        <v>122</v>
      </c>
      <c r="E196" s="40"/>
      <c r="F196" s="211" t="s">
        <v>296</v>
      </c>
      <c r="G196" s="40"/>
      <c r="H196" s="40"/>
      <c r="I196" s="212"/>
      <c r="J196" s="40"/>
      <c r="K196" s="40"/>
      <c r="L196" s="44"/>
      <c r="M196" s="213"/>
      <c r="N196" s="21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122</v>
      </c>
      <c r="AU196" s="17" t="s">
        <v>79</v>
      </c>
    </row>
    <row r="197" s="2" customFormat="1">
      <c r="A197" s="38"/>
      <c r="B197" s="39"/>
      <c r="C197" s="40"/>
      <c r="D197" s="215" t="s">
        <v>124</v>
      </c>
      <c r="E197" s="40"/>
      <c r="F197" s="216" t="s">
        <v>297</v>
      </c>
      <c r="G197" s="40"/>
      <c r="H197" s="40"/>
      <c r="I197" s="212"/>
      <c r="J197" s="40"/>
      <c r="K197" s="40"/>
      <c r="L197" s="44"/>
      <c r="M197" s="213"/>
      <c r="N197" s="21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124</v>
      </c>
      <c r="AU197" s="17" t="s">
        <v>79</v>
      </c>
    </row>
    <row r="198" s="13" customFormat="1">
      <c r="A198" s="13"/>
      <c r="B198" s="217"/>
      <c r="C198" s="218"/>
      <c r="D198" s="210" t="s">
        <v>180</v>
      </c>
      <c r="E198" s="219" t="s">
        <v>19</v>
      </c>
      <c r="F198" s="220" t="s">
        <v>298</v>
      </c>
      <c r="G198" s="218"/>
      <c r="H198" s="221">
        <v>481.94999999999999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7" t="s">
        <v>180</v>
      </c>
      <c r="AU198" s="227" t="s">
        <v>79</v>
      </c>
      <c r="AV198" s="13" t="s">
        <v>79</v>
      </c>
      <c r="AW198" s="13" t="s">
        <v>33</v>
      </c>
      <c r="AX198" s="13" t="s">
        <v>72</v>
      </c>
      <c r="AY198" s="227" t="s">
        <v>113</v>
      </c>
    </row>
    <row r="199" s="13" customFormat="1">
      <c r="A199" s="13"/>
      <c r="B199" s="217"/>
      <c r="C199" s="218"/>
      <c r="D199" s="210" t="s">
        <v>180</v>
      </c>
      <c r="E199" s="219" t="s">
        <v>19</v>
      </c>
      <c r="F199" s="220" t="s">
        <v>299</v>
      </c>
      <c r="G199" s="218"/>
      <c r="H199" s="221">
        <v>53.591999999999999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7" t="s">
        <v>180</v>
      </c>
      <c r="AU199" s="227" t="s">
        <v>79</v>
      </c>
      <c r="AV199" s="13" t="s">
        <v>79</v>
      </c>
      <c r="AW199" s="13" t="s">
        <v>33</v>
      </c>
      <c r="AX199" s="13" t="s">
        <v>72</v>
      </c>
      <c r="AY199" s="227" t="s">
        <v>113</v>
      </c>
    </row>
    <row r="200" s="13" customFormat="1">
      <c r="A200" s="13"/>
      <c r="B200" s="217"/>
      <c r="C200" s="218"/>
      <c r="D200" s="210" t="s">
        <v>180</v>
      </c>
      <c r="E200" s="219" t="s">
        <v>19</v>
      </c>
      <c r="F200" s="220" t="s">
        <v>300</v>
      </c>
      <c r="G200" s="218"/>
      <c r="H200" s="221">
        <v>40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7" t="s">
        <v>180</v>
      </c>
      <c r="AU200" s="227" t="s">
        <v>79</v>
      </c>
      <c r="AV200" s="13" t="s">
        <v>79</v>
      </c>
      <c r="AW200" s="13" t="s">
        <v>33</v>
      </c>
      <c r="AX200" s="13" t="s">
        <v>72</v>
      </c>
      <c r="AY200" s="227" t="s">
        <v>113</v>
      </c>
    </row>
    <row r="201" s="14" customFormat="1">
      <c r="A201" s="14"/>
      <c r="B201" s="228"/>
      <c r="C201" s="229"/>
      <c r="D201" s="210" t="s">
        <v>180</v>
      </c>
      <c r="E201" s="230" t="s">
        <v>19</v>
      </c>
      <c r="F201" s="231" t="s">
        <v>191</v>
      </c>
      <c r="G201" s="229"/>
      <c r="H201" s="232">
        <v>575.54200000000003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8" t="s">
        <v>180</v>
      </c>
      <c r="AU201" s="238" t="s">
        <v>79</v>
      </c>
      <c r="AV201" s="14" t="s">
        <v>120</v>
      </c>
      <c r="AW201" s="14" t="s">
        <v>33</v>
      </c>
      <c r="AX201" s="14" t="s">
        <v>77</v>
      </c>
      <c r="AY201" s="238" t="s">
        <v>113</v>
      </c>
    </row>
    <row r="202" s="2" customFormat="1" ht="16.5" customHeight="1">
      <c r="A202" s="38"/>
      <c r="B202" s="39"/>
      <c r="C202" s="197" t="s">
        <v>301</v>
      </c>
      <c r="D202" s="197" t="s">
        <v>115</v>
      </c>
      <c r="E202" s="198" t="s">
        <v>302</v>
      </c>
      <c r="F202" s="199" t="s">
        <v>303</v>
      </c>
      <c r="G202" s="200" t="s">
        <v>118</v>
      </c>
      <c r="H202" s="201">
        <v>575.54200000000003</v>
      </c>
      <c r="I202" s="202"/>
      <c r="J202" s="203">
        <f>ROUND(I202*H202,2)</f>
        <v>0</v>
      </c>
      <c r="K202" s="199" t="s">
        <v>176</v>
      </c>
      <c r="L202" s="44"/>
      <c r="M202" s="204" t="s">
        <v>19</v>
      </c>
      <c r="N202" s="205" t="s">
        <v>43</v>
      </c>
      <c r="O202" s="84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120</v>
      </c>
      <c r="AT202" s="208" t="s">
        <v>115</v>
      </c>
      <c r="AU202" s="208" t="s">
        <v>79</v>
      </c>
      <c r="AY202" s="17" t="s">
        <v>113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7" t="s">
        <v>77</v>
      </c>
      <c r="BK202" s="209">
        <f>ROUND(I202*H202,2)</f>
        <v>0</v>
      </c>
      <c r="BL202" s="17" t="s">
        <v>120</v>
      </c>
      <c r="BM202" s="208" t="s">
        <v>304</v>
      </c>
    </row>
    <row r="203" s="2" customFormat="1">
      <c r="A203" s="38"/>
      <c r="B203" s="39"/>
      <c r="C203" s="40"/>
      <c r="D203" s="210" t="s">
        <v>122</v>
      </c>
      <c r="E203" s="40"/>
      <c r="F203" s="211" t="s">
        <v>305</v>
      </c>
      <c r="G203" s="40"/>
      <c r="H203" s="40"/>
      <c r="I203" s="212"/>
      <c r="J203" s="40"/>
      <c r="K203" s="40"/>
      <c r="L203" s="44"/>
      <c r="M203" s="213"/>
      <c r="N203" s="214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122</v>
      </c>
      <c r="AU203" s="17" t="s">
        <v>79</v>
      </c>
    </row>
    <row r="204" s="2" customFormat="1">
      <c r="A204" s="38"/>
      <c r="B204" s="39"/>
      <c r="C204" s="40"/>
      <c r="D204" s="215" t="s">
        <v>124</v>
      </c>
      <c r="E204" s="40"/>
      <c r="F204" s="216" t="s">
        <v>306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124</v>
      </c>
      <c r="AU204" s="17" t="s">
        <v>79</v>
      </c>
    </row>
    <row r="205" s="2" customFormat="1" ht="16.5" customHeight="1">
      <c r="A205" s="38"/>
      <c r="B205" s="39"/>
      <c r="C205" s="197" t="s">
        <v>307</v>
      </c>
      <c r="D205" s="197" t="s">
        <v>115</v>
      </c>
      <c r="E205" s="198" t="s">
        <v>308</v>
      </c>
      <c r="F205" s="199" t="s">
        <v>309</v>
      </c>
      <c r="G205" s="200" t="s">
        <v>128</v>
      </c>
      <c r="H205" s="201">
        <v>1</v>
      </c>
      <c r="I205" s="202"/>
      <c r="J205" s="203">
        <f>ROUND(I205*H205,2)</f>
        <v>0</v>
      </c>
      <c r="K205" s="199" t="s">
        <v>119</v>
      </c>
      <c r="L205" s="44"/>
      <c r="M205" s="204" t="s">
        <v>19</v>
      </c>
      <c r="N205" s="205" t="s">
        <v>43</v>
      </c>
      <c r="O205" s="84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120</v>
      </c>
      <c r="AT205" s="208" t="s">
        <v>115</v>
      </c>
      <c r="AU205" s="208" t="s">
        <v>79</v>
      </c>
      <c r="AY205" s="17" t="s">
        <v>113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7" t="s">
        <v>77</v>
      </c>
      <c r="BK205" s="209">
        <f>ROUND(I205*H205,2)</f>
        <v>0</v>
      </c>
      <c r="BL205" s="17" t="s">
        <v>120</v>
      </c>
      <c r="BM205" s="208" t="s">
        <v>310</v>
      </c>
    </row>
    <row r="206" s="2" customFormat="1">
      <c r="A206" s="38"/>
      <c r="B206" s="39"/>
      <c r="C206" s="40"/>
      <c r="D206" s="210" t="s">
        <v>122</v>
      </c>
      <c r="E206" s="40"/>
      <c r="F206" s="211" t="s">
        <v>311</v>
      </c>
      <c r="G206" s="40"/>
      <c r="H206" s="40"/>
      <c r="I206" s="212"/>
      <c r="J206" s="40"/>
      <c r="K206" s="40"/>
      <c r="L206" s="44"/>
      <c r="M206" s="213"/>
      <c r="N206" s="214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122</v>
      </c>
      <c r="AU206" s="17" t="s">
        <v>79</v>
      </c>
    </row>
    <row r="207" s="2" customFormat="1">
      <c r="A207" s="38"/>
      <c r="B207" s="39"/>
      <c r="C207" s="40"/>
      <c r="D207" s="215" t="s">
        <v>124</v>
      </c>
      <c r="E207" s="40"/>
      <c r="F207" s="216" t="s">
        <v>312</v>
      </c>
      <c r="G207" s="40"/>
      <c r="H207" s="40"/>
      <c r="I207" s="212"/>
      <c r="J207" s="40"/>
      <c r="K207" s="40"/>
      <c r="L207" s="44"/>
      <c r="M207" s="213"/>
      <c r="N207" s="21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124</v>
      </c>
      <c r="AU207" s="17" t="s">
        <v>79</v>
      </c>
    </row>
    <row r="208" s="2" customFormat="1" ht="16.5" customHeight="1">
      <c r="A208" s="38"/>
      <c r="B208" s="39"/>
      <c r="C208" s="197" t="s">
        <v>313</v>
      </c>
      <c r="D208" s="197" t="s">
        <v>115</v>
      </c>
      <c r="E208" s="198" t="s">
        <v>314</v>
      </c>
      <c r="F208" s="199" t="s">
        <v>315</v>
      </c>
      <c r="G208" s="200" t="s">
        <v>128</v>
      </c>
      <c r="H208" s="201">
        <v>3</v>
      </c>
      <c r="I208" s="202"/>
      <c r="J208" s="203">
        <f>ROUND(I208*H208,2)</f>
        <v>0</v>
      </c>
      <c r="K208" s="199" t="s">
        <v>119</v>
      </c>
      <c r="L208" s="44"/>
      <c r="M208" s="204" t="s">
        <v>19</v>
      </c>
      <c r="N208" s="205" t="s">
        <v>43</v>
      </c>
      <c r="O208" s="84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120</v>
      </c>
      <c r="AT208" s="208" t="s">
        <v>115</v>
      </c>
      <c r="AU208" s="208" t="s">
        <v>79</v>
      </c>
      <c r="AY208" s="17" t="s">
        <v>113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7" t="s">
        <v>77</v>
      </c>
      <c r="BK208" s="209">
        <f>ROUND(I208*H208,2)</f>
        <v>0</v>
      </c>
      <c r="BL208" s="17" t="s">
        <v>120</v>
      </c>
      <c r="BM208" s="208" t="s">
        <v>316</v>
      </c>
    </row>
    <row r="209" s="2" customFormat="1">
      <c r="A209" s="38"/>
      <c r="B209" s="39"/>
      <c r="C209" s="40"/>
      <c r="D209" s="210" t="s">
        <v>122</v>
      </c>
      <c r="E209" s="40"/>
      <c r="F209" s="211" t="s">
        <v>317</v>
      </c>
      <c r="G209" s="40"/>
      <c r="H209" s="40"/>
      <c r="I209" s="212"/>
      <c r="J209" s="40"/>
      <c r="K209" s="40"/>
      <c r="L209" s="44"/>
      <c r="M209" s="213"/>
      <c r="N209" s="214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122</v>
      </c>
      <c r="AU209" s="17" t="s">
        <v>79</v>
      </c>
    </row>
    <row r="210" s="2" customFormat="1">
      <c r="A210" s="38"/>
      <c r="B210" s="39"/>
      <c r="C210" s="40"/>
      <c r="D210" s="215" t="s">
        <v>124</v>
      </c>
      <c r="E210" s="40"/>
      <c r="F210" s="216" t="s">
        <v>318</v>
      </c>
      <c r="G210" s="40"/>
      <c r="H210" s="40"/>
      <c r="I210" s="212"/>
      <c r="J210" s="40"/>
      <c r="K210" s="40"/>
      <c r="L210" s="44"/>
      <c r="M210" s="213"/>
      <c r="N210" s="214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124</v>
      </c>
      <c r="AU210" s="17" t="s">
        <v>79</v>
      </c>
    </row>
    <row r="211" s="2" customFormat="1" ht="16.5" customHeight="1">
      <c r="A211" s="38"/>
      <c r="B211" s="39"/>
      <c r="C211" s="197" t="s">
        <v>319</v>
      </c>
      <c r="D211" s="197" t="s">
        <v>115</v>
      </c>
      <c r="E211" s="198" t="s">
        <v>320</v>
      </c>
      <c r="F211" s="199" t="s">
        <v>321</v>
      </c>
      <c r="G211" s="200" t="s">
        <v>128</v>
      </c>
      <c r="H211" s="201">
        <v>1</v>
      </c>
      <c r="I211" s="202"/>
      <c r="J211" s="203">
        <f>ROUND(I211*H211,2)</f>
        <v>0</v>
      </c>
      <c r="K211" s="199" t="s">
        <v>119</v>
      </c>
      <c r="L211" s="44"/>
      <c r="M211" s="204" t="s">
        <v>19</v>
      </c>
      <c r="N211" s="205" t="s">
        <v>43</v>
      </c>
      <c r="O211" s="84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120</v>
      </c>
      <c r="AT211" s="208" t="s">
        <v>115</v>
      </c>
      <c r="AU211" s="208" t="s">
        <v>79</v>
      </c>
      <c r="AY211" s="17" t="s">
        <v>113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7" t="s">
        <v>77</v>
      </c>
      <c r="BK211" s="209">
        <f>ROUND(I211*H211,2)</f>
        <v>0</v>
      </c>
      <c r="BL211" s="17" t="s">
        <v>120</v>
      </c>
      <c r="BM211" s="208" t="s">
        <v>322</v>
      </c>
    </row>
    <row r="212" s="2" customFormat="1">
      <c r="A212" s="38"/>
      <c r="B212" s="39"/>
      <c r="C212" s="40"/>
      <c r="D212" s="210" t="s">
        <v>122</v>
      </c>
      <c r="E212" s="40"/>
      <c r="F212" s="211" t="s">
        <v>323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122</v>
      </c>
      <c r="AU212" s="17" t="s">
        <v>79</v>
      </c>
    </row>
    <row r="213" s="2" customFormat="1">
      <c r="A213" s="38"/>
      <c r="B213" s="39"/>
      <c r="C213" s="40"/>
      <c r="D213" s="215" t="s">
        <v>124</v>
      </c>
      <c r="E213" s="40"/>
      <c r="F213" s="216" t="s">
        <v>324</v>
      </c>
      <c r="G213" s="40"/>
      <c r="H213" s="40"/>
      <c r="I213" s="212"/>
      <c r="J213" s="40"/>
      <c r="K213" s="40"/>
      <c r="L213" s="44"/>
      <c r="M213" s="213"/>
      <c r="N213" s="214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124</v>
      </c>
      <c r="AU213" s="17" t="s">
        <v>79</v>
      </c>
    </row>
    <row r="214" s="2" customFormat="1" ht="16.5" customHeight="1">
      <c r="A214" s="38"/>
      <c r="B214" s="39"/>
      <c r="C214" s="197" t="s">
        <v>325</v>
      </c>
      <c r="D214" s="197" t="s">
        <v>115</v>
      </c>
      <c r="E214" s="198" t="s">
        <v>326</v>
      </c>
      <c r="F214" s="199" t="s">
        <v>327</v>
      </c>
      <c r="G214" s="200" t="s">
        <v>128</v>
      </c>
      <c r="H214" s="201">
        <v>1</v>
      </c>
      <c r="I214" s="202"/>
      <c r="J214" s="203">
        <f>ROUND(I214*H214,2)</f>
        <v>0</v>
      </c>
      <c r="K214" s="199" t="s">
        <v>119</v>
      </c>
      <c r="L214" s="44"/>
      <c r="M214" s="204" t="s">
        <v>19</v>
      </c>
      <c r="N214" s="205" t="s">
        <v>43</v>
      </c>
      <c r="O214" s="84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120</v>
      </c>
      <c r="AT214" s="208" t="s">
        <v>115</v>
      </c>
      <c r="AU214" s="208" t="s">
        <v>79</v>
      </c>
      <c r="AY214" s="17" t="s">
        <v>113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7" t="s">
        <v>77</v>
      </c>
      <c r="BK214" s="209">
        <f>ROUND(I214*H214,2)</f>
        <v>0</v>
      </c>
      <c r="BL214" s="17" t="s">
        <v>120</v>
      </c>
      <c r="BM214" s="208" t="s">
        <v>328</v>
      </c>
    </row>
    <row r="215" s="2" customFormat="1">
      <c r="A215" s="38"/>
      <c r="B215" s="39"/>
      <c r="C215" s="40"/>
      <c r="D215" s="210" t="s">
        <v>122</v>
      </c>
      <c r="E215" s="40"/>
      <c r="F215" s="211" t="s">
        <v>329</v>
      </c>
      <c r="G215" s="40"/>
      <c r="H215" s="40"/>
      <c r="I215" s="212"/>
      <c r="J215" s="40"/>
      <c r="K215" s="40"/>
      <c r="L215" s="44"/>
      <c r="M215" s="213"/>
      <c r="N215" s="214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122</v>
      </c>
      <c r="AU215" s="17" t="s">
        <v>79</v>
      </c>
    </row>
    <row r="216" s="2" customFormat="1">
      <c r="A216" s="38"/>
      <c r="B216" s="39"/>
      <c r="C216" s="40"/>
      <c r="D216" s="215" t="s">
        <v>124</v>
      </c>
      <c r="E216" s="40"/>
      <c r="F216" s="216" t="s">
        <v>330</v>
      </c>
      <c r="G216" s="40"/>
      <c r="H216" s="40"/>
      <c r="I216" s="212"/>
      <c r="J216" s="40"/>
      <c r="K216" s="40"/>
      <c r="L216" s="44"/>
      <c r="M216" s="213"/>
      <c r="N216" s="214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124</v>
      </c>
      <c r="AU216" s="17" t="s">
        <v>79</v>
      </c>
    </row>
    <row r="217" s="2" customFormat="1" ht="16.5" customHeight="1">
      <c r="A217" s="38"/>
      <c r="B217" s="39"/>
      <c r="C217" s="197" t="s">
        <v>331</v>
      </c>
      <c r="D217" s="197" t="s">
        <v>115</v>
      </c>
      <c r="E217" s="198" t="s">
        <v>332</v>
      </c>
      <c r="F217" s="199" t="s">
        <v>333</v>
      </c>
      <c r="G217" s="200" t="s">
        <v>128</v>
      </c>
      <c r="H217" s="201">
        <v>3</v>
      </c>
      <c r="I217" s="202"/>
      <c r="J217" s="203">
        <f>ROUND(I217*H217,2)</f>
        <v>0</v>
      </c>
      <c r="K217" s="199" t="s">
        <v>119</v>
      </c>
      <c r="L217" s="44"/>
      <c r="M217" s="204" t="s">
        <v>19</v>
      </c>
      <c r="N217" s="205" t="s">
        <v>43</v>
      </c>
      <c r="O217" s="84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120</v>
      </c>
      <c r="AT217" s="208" t="s">
        <v>115</v>
      </c>
      <c r="AU217" s="208" t="s">
        <v>79</v>
      </c>
      <c r="AY217" s="17" t="s">
        <v>113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7" t="s">
        <v>77</v>
      </c>
      <c r="BK217" s="209">
        <f>ROUND(I217*H217,2)</f>
        <v>0</v>
      </c>
      <c r="BL217" s="17" t="s">
        <v>120</v>
      </c>
      <c r="BM217" s="208" t="s">
        <v>334</v>
      </c>
    </row>
    <row r="218" s="2" customFormat="1">
      <c r="A218" s="38"/>
      <c r="B218" s="39"/>
      <c r="C218" s="40"/>
      <c r="D218" s="210" t="s">
        <v>122</v>
      </c>
      <c r="E218" s="40"/>
      <c r="F218" s="211" t="s">
        <v>335</v>
      </c>
      <c r="G218" s="40"/>
      <c r="H218" s="40"/>
      <c r="I218" s="212"/>
      <c r="J218" s="40"/>
      <c r="K218" s="40"/>
      <c r="L218" s="44"/>
      <c r="M218" s="213"/>
      <c r="N218" s="21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122</v>
      </c>
      <c r="AU218" s="17" t="s">
        <v>79</v>
      </c>
    </row>
    <row r="219" s="2" customFormat="1">
      <c r="A219" s="38"/>
      <c r="B219" s="39"/>
      <c r="C219" s="40"/>
      <c r="D219" s="215" t="s">
        <v>124</v>
      </c>
      <c r="E219" s="40"/>
      <c r="F219" s="216" t="s">
        <v>336</v>
      </c>
      <c r="G219" s="40"/>
      <c r="H219" s="40"/>
      <c r="I219" s="212"/>
      <c r="J219" s="40"/>
      <c r="K219" s="40"/>
      <c r="L219" s="44"/>
      <c r="M219" s="213"/>
      <c r="N219" s="214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124</v>
      </c>
      <c r="AU219" s="17" t="s">
        <v>79</v>
      </c>
    </row>
    <row r="220" s="2" customFormat="1" ht="16.5" customHeight="1">
      <c r="A220" s="38"/>
      <c r="B220" s="39"/>
      <c r="C220" s="197" t="s">
        <v>337</v>
      </c>
      <c r="D220" s="197" t="s">
        <v>115</v>
      </c>
      <c r="E220" s="198" t="s">
        <v>338</v>
      </c>
      <c r="F220" s="199" t="s">
        <v>339</v>
      </c>
      <c r="G220" s="200" t="s">
        <v>128</v>
      </c>
      <c r="H220" s="201">
        <v>1</v>
      </c>
      <c r="I220" s="202"/>
      <c r="J220" s="203">
        <f>ROUND(I220*H220,2)</f>
        <v>0</v>
      </c>
      <c r="K220" s="199" t="s">
        <v>119</v>
      </c>
      <c r="L220" s="44"/>
      <c r="M220" s="204" t="s">
        <v>19</v>
      </c>
      <c r="N220" s="205" t="s">
        <v>43</v>
      </c>
      <c r="O220" s="84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120</v>
      </c>
      <c r="AT220" s="208" t="s">
        <v>115</v>
      </c>
      <c r="AU220" s="208" t="s">
        <v>79</v>
      </c>
      <c r="AY220" s="17" t="s">
        <v>113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7" t="s">
        <v>77</v>
      </c>
      <c r="BK220" s="209">
        <f>ROUND(I220*H220,2)</f>
        <v>0</v>
      </c>
      <c r="BL220" s="17" t="s">
        <v>120</v>
      </c>
      <c r="BM220" s="208" t="s">
        <v>340</v>
      </c>
    </row>
    <row r="221" s="2" customFormat="1">
      <c r="A221" s="38"/>
      <c r="B221" s="39"/>
      <c r="C221" s="40"/>
      <c r="D221" s="210" t="s">
        <v>122</v>
      </c>
      <c r="E221" s="40"/>
      <c r="F221" s="211" t="s">
        <v>341</v>
      </c>
      <c r="G221" s="40"/>
      <c r="H221" s="40"/>
      <c r="I221" s="212"/>
      <c r="J221" s="40"/>
      <c r="K221" s="40"/>
      <c r="L221" s="44"/>
      <c r="M221" s="213"/>
      <c r="N221" s="214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122</v>
      </c>
      <c r="AU221" s="17" t="s">
        <v>79</v>
      </c>
    </row>
    <row r="222" s="2" customFormat="1">
      <c r="A222" s="38"/>
      <c r="B222" s="39"/>
      <c r="C222" s="40"/>
      <c r="D222" s="215" t="s">
        <v>124</v>
      </c>
      <c r="E222" s="40"/>
      <c r="F222" s="216" t="s">
        <v>342</v>
      </c>
      <c r="G222" s="40"/>
      <c r="H222" s="40"/>
      <c r="I222" s="212"/>
      <c r="J222" s="40"/>
      <c r="K222" s="40"/>
      <c r="L222" s="44"/>
      <c r="M222" s="213"/>
      <c r="N222" s="21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124</v>
      </c>
      <c r="AU222" s="17" t="s">
        <v>79</v>
      </c>
    </row>
    <row r="223" s="2" customFormat="1" ht="16.5" customHeight="1">
      <c r="A223" s="38"/>
      <c r="B223" s="39"/>
      <c r="C223" s="197" t="s">
        <v>343</v>
      </c>
      <c r="D223" s="197" t="s">
        <v>115</v>
      </c>
      <c r="E223" s="198" t="s">
        <v>344</v>
      </c>
      <c r="F223" s="199" t="s">
        <v>345</v>
      </c>
      <c r="G223" s="200" t="s">
        <v>128</v>
      </c>
      <c r="H223" s="201">
        <v>1</v>
      </c>
      <c r="I223" s="202"/>
      <c r="J223" s="203">
        <f>ROUND(I223*H223,2)</f>
        <v>0</v>
      </c>
      <c r="K223" s="199" t="s">
        <v>119</v>
      </c>
      <c r="L223" s="44"/>
      <c r="M223" s="204" t="s">
        <v>19</v>
      </c>
      <c r="N223" s="205" t="s">
        <v>43</v>
      </c>
      <c r="O223" s="84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120</v>
      </c>
      <c r="AT223" s="208" t="s">
        <v>115</v>
      </c>
      <c r="AU223" s="208" t="s">
        <v>79</v>
      </c>
      <c r="AY223" s="17" t="s">
        <v>113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7" t="s">
        <v>77</v>
      </c>
      <c r="BK223" s="209">
        <f>ROUND(I223*H223,2)</f>
        <v>0</v>
      </c>
      <c r="BL223" s="17" t="s">
        <v>120</v>
      </c>
      <c r="BM223" s="208" t="s">
        <v>346</v>
      </c>
    </row>
    <row r="224" s="2" customFormat="1">
      <c r="A224" s="38"/>
      <c r="B224" s="39"/>
      <c r="C224" s="40"/>
      <c r="D224" s="210" t="s">
        <v>122</v>
      </c>
      <c r="E224" s="40"/>
      <c r="F224" s="211" t="s">
        <v>347</v>
      </c>
      <c r="G224" s="40"/>
      <c r="H224" s="40"/>
      <c r="I224" s="212"/>
      <c r="J224" s="40"/>
      <c r="K224" s="40"/>
      <c r="L224" s="44"/>
      <c r="M224" s="213"/>
      <c r="N224" s="21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122</v>
      </c>
      <c r="AU224" s="17" t="s">
        <v>79</v>
      </c>
    </row>
    <row r="225" s="2" customFormat="1">
      <c r="A225" s="38"/>
      <c r="B225" s="39"/>
      <c r="C225" s="40"/>
      <c r="D225" s="215" t="s">
        <v>124</v>
      </c>
      <c r="E225" s="40"/>
      <c r="F225" s="216" t="s">
        <v>348</v>
      </c>
      <c r="G225" s="40"/>
      <c r="H225" s="40"/>
      <c r="I225" s="212"/>
      <c r="J225" s="40"/>
      <c r="K225" s="40"/>
      <c r="L225" s="44"/>
      <c r="M225" s="213"/>
      <c r="N225" s="214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124</v>
      </c>
      <c r="AU225" s="17" t="s">
        <v>79</v>
      </c>
    </row>
    <row r="226" s="2" customFormat="1" ht="16.5" customHeight="1">
      <c r="A226" s="38"/>
      <c r="B226" s="39"/>
      <c r="C226" s="197" t="s">
        <v>349</v>
      </c>
      <c r="D226" s="197" t="s">
        <v>115</v>
      </c>
      <c r="E226" s="198" t="s">
        <v>350</v>
      </c>
      <c r="F226" s="199" t="s">
        <v>351</v>
      </c>
      <c r="G226" s="200" t="s">
        <v>128</v>
      </c>
      <c r="H226" s="201">
        <v>3</v>
      </c>
      <c r="I226" s="202"/>
      <c r="J226" s="203">
        <f>ROUND(I226*H226,2)</f>
        <v>0</v>
      </c>
      <c r="K226" s="199" t="s">
        <v>119</v>
      </c>
      <c r="L226" s="44"/>
      <c r="M226" s="204" t="s">
        <v>19</v>
      </c>
      <c r="N226" s="205" t="s">
        <v>43</v>
      </c>
      <c r="O226" s="84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8" t="s">
        <v>120</v>
      </c>
      <c r="AT226" s="208" t="s">
        <v>115</v>
      </c>
      <c r="AU226" s="208" t="s">
        <v>79</v>
      </c>
      <c r="AY226" s="17" t="s">
        <v>113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7" t="s">
        <v>77</v>
      </c>
      <c r="BK226" s="209">
        <f>ROUND(I226*H226,2)</f>
        <v>0</v>
      </c>
      <c r="BL226" s="17" t="s">
        <v>120</v>
      </c>
      <c r="BM226" s="208" t="s">
        <v>352</v>
      </c>
    </row>
    <row r="227" s="2" customFormat="1">
      <c r="A227" s="38"/>
      <c r="B227" s="39"/>
      <c r="C227" s="40"/>
      <c r="D227" s="210" t="s">
        <v>122</v>
      </c>
      <c r="E227" s="40"/>
      <c r="F227" s="211" t="s">
        <v>353</v>
      </c>
      <c r="G227" s="40"/>
      <c r="H227" s="40"/>
      <c r="I227" s="212"/>
      <c r="J227" s="40"/>
      <c r="K227" s="40"/>
      <c r="L227" s="44"/>
      <c r="M227" s="213"/>
      <c r="N227" s="214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122</v>
      </c>
      <c r="AU227" s="17" t="s">
        <v>79</v>
      </c>
    </row>
    <row r="228" s="2" customFormat="1">
      <c r="A228" s="38"/>
      <c r="B228" s="39"/>
      <c r="C228" s="40"/>
      <c r="D228" s="215" t="s">
        <v>124</v>
      </c>
      <c r="E228" s="40"/>
      <c r="F228" s="216" t="s">
        <v>354</v>
      </c>
      <c r="G228" s="40"/>
      <c r="H228" s="40"/>
      <c r="I228" s="212"/>
      <c r="J228" s="40"/>
      <c r="K228" s="40"/>
      <c r="L228" s="44"/>
      <c r="M228" s="213"/>
      <c r="N228" s="214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124</v>
      </c>
      <c r="AU228" s="17" t="s">
        <v>79</v>
      </c>
    </row>
    <row r="229" s="2" customFormat="1" ht="16.5" customHeight="1">
      <c r="A229" s="38"/>
      <c r="B229" s="39"/>
      <c r="C229" s="197" t="s">
        <v>355</v>
      </c>
      <c r="D229" s="197" t="s">
        <v>115</v>
      </c>
      <c r="E229" s="198" t="s">
        <v>356</v>
      </c>
      <c r="F229" s="199" t="s">
        <v>357</v>
      </c>
      <c r="G229" s="200" t="s">
        <v>128</v>
      </c>
      <c r="H229" s="201">
        <v>1</v>
      </c>
      <c r="I229" s="202"/>
      <c r="J229" s="203">
        <f>ROUND(I229*H229,2)</f>
        <v>0</v>
      </c>
      <c r="K229" s="199" t="s">
        <v>119</v>
      </c>
      <c r="L229" s="44"/>
      <c r="M229" s="204" t="s">
        <v>19</v>
      </c>
      <c r="N229" s="205" t="s">
        <v>43</v>
      </c>
      <c r="O229" s="84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8" t="s">
        <v>120</v>
      </c>
      <c r="AT229" s="208" t="s">
        <v>115</v>
      </c>
      <c r="AU229" s="208" t="s">
        <v>79</v>
      </c>
      <c r="AY229" s="17" t="s">
        <v>113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7" t="s">
        <v>77</v>
      </c>
      <c r="BK229" s="209">
        <f>ROUND(I229*H229,2)</f>
        <v>0</v>
      </c>
      <c r="BL229" s="17" t="s">
        <v>120</v>
      </c>
      <c r="BM229" s="208" t="s">
        <v>358</v>
      </c>
    </row>
    <row r="230" s="2" customFormat="1">
      <c r="A230" s="38"/>
      <c r="B230" s="39"/>
      <c r="C230" s="40"/>
      <c r="D230" s="210" t="s">
        <v>122</v>
      </c>
      <c r="E230" s="40"/>
      <c r="F230" s="211" t="s">
        <v>359</v>
      </c>
      <c r="G230" s="40"/>
      <c r="H230" s="40"/>
      <c r="I230" s="212"/>
      <c r="J230" s="40"/>
      <c r="K230" s="40"/>
      <c r="L230" s="44"/>
      <c r="M230" s="213"/>
      <c r="N230" s="214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122</v>
      </c>
      <c r="AU230" s="17" t="s">
        <v>79</v>
      </c>
    </row>
    <row r="231" s="2" customFormat="1">
      <c r="A231" s="38"/>
      <c r="B231" s="39"/>
      <c r="C231" s="40"/>
      <c r="D231" s="215" t="s">
        <v>124</v>
      </c>
      <c r="E231" s="40"/>
      <c r="F231" s="216" t="s">
        <v>360</v>
      </c>
      <c r="G231" s="40"/>
      <c r="H231" s="40"/>
      <c r="I231" s="212"/>
      <c r="J231" s="40"/>
      <c r="K231" s="40"/>
      <c r="L231" s="44"/>
      <c r="M231" s="213"/>
      <c r="N231" s="214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124</v>
      </c>
      <c r="AU231" s="17" t="s">
        <v>79</v>
      </c>
    </row>
    <row r="232" s="2" customFormat="1" ht="16.5" customHeight="1">
      <c r="A232" s="38"/>
      <c r="B232" s="39"/>
      <c r="C232" s="197" t="s">
        <v>361</v>
      </c>
      <c r="D232" s="197" t="s">
        <v>115</v>
      </c>
      <c r="E232" s="198" t="s">
        <v>362</v>
      </c>
      <c r="F232" s="199" t="s">
        <v>363</v>
      </c>
      <c r="G232" s="200" t="s">
        <v>118</v>
      </c>
      <c r="H232" s="201">
        <v>3</v>
      </c>
      <c r="I232" s="202"/>
      <c r="J232" s="203">
        <f>ROUND(I232*H232,2)</f>
        <v>0</v>
      </c>
      <c r="K232" s="199" t="s">
        <v>119</v>
      </c>
      <c r="L232" s="44"/>
      <c r="M232" s="204" t="s">
        <v>19</v>
      </c>
      <c r="N232" s="205" t="s">
        <v>43</v>
      </c>
      <c r="O232" s="84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8" t="s">
        <v>120</v>
      </c>
      <c r="AT232" s="208" t="s">
        <v>115</v>
      </c>
      <c r="AU232" s="208" t="s">
        <v>79</v>
      </c>
      <c r="AY232" s="17" t="s">
        <v>113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7" t="s">
        <v>77</v>
      </c>
      <c r="BK232" s="209">
        <f>ROUND(I232*H232,2)</f>
        <v>0</v>
      </c>
      <c r="BL232" s="17" t="s">
        <v>120</v>
      </c>
      <c r="BM232" s="208" t="s">
        <v>364</v>
      </c>
    </row>
    <row r="233" s="2" customFormat="1">
      <c r="A233" s="38"/>
      <c r="B233" s="39"/>
      <c r="C233" s="40"/>
      <c r="D233" s="210" t="s">
        <v>122</v>
      </c>
      <c r="E233" s="40"/>
      <c r="F233" s="211" t="s">
        <v>365</v>
      </c>
      <c r="G233" s="40"/>
      <c r="H233" s="40"/>
      <c r="I233" s="212"/>
      <c r="J233" s="40"/>
      <c r="K233" s="40"/>
      <c r="L233" s="44"/>
      <c r="M233" s="213"/>
      <c r="N233" s="214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122</v>
      </c>
      <c r="AU233" s="17" t="s">
        <v>79</v>
      </c>
    </row>
    <row r="234" s="2" customFormat="1">
      <c r="A234" s="38"/>
      <c r="B234" s="39"/>
      <c r="C234" s="40"/>
      <c r="D234" s="215" t="s">
        <v>124</v>
      </c>
      <c r="E234" s="40"/>
      <c r="F234" s="216" t="s">
        <v>366</v>
      </c>
      <c r="G234" s="40"/>
      <c r="H234" s="40"/>
      <c r="I234" s="212"/>
      <c r="J234" s="40"/>
      <c r="K234" s="40"/>
      <c r="L234" s="44"/>
      <c r="M234" s="213"/>
      <c r="N234" s="21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124</v>
      </c>
      <c r="AU234" s="17" t="s">
        <v>79</v>
      </c>
    </row>
    <row r="235" s="2" customFormat="1" ht="21.75" customHeight="1">
      <c r="A235" s="38"/>
      <c r="B235" s="39"/>
      <c r="C235" s="197" t="s">
        <v>367</v>
      </c>
      <c r="D235" s="197" t="s">
        <v>115</v>
      </c>
      <c r="E235" s="198" t="s">
        <v>368</v>
      </c>
      <c r="F235" s="199" t="s">
        <v>369</v>
      </c>
      <c r="G235" s="200" t="s">
        <v>128</v>
      </c>
      <c r="H235" s="201">
        <v>5</v>
      </c>
      <c r="I235" s="202"/>
      <c r="J235" s="203">
        <f>ROUND(I235*H235,2)</f>
        <v>0</v>
      </c>
      <c r="K235" s="199" t="s">
        <v>119</v>
      </c>
      <c r="L235" s="44"/>
      <c r="M235" s="204" t="s">
        <v>19</v>
      </c>
      <c r="N235" s="205" t="s">
        <v>43</v>
      </c>
      <c r="O235" s="84"/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120</v>
      </c>
      <c r="AT235" s="208" t="s">
        <v>115</v>
      </c>
      <c r="AU235" s="208" t="s">
        <v>79</v>
      </c>
      <c r="AY235" s="17" t="s">
        <v>113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7" t="s">
        <v>77</v>
      </c>
      <c r="BK235" s="209">
        <f>ROUND(I235*H235,2)</f>
        <v>0</v>
      </c>
      <c r="BL235" s="17" t="s">
        <v>120</v>
      </c>
      <c r="BM235" s="208" t="s">
        <v>370</v>
      </c>
    </row>
    <row r="236" s="2" customFormat="1">
      <c r="A236" s="38"/>
      <c r="B236" s="39"/>
      <c r="C236" s="40"/>
      <c r="D236" s="210" t="s">
        <v>122</v>
      </c>
      <c r="E236" s="40"/>
      <c r="F236" s="211" t="s">
        <v>371</v>
      </c>
      <c r="G236" s="40"/>
      <c r="H236" s="40"/>
      <c r="I236" s="212"/>
      <c r="J236" s="40"/>
      <c r="K236" s="40"/>
      <c r="L236" s="44"/>
      <c r="M236" s="213"/>
      <c r="N236" s="214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122</v>
      </c>
      <c r="AU236" s="17" t="s">
        <v>79</v>
      </c>
    </row>
    <row r="237" s="2" customFormat="1">
      <c r="A237" s="38"/>
      <c r="B237" s="39"/>
      <c r="C237" s="40"/>
      <c r="D237" s="215" t="s">
        <v>124</v>
      </c>
      <c r="E237" s="40"/>
      <c r="F237" s="216" t="s">
        <v>372</v>
      </c>
      <c r="G237" s="40"/>
      <c r="H237" s="40"/>
      <c r="I237" s="212"/>
      <c r="J237" s="40"/>
      <c r="K237" s="40"/>
      <c r="L237" s="44"/>
      <c r="M237" s="213"/>
      <c r="N237" s="214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124</v>
      </c>
      <c r="AU237" s="17" t="s">
        <v>79</v>
      </c>
    </row>
    <row r="238" s="13" customFormat="1">
      <c r="A238" s="13"/>
      <c r="B238" s="217"/>
      <c r="C238" s="218"/>
      <c r="D238" s="210" t="s">
        <v>180</v>
      </c>
      <c r="E238" s="219" t="s">
        <v>19</v>
      </c>
      <c r="F238" s="220" t="s">
        <v>373</v>
      </c>
      <c r="G238" s="218"/>
      <c r="H238" s="221">
        <v>5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7" t="s">
        <v>180</v>
      </c>
      <c r="AU238" s="227" t="s">
        <v>79</v>
      </c>
      <c r="AV238" s="13" t="s">
        <v>79</v>
      </c>
      <c r="AW238" s="13" t="s">
        <v>33</v>
      </c>
      <c r="AX238" s="13" t="s">
        <v>77</v>
      </c>
      <c r="AY238" s="227" t="s">
        <v>113</v>
      </c>
    </row>
    <row r="239" s="2" customFormat="1" ht="21.75" customHeight="1">
      <c r="A239" s="38"/>
      <c r="B239" s="39"/>
      <c r="C239" s="197" t="s">
        <v>374</v>
      </c>
      <c r="D239" s="197" t="s">
        <v>115</v>
      </c>
      <c r="E239" s="198" t="s">
        <v>375</v>
      </c>
      <c r="F239" s="199" t="s">
        <v>376</v>
      </c>
      <c r="G239" s="200" t="s">
        <v>128</v>
      </c>
      <c r="H239" s="201">
        <v>15</v>
      </c>
      <c r="I239" s="202"/>
      <c r="J239" s="203">
        <f>ROUND(I239*H239,2)</f>
        <v>0</v>
      </c>
      <c r="K239" s="199" t="s">
        <v>119</v>
      </c>
      <c r="L239" s="44"/>
      <c r="M239" s="204" t="s">
        <v>19</v>
      </c>
      <c r="N239" s="205" t="s">
        <v>43</v>
      </c>
      <c r="O239" s="84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8" t="s">
        <v>120</v>
      </c>
      <c r="AT239" s="208" t="s">
        <v>115</v>
      </c>
      <c r="AU239" s="208" t="s">
        <v>79</v>
      </c>
      <c r="AY239" s="17" t="s">
        <v>113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7" t="s">
        <v>77</v>
      </c>
      <c r="BK239" s="209">
        <f>ROUND(I239*H239,2)</f>
        <v>0</v>
      </c>
      <c r="BL239" s="17" t="s">
        <v>120</v>
      </c>
      <c r="BM239" s="208" t="s">
        <v>377</v>
      </c>
    </row>
    <row r="240" s="2" customFormat="1">
      <c r="A240" s="38"/>
      <c r="B240" s="39"/>
      <c r="C240" s="40"/>
      <c r="D240" s="210" t="s">
        <v>122</v>
      </c>
      <c r="E240" s="40"/>
      <c r="F240" s="211" t="s">
        <v>378</v>
      </c>
      <c r="G240" s="40"/>
      <c r="H240" s="40"/>
      <c r="I240" s="212"/>
      <c r="J240" s="40"/>
      <c r="K240" s="40"/>
      <c r="L240" s="44"/>
      <c r="M240" s="213"/>
      <c r="N240" s="214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122</v>
      </c>
      <c r="AU240" s="17" t="s">
        <v>79</v>
      </c>
    </row>
    <row r="241" s="2" customFormat="1">
      <c r="A241" s="38"/>
      <c r="B241" s="39"/>
      <c r="C241" s="40"/>
      <c r="D241" s="215" t="s">
        <v>124</v>
      </c>
      <c r="E241" s="40"/>
      <c r="F241" s="216" t="s">
        <v>379</v>
      </c>
      <c r="G241" s="40"/>
      <c r="H241" s="40"/>
      <c r="I241" s="212"/>
      <c r="J241" s="40"/>
      <c r="K241" s="40"/>
      <c r="L241" s="44"/>
      <c r="M241" s="213"/>
      <c r="N241" s="214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124</v>
      </c>
      <c r="AU241" s="17" t="s">
        <v>79</v>
      </c>
    </row>
    <row r="242" s="13" customFormat="1">
      <c r="A242" s="13"/>
      <c r="B242" s="217"/>
      <c r="C242" s="218"/>
      <c r="D242" s="210" t="s">
        <v>180</v>
      </c>
      <c r="E242" s="219" t="s">
        <v>19</v>
      </c>
      <c r="F242" s="220" t="s">
        <v>380</v>
      </c>
      <c r="G242" s="218"/>
      <c r="H242" s="221">
        <v>15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7" t="s">
        <v>180</v>
      </c>
      <c r="AU242" s="227" t="s">
        <v>79</v>
      </c>
      <c r="AV242" s="13" t="s">
        <v>79</v>
      </c>
      <c r="AW242" s="13" t="s">
        <v>33</v>
      </c>
      <c r="AX242" s="13" t="s">
        <v>77</v>
      </c>
      <c r="AY242" s="227" t="s">
        <v>113</v>
      </c>
    </row>
    <row r="243" s="2" customFormat="1" ht="21.75" customHeight="1">
      <c r="A243" s="38"/>
      <c r="B243" s="39"/>
      <c r="C243" s="197" t="s">
        <v>381</v>
      </c>
      <c r="D243" s="197" t="s">
        <v>115</v>
      </c>
      <c r="E243" s="198" t="s">
        <v>382</v>
      </c>
      <c r="F243" s="199" t="s">
        <v>383</v>
      </c>
      <c r="G243" s="200" t="s">
        <v>128</v>
      </c>
      <c r="H243" s="201">
        <v>5</v>
      </c>
      <c r="I243" s="202"/>
      <c r="J243" s="203">
        <f>ROUND(I243*H243,2)</f>
        <v>0</v>
      </c>
      <c r="K243" s="199" t="s">
        <v>119</v>
      </c>
      <c r="L243" s="44"/>
      <c r="M243" s="204" t="s">
        <v>19</v>
      </c>
      <c r="N243" s="205" t="s">
        <v>43</v>
      </c>
      <c r="O243" s="84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120</v>
      </c>
      <c r="AT243" s="208" t="s">
        <v>115</v>
      </c>
      <c r="AU243" s="208" t="s">
        <v>79</v>
      </c>
      <c r="AY243" s="17" t="s">
        <v>113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7" t="s">
        <v>77</v>
      </c>
      <c r="BK243" s="209">
        <f>ROUND(I243*H243,2)</f>
        <v>0</v>
      </c>
      <c r="BL243" s="17" t="s">
        <v>120</v>
      </c>
      <c r="BM243" s="208" t="s">
        <v>384</v>
      </c>
    </row>
    <row r="244" s="2" customFormat="1">
      <c r="A244" s="38"/>
      <c r="B244" s="39"/>
      <c r="C244" s="40"/>
      <c r="D244" s="210" t="s">
        <v>122</v>
      </c>
      <c r="E244" s="40"/>
      <c r="F244" s="211" t="s">
        <v>385</v>
      </c>
      <c r="G244" s="40"/>
      <c r="H244" s="40"/>
      <c r="I244" s="212"/>
      <c r="J244" s="40"/>
      <c r="K244" s="40"/>
      <c r="L244" s="44"/>
      <c r="M244" s="213"/>
      <c r="N244" s="214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122</v>
      </c>
      <c r="AU244" s="17" t="s">
        <v>79</v>
      </c>
    </row>
    <row r="245" s="2" customFormat="1">
      <c r="A245" s="38"/>
      <c r="B245" s="39"/>
      <c r="C245" s="40"/>
      <c r="D245" s="215" t="s">
        <v>124</v>
      </c>
      <c r="E245" s="40"/>
      <c r="F245" s="216" t="s">
        <v>386</v>
      </c>
      <c r="G245" s="40"/>
      <c r="H245" s="40"/>
      <c r="I245" s="212"/>
      <c r="J245" s="40"/>
      <c r="K245" s="40"/>
      <c r="L245" s="44"/>
      <c r="M245" s="213"/>
      <c r="N245" s="214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124</v>
      </c>
      <c r="AU245" s="17" t="s">
        <v>79</v>
      </c>
    </row>
    <row r="246" s="13" customFormat="1">
      <c r="A246" s="13"/>
      <c r="B246" s="217"/>
      <c r="C246" s="218"/>
      <c r="D246" s="210" t="s">
        <v>180</v>
      </c>
      <c r="E246" s="219" t="s">
        <v>19</v>
      </c>
      <c r="F246" s="220" t="s">
        <v>373</v>
      </c>
      <c r="G246" s="218"/>
      <c r="H246" s="221">
        <v>5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180</v>
      </c>
      <c r="AU246" s="227" t="s">
        <v>79</v>
      </c>
      <c r="AV246" s="13" t="s">
        <v>79</v>
      </c>
      <c r="AW246" s="13" t="s">
        <v>33</v>
      </c>
      <c r="AX246" s="13" t="s">
        <v>77</v>
      </c>
      <c r="AY246" s="227" t="s">
        <v>113</v>
      </c>
    </row>
    <row r="247" s="2" customFormat="1" ht="21.75" customHeight="1">
      <c r="A247" s="38"/>
      <c r="B247" s="39"/>
      <c r="C247" s="197" t="s">
        <v>387</v>
      </c>
      <c r="D247" s="197" t="s">
        <v>115</v>
      </c>
      <c r="E247" s="198" t="s">
        <v>388</v>
      </c>
      <c r="F247" s="199" t="s">
        <v>389</v>
      </c>
      <c r="G247" s="200" t="s">
        <v>128</v>
      </c>
      <c r="H247" s="201">
        <v>5</v>
      </c>
      <c r="I247" s="202"/>
      <c r="J247" s="203">
        <f>ROUND(I247*H247,2)</f>
        <v>0</v>
      </c>
      <c r="K247" s="199" t="s">
        <v>119</v>
      </c>
      <c r="L247" s="44"/>
      <c r="M247" s="204" t="s">
        <v>19</v>
      </c>
      <c r="N247" s="205" t="s">
        <v>43</v>
      </c>
      <c r="O247" s="84"/>
      <c r="P247" s="206">
        <f>O247*H247</f>
        <v>0</v>
      </c>
      <c r="Q247" s="206">
        <v>0</v>
      </c>
      <c r="R247" s="206">
        <f>Q247*H247</f>
        <v>0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120</v>
      </c>
      <c r="AT247" s="208" t="s">
        <v>115</v>
      </c>
      <c r="AU247" s="208" t="s">
        <v>79</v>
      </c>
      <c r="AY247" s="17" t="s">
        <v>113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7" t="s">
        <v>77</v>
      </c>
      <c r="BK247" s="209">
        <f>ROUND(I247*H247,2)</f>
        <v>0</v>
      </c>
      <c r="BL247" s="17" t="s">
        <v>120</v>
      </c>
      <c r="BM247" s="208" t="s">
        <v>390</v>
      </c>
    </row>
    <row r="248" s="2" customFormat="1">
      <c r="A248" s="38"/>
      <c r="B248" s="39"/>
      <c r="C248" s="40"/>
      <c r="D248" s="210" t="s">
        <v>122</v>
      </c>
      <c r="E248" s="40"/>
      <c r="F248" s="211" t="s">
        <v>391</v>
      </c>
      <c r="G248" s="40"/>
      <c r="H248" s="40"/>
      <c r="I248" s="212"/>
      <c r="J248" s="40"/>
      <c r="K248" s="40"/>
      <c r="L248" s="44"/>
      <c r="M248" s="213"/>
      <c r="N248" s="21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122</v>
      </c>
      <c r="AU248" s="17" t="s">
        <v>79</v>
      </c>
    </row>
    <row r="249" s="2" customFormat="1">
      <c r="A249" s="38"/>
      <c r="B249" s="39"/>
      <c r="C249" s="40"/>
      <c r="D249" s="215" t="s">
        <v>124</v>
      </c>
      <c r="E249" s="40"/>
      <c r="F249" s="216" t="s">
        <v>392</v>
      </c>
      <c r="G249" s="40"/>
      <c r="H249" s="40"/>
      <c r="I249" s="212"/>
      <c r="J249" s="40"/>
      <c r="K249" s="40"/>
      <c r="L249" s="44"/>
      <c r="M249" s="213"/>
      <c r="N249" s="214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124</v>
      </c>
      <c r="AU249" s="17" t="s">
        <v>79</v>
      </c>
    </row>
    <row r="250" s="13" customFormat="1">
      <c r="A250" s="13"/>
      <c r="B250" s="217"/>
      <c r="C250" s="218"/>
      <c r="D250" s="210" t="s">
        <v>180</v>
      </c>
      <c r="E250" s="219" t="s">
        <v>19</v>
      </c>
      <c r="F250" s="220" t="s">
        <v>373</v>
      </c>
      <c r="G250" s="218"/>
      <c r="H250" s="221">
        <v>5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7" t="s">
        <v>180</v>
      </c>
      <c r="AU250" s="227" t="s">
        <v>79</v>
      </c>
      <c r="AV250" s="13" t="s">
        <v>79</v>
      </c>
      <c r="AW250" s="13" t="s">
        <v>33</v>
      </c>
      <c r="AX250" s="13" t="s">
        <v>77</v>
      </c>
      <c r="AY250" s="227" t="s">
        <v>113</v>
      </c>
    </row>
    <row r="251" s="2" customFormat="1" ht="21.75" customHeight="1">
      <c r="A251" s="38"/>
      <c r="B251" s="39"/>
      <c r="C251" s="197" t="s">
        <v>393</v>
      </c>
      <c r="D251" s="197" t="s">
        <v>115</v>
      </c>
      <c r="E251" s="198" t="s">
        <v>394</v>
      </c>
      <c r="F251" s="199" t="s">
        <v>395</v>
      </c>
      <c r="G251" s="200" t="s">
        <v>128</v>
      </c>
      <c r="H251" s="201">
        <v>15</v>
      </c>
      <c r="I251" s="202"/>
      <c r="J251" s="203">
        <f>ROUND(I251*H251,2)</f>
        <v>0</v>
      </c>
      <c r="K251" s="199" t="s">
        <v>119</v>
      </c>
      <c r="L251" s="44"/>
      <c r="M251" s="204" t="s">
        <v>19</v>
      </c>
      <c r="N251" s="205" t="s">
        <v>43</v>
      </c>
      <c r="O251" s="84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120</v>
      </c>
      <c r="AT251" s="208" t="s">
        <v>115</v>
      </c>
      <c r="AU251" s="208" t="s">
        <v>79</v>
      </c>
      <c r="AY251" s="17" t="s">
        <v>113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7" t="s">
        <v>77</v>
      </c>
      <c r="BK251" s="209">
        <f>ROUND(I251*H251,2)</f>
        <v>0</v>
      </c>
      <c r="BL251" s="17" t="s">
        <v>120</v>
      </c>
      <c r="BM251" s="208" t="s">
        <v>396</v>
      </c>
    </row>
    <row r="252" s="2" customFormat="1">
      <c r="A252" s="38"/>
      <c r="B252" s="39"/>
      <c r="C252" s="40"/>
      <c r="D252" s="210" t="s">
        <v>122</v>
      </c>
      <c r="E252" s="40"/>
      <c r="F252" s="211" t="s">
        <v>397</v>
      </c>
      <c r="G252" s="40"/>
      <c r="H252" s="40"/>
      <c r="I252" s="212"/>
      <c r="J252" s="40"/>
      <c r="K252" s="40"/>
      <c r="L252" s="44"/>
      <c r="M252" s="213"/>
      <c r="N252" s="214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122</v>
      </c>
      <c r="AU252" s="17" t="s">
        <v>79</v>
      </c>
    </row>
    <row r="253" s="2" customFormat="1">
      <c r="A253" s="38"/>
      <c r="B253" s="39"/>
      <c r="C253" s="40"/>
      <c r="D253" s="215" t="s">
        <v>124</v>
      </c>
      <c r="E253" s="40"/>
      <c r="F253" s="216" t="s">
        <v>398</v>
      </c>
      <c r="G253" s="40"/>
      <c r="H253" s="40"/>
      <c r="I253" s="212"/>
      <c r="J253" s="40"/>
      <c r="K253" s="40"/>
      <c r="L253" s="44"/>
      <c r="M253" s="213"/>
      <c r="N253" s="214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124</v>
      </c>
      <c r="AU253" s="17" t="s">
        <v>79</v>
      </c>
    </row>
    <row r="254" s="13" customFormat="1">
      <c r="A254" s="13"/>
      <c r="B254" s="217"/>
      <c r="C254" s="218"/>
      <c r="D254" s="210" t="s">
        <v>180</v>
      </c>
      <c r="E254" s="219" t="s">
        <v>19</v>
      </c>
      <c r="F254" s="220" t="s">
        <v>380</v>
      </c>
      <c r="G254" s="218"/>
      <c r="H254" s="221">
        <v>15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7" t="s">
        <v>180</v>
      </c>
      <c r="AU254" s="227" t="s">
        <v>79</v>
      </c>
      <c r="AV254" s="13" t="s">
        <v>79</v>
      </c>
      <c r="AW254" s="13" t="s">
        <v>33</v>
      </c>
      <c r="AX254" s="13" t="s">
        <v>77</v>
      </c>
      <c r="AY254" s="227" t="s">
        <v>113</v>
      </c>
    </row>
    <row r="255" s="2" customFormat="1" ht="21.75" customHeight="1">
      <c r="A255" s="38"/>
      <c r="B255" s="39"/>
      <c r="C255" s="197" t="s">
        <v>399</v>
      </c>
      <c r="D255" s="197" t="s">
        <v>115</v>
      </c>
      <c r="E255" s="198" t="s">
        <v>400</v>
      </c>
      <c r="F255" s="199" t="s">
        <v>401</v>
      </c>
      <c r="G255" s="200" t="s">
        <v>128</v>
      </c>
      <c r="H255" s="201">
        <v>5</v>
      </c>
      <c r="I255" s="202"/>
      <c r="J255" s="203">
        <f>ROUND(I255*H255,2)</f>
        <v>0</v>
      </c>
      <c r="K255" s="199" t="s">
        <v>119</v>
      </c>
      <c r="L255" s="44"/>
      <c r="M255" s="204" t="s">
        <v>19</v>
      </c>
      <c r="N255" s="205" t="s">
        <v>43</v>
      </c>
      <c r="O255" s="84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8" t="s">
        <v>120</v>
      </c>
      <c r="AT255" s="208" t="s">
        <v>115</v>
      </c>
      <c r="AU255" s="208" t="s">
        <v>79</v>
      </c>
      <c r="AY255" s="17" t="s">
        <v>113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7" t="s">
        <v>77</v>
      </c>
      <c r="BK255" s="209">
        <f>ROUND(I255*H255,2)</f>
        <v>0</v>
      </c>
      <c r="BL255" s="17" t="s">
        <v>120</v>
      </c>
      <c r="BM255" s="208" t="s">
        <v>402</v>
      </c>
    </row>
    <row r="256" s="2" customFormat="1">
      <c r="A256" s="38"/>
      <c r="B256" s="39"/>
      <c r="C256" s="40"/>
      <c r="D256" s="210" t="s">
        <v>122</v>
      </c>
      <c r="E256" s="40"/>
      <c r="F256" s="211" t="s">
        <v>403</v>
      </c>
      <c r="G256" s="40"/>
      <c r="H256" s="40"/>
      <c r="I256" s="212"/>
      <c r="J256" s="40"/>
      <c r="K256" s="40"/>
      <c r="L256" s="44"/>
      <c r="M256" s="213"/>
      <c r="N256" s="214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122</v>
      </c>
      <c r="AU256" s="17" t="s">
        <v>79</v>
      </c>
    </row>
    <row r="257" s="2" customFormat="1">
      <c r="A257" s="38"/>
      <c r="B257" s="39"/>
      <c r="C257" s="40"/>
      <c r="D257" s="215" t="s">
        <v>124</v>
      </c>
      <c r="E257" s="40"/>
      <c r="F257" s="216" t="s">
        <v>404</v>
      </c>
      <c r="G257" s="40"/>
      <c r="H257" s="40"/>
      <c r="I257" s="212"/>
      <c r="J257" s="40"/>
      <c r="K257" s="40"/>
      <c r="L257" s="44"/>
      <c r="M257" s="213"/>
      <c r="N257" s="214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124</v>
      </c>
      <c r="AU257" s="17" t="s">
        <v>79</v>
      </c>
    </row>
    <row r="258" s="13" customFormat="1">
      <c r="A258" s="13"/>
      <c r="B258" s="217"/>
      <c r="C258" s="218"/>
      <c r="D258" s="210" t="s">
        <v>180</v>
      </c>
      <c r="E258" s="219" t="s">
        <v>19</v>
      </c>
      <c r="F258" s="220" t="s">
        <v>373</v>
      </c>
      <c r="G258" s="218"/>
      <c r="H258" s="221">
        <v>5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7" t="s">
        <v>180</v>
      </c>
      <c r="AU258" s="227" t="s">
        <v>79</v>
      </c>
      <c r="AV258" s="13" t="s">
        <v>79</v>
      </c>
      <c r="AW258" s="13" t="s">
        <v>33</v>
      </c>
      <c r="AX258" s="13" t="s">
        <v>77</v>
      </c>
      <c r="AY258" s="227" t="s">
        <v>113</v>
      </c>
    </row>
    <row r="259" s="2" customFormat="1" ht="16.5" customHeight="1">
      <c r="A259" s="38"/>
      <c r="B259" s="39"/>
      <c r="C259" s="197" t="s">
        <v>405</v>
      </c>
      <c r="D259" s="197" t="s">
        <v>115</v>
      </c>
      <c r="E259" s="198" t="s">
        <v>406</v>
      </c>
      <c r="F259" s="199" t="s">
        <v>407</v>
      </c>
      <c r="G259" s="200" t="s">
        <v>128</v>
      </c>
      <c r="H259" s="201">
        <v>5</v>
      </c>
      <c r="I259" s="202"/>
      <c r="J259" s="203">
        <f>ROUND(I259*H259,2)</f>
        <v>0</v>
      </c>
      <c r="K259" s="199" t="s">
        <v>119</v>
      </c>
      <c r="L259" s="44"/>
      <c r="M259" s="204" t="s">
        <v>19</v>
      </c>
      <c r="N259" s="205" t="s">
        <v>43</v>
      </c>
      <c r="O259" s="84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120</v>
      </c>
      <c r="AT259" s="208" t="s">
        <v>115</v>
      </c>
      <c r="AU259" s="208" t="s">
        <v>79</v>
      </c>
      <c r="AY259" s="17" t="s">
        <v>113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7" t="s">
        <v>77</v>
      </c>
      <c r="BK259" s="209">
        <f>ROUND(I259*H259,2)</f>
        <v>0</v>
      </c>
      <c r="BL259" s="17" t="s">
        <v>120</v>
      </c>
      <c r="BM259" s="208" t="s">
        <v>408</v>
      </c>
    </row>
    <row r="260" s="2" customFormat="1">
      <c r="A260" s="38"/>
      <c r="B260" s="39"/>
      <c r="C260" s="40"/>
      <c r="D260" s="210" t="s">
        <v>122</v>
      </c>
      <c r="E260" s="40"/>
      <c r="F260" s="211" t="s">
        <v>409</v>
      </c>
      <c r="G260" s="40"/>
      <c r="H260" s="40"/>
      <c r="I260" s="212"/>
      <c r="J260" s="40"/>
      <c r="K260" s="40"/>
      <c r="L260" s="44"/>
      <c r="M260" s="213"/>
      <c r="N260" s="214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122</v>
      </c>
      <c r="AU260" s="17" t="s">
        <v>79</v>
      </c>
    </row>
    <row r="261" s="2" customFormat="1">
      <c r="A261" s="38"/>
      <c r="B261" s="39"/>
      <c r="C261" s="40"/>
      <c r="D261" s="215" t="s">
        <v>124</v>
      </c>
      <c r="E261" s="40"/>
      <c r="F261" s="216" t="s">
        <v>410</v>
      </c>
      <c r="G261" s="40"/>
      <c r="H261" s="40"/>
      <c r="I261" s="212"/>
      <c r="J261" s="40"/>
      <c r="K261" s="40"/>
      <c r="L261" s="44"/>
      <c r="M261" s="213"/>
      <c r="N261" s="21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124</v>
      </c>
      <c r="AU261" s="17" t="s">
        <v>79</v>
      </c>
    </row>
    <row r="262" s="13" customFormat="1">
      <c r="A262" s="13"/>
      <c r="B262" s="217"/>
      <c r="C262" s="218"/>
      <c r="D262" s="210" t="s">
        <v>180</v>
      </c>
      <c r="E262" s="219" t="s">
        <v>19</v>
      </c>
      <c r="F262" s="220" t="s">
        <v>373</v>
      </c>
      <c r="G262" s="218"/>
      <c r="H262" s="221">
        <v>5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7" t="s">
        <v>180</v>
      </c>
      <c r="AU262" s="227" t="s">
        <v>79</v>
      </c>
      <c r="AV262" s="13" t="s">
        <v>79</v>
      </c>
      <c r="AW262" s="13" t="s">
        <v>33</v>
      </c>
      <c r="AX262" s="13" t="s">
        <v>77</v>
      </c>
      <c r="AY262" s="227" t="s">
        <v>113</v>
      </c>
    </row>
    <row r="263" s="2" customFormat="1" ht="16.5" customHeight="1">
      <c r="A263" s="38"/>
      <c r="B263" s="39"/>
      <c r="C263" s="197" t="s">
        <v>411</v>
      </c>
      <c r="D263" s="197" t="s">
        <v>115</v>
      </c>
      <c r="E263" s="198" t="s">
        <v>412</v>
      </c>
      <c r="F263" s="199" t="s">
        <v>413</v>
      </c>
      <c r="G263" s="200" t="s">
        <v>128</v>
      </c>
      <c r="H263" s="201">
        <v>15</v>
      </c>
      <c r="I263" s="202"/>
      <c r="J263" s="203">
        <f>ROUND(I263*H263,2)</f>
        <v>0</v>
      </c>
      <c r="K263" s="199" t="s">
        <v>119</v>
      </c>
      <c r="L263" s="44"/>
      <c r="M263" s="204" t="s">
        <v>19</v>
      </c>
      <c r="N263" s="205" t="s">
        <v>43</v>
      </c>
      <c r="O263" s="84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8" t="s">
        <v>120</v>
      </c>
      <c r="AT263" s="208" t="s">
        <v>115</v>
      </c>
      <c r="AU263" s="208" t="s">
        <v>79</v>
      </c>
      <c r="AY263" s="17" t="s">
        <v>113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7" t="s">
        <v>77</v>
      </c>
      <c r="BK263" s="209">
        <f>ROUND(I263*H263,2)</f>
        <v>0</v>
      </c>
      <c r="BL263" s="17" t="s">
        <v>120</v>
      </c>
      <c r="BM263" s="208" t="s">
        <v>414</v>
      </c>
    </row>
    <row r="264" s="2" customFormat="1">
      <c r="A264" s="38"/>
      <c r="B264" s="39"/>
      <c r="C264" s="40"/>
      <c r="D264" s="210" t="s">
        <v>122</v>
      </c>
      <c r="E264" s="40"/>
      <c r="F264" s="211" t="s">
        <v>415</v>
      </c>
      <c r="G264" s="40"/>
      <c r="H264" s="40"/>
      <c r="I264" s="212"/>
      <c r="J264" s="40"/>
      <c r="K264" s="40"/>
      <c r="L264" s="44"/>
      <c r="M264" s="213"/>
      <c r="N264" s="214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122</v>
      </c>
      <c r="AU264" s="17" t="s">
        <v>79</v>
      </c>
    </row>
    <row r="265" s="2" customFormat="1">
      <c r="A265" s="38"/>
      <c r="B265" s="39"/>
      <c r="C265" s="40"/>
      <c r="D265" s="215" t="s">
        <v>124</v>
      </c>
      <c r="E265" s="40"/>
      <c r="F265" s="216" t="s">
        <v>416</v>
      </c>
      <c r="G265" s="40"/>
      <c r="H265" s="40"/>
      <c r="I265" s="212"/>
      <c r="J265" s="40"/>
      <c r="K265" s="40"/>
      <c r="L265" s="44"/>
      <c r="M265" s="213"/>
      <c r="N265" s="21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124</v>
      </c>
      <c r="AU265" s="17" t="s">
        <v>79</v>
      </c>
    </row>
    <row r="266" s="13" customFormat="1">
      <c r="A266" s="13"/>
      <c r="B266" s="217"/>
      <c r="C266" s="218"/>
      <c r="D266" s="210" t="s">
        <v>180</v>
      </c>
      <c r="E266" s="219" t="s">
        <v>19</v>
      </c>
      <c r="F266" s="220" t="s">
        <v>380</v>
      </c>
      <c r="G266" s="218"/>
      <c r="H266" s="221">
        <v>15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7" t="s">
        <v>180</v>
      </c>
      <c r="AU266" s="227" t="s">
        <v>79</v>
      </c>
      <c r="AV266" s="13" t="s">
        <v>79</v>
      </c>
      <c r="AW266" s="13" t="s">
        <v>33</v>
      </c>
      <c r="AX266" s="13" t="s">
        <v>77</v>
      </c>
      <c r="AY266" s="227" t="s">
        <v>113</v>
      </c>
    </row>
    <row r="267" s="2" customFormat="1" ht="16.5" customHeight="1">
      <c r="A267" s="38"/>
      <c r="B267" s="39"/>
      <c r="C267" s="197" t="s">
        <v>417</v>
      </c>
      <c r="D267" s="197" t="s">
        <v>115</v>
      </c>
      <c r="E267" s="198" t="s">
        <v>418</v>
      </c>
      <c r="F267" s="199" t="s">
        <v>419</v>
      </c>
      <c r="G267" s="200" t="s">
        <v>128</v>
      </c>
      <c r="H267" s="201">
        <v>5</v>
      </c>
      <c r="I267" s="202"/>
      <c r="J267" s="203">
        <f>ROUND(I267*H267,2)</f>
        <v>0</v>
      </c>
      <c r="K267" s="199" t="s">
        <v>119</v>
      </c>
      <c r="L267" s="44"/>
      <c r="M267" s="204" t="s">
        <v>19</v>
      </c>
      <c r="N267" s="205" t="s">
        <v>43</v>
      </c>
      <c r="O267" s="84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8" t="s">
        <v>120</v>
      </c>
      <c r="AT267" s="208" t="s">
        <v>115</v>
      </c>
      <c r="AU267" s="208" t="s">
        <v>79</v>
      </c>
      <c r="AY267" s="17" t="s">
        <v>113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7" t="s">
        <v>77</v>
      </c>
      <c r="BK267" s="209">
        <f>ROUND(I267*H267,2)</f>
        <v>0</v>
      </c>
      <c r="BL267" s="17" t="s">
        <v>120</v>
      </c>
      <c r="BM267" s="208" t="s">
        <v>420</v>
      </c>
    </row>
    <row r="268" s="2" customFormat="1">
      <c r="A268" s="38"/>
      <c r="B268" s="39"/>
      <c r="C268" s="40"/>
      <c r="D268" s="210" t="s">
        <v>122</v>
      </c>
      <c r="E268" s="40"/>
      <c r="F268" s="211" t="s">
        <v>421</v>
      </c>
      <c r="G268" s="40"/>
      <c r="H268" s="40"/>
      <c r="I268" s="212"/>
      <c r="J268" s="40"/>
      <c r="K268" s="40"/>
      <c r="L268" s="44"/>
      <c r="M268" s="213"/>
      <c r="N268" s="214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122</v>
      </c>
      <c r="AU268" s="17" t="s">
        <v>79</v>
      </c>
    </row>
    <row r="269" s="2" customFormat="1">
      <c r="A269" s="38"/>
      <c r="B269" s="39"/>
      <c r="C269" s="40"/>
      <c r="D269" s="215" t="s">
        <v>124</v>
      </c>
      <c r="E269" s="40"/>
      <c r="F269" s="216" t="s">
        <v>422</v>
      </c>
      <c r="G269" s="40"/>
      <c r="H269" s="40"/>
      <c r="I269" s="212"/>
      <c r="J269" s="40"/>
      <c r="K269" s="40"/>
      <c r="L269" s="44"/>
      <c r="M269" s="213"/>
      <c r="N269" s="214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124</v>
      </c>
      <c r="AU269" s="17" t="s">
        <v>79</v>
      </c>
    </row>
    <row r="270" s="13" customFormat="1">
      <c r="A270" s="13"/>
      <c r="B270" s="217"/>
      <c r="C270" s="218"/>
      <c r="D270" s="210" t="s">
        <v>180</v>
      </c>
      <c r="E270" s="219" t="s">
        <v>19</v>
      </c>
      <c r="F270" s="220" t="s">
        <v>373</v>
      </c>
      <c r="G270" s="218"/>
      <c r="H270" s="221">
        <v>5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7" t="s">
        <v>180</v>
      </c>
      <c r="AU270" s="227" t="s">
        <v>79</v>
      </c>
      <c r="AV270" s="13" t="s">
        <v>79</v>
      </c>
      <c r="AW270" s="13" t="s">
        <v>33</v>
      </c>
      <c r="AX270" s="13" t="s">
        <v>77</v>
      </c>
      <c r="AY270" s="227" t="s">
        <v>113</v>
      </c>
    </row>
    <row r="271" s="2" customFormat="1" ht="16.5" customHeight="1">
      <c r="A271" s="38"/>
      <c r="B271" s="39"/>
      <c r="C271" s="197" t="s">
        <v>423</v>
      </c>
      <c r="D271" s="197" t="s">
        <v>115</v>
      </c>
      <c r="E271" s="198" t="s">
        <v>424</v>
      </c>
      <c r="F271" s="199" t="s">
        <v>425</v>
      </c>
      <c r="G271" s="200" t="s">
        <v>118</v>
      </c>
      <c r="H271" s="201">
        <v>3</v>
      </c>
      <c r="I271" s="202"/>
      <c r="J271" s="203">
        <f>ROUND(I271*H271,2)</f>
        <v>0</v>
      </c>
      <c r="K271" s="199" t="s">
        <v>119</v>
      </c>
      <c r="L271" s="44"/>
      <c r="M271" s="204" t="s">
        <v>19</v>
      </c>
      <c r="N271" s="205" t="s">
        <v>43</v>
      </c>
      <c r="O271" s="84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120</v>
      </c>
      <c r="AT271" s="208" t="s">
        <v>115</v>
      </c>
      <c r="AU271" s="208" t="s">
        <v>79</v>
      </c>
      <c r="AY271" s="17" t="s">
        <v>113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7" t="s">
        <v>77</v>
      </c>
      <c r="BK271" s="209">
        <f>ROUND(I271*H271,2)</f>
        <v>0</v>
      </c>
      <c r="BL271" s="17" t="s">
        <v>120</v>
      </c>
      <c r="BM271" s="208" t="s">
        <v>426</v>
      </c>
    </row>
    <row r="272" s="2" customFormat="1">
      <c r="A272" s="38"/>
      <c r="B272" s="39"/>
      <c r="C272" s="40"/>
      <c r="D272" s="210" t="s">
        <v>122</v>
      </c>
      <c r="E272" s="40"/>
      <c r="F272" s="211" t="s">
        <v>427</v>
      </c>
      <c r="G272" s="40"/>
      <c r="H272" s="40"/>
      <c r="I272" s="212"/>
      <c r="J272" s="40"/>
      <c r="K272" s="40"/>
      <c r="L272" s="44"/>
      <c r="M272" s="213"/>
      <c r="N272" s="214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122</v>
      </c>
      <c r="AU272" s="17" t="s">
        <v>79</v>
      </c>
    </row>
    <row r="273" s="2" customFormat="1">
      <c r="A273" s="38"/>
      <c r="B273" s="39"/>
      <c r="C273" s="40"/>
      <c r="D273" s="215" t="s">
        <v>124</v>
      </c>
      <c r="E273" s="40"/>
      <c r="F273" s="216" t="s">
        <v>428</v>
      </c>
      <c r="G273" s="40"/>
      <c r="H273" s="40"/>
      <c r="I273" s="212"/>
      <c r="J273" s="40"/>
      <c r="K273" s="40"/>
      <c r="L273" s="44"/>
      <c r="M273" s="213"/>
      <c r="N273" s="21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124</v>
      </c>
      <c r="AU273" s="17" t="s">
        <v>79</v>
      </c>
    </row>
    <row r="274" s="2" customFormat="1" ht="21.75" customHeight="1">
      <c r="A274" s="38"/>
      <c r="B274" s="39"/>
      <c r="C274" s="197" t="s">
        <v>429</v>
      </c>
      <c r="D274" s="197" t="s">
        <v>115</v>
      </c>
      <c r="E274" s="198" t="s">
        <v>430</v>
      </c>
      <c r="F274" s="199" t="s">
        <v>431</v>
      </c>
      <c r="G274" s="200" t="s">
        <v>264</v>
      </c>
      <c r="H274" s="201">
        <v>95.430000000000007</v>
      </c>
      <c r="I274" s="202"/>
      <c r="J274" s="203">
        <f>ROUND(I274*H274,2)</f>
        <v>0</v>
      </c>
      <c r="K274" s="199" t="s">
        <v>176</v>
      </c>
      <c r="L274" s="44"/>
      <c r="M274" s="204" t="s">
        <v>19</v>
      </c>
      <c r="N274" s="205" t="s">
        <v>43</v>
      </c>
      <c r="O274" s="84"/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8" t="s">
        <v>120</v>
      </c>
      <c r="AT274" s="208" t="s">
        <v>115</v>
      </c>
      <c r="AU274" s="208" t="s">
        <v>79</v>
      </c>
      <c r="AY274" s="17" t="s">
        <v>113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7" t="s">
        <v>77</v>
      </c>
      <c r="BK274" s="209">
        <f>ROUND(I274*H274,2)</f>
        <v>0</v>
      </c>
      <c r="BL274" s="17" t="s">
        <v>120</v>
      </c>
      <c r="BM274" s="208" t="s">
        <v>432</v>
      </c>
    </row>
    <row r="275" s="2" customFormat="1">
      <c r="A275" s="38"/>
      <c r="B275" s="39"/>
      <c r="C275" s="40"/>
      <c r="D275" s="210" t="s">
        <v>122</v>
      </c>
      <c r="E275" s="40"/>
      <c r="F275" s="211" t="s">
        <v>433</v>
      </c>
      <c r="G275" s="40"/>
      <c r="H275" s="40"/>
      <c r="I275" s="212"/>
      <c r="J275" s="40"/>
      <c r="K275" s="40"/>
      <c r="L275" s="44"/>
      <c r="M275" s="213"/>
      <c r="N275" s="21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122</v>
      </c>
      <c r="AU275" s="17" t="s">
        <v>79</v>
      </c>
    </row>
    <row r="276" s="2" customFormat="1">
      <c r="A276" s="38"/>
      <c r="B276" s="39"/>
      <c r="C276" s="40"/>
      <c r="D276" s="215" t="s">
        <v>124</v>
      </c>
      <c r="E276" s="40"/>
      <c r="F276" s="216" t="s">
        <v>434</v>
      </c>
      <c r="G276" s="40"/>
      <c r="H276" s="40"/>
      <c r="I276" s="212"/>
      <c r="J276" s="40"/>
      <c r="K276" s="40"/>
      <c r="L276" s="44"/>
      <c r="M276" s="213"/>
      <c r="N276" s="214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124</v>
      </c>
      <c r="AU276" s="17" t="s">
        <v>79</v>
      </c>
    </row>
    <row r="277" s="13" customFormat="1">
      <c r="A277" s="13"/>
      <c r="B277" s="217"/>
      <c r="C277" s="218"/>
      <c r="D277" s="210" t="s">
        <v>180</v>
      </c>
      <c r="E277" s="219" t="s">
        <v>19</v>
      </c>
      <c r="F277" s="220" t="s">
        <v>435</v>
      </c>
      <c r="G277" s="218"/>
      <c r="H277" s="221">
        <v>322.52600000000001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7" t="s">
        <v>180</v>
      </c>
      <c r="AU277" s="227" t="s">
        <v>79</v>
      </c>
      <c r="AV277" s="13" t="s">
        <v>79</v>
      </c>
      <c r="AW277" s="13" t="s">
        <v>33</v>
      </c>
      <c r="AX277" s="13" t="s">
        <v>72</v>
      </c>
      <c r="AY277" s="227" t="s">
        <v>113</v>
      </c>
    </row>
    <row r="278" s="13" customFormat="1">
      <c r="A278" s="13"/>
      <c r="B278" s="217"/>
      <c r="C278" s="218"/>
      <c r="D278" s="210" t="s">
        <v>180</v>
      </c>
      <c r="E278" s="219" t="s">
        <v>19</v>
      </c>
      <c r="F278" s="220" t="s">
        <v>436</v>
      </c>
      <c r="G278" s="218"/>
      <c r="H278" s="221">
        <v>-227.096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7" t="s">
        <v>180</v>
      </c>
      <c r="AU278" s="227" t="s">
        <v>79</v>
      </c>
      <c r="AV278" s="13" t="s">
        <v>79</v>
      </c>
      <c r="AW278" s="13" t="s">
        <v>33</v>
      </c>
      <c r="AX278" s="13" t="s">
        <v>72</v>
      </c>
      <c r="AY278" s="227" t="s">
        <v>113</v>
      </c>
    </row>
    <row r="279" s="14" customFormat="1">
      <c r="A279" s="14"/>
      <c r="B279" s="228"/>
      <c r="C279" s="229"/>
      <c r="D279" s="210" t="s">
        <v>180</v>
      </c>
      <c r="E279" s="230" t="s">
        <v>19</v>
      </c>
      <c r="F279" s="231" t="s">
        <v>191</v>
      </c>
      <c r="G279" s="229"/>
      <c r="H279" s="232">
        <v>95.430000000000007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8" t="s">
        <v>180</v>
      </c>
      <c r="AU279" s="238" t="s">
        <v>79</v>
      </c>
      <c r="AV279" s="14" t="s">
        <v>120</v>
      </c>
      <c r="AW279" s="14" t="s">
        <v>33</v>
      </c>
      <c r="AX279" s="14" t="s">
        <v>77</v>
      </c>
      <c r="AY279" s="238" t="s">
        <v>113</v>
      </c>
    </row>
    <row r="280" s="2" customFormat="1" ht="16.5" customHeight="1">
      <c r="A280" s="38"/>
      <c r="B280" s="39"/>
      <c r="C280" s="197" t="s">
        <v>437</v>
      </c>
      <c r="D280" s="197" t="s">
        <v>115</v>
      </c>
      <c r="E280" s="198" t="s">
        <v>438</v>
      </c>
      <c r="F280" s="199" t="s">
        <v>439</v>
      </c>
      <c r="G280" s="200" t="s">
        <v>440</v>
      </c>
      <c r="H280" s="201">
        <v>190.86000000000001</v>
      </c>
      <c r="I280" s="202"/>
      <c r="J280" s="203">
        <f>ROUND(I280*H280,2)</f>
        <v>0</v>
      </c>
      <c r="K280" s="199" t="s">
        <v>176</v>
      </c>
      <c r="L280" s="44"/>
      <c r="M280" s="204" t="s">
        <v>19</v>
      </c>
      <c r="N280" s="205" t="s">
        <v>43</v>
      </c>
      <c r="O280" s="84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8" t="s">
        <v>120</v>
      </c>
      <c r="AT280" s="208" t="s">
        <v>115</v>
      </c>
      <c r="AU280" s="208" t="s">
        <v>79</v>
      </c>
      <c r="AY280" s="17" t="s">
        <v>113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7" t="s">
        <v>77</v>
      </c>
      <c r="BK280" s="209">
        <f>ROUND(I280*H280,2)</f>
        <v>0</v>
      </c>
      <c r="BL280" s="17" t="s">
        <v>120</v>
      </c>
      <c r="BM280" s="208" t="s">
        <v>441</v>
      </c>
    </row>
    <row r="281" s="2" customFormat="1">
      <c r="A281" s="38"/>
      <c r="B281" s="39"/>
      <c r="C281" s="40"/>
      <c r="D281" s="210" t="s">
        <v>122</v>
      </c>
      <c r="E281" s="40"/>
      <c r="F281" s="211" t="s">
        <v>442</v>
      </c>
      <c r="G281" s="40"/>
      <c r="H281" s="40"/>
      <c r="I281" s="212"/>
      <c r="J281" s="40"/>
      <c r="K281" s="40"/>
      <c r="L281" s="44"/>
      <c r="M281" s="213"/>
      <c r="N281" s="21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122</v>
      </c>
      <c r="AU281" s="17" t="s">
        <v>79</v>
      </c>
    </row>
    <row r="282" s="2" customFormat="1">
      <c r="A282" s="38"/>
      <c r="B282" s="39"/>
      <c r="C282" s="40"/>
      <c r="D282" s="215" t="s">
        <v>124</v>
      </c>
      <c r="E282" s="40"/>
      <c r="F282" s="216" t="s">
        <v>443</v>
      </c>
      <c r="G282" s="40"/>
      <c r="H282" s="40"/>
      <c r="I282" s="212"/>
      <c r="J282" s="40"/>
      <c r="K282" s="40"/>
      <c r="L282" s="44"/>
      <c r="M282" s="213"/>
      <c r="N282" s="21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124</v>
      </c>
      <c r="AU282" s="17" t="s">
        <v>79</v>
      </c>
    </row>
    <row r="283" s="2" customFormat="1">
      <c r="A283" s="38"/>
      <c r="B283" s="39"/>
      <c r="C283" s="40"/>
      <c r="D283" s="210" t="s">
        <v>444</v>
      </c>
      <c r="E283" s="40"/>
      <c r="F283" s="239" t="s">
        <v>445</v>
      </c>
      <c r="G283" s="40"/>
      <c r="H283" s="40"/>
      <c r="I283" s="212"/>
      <c r="J283" s="40"/>
      <c r="K283" s="40"/>
      <c r="L283" s="44"/>
      <c r="M283" s="213"/>
      <c r="N283" s="214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444</v>
      </c>
      <c r="AU283" s="17" t="s">
        <v>79</v>
      </c>
    </row>
    <row r="284" s="13" customFormat="1">
      <c r="A284" s="13"/>
      <c r="B284" s="217"/>
      <c r="C284" s="218"/>
      <c r="D284" s="210" t="s">
        <v>180</v>
      </c>
      <c r="E284" s="219" t="s">
        <v>19</v>
      </c>
      <c r="F284" s="220" t="s">
        <v>446</v>
      </c>
      <c r="G284" s="218"/>
      <c r="H284" s="221">
        <v>95.430000000000007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7" t="s">
        <v>180</v>
      </c>
      <c r="AU284" s="227" t="s">
        <v>79</v>
      </c>
      <c r="AV284" s="13" t="s">
        <v>79</v>
      </c>
      <c r="AW284" s="13" t="s">
        <v>33</v>
      </c>
      <c r="AX284" s="13" t="s">
        <v>72</v>
      </c>
      <c r="AY284" s="227" t="s">
        <v>113</v>
      </c>
    </row>
    <row r="285" s="13" customFormat="1">
      <c r="A285" s="13"/>
      <c r="B285" s="217"/>
      <c r="C285" s="218"/>
      <c r="D285" s="210" t="s">
        <v>180</v>
      </c>
      <c r="E285" s="219" t="s">
        <v>19</v>
      </c>
      <c r="F285" s="220" t="s">
        <v>447</v>
      </c>
      <c r="G285" s="218"/>
      <c r="H285" s="221">
        <v>190.86000000000001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7" t="s">
        <v>180</v>
      </c>
      <c r="AU285" s="227" t="s">
        <v>79</v>
      </c>
      <c r="AV285" s="13" t="s">
        <v>79</v>
      </c>
      <c r="AW285" s="13" t="s">
        <v>33</v>
      </c>
      <c r="AX285" s="13" t="s">
        <v>77</v>
      </c>
      <c r="AY285" s="227" t="s">
        <v>113</v>
      </c>
    </row>
    <row r="286" s="2" customFormat="1" ht="16.5" customHeight="1">
      <c r="A286" s="38"/>
      <c r="B286" s="39"/>
      <c r="C286" s="197" t="s">
        <v>448</v>
      </c>
      <c r="D286" s="197" t="s">
        <v>115</v>
      </c>
      <c r="E286" s="198" t="s">
        <v>449</v>
      </c>
      <c r="F286" s="199" t="s">
        <v>450</v>
      </c>
      <c r="G286" s="200" t="s">
        <v>264</v>
      </c>
      <c r="H286" s="201">
        <v>242.096</v>
      </c>
      <c r="I286" s="202"/>
      <c r="J286" s="203">
        <f>ROUND(I286*H286,2)</f>
        <v>0</v>
      </c>
      <c r="K286" s="199" t="s">
        <v>176</v>
      </c>
      <c r="L286" s="44"/>
      <c r="M286" s="204" t="s">
        <v>19</v>
      </c>
      <c r="N286" s="205" t="s">
        <v>43</v>
      </c>
      <c r="O286" s="84"/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08" t="s">
        <v>120</v>
      </c>
      <c r="AT286" s="208" t="s">
        <v>115</v>
      </c>
      <c r="AU286" s="208" t="s">
        <v>79</v>
      </c>
      <c r="AY286" s="17" t="s">
        <v>113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7" t="s">
        <v>77</v>
      </c>
      <c r="BK286" s="209">
        <f>ROUND(I286*H286,2)</f>
        <v>0</v>
      </c>
      <c r="BL286" s="17" t="s">
        <v>120</v>
      </c>
      <c r="BM286" s="208" t="s">
        <v>451</v>
      </c>
    </row>
    <row r="287" s="2" customFormat="1">
      <c r="A287" s="38"/>
      <c r="B287" s="39"/>
      <c r="C287" s="40"/>
      <c r="D287" s="210" t="s">
        <v>122</v>
      </c>
      <c r="E287" s="40"/>
      <c r="F287" s="211" t="s">
        <v>452</v>
      </c>
      <c r="G287" s="40"/>
      <c r="H287" s="40"/>
      <c r="I287" s="212"/>
      <c r="J287" s="40"/>
      <c r="K287" s="40"/>
      <c r="L287" s="44"/>
      <c r="M287" s="213"/>
      <c r="N287" s="214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122</v>
      </c>
      <c r="AU287" s="17" t="s">
        <v>79</v>
      </c>
    </row>
    <row r="288" s="2" customFormat="1">
      <c r="A288" s="38"/>
      <c r="B288" s="39"/>
      <c r="C288" s="40"/>
      <c r="D288" s="215" t="s">
        <v>124</v>
      </c>
      <c r="E288" s="40"/>
      <c r="F288" s="216" t="s">
        <v>453</v>
      </c>
      <c r="G288" s="40"/>
      <c r="H288" s="40"/>
      <c r="I288" s="212"/>
      <c r="J288" s="40"/>
      <c r="K288" s="40"/>
      <c r="L288" s="44"/>
      <c r="M288" s="213"/>
      <c r="N288" s="214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124</v>
      </c>
      <c r="AU288" s="17" t="s">
        <v>79</v>
      </c>
    </row>
    <row r="289" s="13" customFormat="1">
      <c r="A289" s="13"/>
      <c r="B289" s="217"/>
      <c r="C289" s="218"/>
      <c r="D289" s="210" t="s">
        <v>180</v>
      </c>
      <c r="E289" s="219" t="s">
        <v>19</v>
      </c>
      <c r="F289" s="220" t="s">
        <v>435</v>
      </c>
      <c r="G289" s="218"/>
      <c r="H289" s="221">
        <v>322.52600000000001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7" t="s">
        <v>180</v>
      </c>
      <c r="AU289" s="227" t="s">
        <v>79</v>
      </c>
      <c r="AV289" s="13" t="s">
        <v>79</v>
      </c>
      <c r="AW289" s="13" t="s">
        <v>33</v>
      </c>
      <c r="AX289" s="13" t="s">
        <v>72</v>
      </c>
      <c r="AY289" s="227" t="s">
        <v>113</v>
      </c>
    </row>
    <row r="290" s="13" customFormat="1">
      <c r="A290" s="13"/>
      <c r="B290" s="217"/>
      <c r="C290" s="218"/>
      <c r="D290" s="210" t="s">
        <v>180</v>
      </c>
      <c r="E290" s="219" t="s">
        <v>19</v>
      </c>
      <c r="F290" s="220" t="s">
        <v>454</v>
      </c>
      <c r="G290" s="218"/>
      <c r="H290" s="221">
        <v>-32.911000000000001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7" t="s">
        <v>180</v>
      </c>
      <c r="AU290" s="227" t="s">
        <v>79</v>
      </c>
      <c r="AV290" s="13" t="s">
        <v>79</v>
      </c>
      <c r="AW290" s="13" t="s">
        <v>33</v>
      </c>
      <c r="AX290" s="13" t="s">
        <v>72</v>
      </c>
      <c r="AY290" s="227" t="s">
        <v>113</v>
      </c>
    </row>
    <row r="291" s="13" customFormat="1">
      <c r="A291" s="13"/>
      <c r="B291" s="217"/>
      <c r="C291" s="218"/>
      <c r="D291" s="210" t="s">
        <v>180</v>
      </c>
      <c r="E291" s="219" t="s">
        <v>19</v>
      </c>
      <c r="F291" s="220" t="s">
        <v>455</v>
      </c>
      <c r="G291" s="218"/>
      <c r="H291" s="221">
        <v>-41.423999999999999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7" t="s">
        <v>180</v>
      </c>
      <c r="AU291" s="227" t="s">
        <v>79</v>
      </c>
      <c r="AV291" s="13" t="s">
        <v>79</v>
      </c>
      <c r="AW291" s="13" t="s">
        <v>33</v>
      </c>
      <c r="AX291" s="13" t="s">
        <v>72</v>
      </c>
      <c r="AY291" s="227" t="s">
        <v>113</v>
      </c>
    </row>
    <row r="292" s="13" customFormat="1">
      <c r="A292" s="13"/>
      <c r="B292" s="217"/>
      <c r="C292" s="218"/>
      <c r="D292" s="210" t="s">
        <v>180</v>
      </c>
      <c r="E292" s="219" t="s">
        <v>19</v>
      </c>
      <c r="F292" s="220" t="s">
        <v>456</v>
      </c>
      <c r="G292" s="218"/>
      <c r="H292" s="221">
        <v>-8.4149999999999991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7" t="s">
        <v>180</v>
      </c>
      <c r="AU292" s="227" t="s">
        <v>79</v>
      </c>
      <c r="AV292" s="13" t="s">
        <v>79</v>
      </c>
      <c r="AW292" s="13" t="s">
        <v>33</v>
      </c>
      <c r="AX292" s="13" t="s">
        <v>72</v>
      </c>
      <c r="AY292" s="227" t="s">
        <v>113</v>
      </c>
    </row>
    <row r="293" s="13" customFormat="1">
      <c r="A293" s="13"/>
      <c r="B293" s="217"/>
      <c r="C293" s="218"/>
      <c r="D293" s="210" t="s">
        <v>180</v>
      </c>
      <c r="E293" s="219" t="s">
        <v>19</v>
      </c>
      <c r="F293" s="220" t="s">
        <v>457</v>
      </c>
      <c r="G293" s="218"/>
      <c r="H293" s="221">
        <v>-12.68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7" t="s">
        <v>180</v>
      </c>
      <c r="AU293" s="227" t="s">
        <v>79</v>
      </c>
      <c r="AV293" s="13" t="s">
        <v>79</v>
      </c>
      <c r="AW293" s="13" t="s">
        <v>33</v>
      </c>
      <c r="AX293" s="13" t="s">
        <v>72</v>
      </c>
      <c r="AY293" s="227" t="s">
        <v>113</v>
      </c>
    </row>
    <row r="294" s="13" customFormat="1">
      <c r="A294" s="13"/>
      <c r="B294" s="217"/>
      <c r="C294" s="218"/>
      <c r="D294" s="210" t="s">
        <v>180</v>
      </c>
      <c r="E294" s="219" t="s">
        <v>19</v>
      </c>
      <c r="F294" s="220" t="s">
        <v>8</v>
      </c>
      <c r="G294" s="218"/>
      <c r="H294" s="221">
        <v>15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7" t="s">
        <v>180</v>
      </c>
      <c r="AU294" s="227" t="s">
        <v>79</v>
      </c>
      <c r="AV294" s="13" t="s">
        <v>79</v>
      </c>
      <c r="AW294" s="13" t="s">
        <v>33</v>
      </c>
      <c r="AX294" s="13" t="s">
        <v>72</v>
      </c>
      <c r="AY294" s="227" t="s">
        <v>113</v>
      </c>
    </row>
    <row r="295" s="14" customFormat="1">
      <c r="A295" s="14"/>
      <c r="B295" s="228"/>
      <c r="C295" s="229"/>
      <c r="D295" s="210" t="s">
        <v>180</v>
      </c>
      <c r="E295" s="230" t="s">
        <v>19</v>
      </c>
      <c r="F295" s="231" t="s">
        <v>191</v>
      </c>
      <c r="G295" s="229"/>
      <c r="H295" s="232">
        <v>242.096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8" t="s">
        <v>180</v>
      </c>
      <c r="AU295" s="238" t="s">
        <v>79</v>
      </c>
      <c r="AV295" s="14" t="s">
        <v>120</v>
      </c>
      <c r="AW295" s="14" t="s">
        <v>33</v>
      </c>
      <c r="AX295" s="14" t="s">
        <v>77</v>
      </c>
      <c r="AY295" s="238" t="s">
        <v>113</v>
      </c>
    </row>
    <row r="296" s="2" customFormat="1" ht="16.5" customHeight="1">
      <c r="A296" s="38"/>
      <c r="B296" s="39"/>
      <c r="C296" s="197" t="s">
        <v>458</v>
      </c>
      <c r="D296" s="197" t="s">
        <v>115</v>
      </c>
      <c r="E296" s="198" t="s">
        <v>459</v>
      </c>
      <c r="F296" s="199" t="s">
        <v>460</v>
      </c>
      <c r="G296" s="200" t="s">
        <v>264</v>
      </c>
      <c r="H296" s="201">
        <v>76.227999999999994</v>
      </c>
      <c r="I296" s="202"/>
      <c r="J296" s="203">
        <f>ROUND(I296*H296,2)</f>
        <v>0</v>
      </c>
      <c r="K296" s="199" t="s">
        <v>176</v>
      </c>
      <c r="L296" s="44"/>
      <c r="M296" s="204" t="s">
        <v>19</v>
      </c>
      <c r="N296" s="205" t="s">
        <v>43</v>
      </c>
      <c r="O296" s="84"/>
      <c r="P296" s="206">
        <f>O296*H296</f>
        <v>0</v>
      </c>
      <c r="Q296" s="206">
        <v>0</v>
      </c>
      <c r="R296" s="206">
        <f>Q296*H296</f>
        <v>0</v>
      </c>
      <c r="S296" s="206">
        <v>0</v>
      </c>
      <c r="T296" s="20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8" t="s">
        <v>120</v>
      </c>
      <c r="AT296" s="208" t="s">
        <v>115</v>
      </c>
      <c r="AU296" s="208" t="s">
        <v>79</v>
      </c>
      <c r="AY296" s="17" t="s">
        <v>113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7" t="s">
        <v>77</v>
      </c>
      <c r="BK296" s="209">
        <f>ROUND(I296*H296,2)</f>
        <v>0</v>
      </c>
      <c r="BL296" s="17" t="s">
        <v>120</v>
      </c>
      <c r="BM296" s="208" t="s">
        <v>461</v>
      </c>
    </row>
    <row r="297" s="2" customFormat="1">
      <c r="A297" s="38"/>
      <c r="B297" s="39"/>
      <c r="C297" s="40"/>
      <c r="D297" s="210" t="s">
        <v>122</v>
      </c>
      <c r="E297" s="40"/>
      <c r="F297" s="211" t="s">
        <v>462</v>
      </c>
      <c r="G297" s="40"/>
      <c r="H297" s="40"/>
      <c r="I297" s="212"/>
      <c r="J297" s="40"/>
      <c r="K297" s="40"/>
      <c r="L297" s="44"/>
      <c r="M297" s="213"/>
      <c r="N297" s="21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122</v>
      </c>
      <c r="AU297" s="17" t="s">
        <v>79</v>
      </c>
    </row>
    <row r="298" s="2" customFormat="1">
      <c r="A298" s="38"/>
      <c r="B298" s="39"/>
      <c r="C298" s="40"/>
      <c r="D298" s="215" t="s">
        <v>124</v>
      </c>
      <c r="E298" s="40"/>
      <c r="F298" s="216" t="s">
        <v>463</v>
      </c>
      <c r="G298" s="40"/>
      <c r="H298" s="40"/>
      <c r="I298" s="212"/>
      <c r="J298" s="40"/>
      <c r="K298" s="40"/>
      <c r="L298" s="44"/>
      <c r="M298" s="213"/>
      <c r="N298" s="214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124</v>
      </c>
      <c r="AU298" s="17" t="s">
        <v>79</v>
      </c>
    </row>
    <row r="299" s="13" customFormat="1">
      <c r="A299" s="13"/>
      <c r="B299" s="217"/>
      <c r="C299" s="218"/>
      <c r="D299" s="210" t="s">
        <v>180</v>
      </c>
      <c r="E299" s="219" t="s">
        <v>19</v>
      </c>
      <c r="F299" s="220" t="s">
        <v>464</v>
      </c>
      <c r="G299" s="218"/>
      <c r="H299" s="221">
        <v>32.911000000000001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7" t="s">
        <v>180</v>
      </c>
      <c r="AU299" s="227" t="s">
        <v>79</v>
      </c>
      <c r="AV299" s="13" t="s">
        <v>79</v>
      </c>
      <c r="AW299" s="13" t="s">
        <v>33</v>
      </c>
      <c r="AX299" s="13" t="s">
        <v>72</v>
      </c>
      <c r="AY299" s="227" t="s">
        <v>113</v>
      </c>
    </row>
    <row r="300" s="13" customFormat="1">
      <c r="A300" s="13"/>
      <c r="B300" s="217"/>
      <c r="C300" s="218"/>
      <c r="D300" s="210" t="s">
        <v>180</v>
      </c>
      <c r="E300" s="219" t="s">
        <v>19</v>
      </c>
      <c r="F300" s="220" t="s">
        <v>465</v>
      </c>
      <c r="G300" s="218"/>
      <c r="H300" s="221">
        <v>41.423999999999999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7" t="s">
        <v>180</v>
      </c>
      <c r="AU300" s="227" t="s">
        <v>79</v>
      </c>
      <c r="AV300" s="13" t="s">
        <v>79</v>
      </c>
      <c r="AW300" s="13" t="s">
        <v>33</v>
      </c>
      <c r="AX300" s="13" t="s">
        <v>72</v>
      </c>
      <c r="AY300" s="227" t="s">
        <v>113</v>
      </c>
    </row>
    <row r="301" s="13" customFormat="1">
      <c r="A301" s="13"/>
      <c r="B301" s="217"/>
      <c r="C301" s="218"/>
      <c r="D301" s="210" t="s">
        <v>180</v>
      </c>
      <c r="E301" s="219" t="s">
        <v>19</v>
      </c>
      <c r="F301" s="220" t="s">
        <v>466</v>
      </c>
      <c r="G301" s="218"/>
      <c r="H301" s="221">
        <v>8.4149999999999991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7" t="s">
        <v>180</v>
      </c>
      <c r="AU301" s="227" t="s">
        <v>79</v>
      </c>
      <c r="AV301" s="13" t="s">
        <v>79</v>
      </c>
      <c r="AW301" s="13" t="s">
        <v>33</v>
      </c>
      <c r="AX301" s="13" t="s">
        <v>72</v>
      </c>
      <c r="AY301" s="227" t="s">
        <v>113</v>
      </c>
    </row>
    <row r="302" s="13" customFormat="1">
      <c r="A302" s="13"/>
      <c r="B302" s="217"/>
      <c r="C302" s="218"/>
      <c r="D302" s="210" t="s">
        <v>180</v>
      </c>
      <c r="E302" s="219" t="s">
        <v>19</v>
      </c>
      <c r="F302" s="220" t="s">
        <v>467</v>
      </c>
      <c r="G302" s="218"/>
      <c r="H302" s="221">
        <v>-3.6760000000000002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7" t="s">
        <v>180</v>
      </c>
      <c r="AU302" s="227" t="s">
        <v>79</v>
      </c>
      <c r="AV302" s="13" t="s">
        <v>79</v>
      </c>
      <c r="AW302" s="13" t="s">
        <v>33</v>
      </c>
      <c r="AX302" s="13" t="s">
        <v>72</v>
      </c>
      <c r="AY302" s="227" t="s">
        <v>113</v>
      </c>
    </row>
    <row r="303" s="13" customFormat="1">
      <c r="A303" s="13"/>
      <c r="B303" s="217"/>
      <c r="C303" s="218"/>
      <c r="D303" s="210" t="s">
        <v>180</v>
      </c>
      <c r="E303" s="219" t="s">
        <v>19</v>
      </c>
      <c r="F303" s="220" t="s">
        <v>468</v>
      </c>
      <c r="G303" s="218"/>
      <c r="H303" s="221">
        <v>-2.169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7" t="s">
        <v>180</v>
      </c>
      <c r="AU303" s="227" t="s">
        <v>79</v>
      </c>
      <c r="AV303" s="13" t="s">
        <v>79</v>
      </c>
      <c r="AW303" s="13" t="s">
        <v>33</v>
      </c>
      <c r="AX303" s="13" t="s">
        <v>72</v>
      </c>
      <c r="AY303" s="227" t="s">
        <v>113</v>
      </c>
    </row>
    <row r="304" s="13" customFormat="1">
      <c r="A304" s="13"/>
      <c r="B304" s="217"/>
      <c r="C304" s="218"/>
      <c r="D304" s="210" t="s">
        <v>180</v>
      </c>
      <c r="E304" s="219" t="s">
        <v>19</v>
      </c>
      <c r="F304" s="220" t="s">
        <v>469</v>
      </c>
      <c r="G304" s="218"/>
      <c r="H304" s="221">
        <v>-0.67700000000000005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7" t="s">
        <v>180</v>
      </c>
      <c r="AU304" s="227" t="s">
        <v>79</v>
      </c>
      <c r="AV304" s="13" t="s">
        <v>79</v>
      </c>
      <c r="AW304" s="13" t="s">
        <v>33</v>
      </c>
      <c r="AX304" s="13" t="s">
        <v>72</v>
      </c>
      <c r="AY304" s="227" t="s">
        <v>113</v>
      </c>
    </row>
    <row r="305" s="14" customFormat="1">
      <c r="A305" s="14"/>
      <c r="B305" s="228"/>
      <c r="C305" s="229"/>
      <c r="D305" s="210" t="s">
        <v>180</v>
      </c>
      <c r="E305" s="230" t="s">
        <v>19</v>
      </c>
      <c r="F305" s="231" t="s">
        <v>191</v>
      </c>
      <c r="G305" s="229"/>
      <c r="H305" s="232">
        <v>76.227999999999994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8" t="s">
        <v>180</v>
      </c>
      <c r="AU305" s="238" t="s">
        <v>79</v>
      </c>
      <c r="AV305" s="14" t="s">
        <v>120</v>
      </c>
      <c r="AW305" s="14" t="s">
        <v>33</v>
      </c>
      <c r="AX305" s="14" t="s">
        <v>77</v>
      </c>
      <c r="AY305" s="238" t="s">
        <v>113</v>
      </c>
    </row>
    <row r="306" s="2" customFormat="1" ht="16.5" customHeight="1">
      <c r="A306" s="38"/>
      <c r="B306" s="39"/>
      <c r="C306" s="240" t="s">
        <v>470</v>
      </c>
      <c r="D306" s="240" t="s">
        <v>471</v>
      </c>
      <c r="E306" s="241" t="s">
        <v>472</v>
      </c>
      <c r="F306" s="242" t="s">
        <v>473</v>
      </c>
      <c r="G306" s="243" t="s">
        <v>440</v>
      </c>
      <c r="H306" s="244">
        <v>152.45599999999999</v>
      </c>
      <c r="I306" s="245"/>
      <c r="J306" s="246">
        <f>ROUND(I306*H306,2)</f>
        <v>0</v>
      </c>
      <c r="K306" s="242" t="s">
        <v>176</v>
      </c>
      <c r="L306" s="247"/>
      <c r="M306" s="248" t="s">
        <v>19</v>
      </c>
      <c r="N306" s="249" t="s">
        <v>43</v>
      </c>
      <c r="O306" s="84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8" t="s">
        <v>161</v>
      </c>
      <c r="AT306" s="208" t="s">
        <v>471</v>
      </c>
      <c r="AU306" s="208" t="s">
        <v>79</v>
      </c>
      <c r="AY306" s="17" t="s">
        <v>113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7" t="s">
        <v>77</v>
      </c>
      <c r="BK306" s="209">
        <f>ROUND(I306*H306,2)</f>
        <v>0</v>
      </c>
      <c r="BL306" s="17" t="s">
        <v>120</v>
      </c>
      <c r="BM306" s="208" t="s">
        <v>474</v>
      </c>
    </row>
    <row r="307" s="2" customFormat="1">
      <c r="A307" s="38"/>
      <c r="B307" s="39"/>
      <c r="C307" s="40"/>
      <c r="D307" s="210" t="s">
        <v>122</v>
      </c>
      <c r="E307" s="40"/>
      <c r="F307" s="211" t="s">
        <v>473</v>
      </c>
      <c r="G307" s="40"/>
      <c r="H307" s="40"/>
      <c r="I307" s="212"/>
      <c r="J307" s="40"/>
      <c r="K307" s="40"/>
      <c r="L307" s="44"/>
      <c r="M307" s="213"/>
      <c r="N307" s="214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122</v>
      </c>
      <c r="AU307" s="17" t="s">
        <v>79</v>
      </c>
    </row>
    <row r="308" s="13" customFormat="1">
      <c r="A308" s="13"/>
      <c r="B308" s="217"/>
      <c r="C308" s="218"/>
      <c r="D308" s="210" t="s">
        <v>180</v>
      </c>
      <c r="E308" s="219" t="s">
        <v>19</v>
      </c>
      <c r="F308" s="220" t="s">
        <v>475</v>
      </c>
      <c r="G308" s="218"/>
      <c r="H308" s="221">
        <v>152.45599999999999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7" t="s">
        <v>180</v>
      </c>
      <c r="AU308" s="227" t="s">
        <v>79</v>
      </c>
      <c r="AV308" s="13" t="s">
        <v>79</v>
      </c>
      <c r="AW308" s="13" t="s">
        <v>33</v>
      </c>
      <c r="AX308" s="13" t="s">
        <v>77</v>
      </c>
      <c r="AY308" s="227" t="s">
        <v>113</v>
      </c>
    </row>
    <row r="309" s="2" customFormat="1" ht="21.75" customHeight="1">
      <c r="A309" s="38"/>
      <c r="B309" s="39"/>
      <c r="C309" s="197" t="s">
        <v>476</v>
      </c>
      <c r="D309" s="197" t="s">
        <v>115</v>
      </c>
      <c r="E309" s="198" t="s">
        <v>477</v>
      </c>
      <c r="F309" s="199" t="s">
        <v>478</v>
      </c>
      <c r="G309" s="200" t="s">
        <v>118</v>
      </c>
      <c r="H309" s="201">
        <v>134</v>
      </c>
      <c r="I309" s="202"/>
      <c r="J309" s="203">
        <f>ROUND(I309*H309,2)</f>
        <v>0</v>
      </c>
      <c r="K309" s="199" t="s">
        <v>176</v>
      </c>
      <c r="L309" s="44"/>
      <c r="M309" s="204" t="s">
        <v>19</v>
      </c>
      <c r="N309" s="205" t="s">
        <v>43</v>
      </c>
      <c r="O309" s="84"/>
      <c r="P309" s="206">
        <f>O309*H309</f>
        <v>0</v>
      </c>
      <c r="Q309" s="206">
        <v>0</v>
      </c>
      <c r="R309" s="206">
        <f>Q309*H309</f>
        <v>0</v>
      </c>
      <c r="S309" s="206">
        <v>0</v>
      </c>
      <c r="T309" s="20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8" t="s">
        <v>120</v>
      </c>
      <c r="AT309" s="208" t="s">
        <v>115</v>
      </c>
      <c r="AU309" s="208" t="s">
        <v>79</v>
      </c>
      <c r="AY309" s="17" t="s">
        <v>113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7" t="s">
        <v>77</v>
      </c>
      <c r="BK309" s="209">
        <f>ROUND(I309*H309,2)</f>
        <v>0</v>
      </c>
      <c r="BL309" s="17" t="s">
        <v>120</v>
      </c>
      <c r="BM309" s="208" t="s">
        <v>479</v>
      </c>
    </row>
    <row r="310" s="2" customFormat="1">
      <c r="A310" s="38"/>
      <c r="B310" s="39"/>
      <c r="C310" s="40"/>
      <c r="D310" s="210" t="s">
        <v>122</v>
      </c>
      <c r="E310" s="40"/>
      <c r="F310" s="211" t="s">
        <v>480</v>
      </c>
      <c r="G310" s="40"/>
      <c r="H310" s="40"/>
      <c r="I310" s="212"/>
      <c r="J310" s="40"/>
      <c r="K310" s="40"/>
      <c r="L310" s="44"/>
      <c r="M310" s="213"/>
      <c r="N310" s="21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122</v>
      </c>
      <c r="AU310" s="17" t="s">
        <v>79</v>
      </c>
    </row>
    <row r="311" s="2" customFormat="1">
      <c r="A311" s="38"/>
      <c r="B311" s="39"/>
      <c r="C311" s="40"/>
      <c r="D311" s="215" t="s">
        <v>124</v>
      </c>
      <c r="E311" s="40"/>
      <c r="F311" s="216" t="s">
        <v>481</v>
      </c>
      <c r="G311" s="40"/>
      <c r="H311" s="40"/>
      <c r="I311" s="212"/>
      <c r="J311" s="40"/>
      <c r="K311" s="40"/>
      <c r="L311" s="44"/>
      <c r="M311" s="213"/>
      <c r="N311" s="214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124</v>
      </c>
      <c r="AU311" s="17" t="s">
        <v>79</v>
      </c>
    </row>
    <row r="312" s="2" customFormat="1" ht="16.5" customHeight="1">
      <c r="A312" s="38"/>
      <c r="B312" s="39"/>
      <c r="C312" s="197" t="s">
        <v>482</v>
      </c>
      <c r="D312" s="197" t="s">
        <v>115</v>
      </c>
      <c r="E312" s="198" t="s">
        <v>483</v>
      </c>
      <c r="F312" s="199" t="s">
        <v>484</v>
      </c>
      <c r="G312" s="200" t="s">
        <v>118</v>
      </c>
      <c r="H312" s="201">
        <v>250</v>
      </c>
      <c r="I312" s="202"/>
      <c r="J312" s="203">
        <f>ROUND(I312*H312,2)</f>
        <v>0</v>
      </c>
      <c r="K312" s="199" t="s">
        <v>176</v>
      </c>
      <c r="L312" s="44"/>
      <c r="M312" s="204" t="s">
        <v>19</v>
      </c>
      <c r="N312" s="205" t="s">
        <v>43</v>
      </c>
      <c r="O312" s="84"/>
      <c r="P312" s="206">
        <f>O312*H312</f>
        <v>0</v>
      </c>
      <c r="Q312" s="206">
        <v>0</v>
      </c>
      <c r="R312" s="206">
        <f>Q312*H312</f>
        <v>0</v>
      </c>
      <c r="S312" s="206">
        <v>0</v>
      </c>
      <c r="T312" s="20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8" t="s">
        <v>120</v>
      </c>
      <c r="AT312" s="208" t="s">
        <v>115</v>
      </c>
      <c r="AU312" s="208" t="s">
        <v>79</v>
      </c>
      <c r="AY312" s="17" t="s">
        <v>113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7" t="s">
        <v>77</v>
      </c>
      <c r="BK312" s="209">
        <f>ROUND(I312*H312,2)</f>
        <v>0</v>
      </c>
      <c r="BL312" s="17" t="s">
        <v>120</v>
      </c>
      <c r="BM312" s="208" t="s">
        <v>485</v>
      </c>
    </row>
    <row r="313" s="2" customFormat="1">
      <c r="A313" s="38"/>
      <c r="B313" s="39"/>
      <c r="C313" s="40"/>
      <c r="D313" s="210" t="s">
        <v>122</v>
      </c>
      <c r="E313" s="40"/>
      <c r="F313" s="211" t="s">
        <v>486</v>
      </c>
      <c r="G313" s="40"/>
      <c r="H313" s="40"/>
      <c r="I313" s="212"/>
      <c r="J313" s="40"/>
      <c r="K313" s="40"/>
      <c r="L313" s="44"/>
      <c r="M313" s="213"/>
      <c r="N313" s="214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122</v>
      </c>
      <c r="AU313" s="17" t="s">
        <v>79</v>
      </c>
    </row>
    <row r="314" s="2" customFormat="1">
      <c r="A314" s="38"/>
      <c r="B314" s="39"/>
      <c r="C314" s="40"/>
      <c r="D314" s="215" t="s">
        <v>124</v>
      </c>
      <c r="E314" s="40"/>
      <c r="F314" s="216" t="s">
        <v>487</v>
      </c>
      <c r="G314" s="40"/>
      <c r="H314" s="40"/>
      <c r="I314" s="212"/>
      <c r="J314" s="40"/>
      <c r="K314" s="40"/>
      <c r="L314" s="44"/>
      <c r="M314" s="213"/>
      <c r="N314" s="21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124</v>
      </c>
      <c r="AU314" s="17" t="s">
        <v>79</v>
      </c>
    </row>
    <row r="315" s="2" customFormat="1" ht="16.5" customHeight="1">
      <c r="A315" s="38"/>
      <c r="B315" s="39"/>
      <c r="C315" s="240" t="s">
        <v>488</v>
      </c>
      <c r="D315" s="240" t="s">
        <v>471</v>
      </c>
      <c r="E315" s="241" t="s">
        <v>489</v>
      </c>
      <c r="F315" s="242" t="s">
        <v>490</v>
      </c>
      <c r="G315" s="243" t="s">
        <v>491</v>
      </c>
      <c r="H315" s="244">
        <v>5</v>
      </c>
      <c r="I315" s="245"/>
      <c r="J315" s="246">
        <f>ROUND(I315*H315,2)</f>
        <v>0</v>
      </c>
      <c r="K315" s="242" t="s">
        <v>176</v>
      </c>
      <c r="L315" s="247"/>
      <c r="M315" s="248" t="s">
        <v>19</v>
      </c>
      <c r="N315" s="249" t="s">
        <v>43</v>
      </c>
      <c r="O315" s="84"/>
      <c r="P315" s="206">
        <f>O315*H315</f>
        <v>0</v>
      </c>
      <c r="Q315" s="206">
        <v>0.001</v>
      </c>
      <c r="R315" s="206">
        <f>Q315*H315</f>
        <v>0.0050000000000000001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161</v>
      </c>
      <c r="AT315" s="208" t="s">
        <v>471</v>
      </c>
      <c r="AU315" s="208" t="s">
        <v>79</v>
      </c>
      <c r="AY315" s="17" t="s">
        <v>113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7" t="s">
        <v>77</v>
      </c>
      <c r="BK315" s="209">
        <f>ROUND(I315*H315,2)</f>
        <v>0</v>
      </c>
      <c r="BL315" s="17" t="s">
        <v>120</v>
      </c>
      <c r="BM315" s="208" t="s">
        <v>492</v>
      </c>
    </row>
    <row r="316" s="2" customFormat="1">
      <c r="A316" s="38"/>
      <c r="B316" s="39"/>
      <c r="C316" s="40"/>
      <c r="D316" s="210" t="s">
        <v>122</v>
      </c>
      <c r="E316" s="40"/>
      <c r="F316" s="211" t="s">
        <v>490</v>
      </c>
      <c r="G316" s="40"/>
      <c r="H316" s="40"/>
      <c r="I316" s="212"/>
      <c r="J316" s="40"/>
      <c r="K316" s="40"/>
      <c r="L316" s="44"/>
      <c r="M316" s="213"/>
      <c r="N316" s="21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122</v>
      </c>
      <c r="AU316" s="17" t="s">
        <v>79</v>
      </c>
    </row>
    <row r="317" s="13" customFormat="1">
      <c r="A317" s="13"/>
      <c r="B317" s="217"/>
      <c r="C317" s="218"/>
      <c r="D317" s="210" t="s">
        <v>180</v>
      </c>
      <c r="E317" s="219" t="s">
        <v>19</v>
      </c>
      <c r="F317" s="220" t="s">
        <v>493</v>
      </c>
      <c r="G317" s="218"/>
      <c r="H317" s="221">
        <v>5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7" t="s">
        <v>180</v>
      </c>
      <c r="AU317" s="227" t="s">
        <v>79</v>
      </c>
      <c r="AV317" s="13" t="s">
        <v>79</v>
      </c>
      <c r="AW317" s="13" t="s">
        <v>33</v>
      </c>
      <c r="AX317" s="13" t="s">
        <v>77</v>
      </c>
      <c r="AY317" s="227" t="s">
        <v>113</v>
      </c>
    </row>
    <row r="318" s="2" customFormat="1" ht="16.5" customHeight="1">
      <c r="A318" s="38"/>
      <c r="B318" s="39"/>
      <c r="C318" s="197" t="s">
        <v>494</v>
      </c>
      <c r="D318" s="197" t="s">
        <v>115</v>
      </c>
      <c r="E318" s="198" t="s">
        <v>495</v>
      </c>
      <c r="F318" s="199" t="s">
        <v>496</v>
      </c>
      <c r="G318" s="200" t="s">
        <v>118</v>
      </c>
      <c r="H318" s="201">
        <v>250</v>
      </c>
      <c r="I318" s="202"/>
      <c r="J318" s="203">
        <f>ROUND(I318*H318,2)</f>
        <v>0</v>
      </c>
      <c r="K318" s="199" t="s">
        <v>176</v>
      </c>
      <c r="L318" s="44"/>
      <c r="M318" s="204" t="s">
        <v>19</v>
      </c>
      <c r="N318" s="205" t="s">
        <v>43</v>
      </c>
      <c r="O318" s="84"/>
      <c r="P318" s="206">
        <f>O318*H318</f>
        <v>0</v>
      </c>
      <c r="Q318" s="206">
        <v>0</v>
      </c>
      <c r="R318" s="206">
        <f>Q318*H318</f>
        <v>0</v>
      </c>
      <c r="S318" s="206">
        <v>0</v>
      </c>
      <c r="T318" s="20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8" t="s">
        <v>120</v>
      </c>
      <c r="AT318" s="208" t="s">
        <v>115</v>
      </c>
      <c r="AU318" s="208" t="s">
        <v>79</v>
      </c>
      <c r="AY318" s="17" t="s">
        <v>113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7" t="s">
        <v>77</v>
      </c>
      <c r="BK318" s="209">
        <f>ROUND(I318*H318,2)</f>
        <v>0</v>
      </c>
      <c r="BL318" s="17" t="s">
        <v>120</v>
      </c>
      <c r="BM318" s="208" t="s">
        <v>497</v>
      </c>
    </row>
    <row r="319" s="2" customFormat="1">
      <c r="A319" s="38"/>
      <c r="B319" s="39"/>
      <c r="C319" s="40"/>
      <c r="D319" s="210" t="s">
        <v>122</v>
      </c>
      <c r="E319" s="40"/>
      <c r="F319" s="211" t="s">
        <v>498</v>
      </c>
      <c r="G319" s="40"/>
      <c r="H319" s="40"/>
      <c r="I319" s="212"/>
      <c r="J319" s="40"/>
      <c r="K319" s="40"/>
      <c r="L319" s="44"/>
      <c r="M319" s="213"/>
      <c r="N319" s="214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122</v>
      </c>
      <c r="AU319" s="17" t="s">
        <v>79</v>
      </c>
    </row>
    <row r="320" s="2" customFormat="1">
      <c r="A320" s="38"/>
      <c r="B320" s="39"/>
      <c r="C320" s="40"/>
      <c r="D320" s="215" t="s">
        <v>124</v>
      </c>
      <c r="E320" s="40"/>
      <c r="F320" s="216" t="s">
        <v>499</v>
      </c>
      <c r="G320" s="40"/>
      <c r="H320" s="40"/>
      <c r="I320" s="212"/>
      <c r="J320" s="40"/>
      <c r="K320" s="40"/>
      <c r="L320" s="44"/>
      <c r="M320" s="213"/>
      <c r="N320" s="21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124</v>
      </c>
      <c r="AU320" s="17" t="s">
        <v>79</v>
      </c>
    </row>
    <row r="321" s="2" customFormat="1" ht="16.5" customHeight="1">
      <c r="A321" s="38"/>
      <c r="B321" s="39"/>
      <c r="C321" s="197" t="s">
        <v>500</v>
      </c>
      <c r="D321" s="197" t="s">
        <v>115</v>
      </c>
      <c r="E321" s="198" t="s">
        <v>501</v>
      </c>
      <c r="F321" s="199" t="s">
        <v>502</v>
      </c>
      <c r="G321" s="200" t="s">
        <v>118</v>
      </c>
      <c r="H321" s="201">
        <v>66</v>
      </c>
      <c r="I321" s="202"/>
      <c r="J321" s="203">
        <f>ROUND(I321*H321,2)</f>
        <v>0</v>
      </c>
      <c r="K321" s="199" t="s">
        <v>176</v>
      </c>
      <c r="L321" s="44"/>
      <c r="M321" s="204" t="s">
        <v>19</v>
      </c>
      <c r="N321" s="205" t="s">
        <v>43</v>
      </c>
      <c r="O321" s="84"/>
      <c r="P321" s="206">
        <f>O321*H321</f>
        <v>0</v>
      </c>
      <c r="Q321" s="206">
        <v>0</v>
      </c>
      <c r="R321" s="206">
        <f>Q321*H321</f>
        <v>0</v>
      </c>
      <c r="S321" s="206">
        <v>0</v>
      </c>
      <c r="T321" s="20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8" t="s">
        <v>120</v>
      </c>
      <c r="AT321" s="208" t="s">
        <v>115</v>
      </c>
      <c r="AU321" s="208" t="s">
        <v>79</v>
      </c>
      <c r="AY321" s="17" t="s">
        <v>113</v>
      </c>
      <c r="BE321" s="209">
        <f>IF(N321="základní",J321,0)</f>
        <v>0</v>
      </c>
      <c r="BF321" s="209">
        <f>IF(N321="snížená",J321,0)</f>
        <v>0</v>
      </c>
      <c r="BG321" s="209">
        <f>IF(N321="zákl. přenesená",J321,0)</f>
        <v>0</v>
      </c>
      <c r="BH321" s="209">
        <f>IF(N321="sníž. přenesená",J321,0)</f>
        <v>0</v>
      </c>
      <c r="BI321" s="209">
        <f>IF(N321="nulová",J321,0)</f>
        <v>0</v>
      </c>
      <c r="BJ321" s="17" t="s">
        <v>77</v>
      </c>
      <c r="BK321" s="209">
        <f>ROUND(I321*H321,2)</f>
        <v>0</v>
      </c>
      <c r="BL321" s="17" t="s">
        <v>120</v>
      </c>
      <c r="BM321" s="208" t="s">
        <v>503</v>
      </c>
    </row>
    <row r="322" s="2" customFormat="1">
      <c r="A322" s="38"/>
      <c r="B322" s="39"/>
      <c r="C322" s="40"/>
      <c r="D322" s="210" t="s">
        <v>122</v>
      </c>
      <c r="E322" s="40"/>
      <c r="F322" s="211" t="s">
        <v>504</v>
      </c>
      <c r="G322" s="40"/>
      <c r="H322" s="40"/>
      <c r="I322" s="212"/>
      <c r="J322" s="40"/>
      <c r="K322" s="40"/>
      <c r="L322" s="44"/>
      <c r="M322" s="213"/>
      <c r="N322" s="214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122</v>
      </c>
      <c r="AU322" s="17" t="s">
        <v>79</v>
      </c>
    </row>
    <row r="323" s="2" customFormat="1">
      <c r="A323" s="38"/>
      <c r="B323" s="39"/>
      <c r="C323" s="40"/>
      <c r="D323" s="215" t="s">
        <v>124</v>
      </c>
      <c r="E323" s="40"/>
      <c r="F323" s="216" t="s">
        <v>505</v>
      </c>
      <c r="G323" s="40"/>
      <c r="H323" s="40"/>
      <c r="I323" s="212"/>
      <c r="J323" s="40"/>
      <c r="K323" s="40"/>
      <c r="L323" s="44"/>
      <c r="M323" s="213"/>
      <c r="N323" s="214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124</v>
      </c>
      <c r="AU323" s="17" t="s">
        <v>79</v>
      </c>
    </row>
    <row r="324" s="12" customFormat="1" ht="22.8" customHeight="1">
      <c r="A324" s="12"/>
      <c r="B324" s="181"/>
      <c r="C324" s="182"/>
      <c r="D324" s="183" t="s">
        <v>71</v>
      </c>
      <c r="E324" s="195" t="s">
        <v>132</v>
      </c>
      <c r="F324" s="195" t="s">
        <v>506</v>
      </c>
      <c r="G324" s="182"/>
      <c r="H324" s="182"/>
      <c r="I324" s="185"/>
      <c r="J324" s="196">
        <f>BK324</f>
        <v>0</v>
      </c>
      <c r="K324" s="182"/>
      <c r="L324" s="187"/>
      <c r="M324" s="188"/>
      <c r="N324" s="189"/>
      <c r="O324" s="189"/>
      <c r="P324" s="190">
        <f>SUM(P325:P327)</f>
        <v>0</v>
      </c>
      <c r="Q324" s="189"/>
      <c r="R324" s="190">
        <f>SUM(R325:R327)</f>
        <v>0</v>
      </c>
      <c r="S324" s="189"/>
      <c r="T324" s="191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2" t="s">
        <v>77</v>
      </c>
      <c r="AT324" s="193" t="s">
        <v>71</v>
      </c>
      <c r="AU324" s="193" t="s">
        <v>77</v>
      </c>
      <c r="AY324" s="192" t="s">
        <v>113</v>
      </c>
      <c r="BK324" s="194">
        <f>SUM(BK325:BK327)</f>
        <v>0</v>
      </c>
    </row>
    <row r="325" s="2" customFormat="1" ht="16.5" customHeight="1">
      <c r="A325" s="38"/>
      <c r="B325" s="39"/>
      <c r="C325" s="197" t="s">
        <v>507</v>
      </c>
      <c r="D325" s="197" t="s">
        <v>115</v>
      </c>
      <c r="E325" s="198" t="s">
        <v>508</v>
      </c>
      <c r="F325" s="199" t="s">
        <v>509</v>
      </c>
      <c r="G325" s="200" t="s">
        <v>201</v>
      </c>
      <c r="H325" s="201">
        <v>132</v>
      </c>
      <c r="I325" s="202"/>
      <c r="J325" s="203">
        <f>ROUND(I325*H325,2)</f>
        <v>0</v>
      </c>
      <c r="K325" s="199" t="s">
        <v>19</v>
      </c>
      <c r="L325" s="44"/>
      <c r="M325" s="204" t="s">
        <v>19</v>
      </c>
      <c r="N325" s="205" t="s">
        <v>43</v>
      </c>
      <c r="O325" s="84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8" t="s">
        <v>120</v>
      </c>
      <c r="AT325" s="208" t="s">
        <v>115</v>
      </c>
      <c r="AU325" s="208" t="s">
        <v>79</v>
      </c>
      <c r="AY325" s="17" t="s">
        <v>113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7" t="s">
        <v>77</v>
      </c>
      <c r="BK325" s="209">
        <f>ROUND(I325*H325,2)</f>
        <v>0</v>
      </c>
      <c r="BL325" s="17" t="s">
        <v>120</v>
      </c>
      <c r="BM325" s="208" t="s">
        <v>510</v>
      </c>
    </row>
    <row r="326" s="2" customFormat="1">
      <c r="A326" s="38"/>
      <c r="B326" s="39"/>
      <c r="C326" s="40"/>
      <c r="D326" s="210" t="s">
        <v>122</v>
      </c>
      <c r="E326" s="40"/>
      <c r="F326" s="211" t="s">
        <v>511</v>
      </c>
      <c r="G326" s="40"/>
      <c r="H326" s="40"/>
      <c r="I326" s="212"/>
      <c r="J326" s="40"/>
      <c r="K326" s="40"/>
      <c r="L326" s="44"/>
      <c r="M326" s="213"/>
      <c r="N326" s="214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122</v>
      </c>
      <c r="AU326" s="17" t="s">
        <v>79</v>
      </c>
    </row>
    <row r="327" s="13" customFormat="1">
      <c r="A327" s="13"/>
      <c r="B327" s="217"/>
      <c r="C327" s="218"/>
      <c r="D327" s="210" t="s">
        <v>180</v>
      </c>
      <c r="E327" s="219" t="s">
        <v>19</v>
      </c>
      <c r="F327" s="220" t="s">
        <v>512</v>
      </c>
      <c r="G327" s="218"/>
      <c r="H327" s="221">
        <v>132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7" t="s">
        <v>180</v>
      </c>
      <c r="AU327" s="227" t="s">
        <v>79</v>
      </c>
      <c r="AV327" s="13" t="s">
        <v>79</v>
      </c>
      <c r="AW327" s="13" t="s">
        <v>33</v>
      </c>
      <c r="AX327" s="13" t="s">
        <v>77</v>
      </c>
      <c r="AY327" s="227" t="s">
        <v>113</v>
      </c>
    </row>
    <row r="328" s="12" customFormat="1" ht="22.8" customHeight="1">
      <c r="A328" s="12"/>
      <c r="B328" s="181"/>
      <c r="C328" s="182"/>
      <c r="D328" s="183" t="s">
        <v>71</v>
      </c>
      <c r="E328" s="195" t="s">
        <v>120</v>
      </c>
      <c r="F328" s="195" t="s">
        <v>513</v>
      </c>
      <c r="G328" s="182"/>
      <c r="H328" s="182"/>
      <c r="I328" s="185"/>
      <c r="J328" s="196">
        <f>BK328</f>
        <v>0</v>
      </c>
      <c r="K328" s="182"/>
      <c r="L328" s="187"/>
      <c r="M328" s="188"/>
      <c r="N328" s="189"/>
      <c r="O328" s="189"/>
      <c r="P328" s="190">
        <f>SUM(P329:P335)</f>
        <v>0</v>
      </c>
      <c r="Q328" s="189"/>
      <c r="R328" s="190">
        <f>SUM(R329:R335)</f>
        <v>0.88319999999999999</v>
      </c>
      <c r="S328" s="189"/>
      <c r="T328" s="191">
        <f>SUM(T329:T335)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2" t="s">
        <v>77</v>
      </c>
      <c r="AT328" s="193" t="s">
        <v>71</v>
      </c>
      <c r="AU328" s="193" t="s">
        <v>77</v>
      </c>
      <c r="AY328" s="192" t="s">
        <v>113</v>
      </c>
      <c r="BK328" s="194">
        <f>SUM(BK329:BK335)</f>
        <v>0</v>
      </c>
    </row>
    <row r="329" s="2" customFormat="1" ht="16.5" customHeight="1">
      <c r="A329" s="38"/>
      <c r="B329" s="39"/>
      <c r="C329" s="197" t="s">
        <v>514</v>
      </c>
      <c r="D329" s="197" t="s">
        <v>115</v>
      </c>
      <c r="E329" s="198" t="s">
        <v>515</v>
      </c>
      <c r="F329" s="199" t="s">
        <v>516</v>
      </c>
      <c r="G329" s="200" t="s">
        <v>264</v>
      </c>
      <c r="H329" s="201">
        <v>15.300000000000001</v>
      </c>
      <c r="I329" s="202"/>
      <c r="J329" s="203">
        <f>ROUND(I329*H329,2)</f>
        <v>0</v>
      </c>
      <c r="K329" s="199" t="s">
        <v>176</v>
      </c>
      <c r="L329" s="44"/>
      <c r="M329" s="204" t="s">
        <v>19</v>
      </c>
      <c r="N329" s="205" t="s">
        <v>43</v>
      </c>
      <c r="O329" s="84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120</v>
      </c>
      <c r="AT329" s="208" t="s">
        <v>115</v>
      </c>
      <c r="AU329" s="208" t="s">
        <v>79</v>
      </c>
      <c r="AY329" s="17" t="s">
        <v>113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7" t="s">
        <v>77</v>
      </c>
      <c r="BK329" s="209">
        <f>ROUND(I329*H329,2)</f>
        <v>0</v>
      </c>
      <c r="BL329" s="17" t="s">
        <v>120</v>
      </c>
      <c r="BM329" s="208" t="s">
        <v>517</v>
      </c>
    </row>
    <row r="330" s="2" customFormat="1">
      <c r="A330" s="38"/>
      <c r="B330" s="39"/>
      <c r="C330" s="40"/>
      <c r="D330" s="210" t="s">
        <v>122</v>
      </c>
      <c r="E330" s="40"/>
      <c r="F330" s="211" t="s">
        <v>518</v>
      </c>
      <c r="G330" s="40"/>
      <c r="H330" s="40"/>
      <c r="I330" s="212"/>
      <c r="J330" s="40"/>
      <c r="K330" s="40"/>
      <c r="L330" s="44"/>
      <c r="M330" s="213"/>
      <c r="N330" s="21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122</v>
      </c>
      <c r="AU330" s="17" t="s">
        <v>79</v>
      </c>
    </row>
    <row r="331" s="2" customFormat="1">
      <c r="A331" s="38"/>
      <c r="B331" s="39"/>
      <c r="C331" s="40"/>
      <c r="D331" s="215" t="s">
        <v>124</v>
      </c>
      <c r="E331" s="40"/>
      <c r="F331" s="216" t="s">
        <v>519</v>
      </c>
      <c r="G331" s="40"/>
      <c r="H331" s="40"/>
      <c r="I331" s="212"/>
      <c r="J331" s="40"/>
      <c r="K331" s="40"/>
      <c r="L331" s="44"/>
      <c r="M331" s="213"/>
      <c r="N331" s="21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124</v>
      </c>
      <c r="AU331" s="17" t="s">
        <v>79</v>
      </c>
    </row>
    <row r="332" s="13" customFormat="1">
      <c r="A332" s="13"/>
      <c r="B332" s="217"/>
      <c r="C332" s="218"/>
      <c r="D332" s="210" t="s">
        <v>180</v>
      </c>
      <c r="E332" s="219" t="s">
        <v>19</v>
      </c>
      <c r="F332" s="220" t="s">
        <v>520</v>
      </c>
      <c r="G332" s="218"/>
      <c r="H332" s="221">
        <v>15.300000000000001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7" t="s">
        <v>180</v>
      </c>
      <c r="AU332" s="227" t="s">
        <v>79</v>
      </c>
      <c r="AV332" s="13" t="s">
        <v>79</v>
      </c>
      <c r="AW332" s="13" t="s">
        <v>33</v>
      </c>
      <c r="AX332" s="13" t="s">
        <v>77</v>
      </c>
      <c r="AY332" s="227" t="s">
        <v>113</v>
      </c>
    </row>
    <row r="333" s="2" customFormat="1" ht="16.5" customHeight="1">
      <c r="A333" s="38"/>
      <c r="B333" s="39"/>
      <c r="C333" s="197" t="s">
        <v>521</v>
      </c>
      <c r="D333" s="197" t="s">
        <v>115</v>
      </c>
      <c r="E333" s="198" t="s">
        <v>522</v>
      </c>
      <c r="F333" s="199" t="s">
        <v>523</v>
      </c>
      <c r="G333" s="200" t="s">
        <v>128</v>
      </c>
      <c r="H333" s="201">
        <v>5</v>
      </c>
      <c r="I333" s="202"/>
      <c r="J333" s="203">
        <f>ROUND(I333*H333,2)</f>
        <v>0</v>
      </c>
      <c r="K333" s="199" t="s">
        <v>176</v>
      </c>
      <c r="L333" s="44"/>
      <c r="M333" s="204" t="s">
        <v>19</v>
      </c>
      <c r="N333" s="205" t="s">
        <v>43</v>
      </c>
      <c r="O333" s="84"/>
      <c r="P333" s="206">
        <f>O333*H333</f>
        <v>0</v>
      </c>
      <c r="Q333" s="206">
        <v>0.17663999999999999</v>
      </c>
      <c r="R333" s="206">
        <f>Q333*H333</f>
        <v>0.88319999999999999</v>
      </c>
      <c r="S333" s="206">
        <v>0</v>
      </c>
      <c r="T333" s="20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8" t="s">
        <v>120</v>
      </c>
      <c r="AT333" s="208" t="s">
        <v>115</v>
      </c>
      <c r="AU333" s="208" t="s">
        <v>79</v>
      </c>
      <c r="AY333" s="17" t="s">
        <v>113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7" t="s">
        <v>77</v>
      </c>
      <c r="BK333" s="209">
        <f>ROUND(I333*H333,2)</f>
        <v>0</v>
      </c>
      <c r="BL333" s="17" t="s">
        <v>120</v>
      </c>
      <c r="BM333" s="208" t="s">
        <v>524</v>
      </c>
    </row>
    <row r="334" s="2" customFormat="1">
      <c r="A334" s="38"/>
      <c r="B334" s="39"/>
      <c r="C334" s="40"/>
      <c r="D334" s="210" t="s">
        <v>122</v>
      </c>
      <c r="E334" s="40"/>
      <c r="F334" s="211" t="s">
        <v>525</v>
      </c>
      <c r="G334" s="40"/>
      <c r="H334" s="40"/>
      <c r="I334" s="212"/>
      <c r="J334" s="40"/>
      <c r="K334" s="40"/>
      <c r="L334" s="44"/>
      <c r="M334" s="213"/>
      <c r="N334" s="21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122</v>
      </c>
      <c r="AU334" s="17" t="s">
        <v>79</v>
      </c>
    </row>
    <row r="335" s="2" customFormat="1">
      <c r="A335" s="38"/>
      <c r="B335" s="39"/>
      <c r="C335" s="40"/>
      <c r="D335" s="215" t="s">
        <v>124</v>
      </c>
      <c r="E335" s="40"/>
      <c r="F335" s="216" t="s">
        <v>526</v>
      </c>
      <c r="G335" s="40"/>
      <c r="H335" s="40"/>
      <c r="I335" s="212"/>
      <c r="J335" s="40"/>
      <c r="K335" s="40"/>
      <c r="L335" s="44"/>
      <c r="M335" s="213"/>
      <c r="N335" s="214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124</v>
      </c>
      <c r="AU335" s="17" t="s">
        <v>79</v>
      </c>
    </row>
    <row r="336" s="12" customFormat="1" ht="22.8" customHeight="1">
      <c r="A336" s="12"/>
      <c r="B336" s="181"/>
      <c r="C336" s="182"/>
      <c r="D336" s="183" t="s">
        <v>71</v>
      </c>
      <c r="E336" s="195" t="s">
        <v>143</v>
      </c>
      <c r="F336" s="195" t="s">
        <v>527</v>
      </c>
      <c r="G336" s="182"/>
      <c r="H336" s="182"/>
      <c r="I336" s="185"/>
      <c r="J336" s="196">
        <f>BK336</f>
        <v>0</v>
      </c>
      <c r="K336" s="182"/>
      <c r="L336" s="187"/>
      <c r="M336" s="188"/>
      <c r="N336" s="189"/>
      <c r="O336" s="189"/>
      <c r="P336" s="190">
        <f>SUM(P337:P349)</f>
        <v>0</v>
      </c>
      <c r="Q336" s="189"/>
      <c r="R336" s="190">
        <f>SUM(R337:R349)</f>
        <v>50.672159999999998</v>
      </c>
      <c r="S336" s="189"/>
      <c r="T336" s="191">
        <f>SUM(T337:T349)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2" t="s">
        <v>77</v>
      </c>
      <c r="AT336" s="193" t="s">
        <v>71</v>
      </c>
      <c r="AU336" s="193" t="s">
        <v>77</v>
      </c>
      <c r="AY336" s="192" t="s">
        <v>113</v>
      </c>
      <c r="BK336" s="194">
        <f>SUM(BK337:BK349)</f>
        <v>0</v>
      </c>
    </row>
    <row r="337" s="2" customFormat="1" ht="16.5" customHeight="1">
      <c r="A337" s="38"/>
      <c r="B337" s="39"/>
      <c r="C337" s="197" t="s">
        <v>528</v>
      </c>
      <c r="D337" s="197" t="s">
        <v>115</v>
      </c>
      <c r="E337" s="198" t="s">
        <v>529</v>
      </c>
      <c r="F337" s="199" t="s">
        <v>530</v>
      </c>
      <c r="G337" s="200" t="s">
        <v>118</v>
      </c>
      <c r="H337" s="201">
        <v>66</v>
      </c>
      <c r="I337" s="202"/>
      <c r="J337" s="203">
        <f>ROUND(I337*H337,2)</f>
        <v>0</v>
      </c>
      <c r="K337" s="199" t="s">
        <v>176</v>
      </c>
      <c r="L337" s="44"/>
      <c r="M337" s="204" t="s">
        <v>19</v>
      </c>
      <c r="N337" s="205" t="s">
        <v>43</v>
      </c>
      <c r="O337" s="84"/>
      <c r="P337" s="206">
        <f>O337*H337</f>
        <v>0</v>
      </c>
      <c r="Q337" s="206">
        <v>0.46000000000000002</v>
      </c>
      <c r="R337" s="206">
        <f>Q337*H337</f>
        <v>30.360000000000003</v>
      </c>
      <c r="S337" s="206">
        <v>0</v>
      </c>
      <c r="T337" s="20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08" t="s">
        <v>120</v>
      </c>
      <c r="AT337" s="208" t="s">
        <v>115</v>
      </c>
      <c r="AU337" s="208" t="s">
        <v>79</v>
      </c>
      <c r="AY337" s="17" t="s">
        <v>113</v>
      </c>
      <c r="BE337" s="209">
        <f>IF(N337="základní",J337,0)</f>
        <v>0</v>
      </c>
      <c r="BF337" s="209">
        <f>IF(N337="snížená",J337,0)</f>
        <v>0</v>
      </c>
      <c r="BG337" s="209">
        <f>IF(N337="zákl. přenesená",J337,0)</f>
        <v>0</v>
      </c>
      <c r="BH337" s="209">
        <f>IF(N337="sníž. přenesená",J337,0)</f>
        <v>0</v>
      </c>
      <c r="BI337" s="209">
        <f>IF(N337="nulová",J337,0)</f>
        <v>0</v>
      </c>
      <c r="BJ337" s="17" t="s">
        <v>77</v>
      </c>
      <c r="BK337" s="209">
        <f>ROUND(I337*H337,2)</f>
        <v>0</v>
      </c>
      <c r="BL337" s="17" t="s">
        <v>120</v>
      </c>
      <c r="BM337" s="208" t="s">
        <v>531</v>
      </c>
    </row>
    <row r="338" s="2" customFormat="1">
      <c r="A338" s="38"/>
      <c r="B338" s="39"/>
      <c r="C338" s="40"/>
      <c r="D338" s="210" t="s">
        <v>122</v>
      </c>
      <c r="E338" s="40"/>
      <c r="F338" s="211" t="s">
        <v>532</v>
      </c>
      <c r="G338" s="40"/>
      <c r="H338" s="40"/>
      <c r="I338" s="212"/>
      <c r="J338" s="40"/>
      <c r="K338" s="40"/>
      <c r="L338" s="44"/>
      <c r="M338" s="213"/>
      <c r="N338" s="214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122</v>
      </c>
      <c r="AU338" s="17" t="s">
        <v>79</v>
      </c>
    </row>
    <row r="339" s="2" customFormat="1">
      <c r="A339" s="38"/>
      <c r="B339" s="39"/>
      <c r="C339" s="40"/>
      <c r="D339" s="215" t="s">
        <v>124</v>
      </c>
      <c r="E339" s="40"/>
      <c r="F339" s="216" t="s">
        <v>533</v>
      </c>
      <c r="G339" s="40"/>
      <c r="H339" s="40"/>
      <c r="I339" s="212"/>
      <c r="J339" s="40"/>
      <c r="K339" s="40"/>
      <c r="L339" s="44"/>
      <c r="M339" s="213"/>
      <c r="N339" s="214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124</v>
      </c>
      <c r="AU339" s="17" t="s">
        <v>79</v>
      </c>
    </row>
    <row r="340" s="2" customFormat="1" ht="24.15" customHeight="1">
      <c r="A340" s="38"/>
      <c r="B340" s="39"/>
      <c r="C340" s="197" t="s">
        <v>534</v>
      </c>
      <c r="D340" s="197" t="s">
        <v>115</v>
      </c>
      <c r="E340" s="198" t="s">
        <v>535</v>
      </c>
      <c r="F340" s="199" t="s">
        <v>536</v>
      </c>
      <c r="G340" s="200" t="s">
        <v>118</v>
      </c>
      <c r="H340" s="201">
        <v>36</v>
      </c>
      <c r="I340" s="202"/>
      <c r="J340" s="203">
        <f>ROUND(I340*H340,2)</f>
        <v>0</v>
      </c>
      <c r="K340" s="199" t="s">
        <v>176</v>
      </c>
      <c r="L340" s="44"/>
      <c r="M340" s="204" t="s">
        <v>19</v>
      </c>
      <c r="N340" s="205" t="s">
        <v>43</v>
      </c>
      <c r="O340" s="84"/>
      <c r="P340" s="206">
        <f>O340*H340</f>
        <v>0</v>
      </c>
      <c r="Q340" s="206">
        <v>0.26375999999999999</v>
      </c>
      <c r="R340" s="206">
        <f>Q340*H340</f>
        <v>9.4953599999999998</v>
      </c>
      <c r="S340" s="206">
        <v>0</v>
      </c>
      <c r="T340" s="20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8" t="s">
        <v>120</v>
      </c>
      <c r="AT340" s="208" t="s">
        <v>115</v>
      </c>
      <c r="AU340" s="208" t="s">
        <v>79</v>
      </c>
      <c r="AY340" s="17" t="s">
        <v>113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7" t="s">
        <v>77</v>
      </c>
      <c r="BK340" s="209">
        <f>ROUND(I340*H340,2)</f>
        <v>0</v>
      </c>
      <c r="BL340" s="17" t="s">
        <v>120</v>
      </c>
      <c r="BM340" s="208" t="s">
        <v>537</v>
      </c>
    </row>
    <row r="341" s="2" customFormat="1">
      <c r="A341" s="38"/>
      <c r="B341" s="39"/>
      <c r="C341" s="40"/>
      <c r="D341" s="210" t="s">
        <v>122</v>
      </c>
      <c r="E341" s="40"/>
      <c r="F341" s="211" t="s">
        <v>538</v>
      </c>
      <c r="G341" s="40"/>
      <c r="H341" s="40"/>
      <c r="I341" s="212"/>
      <c r="J341" s="40"/>
      <c r="K341" s="40"/>
      <c r="L341" s="44"/>
      <c r="M341" s="213"/>
      <c r="N341" s="214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122</v>
      </c>
      <c r="AU341" s="17" t="s">
        <v>79</v>
      </c>
    </row>
    <row r="342" s="2" customFormat="1">
      <c r="A342" s="38"/>
      <c r="B342" s="39"/>
      <c r="C342" s="40"/>
      <c r="D342" s="215" t="s">
        <v>124</v>
      </c>
      <c r="E342" s="40"/>
      <c r="F342" s="216" t="s">
        <v>539</v>
      </c>
      <c r="G342" s="40"/>
      <c r="H342" s="40"/>
      <c r="I342" s="212"/>
      <c r="J342" s="40"/>
      <c r="K342" s="40"/>
      <c r="L342" s="44"/>
      <c r="M342" s="213"/>
      <c r="N342" s="21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124</v>
      </c>
      <c r="AU342" s="17" t="s">
        <v>79</v>
      </c>
    </row>
    <row r="343" s="13" customFormat="1">
      <c r="A343" s="13"/>
      <c r="B343" s="217"/>
      <c r="C343" s="218"/>
      <c r="D343" s="210" t="s">
        <v>180</v>
      </c>
      <c r="E343" s="219" t="s">
        <v>19</v>
      </c>
      <c r="F343" s="220" t="s">
        <v>349</v>
      </c>
      <c r="G343" s="218"/>
      <c r="H343" s="221">
        <v>36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7" t="s">
        <v>180</v>
      </c>
      <c r="AU343" s="227" t="s">
        <v>79</v>
      </c>
      <c r="AV343" s="13" t="s">
        <v>79</v>
      </c>
      <c r="AW343" s="13" t="s">
        <v>33</v>
      </c>
      <c r="AX343" s="13" t="s">
        <v>77</v>
      </c>
      <c r="AY343" s="227" t="s">
        <v>113</v>
      </c>
    </row>
    <row r="344" s="2" customFormat="1" ht="21.75" customHeight="1">
      <c r="A344" s="38"/>
      <c r="B344" s="39"/>
      <c r="C344" s="197" t="s">
        <v>540</v>
      </c>
      <c r="D344" s="197" t="s">
        <v>115</v>
      </c>
      <c r="E344" s="198" t="s">
        <v>541</v>
      </c>
      <c r="F344" s="199" t="s">
        <v>542</v>
      </c>
      <c r="G344" s="200" t="s">
        <v>118</v>
      </c>
      <c r="H344" s="201">
        <v>36</v>
      </c>
      <c r="I344" s="202"/>
      <c r="J344" s="203">
        <f>ROUND(I344*H344,2)</f>
        <v>0</v>
      </c>
      <c r="K344" s="199" t="s">
        <v>176</v>
      </c>
      <c r="L344" s="44"/>
      <c r="M344" s="204" t="s">
        <v>19</v>
      </c>
      <c r="N344" s="205" t="s">
        <v>43</v>
      </c>
      <c r="O344" s="84"/>
      <c r="P344" s="206">
        <f>O344*H344</f>
        <v>0</v>
      </c>
      <c r="Q344" s="206">
        <v>0.20745</v>
      </c>
      <c r="R344" s="206">
        <f>Q344*H344</f>
        <v>7.4681999999999995</v>
      </c>
      <c r="S344" s="206">
        <v>0</v>
      </c>
      <c r="T344" s="20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8" t="s">
        <v>120</v>
      </c>
      <c r="AT344" s="208" t="s">
        <v>115</v>
      </c>
      <c r="AU344" s="208" t="s">
        <v>79</v>
      </c>
      <c r="AY344" s="17" t="s">
        <v>113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7" t="s">
        <v>77</v>
      </c>
      <c r="BK344" s="209">
        <f>ROUND(I344*H344,2)</f>
        <v>0</v>
      </c>
      <c r="BL344" s="17" t="s">
        <v>120</v>
      </c>
      <c r="BM344" s="208" t="s">
        <v>543</v>
      </c>
    </row>
    <row r="345" s="2" customFormat="1">
      <c r="A345" s="38"/>
      <c r="B345" s="39"/>
      <c r="C345" s="40"/>
      <c r="D345" s="210" t="s">
        <v>122</v>
      </c>
      <c r="E345" s="40"/>
      <c r="F345" s="211" t="s">
        <v>544</v>
      </c>
      <c r="G345" s="40"/>
      <c r="H345" s="40"/>
      <c r="I345" s="212"/>
      <c r="J345" s="40"/>
      <c r="K345" s="40"/>
      <c r="L345" s="44"/>
      <c r="M345" s="213"/>
      <c r="N345" s="214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122</v>
      </c>
      <c r="AU345" s="17" t="s">
        <v>79</v>
      </c>
    </row>
    <row r="346" s="2" customFormat="1">
      <c r="A346" s="38"/>
      <c r="B346" s="39"/>
      <c r="C346" s="40"/>
      <c r="D346" s="215" t="s">
        <v>124</v>
      </c>
      <c r="E346" s="40"/>
      <c r="F346" s="216" t="s">
        <v>545</v>
      </c>
      <c r="G346" s="40"/>
      <c r="H346" s="40"/>
      <c r="I346" s="212"/>
      <c r="J346" s="40"/>
      <c r="K346" s="40"/>
      <c r="L346" s="44"/>
      <c r="M346" s="213"/>
      <c r="N346" s="214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124</v>
      </c>
      <c r="AU346" s="17" t="s">
        <v>79</v>
      </c>
    </row>
    <row r="347" s="2" customFormat="1" ht="16.5" customHeight="1">
      <c r="A347" s="38"/>
      <c r="B347" s="39"/>
      <c r="C347" s="197" t="s">
        <v>546</v>
      </c>
      <c r="D347" s="197" t="s">
        <v>115</v>
      </c>
      <c r="E347" s="198" t="s">
        <v>547</v>
      </c>
      <c r="F347" s="199" t="s">
        <v>548</v>
      </c>
      <c r="G347" s="200" t="s">
        <v>118</v>
      </c>
      <c r="H347" s="201">
        <v>30</v>
      </c>
      <c r="I347" s="202"/>
      <c r="J347" s="203">
        <f>ROUND(I347*H347,2)</f>
        <v>0</v>
      </c>
      <c r="K347" s="199" t="s">
        <v>176</v>
      </c>
      <c r="L347" s="44"/>
      <c r="M347" s="204" t="s">
        <v>19</v>
      </c>
      <c r="N347" s="205" t="s">
        <v>43</v>
      </c>
      <c r="O347" s="84"/>
      <c r="P347" s="206">
        <f>O347*H347</f>
        <v>0</v>
      </c>
      <c r="Q347" s="206">
        <v>0.11162</v>
      </c>
      <c r="R347" s="206">
        <f>Q347*H347</f>
        <v>3.3485999999999998</v>
      </c>
      <c r="S347" s="206">
        <v>0</v>
      </c>
      <c r="T347" s="20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8" t="s">
        <v>120</v>
      </c>
      <c r="AT347" s="208" t="s">
        <v>115</v>
      </c>
      <c r="AU347" s="208" t="s">
        <v>79</v>
      </c>
      <c r="AY347" s="17" t="s">
        <v>113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7" t="s">
        <v>77</v>
      </c>
      <c r="BK347" s="209">
        <f>ROUND(I347*H347,2)</f>
        <v>0</v>
      </c>
      <c r="BL347" s="17" t="s">
        <v>120</v>
      </c>
      <c r="BM347" s="208" t="s">
        <v>549</v>
      </c>
    </row>
    <row r="348" s="2" customFormat="1">
      <c r="A348" s="38"/>
      <c r="B348" s="39"/>
      <c r="C348" s="40"/>
      <c r="D348" s="210" t="s">
        <v>122</v>
      </c>
      <c r="E348" s="40"/>
      <c r="F348" s="211" t="s">
        <v>550</v>
      </c>
      <c r="G348" s="40"/>
      <c r="H348" s="40"/>
      <c r="I348" s="212"/>
      <c r="J348" s="40"/>
      <c r="K348" s="40"/>
      <c r="L348" s="44"/>
      <c r="M348" s="213"/>
      <c r="N348" s="214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122</v>
      </c>
      <c r="AU348" s="17" t="s">
        <v>79</v>
      </c>
    </row>
    <row r="349" s="2" customFormat="1">
      <c r="A349" s="38"/>
      <c r="B349" s="39"/>
      <c r="C349" s="40"/>
      <c r="D349" s="215" t="s">
        <v>124</v>
      </c>
      <c r="E349" s="40"/>
      <c r="F349" s="216" t="s">
        <v>551</v>
      </c>
      <c r="G349" s="40"/>
      <c r="H349" s="40"/>
      <c r="I349" s="212"/>
      <c r="J349" s="40"/>
      <c r="K349" s="40"/>
      <c r="L349" s="44"/>
      <c r="M349" s="213"/>
      <c r="N349" s="214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124</v>
      </c>
      <c r="AU349" s="17" t="s">
        <v>79</v>
      </c>
    </row>
    <row r="350" s="12" customFormat="1" ht="22.8" customHeight="1">
      <c r="A350" s="12"/>
      <c r="B350" s="181"/>
      <c r="C350" s="182"/>
      <c r="D350" s="183" t="s">
        <v>71</v>
      </c>
      <c r="E350" s="195" t="s">
        <v>161</v>
      </c>
      <c r="F350" s="195" t="s">
        <v>552</v>
      </c>
      <c r="G350" s="182"/>
      <c r="H350" s="182"/>
      <c r="I350" s="185"/>
      <c r="J350" s="196">
        <f>BK350</f>
        <v>0</v>
      </c>
      <c r="K350" s="182"/>
      <c r="L350" s="187"/>
      <c r="M350" s="188"/>
      <c r="N350" s="189"/>
      <c r="O350" s="189"/>
      <c r="P350" s="190">
        <f>SUM(P351:P429)</f>
        <v>0</v>
      </c>
      <c r="Q350" s="189"/>
      <c r="R350" s="190">
        <f>SUM(R351:R429)</f>
        <v>21.644876720000003</v>
      </c>
      <c r="S350" s="189"/>
      <c r="T350" s="191">
        <f>SUM(T351:T429)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2" t="s">
        <v>77</v>
      </c>
      <c r="AT350" s="193" t="s">
        <v>71</v>
      </c>
      <c r="AU350" s="193" t="s">
        <v>77</v>
      </c>
      <c r="AY350" s="192" t="s">
        <v>113</v>
      </c>
      <c r="BK350" s="194">
        <f>SUM(BK351:BK429)</f>
        <v>0</v>
      </c>
    </row>
    <row r="351" s="2" customFormat="1" ht="16.5" customHeight="1">
      <c r="A351" s="38"/>
      <c r="B351" s="39"/>
      <c r="C351" s="197" t="s">
        <v>553</v>
      </c>
      <c r="D351" s="197" t="s">
        <v>115</v>
      </c>
      <c r="E351" s="198" t="s">
        <v>554</v>
      </c>
      <c r="F351" s="199" t="s">
        <v>555</v>
      </c>
      <c r="G351" s="200" t="s">
        <v>128</v>
      </c>
      <c r="H351" s="201">
        <v>2</v>
      </c>
      <c r="I351" s="202"/>
      <c r="J351" s="203">
        <f>ROUND(I351*H351,2)</f>
        <v>0</v>
      </c>
      <c r="K351" s="199" t="s">
        <v>176</v>
      </c>
      <c r="L351" s="44"/>
      <c r="M351" s="204" t="s">
        <v>19</v>
      </c>
      <c r="N351" s="205" t="s">
        <v>43</v>
      </c>
      <c r="O351" s="84"/>
      <c r="P351" s="206">
        <f>O351*H351</f>
        <v>0</v>
      </c>
      <c r="Q351" s="206">
        <v>8.0000000000000007E-05</v>
      </c>
      <c r="R351" s="206">
        <f>Q351*H351</f>
        <v>0.00016000000000000001</v>
      </c>
      <c r="S351" s="206">
        <v>0</v>
      </c>
      <c r="T351" s="20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08" t="s">
        <v>120</v>
      </c>
      <c r="AT351" s="208" t="s">
        <v>115</v>
      </c>
      <c r="AU351" s="208" t="s">
        <v>79</v>
      </c>
      <c r="AY351" s="17" t="s">
        <v>113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7" t="s">
        <v>77</v>
      </c>
      <c r="BK351" s="209">
        <f>ROUND(I351*H351,2)</f>
        <v>0</v>
      </c>
      <c r="BL351" s="17" t="s">
        <v>120</v>
      </c>
      <c r="BM351" s="208" t="s">
        <v>556</v>
      </c>
    </row>
    <row r="352" s="2" customFormat="1">
      <c r="A352" s="38"/>
      <c r="B352" s="39"/>
      <c r="C352" s="40"/>
      <c r="D352" s="210" t="s">
        <v>122</v>
      </c>
      <c r="E352" s="40"/>
      <c r="F352" s="211" t="s">
        <v>557</v>
      </c>
      <c r="G352" s="40"/>
      <c r="H352" s="40"/>
      <c r="I352" s="212"/>
      <c r="J352" s="40"/>
      <c r="K352" s="40"/>
      <c r="L352" s="44"/>
      <c r="M352" s="213"/>
      <c r="N352" s="214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122</v>
      </c>
      <c r="AU352" s="17" t="s">
        <v>79</v>
      </c>
    </row>
    <row r="353" s="2" customFormat="1">
      <c r="A353" s="38"/>
      <c r="B353" s="39"/>
      <c r="C353" s="40"/>
      <c r="D353" s="215" t="s">
        <v>124</v>
      </c>
      <c r="E353" s="40"/>
      <c r="F353" s="216" t="s">
        <v>558</v>
      </c>
      <c r="G353" s="40"/>
      <c r="H353" s="40"/>
      <c r="I353" s="212"/>
      <c r="J353" s="40"/>
      <c r="K353" s="40"/>
      <c r="L353" s="44"/>
      <c r="M353" s="213"/>
      <c r="N353" s="214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124</v>
      </c>
      <c r="AU353" s="17" t="s">
        <v>79</v>
      </c>
    </row>
    <row r="354" s="2" customFormat="1" ht="16.5" customHeight="1">
      <c r="A354" s="38"/>
      <c r="B354" s="39"/>
      <c r="C354" s="240" t="s">
        <v>559</v>
      </c>
      <c r="D354" s="240" t="s">
        <v>471</v>
      </c>
      <c r="E354" s="241" t="s">
        <v>560</v>
      </c>
      <c r="F354" s="242" t="s">
        <v>561</v>
      </c>
      <c r="G354" s="243" t="s">
        <v>128</v>
      </c>
      <c r="H354" s="244">
        <v>1.0149999999999999</v>
      </c>
      <c r="I354" s="245"/>
      <c r="J354" s="246">
        <f>ROUND(I354*H354,2)</f>
        <v>0</v>
      </c>
      <c r="K354" s="242" t="s">
        <v>176</v>
      </c>
      <c r="L354" s="247"/>
      <c r="M354" s="248" t="s">
        <v>19</v>
      </c>
      <c r="N354" s="249" t="s">
        <v>43</v>
      </c>
      <c r="O354" s="84"/>
      <c r="P354" s="206">
        <f>O354*H354</f>
        <v>0</v>
      </c>
      <c r="Q354" s="206">
        <v>0.0019</v>
      </c>
      <c r="R354" s="206">
        <f>Q354*H354</f>
        <v>0.0019284999999999999</v>
      </c>
      <c r="S354" s="206">
        <v>0</v>
      </c>
      <c r="T354" s="20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08" t="s">
        <v>161</v>
      </c>
      <c r="AT354" s="208" t="s">
        <v>471</v>
      </c>
      <c r="AU354" s="208" t="s">
        <v>79</v>
      </c>
      <c r="AY354" s="17" t="s">
        <v>113</v>
      </c>
      <c r="BE354" s="209">
        <f>IF(N354="základní",J354,0)</f>
        <v>0</v>
      </c>
      <c r="BF354" s="209">
        <f>IF(N354="snížená",J354,0)</f>
        <v>0</v>
      </c>
      <c r="BG354" s="209">
        <f>IF(N354="zákl. přenesená",J354,0)</f>
        <v>0</v>
      </c>
      <c r="BH354" s="209">
        <f>IF(N354="sníž. přenesená",J354,0)</f>
        <v>0</v>
      </c>
      <c r="BI354" s="209">
        <f>IF(N354="nulová",J354,0)</f>
        <v>0</v>
      </c>
      <c r="BJ354" s="17" t="s">
        <v>77</v>
      </c>
      <c r="BK354" s="209">
        <f>ROUND(I354*H354,2)</f>
        <v>0</v>
      </c>
      <c r="BL354" s="17" t="s">
        <v>120</v>
      </c>
      <c r="BM354" s="208" t="s">
        <v>562</v>
      </c>
    </row>
    <row r="355" s="2" customFormat="1">
      <c r="A355" s="38"/>
      <c r="B355" s="39"/>
      <c r="C355" s="40"/>
      <c r="D355" s="210" t="s">
        <v>122</v>
      </c>
      <c r="E355" s="40"/>
      <c r="F355" s="211" t="s">
        <v>561</v>
      </c>
      <c r="G355" s="40"/>
      <c r="H355" s="40"/>
      <c r="I355" s="212"/>
      <c r="J355" s="40"/>
      <c r="K355" s="40"/>
      <c r="L355" s="44"/>
      <c r="M355" s="213"/>
      <c r="N355" s="21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122</v>
      </c>
      <c r="AU355" s="17" t="s">
        <v>79</v>
      </c>
    </row>
    <row r="356" s="13" customFormat="1">
      <c r="A356" s="13"/>
      <c r="B356" s="217"/>
      <c r="C356" s="218"/>
      <c r="D356" s="210" t="s">
        <v>180</v>
      </c>
      <c r="E356" s="219" t="s">
        <v>19</v>
      </c>
      <c r="F356" s="220" t="s">
        <v>563</v>
      </c>
      <c r="G356" s="218"/>
      <c r="H356" s="221">
        <v>1.0149999999999999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7" t="s">
        <v>180</v>
      </c>
      <c r="AU356" s="227" t="s">
        <v>79</v>
      </c>
      <c r="AV356" s="13" t="s">
        <v>79</v>
      </c>
      <c r="AW356" s="13" t="s">
        <v>33</v>
      </c>
      <c r="AX356" s="13" t="s">
        <v>77</v>
      </c>
      <c r="AY356" s="227" t="s">
        <v>113</v>
      </c>
    </row>
    <row r="357" s="2" customFormat="1" ht="16.5" customHeight="1">
      <c r="A357" s="38"/>
      <c r="B357" s="39"/>
      <c r="C357" s="240" t="s">
        <v>564</v>
      </c>
      <c r="D357" s="240" t="s">
        <v>471</v>
      </c>
      <c r="E357" s="241" t="s">
        <v>565</v>
      </c>
      <c r="F357" s="242" t="s">
        <v>566</v>
      </c>
      <c r="G357" s="243" t="s">
        <v>128</v>
      </c>
      <c r="H357" s="244">
        <v>1.0149999999999999</v>
      </c>
      <c r="I357" s="245"/>
      <c r="J357" s="246">
        <f>ROUND(I357*H357,2)</f>
        <v>0</v>
      </c>
      <c r="K357" s="242" t="s">
        <v>176</v>
      </c>
      <c r="L357" s="247"/>
      <c r="M357" s="248" t="s">
        <v>19</v>
      </c>
      <c r="N357" s="249" t="s">
        <v>43</v>
      </c>
      <c r="O357" s="84"/>
      <c r="P357" s="206">
        <f>O357*H357</f>
        <v>0</v>
      </c>
      <c r="Q357" s="206">
        <v>0.0012999999999999999</v>
      </c>
      <c r="R357" s="206">
        <f>Q357*H357</f>
        <v>0.0013194999999999997</v>
      </c>
      <c r="S357" s="206">
        <v>0</v>
      </c>
      <c r="T357" s="207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08" t="s">
        <v>161</v>
      </c>
      <c r="AT357" s="208" t="s">
        <v>471</v>
      </c>
      <c r="AU357" s="208" t="s">
        <v>79</v>
      </c>
      <c r="AY357" s="17" t="s">
        <v>113</v>
      </c>
      <c r="BE357" s="209">
        <f>IF(N357="základní",J357,0)</f>
        <v>0</v>
      </c>
      <c r="BF357" s="209">
        <f>IF(N357="snížená",J357,0)</f>
        <v>0</v>
      </c>
      <c r="BG357" s="209">
        <f>IF(N357="zákl. přenesená",J357,0)</f>
        <v>0</v>
      </c>
      <c r="BH357" s="209">
        <f>IF(N357="sníž. přenesená",J357,0)</f>
        <v>0</v>
      </c>
      <c r="BI357" s="209">
        <f>IF(N357="nulová",J357,0)</f>
        <v>0</v>
      </c>
      <c r="BJ357" s="17" t="s">
        <v>77</v>
      </c>
      <c r="BK357" s="209">
        <f>ROUND(I357*H357,2)</f>
        <v>0</v>
      </c>
      <c r="BL357" s="17" t="s">
        <v>120</v>
      </c>
      <c r="BM357" s="208" t="s">
        <v>567</v>
      </c>
    </row>
    <row r="358" s="2" customFormat="1">
      <c r="A358" s="38"/>
      <c r="B358" s="39"/>
      <c r="C358" s="40"/>
      <c r="D358" s="210" t="s">
        <v>122</v>
      </c>
      <c r="E358" s="40"/>
      <c r="F358" s="211" t="s">
        <v>566</v>
      </c>
      <c r="G358" s="40"/>
      <c r="H358" s="40"/>
      <c r="I358" s="212"/>
      <c r="J358" s="40"/>
      <c r="K358" s="40"/>
      <c r="L358" s="44"/>
      <c r="M358" s="213"/>
      <c r="N358" s="214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122</v>
      </c>
      <c r="AU358" s="17" t="s">
        <v>79</v>
      </c>
    </row>
    <row r="359" s="13" customFormat="1">
      <c r="A359" s="13"/>
      <c r="B359" s="217"/>
      <c r="C359" s="218"/>
      <c r="D359" s="210" t="s">
        <v>180</v>
      </c>
      <c r="E359" s="219" t="s">
        <v>19</v>
      </c>
      <c r="F359" s="220" t="s">
        <v>563</v>
      </c>
      <c r="G359" s="218"/>
      <c r="H359" s="221">
        <v>1.0149999999999999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7" t="s">
        <v>180</v>
      </c>
      <c r="AU359" s="227" t="s">
        <v>79</v>
      </c>
      <c r="AV359" s="13" t="s">
        <v>79</v>
      </c>
      <c r="AW359" s="13" t="s">
        <v>33</v>
      </c>
      <c r="AX359" s="13" t="s">
        <v>77</v>
      </c>
      <c r="AY359" s="227" t="s">
        <v>113</v>
      </c>
    </row>
    <row r="360" s="2" customFormat="1" ht="16.5" customHeight="1">
      <c r="A360" s="38"/>
      <c r="B360" s="39"/>
      <c r="C360" s="197" t="s">
        <v>568</v>
      </c>
      <c r="D360" s="197" t="s">
        <v>115</v>
      </c>
      <c r="E360" s="198" t="s">
        <v>569</v>
      </c>
      <c r="F360" s="199" t="s">
        <v>570</v>
      </c>
      <c r="G360" s="200" t="s">
        <v>128</v>
      </c>
      <c r="H360" s="201">
        <v>1</v>
      </c>
      <c r="I360" s="202"/>
      <c r="J360" s="203">
        <f>ROUND(I360*H360,2)</f>
        <v>0</v>
      </c>
      <c r="K360" s="199" t="s">
        <v>176</v>
      </c>
      <c r="L360" s="44"/>
      <c r="M360" s="204" t="s">
        <v>19</v>
      </c>
      <c r="N360" s="205" t="s">
        <v>43</v>
      </c>
      <c r="O360" s="84"/>
      <c r="P360" s="206">
        <f>O360*H360</f>
        <v>0</v>
      </c>
      <c r="Q360" s="206">
        <v>1.2794000000000001</v>
      </c>
      <c r="R360" s="206">
        <f>Q360*H360</f>
        <v>1.2794000000000001</v>
      </c>
      <c r="S360" s="206">
        <v>0</v>
      </c>
      <c r="T360" s="20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8" t="s">
        <v>120</v>
      </c>
      <c r="AT360" s="208" t="s">
        <v>115</v>
      </c>
      <c r="AU360" s="208" t="s">
        <v>79</v>
      </c>
      <c r="AY360" s="17" t="s">
        <v>113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7" t="s">
        <v>77</v>
      </c>
      <c r="BK360" s="209">
        <f>ROUND(I360*H360,2)</f>
        <v>0</v>
      </c>
      <c r="BL360" s="17" t="s">
        <v>120</v>
      </c>
      <c r="BM360" s="208" t="s">
        <v>571</v>
      </c>
    </row>
    <row r="361" s="2" customFormat="1">
      <c r="A361" s="38"/>
      <c r="B361" s="39"/>
      <c r="C361" s="40"/>
      <c r="D361" s="210" t="s">
        <v>122</v>
      </c>
      <c r="E361" s="40"/>
      <c r="F361" s="211" t="s">
        <v>572</v>
      </c>
      <c r="G361" s="40"/>
      <c r="H361" s="40"/>
      <c r="I361" s="212"/>
      <c r="J361" s="40"/>
      <c r="K361" s="40"/>
      <c r="L361" s="44"/>
      <c r="M361" s="213"/>
      <c r="N361" s="214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122</v>
      </c>
      <c r="AU361" s="17" t="s">
        <v>79</v>
      </c>
    </row>
    <row r="362" s="2" customFormat="1">
      <c r="A362" s="38"/>
      <c r="B362" s="39"/>
      <c r="C362" s="40"/>
      <c r="D362" s="215" t="s">
        <v>124</v>
      </c>
      <c r="E362" s="40"/>
      <c r="F362" s="216" t="s">
        <v>573</v>
      </c>
      <c r="G362" s="40"/>
      <c r="H362" s="40"/>
      <c r="I362" s="212"/>
      <c r="J362" s="40"/>
      <c r="K362" s="40"/>
      <c r="L362" s="44"/>
      <c r="M362" s="213"/>
      <c r="N362" s="214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124</v>
      </c>
      <c r="AU362" s="17" t="s">
        <v>79</v>
      </c>
    </row>
    <row r="363" s="2" customFormat="1" ht="16.5" customHeight="1">
      <c r="A363" s="38"/>
      <c r="B363" s="39"/>
      <c r="C363" s="197" t="s">
        <v>574</v>
      </c>
      <c r="D363" s="197" t="s">
        <v>115</v>
      </c>
      <c r="E363" s="198" t="s">
        <v>575</v>
      </c>
      <c r="F363" s="199" t="s">
        <v>576</v>
      </c>
      <c r="G363" s="200" t="s">
        <v>201</v>
      </c>
      <c r="H363" s="201">
        <v>69.040000000000006</v>
      </c>
      <c r="I363" s="202"/>
      <c r="J363" s="203">
        <f>ROUND(I363*H363,2)</f>
        <v>0</v>
      </c>
      <c r="K363" s="199" t="s">
        <v>176</v>
      </c>
      <c r="L363" s="44"/>
      <c r="M363" s="204" t="s">
        <v>19</v>
      </c>
      <c r="N363" s="205" t="s">
        <v>43</v>
      </c>
      <c r="O363" s="84"/>
      <c r="P363" s="206">
        <f>O363*H363</f>
        <v>0</v>
      </c>
      <c r="Q363" s="206">
        <v>0.0044000000000000003</v>
      </c>
      <c r="R363" s="206">
        <f>Q363*H363</f>
        <v>0.30377600000000005</v>
      </c>
      <c r="S363" s="206">
        <v>0</v>
      </c>
      <c r="T363" s="207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08" t="s">
        <v>120</v>
      </c>
      <c r="AT363" s="208" t="s">
        <v>115</v>
      </c>
      <c r="AU363" s="208" t="s">
        <v>79</v>
      </c>
      <c r="AY363" s="17" t="s">
        <v>113</v>
      </c>
      <c r="BE363" s="209">
        <f>IF(N363="základní",J363,0)</f>
        <v>0</v>
      </c>
      <c r="BF363" s="209">
        <f>IF(N363="snížená",J363,0)</f>
        <v>0</v>
      </c>
      <c r="BG363" s="209">
        <f>IF(N363="zákl. přenesená",J363,0)</f>
        <v>0</v>
      </c>
      <c r="BH363" s="209">
        <f>IF(N363="sníž. přenesená",J363,0)</f>
        <v>0</v>
      </c>
      <c r="BI363" s="209">
        <f>IF(N363="nulová",J363,0)</f>
        <v>0</v>
      </c>
      <c r="BJ363" s="17" t="s">
        <v>77</v>
      </c>
      <c r="BK363" s="209">
        <f>ROUND(I363*H363,2)</f>
        <v>0</v>
      </c>
      <c r="BL363" s="17" t="s">
        <v>120</v>
      </c>
      <c r="BM363" s="208" t="s">
        <v>577</v>
      </c>
    </row>
    <row r="364" s="2" customFormat="1">
      <c r="A364" s="38"/>
      <c r="B364" s="39"/>
      <c r="C364" s="40"/>
      <c r="D364" s="210" t="s">
        <v>122</v>
      </c>
      <c r="E364" s="40"/>
      <c r="F364" s="211" t="s">
        <v>578</v>
      </c>
      <c r="G364" s="40"/>
      <c r="H364" s="40"/>
      <c r="I364" s="212"/>
      <c r="J364" s="40"/>
      <c r="K364" s="40"/>
      <c r="L364" s="44"/>
      <c r="M364" s="213"/>
      <c r="N364" s="214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122</v>
      </c>
      <c r="AU364" s="17" t="s">
        <v>79</v>
      </c>
    </row>
    <row r="365" s="2" customFormat="1">
      <c r="A365" s="38"/>
      <c r="B365" s="39"/>
      <c r="C365" s="40"/>
      <c r="D365" s="215" t="s">
        <v>124</v>
      </c>
      <c r="E365" s="40"/>
      <c r="F365" s="216" t="s">
        <v>579</v>
      </c>
      <c r="G365" s="40"/>
      <c r="H365" s="40"/>
      <c r="I365" s="212"/>
      <c r="J365" s="40"/>
      <c r="K365" s="40"/>
      <c r="L365" s="44"/>
      <c r="M365" s="213"/>
      <c r="N365" s="214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124</v>
      </c>
      <c r="AU365" s="17" t="s">
        <v>79</v>
      </c>
    </row>
    <row r="366" s="2" customFormat="1" ht="16.5" customHeight="1">
      <c r="A366" s="38"/>
      <c r="B366" s="39"/>
      <c r="C366" s="197" t="s">
        <v>580</v>
      </c>
      <c r="D366" s="197" t="s">
        <v>115</v>
      </c>
      <c r="E366" s="198" t="s">
        <v>581</v>
      </c>
      <c r="F366" s="199" t="s">
        <v>582</v>
      </c>
      <c r="G366" s="200" t="s">
        <v>201</v>
      </c>
      <c r="H366" s="201">
        <v>16.760000000000002</v>
      </c>
      <c r="I366" s="202"/>
      <c r="J366" s="203">
        <f>ROUND(I366*H366,2)</f>
        <v>0</v>
      </c>
      <c r="K366" s="199" t="s">
        <v>176</v>
      </c>
      <c r="L366" s="44"/>
      <c r="M366" s="204" t="s">
        <v>19</v>
      </c>
      <c r="N366" s="205" t="s">
        <v>43</v>
      </c>
      <c r="O366" s="84"/>
      <c r="P366" s="206">
        <f>O366*H366</f>
        <v>0</v>
      </c>
      <c r="Q366" s="206">
        <v>0.0074700000000000001</v>
      </c>
      <c r="R366" s="206">
        <f>Q366*H366</f>
        <v>0.12519720000000001</v>
      </c>
      <c r="S366" s="206">
        <v>0</v>
      </c>
      <c r="T366" s="20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08" t="s">
        <v>120</v>
      </c>
      <c r="AT366" s="208" t="s">
        <v>115</v>
      </c>
      <c r="AU366" s="208" t="s">
        <v>79</v>
      </c>
      <c r="AY366" s="17" t="s">
        <v>113</v>
      </c>
      <c r="BE366" s="209">
        <f>IF(N366="základní",J366,0)</f>
        <v>0</v>
      </c>
      <c r="BF366" s="209">
        <f>IF(N366="snížená",J366,0)</f>
        <v>0</v>
      </c>
      <c r="BG366" s="209">
        <f>IF(N366="zákl. přenesená",J366,0)</f>
        <v>0</v>
      </c>
      <c r="BH366" s="209">
        <f>IF(N366="sníž. přenesená",J366,0)</f>
        <v>0</v>
      </c>
      <c r="BI366" s="209">
        <f>IF(N366="nulová",J366,0)</f>
        <v>0</v>
      </c>
      <c r="BJ366" s="17" t="s">
        <v>77</v>
      </c>
      <c r="BK366" s="209">
        <f>ROUND(I366*H366,2)</f>
        <v>0</v>
      </c>
      <c r="BL366" s="17" t="s">
        <v>120</v>
      </c>
      <c r="BM366" s="208" t="s">
        <v>583</v>
      </c>
    </row>
    <row r="367" s="2" customFormat="1">
      <c r="A367" s="38"/>
      <c r="B367" s="39"/>
      <c r="C367" s="40"/>
      <c r="D367" s="210" t="s">
        <v>122</v>
      </c>
      <c r="E367" s="40"/>
      <c r="F367" s="211" t="s">
        <v>584</v>
      </c>
      <c r="G367" s="40"/>
      <c r="H367" s="40"/>
      <c r="I367" s="212"/>
      <c r="J367" s="40"/>
      <c r="K367" s="40"/>
      <c r="L367" s="44"/>
      <c r="M367" s="213"/>
      <c r="N367" s="214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122</v>
      </c>
      <c r="AU367" s="17" t="s">
        <v>79</v>
      </c>
    </row>
    <row r="368" s="2" customFormat="1">
      <c r="A368" s="38"/>
      <c r="B368" s="39"/>
      <c r="C368" s="40"/>
      <c r="D368" s="215" t="s">
        <v>124</v>
      </c>
      <c r="E368" s="40"/>
      <c r="F368" s="216" t="s">
        <v>585</v>
      </c>
      <c r="G368" s="40"/>
      <c r="H368" s="40"/>
      <c r="I368" s="212"/>
      <c r="J368" s="40"/>
      <c r="K368" s="40"/>
      <c r="L368" s="44"/>
      <c r="M368" s="213"/>
      <c r="N368" s="214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124</v>
      </c>
      <c r="AU368" s="17" t="s">
        <v>79</v>
      </c>
    </row>
    <row r="369" s="13" customFormat="1">
      <c r="A369" s="13"/>
      <c r="B369" s="217"/>
      <c r="C369" s="218"/>
      <c r="D369" s="210" t="s">
        <v>180</v>
      </c>
      <c r="E369" s="219" t="s">
        <v>19</v>
      </c>
      <c r="F369" s="220" t="s">
        <v>586</v>
      </c>
      <c r="G369" s="218"/>
      <c r="H369" s="221">
        <v>16.760000000000002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7" t="s">
        <v>180</v>
      </c>
      <c r="AU369" s="227" t="s">
        <v>79</v>
      </c>
      <c r="AV369" s="13" t="s">
        <v>79</v>
      </c>
      <c r="AW369" s="13" t="s">
        <v>33</v>
      </c>
      <c r="AX369" s="13" t="s">
        <v>77</v>
      </c>
      <c r="AY369" s="227" t="s">
        <v>113</v>
      </c>
    </row>
    <row r="370" s="2" customFormat="1" ht="16.5" customHeight="1">
      <c r="A370" s="38"/>
      <c r="B370" s="39"/>
      <c r="C370" s="197" t="s">
        <v>587</v>
      </c>
      <c r="D370" s="197" t="s">
        <v>115</v>
      </c>
      <c r="E370" s="198" t="s">
        <v>588</v>
      </c>
      <c r="F370" s="199" t="s">
        <v>589</v>
      </c>
      <c r="G370" s="200" t="s">
        <v>201</v>
      </c>
      <c r="H370" s="201">
        <v>45.710000000000001</v>
      </c>
      <c r="I370" s="202"/>
      <c r="J370" s="203">
        <f>ROUND(I370*H370,2)</f>
        <v>0</v>
      </c>
      <c r="K370" s="199" t="s">
        <v>176</v>
      </c>
      <c r="L370" s="44"/>
      <c r="M370" s="204" t="s">
        <v>19</v>
      </c>
      <c r="N370" s="205" t="s">
        <v>43</v>
      </c>
      <c r="O370" s="84"/>
      <c r="P370" s="206">
        <f>O370*H370</f>
        <v>0</v>
      </c>
      <c r="Q370" s="206">
        <v>2.0000000000000002E-05</v>
      </c>
      <c r="R370" s="206">
        <f>Q370*H370</f>
        <v>0.0009142000000000001</v>
      </c>
      <c r="S370" s="206">
        <v>0</v>
      </c>
      <c r="T370" s="20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08" t="s">
        <v>120</v>
      </c>
      <c r="AT370" s="208" t="s">
        <v>115</v>
      </c>
      <c r="AU370" s="208" t="s">
        <v>79</v>
      </c>
      <c r="AY370" s="17" t="s">
        <v>113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7" t="s">
        <v>77</v>
      </c>
      <c r="BK370" s="209">
        <f>ROUND(I370*H370,2)</f>
        <v>0</v>
      </c>
      <c r="BL370" s="17" t="s">
        <v>120</v>
      </c>
      <c r="BM370" s="208" t="s">
        <v>590</v>
      </c>
    </row>
    <row r="371" s="2" customFormat="1">
      <c r="A371" s="38"/>
      <c r="B371" s="39"/>
      <c r="C371" s="40"/>
      <c r="D371" s="210" t="s">
        <v>122</v>
      </c>
      <c r="E371" s="40"/>
      <c r="F371" s="211" t="s">
        <v>591</v>
      </c>
      <c r="G371" s="40"/>
      <c r="H371" s="40"/>
      <c r="I371" s="212"/>
      <c r="J371" s="40"/>
      <c r="K371" s="40"/>
      <c r="L371" s="44"/>
      <c r="M371" s="213"/>
      <c r="N371" s="214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122</v>
      </c>
      <c r="AU371" s="17" t="s">
        <v>79</v>
      </c>
    </row>
    <row r="372" s="2" customFormat="1">
      <c r="A372" s="38"/>
      <c r="B372" s="39"/>
      <c r="C372" s="40"/>
      <c r="D372" s="215" t="s">
        <v>124</v>
      </c>
      <c r="E372" s="40"/>
      <c r="F372" s="216" t="s">
        <v>592</v>
      </c>
      <c r="G372" s="40"/>
      <c r="H372" s="40"/>
      <c r="I372" s="212"/>
      <c r="J372" s="40"/>
      <c r="K372" s="40"/>
      <c r="L372" s="44"/>
      <c r="M372" s="213"/>
      <c r="N372" s="214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124</v>
      </c>
      <c r="AU372" s="17" t="s">
        <v>79</v>
      </c>
    </row>
    <row r="373" s="13" customFormat="1">
      <c r="A373" s="13"/>
      <c r="B373" s="217"/>
      <c r="C373" s="218"/>
      <c r="D373" s="210" t="s">
        <v>180</v>
      </c>
      <c r="E373" s="219" t="s">
        <v>19</v>
      </c>
      <c r="F373" s="220" t="s">
        <v>593</v>
      </c>
      <c r="G373" s="218"/>
      <c r="H373" s="221">
        <v>45.710000000000001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7" t="s">
        <v>180</v>
      </c>
      <c r="AU373" s="227" t="s">
        <v>79</v>
      </c>
      <c r="AV373" s="13" t="s">
        <v>79</v>
      </c>
      <c r="AW373" s="13" t="s">
        <v>33</v>
      </c>
      <c r="AX373" s="13" t="s">
        <v>77</v>
      </c>
      <c r="AY373" s="227" t="s">
        <v>113</v>
      </c>
    </row>
    <row r="374" s="2" customFormat="1" ht="16.5" customHeight="1">
      <c r="A374" s="38"/>
      <c r="B374" s="39"/>
      <c r="C374" s="240" t="s">
        <v>594</v>
      </c>
      <c r="D374" s="240" t="s">
        <v>471</v>
      </c>
      <c r="E374" s="241" t="s">
        <v>595</v>
      </c>
      <c r="F374" s="242" t="s">
        <v>596</v>
      </c>
      <c r="G374" s="243" t="s">
        <v>201</v>
      </c>
      <c r="H374" s="244">
        <v>46.396000000000001</v>
      </c>
      <c r="I374" s="245"/>
      <c r="J374" s="246">
        <f>ROUND(I374*H374,2)</f>
        <v>0</v>
      </c>
      <c r="K374" s="242" t="s">
        <v>176</v>
      </c>
      <c r="L374" s="247"/>
      <c r="M374" s="248" t="s">
        <v>19</v>
      </c>
      <c r="N374" s="249" t="s">
        <v>43</v>
      </c>
      <c r="O374" s="84"/>
      <c r="P374" s="206">
        <f>O374*H374</f>
        <v>0</v>
      </c>
      <c r="Q374" s="206">
        <v>0.00167</v>
      </c>
      <c r="R374" s="206">
        <f>Q374*H374</f>
        <v>0.077481320000000006</v>
      </c>
      <c r="S374" s="206">
        <v>0</v>
      </c>
      <c r="T374" s="207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08" t="s">
        <v>161</v>
      </c>
      <c r="AT374" s="208" t="s">
        <v>471</v>
      </c>
      <c r="AU374" s="208" t="s">
        <v>79</v>
      </c>
      <c r="AY374" s="17" t="s">
        <v>113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7" t="s">
        <v>77</v>
      </c>
      <c r="BK374" s="209">
        <f>ROUND(I374*H374,2)</f>
        <v>0</v>
      </c>
      <c r="BL374" s="17" t="s">
        <v>120</v>
      </c>
      <c r="BM374" s="208" t="s">
        <v>597</v>
      </c>
    </row>
    <row r="375" s="2" customFormat="1">
      <c r="A375" s="38"/>
      <c r="B375" s="39"/>
      <c r="C375" s="40"/>
      <c r="D375" s="210" t="s">
        <v>122</v>
      </c>
      <c r="E375" s="40"/>
      <c r="F375" s="211" t="s">
        <v>596</v>
      </c>
      <c r="G375" s="40"/>
      <c r="H375" s="40"/>
      <c r="I375" s="212"/>
      <c r="J375" s="40"/>
      <c r="K375" s="40"/>
      <c r="L375" s="44"/>
      <c r="M375" s="213"/>
      <c r="N375" s="214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122</v>
      </c>
      <c r="AU375" s="17" t="s">
        <v>79</v>
      </c>
    </row>
    <row r="376" s="13" customFormat="1">
      <c r="A376" s="13"/>
      <c r="B376" s="217"/>
      <c r="C376" s="218"/>
      <c r="D376" s="210" t="s">
        <v>180</v>
      </c>
      <c r="E376" s="219" t="s">
        <v>19</v>
      </c>
      <c r="F376" s="220" t="s">
        <v>598</v>
      </c>
      <c r="G376" s="218"/>
      <c r="H376" s="221">
        <v>46.396000000000001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7" t="s">
        <v>180</v>
      </c>
      <c r="AU376" s="227" t="s">
        <v>79</v>
      </c>
      <c r="AV376" s="13" t="s">
        <v>79</v>
      </c>
      <c r="AW376" s="13" t="s">
        <v>33</v>
      </c>
      <c r="AX376" s="13" t="s">
        <v>77</v>
      </c>
      <c r="AY376" s="227" t="s">
        <v>113</v>
      </c>
    </row>
    <row r="377" s="2" customFormat="1" ht="16.5" customHeight="1">
      <c r="A377" s="38"/>
      <c r="B377" s="39"/>
      <c r="C377" s="197" t="s">
        <v>599</v>
      </c>
      <c r="D377" s="197" t="s">
        <v>115</v>
      </c>
      <c r="E377" s="198" t="s">
        <v>600</v>
      </c>
      <c r="F377" s="199" t="s">
        <v>601</v>
      </c>
      <c r="G377" s="200" t="s">
        <v>128</v>
      </c>
      <c r="H377" s="201">
        <v>2</v>
      </c>
      <c r="I377" s="202"/>
      <c r="J377" s="203">
        <f>ROUND(I377*H377,2)</f>
        <v>0</v>
      </c>
      <c r="K377" s="199" t="s">
        <v>176</v>
      </c>
      <c r="L377" s="44"/>
      <c r="M377" s="204" t="s">
        <v>19</v>
      </c>
      <c r="N377" s="205" t="s">
        <v>43</v>
      </c>
      <c r="O377" s="84"/>
      <c r="P377" s="206">
        <f>O377*H377</f>
        <v>0</v>
      </c>
      <c r="Q377" s="206">
        <v>0.00010000000000000001</v>
      </c>
      <c r="R377" s="206">
        <f>Q377*H377</f>
        <v>0.00020000000000000001</v>
      </c>
      <c r="S377" s="206">
        <v>0</v>
      </c>
      <c r="T377" s="20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08" t="s">
        <v>120</v>
      </c>
      <c r="AT377" s="208" t="s">
        <v>115</v>
      </c>
      <c r="AU377" s="208" t="s">
        <v>79</v>
      </c>
      <c r="AY377" s="17" t="s">
        <v>113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7" t="s">
        <v>77</v>
      </c>
      <c r="BK377" s="209">
        <f>ROUND(I377*H377,2)</f>
        <v>0</v>
      </c>
      <c r="BL377" s="17" t="s">
        <v>120</v>
      </c>
      <c r="BM377" s="208" t="s">
        <v>602</v>
      </c>
    </row>
    <row r="378" s="2" customFormat="1">
      <c r="A378" s="38"/>
      <c r="B378" s="39"/>
      <c r="C378" s="40"/>
      <c r="D378" s="210" t="s">
        <v>122</v>
      </c>
      <c r="E378" s="40"/>
      <c r="F378" s="211" t="s">
        <v>603</v>
      </c>
      <c r="G378" s="40"/>
      <c r="H378" s="40"/>
      <c r="I378" s="212"/>
      <c r="J378" s="40"/>
      <c r="K378" s="40"/>
      <c r="L378" s="44"/>
      <c r="M378" s="213"/>
      <c r="N378" s="214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122</v>
      </c>
      <c r="AU378" s="17" t="s">
        <v>79</v>
      </c>
    </row>
    <row r="379" s="2" customFormat="1">
      <c r="A379" s="38"/>
      <c r="B379" s="39"/>
      <c r="C379" s="40"/>
      <c r="D379" s="215" t="s">
        <v>124</v>
      </c>
      <c r="E379" s="40"/>
      <c r="F379" s="216" t="s">
        <v>604</v>
      </c>
      <c r="G379" s="40"/>
      <c r="H379" s="40"/>
      <c r="I379" s="212"/>
      <c r="J379" s="40"/>
      <c r="K379" s="40"/>
      <c r="L379" s="44"/>
      <c r="M379" s="213"/>
      <c r="N379" s="214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124</v>
      </c>
      <c r="AU379" s="17" t="s">
        <v>79</v>
      </c>
    </row>
    <row r="380" s="2" customFormat="1" ht="16.5" customHeight="1">
      <c r="A380" s="38"/>
      <c r="B380" s="39"/>
      <c r="C380" s="240" t="s">
        <v>605</v>
      </c>
      <c r="D380" s="240" t="s">
        <v>471</v>
      </c>
      <c r="E380" s="241" t="s">
        <v>606</v>
      </c>
      <c r="F380" s="242" t="s">
        <v>607</v>
      </c>
      <c r="G380" s="243" t="s">
        <v>128</v>
      </c>
      <c r="H380" s="244">
        <v>2</v>
      </c>
      <c r="I380" s="245"/>
      <c r="J380" s="246">
        <f>ROUND(I380*H380,2)</f>
        <v>0</v>
      </c>
      <c r="K380" s="242" t="s">
        <v>176</v>
      </c>
      <c r="L380" s="247"/>
      <c r="M380" s="248" t="s">
        <v>19</v>
      </c>
      <c r="N380" s="249" t="s">
        <v>43</v>
      </c>
      <c r="O380" s="84"/>
      <c r="P380" s="206">
        <f>O380*H380</f>
        <v>0</v>
      </c>
      <c r="Q380" s="206">
        <v>0.019</v>
      </c>
      <c r="R380" s="206">
        <f>Q380*H380</f>
        <v>0.037999999999999999</v>
      </c>
      <c r="S380" s="206">
        <v>0</v>
      </c>
      <c r="T380" s="207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08" t="s">
        <v>161</v>
      </c>
      <c r="AT380" s="208" t="s">
        <v>471</v>
      </c>
      <c r="AU380" s="208" t="s">
        <v>79</v>
      </c>
      <c r="AY380" s="17" t="s">
        <v>113</v>
      </c>
      <c r="BE380" s="209">
        <f>IF(N380="základní",J380,0)</f>
        <v>0</v>
      </c>
      <c r="BF380" s="209">
        <f>IF(N380="snížená",J380,0)</f>
        <v>0</v>
      </c>
      <c r="BG380" s="209">
        <f>IF(N380="zákl. přenesená",J380,0)</f>
        <v>0</v>
      </c>
      <c r="BH380" s="209">
        <f>IF(N380="sníž. přenesená",J380,0)</f>
        <v>0</v>
      </c>
      <c r="BI380" s="209">
        <f>IF(N380="nulová",J380,0)</f>
        <v>0</v>
      </c>
      <c r="BJ380" s="17" t="s">
        <v>77</v>
      </c>
      <c r="BK380" s="209">
        <f>ROUND(I380*H380,2)</f>
        <v>0</v>
      </c>
      <c r="BL380" s="17" t="s">
        <v>120</v>
      </c>
      <c r="BM380" s="208" t="s">
        <v>608</v>
      </c>
    </row>
    <row r="381" s="2" customFormat="1">
      <c r="A381" s="38"/>
      <c r="B381" s="39"/>
      <c r="C381" s="40"/>
      <c r="D381" s="210" t="s">
        <v>122</v>
      </c>
      <c r="E381" s="40"/>
      <c r="F381" s="211" t="s">
        <v>609</v>
      </c>
      <c r="G381" s="40"/>
      <c r="H381" s="40"/>
      <c r="I381" s="212"/>
      <c r="J381" s="40"/>
      <c r="K381" s="40"/>
      <c r="L381" s="44"/>
      <c r="M381" s="213"/>
      <c r="N381" s="214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122</v>
      </c>
      <c r="AU381" s="17" t="s">
        <v>79</v>
      </c>
    </row>
    <row r="382" s="2" customFormat="1" ht="16.5" customHeight="1">
      <c r="A382" s="38"/>
      <c r="B382" s="39"/>
      <c r="C382" s="197" t="s">
        <v>610</v>
      </c>
      <c r="D382" s="197" t="s">
        <v>115</v>
      </c>
      <c r="E382" s="198" t="s">
        <v>611</v>
      </c>
      <c r="F382" s="199" t="s">
        <v>612</v>
      </c>
      <c r="G382" s="200" t="s">
        <v>128</v>
      </c>
      <c r="H382" s="201">
        <v>1</v>
      </c>
      <c r="I382" s="202"/>
      <c r="J382" s="203">
        <f>ROUND(I382*H382,2)</f>
        <v>0</v>
      </c>
      <c r="K382" s="199" t="s">
        <v>176</v>
      </c>
      <c r="L382" s="44"/>
      <c r="M382" s="204" t="s">
        <v>19</v>
      </c>
      <c r="N382" s="205" t="s">
        <v>43</v>
      </c>
      <c r="O382" s="84"/>
      <c r="P382" s="206">
        <f>O382*H382</f>
        <v>0</v>
      </c>
      <c r="Q382" s="206">
        <v>0.00012</v>
      </c>
      <c r="R382" s="206">
        <f>Q382*H382</f>
        <v>0.00012</v>
      </c>
      <c r="S382" s="206">
        <v>0</v>
      </c>
      <c r="T382" s="20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08" t="s">
        <v>120</v>
      </c>
      <c r="AT382" s="208" t="s">
        <v>115</v>
      </c>
      <c r="AU382" s="208" t="s">
        <v>79</v>
      </c>
      <c r="AY382" s="17" t="s">
        <v>113</v>
      </c>
      <c r="BE382" s="209">
        <f>IF(N382="základní",J382,0)</f>
        <v>0</v>
      </c>
      <c r="BF382" s="209">
        <f>IF(N382="snížená",J382,0)</f>
        <v>0</v>
      </c>
      <c r="BG382" s="209">
        <f>IF(N382="zákl. přenesená",J382,0)</f>
        <v>0</v>
      </c>
      <c r="BH382" s="209">
        <f>IF(N382="sníž. přenesená",J382,0)</f>
        <v>0</v>
      </c>
      <c r="BI382" s="209">
        <f>IF(N382="nulová",J382,0)</f>
        <v>0</v>
      </c>
      <c r="BJ382" s="17" t="s">
        <v>77</v>
      </c>
      <c r="BK382" s="209">
        <f>ROUND(I382*H382,2)</f>
        <v>0</v>
      </c>
      <c r="BL382" s="17" t="s">
        <v>120</v>
      </c>
      <c r="BM382" s="208" t="s">
        <v>613</v>
      </c>
    </row>
    <row r="383" s="2" customFormat="1">
      <c r="A383" s="38"/>
      <c r="B383" s="39"/>
      <c r="C383" s="40"/>
      <c r="D383" s="210" t="s">
        <v>122</v>
      </c>
      <c r="E383" s="40"/>
      <c r="F383" s="211" t="s">
        <v>614</v>
      </c>
      <c r="G383" s="40"/>
      <c r="H383" s="40"/>
      <c r="I383" s="212"/>
      <c r="J383" s="40"/>
      <c r="K383" s="40"/>
      <c r="L383" s="44"/>
      <c r="M383" s="213"/>
      <c r="N383" s="214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122</v>
      </c>
      <c r="AU383" s="17" t="s">
        <v>79</v>
      </c>
    </row>
    <row r="384" s="2" customFormat="1">
      <c r="A384" s="38"/>
      <c r="B384" s="39"/>
      <c r="C384" s="40"/>
      <c r="D384" s="215" t="s">
        <v>124</v>
      </c>
      <c r="E384" s="40"/>
      <c r="F384" s="216" t="s">
        <v>615</v>
      </c>
      <c r="G384" s="40"/>
      <c r="H384" s="40"/>
      <c r="I384" s="212"/>
      <c r="J384" s="40"/>
      <c r="K384" s="40"/>
      <c r="L384" s="44"/>
      <c r="M384" s="213"/>
      <c r="N384" s="214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124</v>
      </c>
      <c r="AU384" s="17" t="s">
        <v>79</v>
      </c>
    </row>
    <row r="385" s="2" customFormat="1" ht="16.5" customHeight="1">
      <c r="A385" s="38"/>
      <c r="B385" s="39"/>
      <c r="C385" s="240" t="s">
        <v>616</v>
      </c>
      <c r="D385" s="240" t="s">
        <v>471</v>
      </c>
      <c r="E385" s="241" t="s">
        <v>617</v>
      </c>
      <c r="F385" s="242" t="s">
        <v>618</v>
      </c>
      <c r="G385" s="243" t="s">
        <v>128</v>
      </c>
      <c r="H385" s="244">
        <v>2</v>
      </c>
      <c r="I385" s="245"/>
      <c r="J385" s="246">
        <f>ROUND(I385*H385,2)</f>
        <v>0</v>
      </c>
      <c r="K385" s="242" t="s">
        <v>176</v>
      </c>
      <c r="L385" s="247"/>
      <c r="M385" s="248" t="s">
        <v>19</v>
      </c>
      <c r="N385" s="249" t="s">
        <v>43</v>
      </c>
      <c r="O385" s="84"/>
      <c r="P385" s="206">
        <f>O385*H385</f>
        <v>0</v>
      </c>
      <c r="Q385" s="206">
        <v>0.0011000000000000001</v>
      </c>
      <c r="R385" s="206">
        <f>Q385*H385</f>
        <v>0.0022000000000000001</v>
      </c>
      <c r="S385" s="206">
        <v>0</v>
      </c>
      <c r="T385" s="20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08" t="s">
        <v>161</v>
      </c>
      <c r="AT385" s="208" t="s">
        <v>471</v>
      </c>
      <c r="AU385" s="208" t="s">
        <v>79</v>
      </c>
      <c r="AY385" s="17" t="s">
        <v>113</v>
      </c>
      <c r="BE385" s="209">
        <f>IF(N385="základní",J385,0)</f>
        <v>0</v>
      </c>
      <c r="BF385" s="209">
        <f>IF(N385="snížená",J385,0)</f>
        <v>0</v>
      </c>
      <c r="BG385" s="209">
        <f>IF(N385="zákl. přenesená",J385,0)</f>
        <v>0</v>
      </c>
      <c r="BH385" s="209">
        <f>IF(N385="sníž. přenesená",J385,0)</f>
        <v>0</v>
      </c>
      <c r="BI385" s="209">
        <f>IF(N385="nulová",J385,0)</f>
        <v>0</v>
      </c>
      <c r="BJ385" s="17" t="s">
        <v>77</v>
      </c>
      <c r="BK385" s="209">
        <f>ROUND(I385*H385,2)</f>
        <v>0</v>
      </c>
      <c r="BL385" s="17" t="s">
        <v>120</v>
      </c>
      <c r="BM385" s="208" t="s">
        <v>619</v>
      </c>
    </row>
    <row r="386" s="2" customFormat="1">
      <c r="A386" s="38"/>
      <c r="B386" s="39"/>
      <c r="C386" s="40"/>
      <c r="D386" s="210" t="s">
        <v>122</v>
      </c>
      <c r="E386" s="40"/>
      <c r="F386" s="211" t="s">
        <v>618</v>
      </c>
      <c r="G386" s="40"/>
      <c r="H386" s="40"/>
      <c r="I386" s="212"/>
      <c r="J386" s="40"/>
      <c r="K386" s="40"/>
      <c r="L386" s="44"/>
      <c r="M386" s="213"/>
      <c r="N386" s="214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122</v>
      </c>
      <c r="AU386" s="17" t="s">
        <v>79</v>
      </c>
    </row>
    <row r="387" s="2" customFormat="1" ht="16.5" customHeight="1">
      <c r="A387" s="38"/>
      <c r="B387" s="39"/>
      <c r="C387" s="197" t="s">
        <v>620</v>
      </c>
      <c r="D387" s="197" t="s">
        <v>115</v>
      </c>
      <c r="E387" s="198" t="s">
        <v>621</v>
      </c>
      <c r="F387" s="199" t="s">
        <v>622</v>
      </c>
      <c r="G387" s="200" t="s">
        <v>623</v>
      </c>
      <c r="H387" s="201">
        <v>2</v>
      </c>
      <c r="I387" s="202"/>
      <c r="J387" s="203">
        <f>ROUND(I387*H387,2)</f>
        <v>0</v>
      </c>
      <c r="K387" s="199" t="s">
        <v>176</v>
      </c>
      <c r="L387" s="44"/>
      <c r="M387" s="204" t="s">
        <v>19</v>
      </c>
      <c r="N387" s="205" t="s">
        <v>43</v>
      </c>
      <c r="O387" s="84"/>
      <c r="P387" s="206">
        <f>O387*H387</f>
        <v>0</v>
      </c>
      <c r="Q387" s="206">
        <v>0.00018000000000000001</v>
      </c>
      <c r="R387" s="206">
        <f>Q387*H387</f>
        <v>0.00036000000000000002</v>
      </c>
      <c r="S387" s="206">
        <v>0</v>
      </c>
      <c r="T387" s="20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08" t="s">
        <v>120</v>
      </c>
      <c r="AT387" s="208" t="s">
        <v>115</v>
      </c>
      <c r="AU387" s="208" t="s">
        <v>79</v>
      </c>
      <c r="AY387" s="17" t="s">
        <v>113</v>
      </c>
      <c r="BE387" s="209">
        <f>IF(N387="základní",J387,0)</f>
        <v>0</v>
      </c>
      <c r="BF387" s="209">
        <f>IF(N387="snížená",J387,0)</f>
        <v>0</v>
      </c>
      <c r="BG387" s="209">
        <f>IF(N387="zákl. přenesená",J387,0)</f>
        <v>0</v>
      </c>
      <c r="BH387" s="209">
        <f>IF(N387="sníž. přenesená",J387,0)</f>
        <v>0</v>
      </c>
      <c r="BI387" s="209">
        <f>IF(N387="nulová",J387,0)</f>
        <v>0</v>
      </c>
      <c r="BJ387" s="17" t="s">
        <v>77</v>
      </c>
      <c r="BK387" s="209">
        <f>ROUND(I387*H387,2)</f>
        <v>0</v>
      </c>
      <c r="BL387" s="17" t="s">
        <v>120</v>
      </c>
      <c r="BM387" s="208" t="s">
        <v>624</v>
      </c>
    </row>
    <row r="388" s="2" customFormat="1">
      <c r="A388" s="38"/>
      <c r="B388" s="39"/>
      <c r="C388" s="40"/>
      <c r="D388" s="210" t="s">
        <v>122</v>
      </c>
      <c r="E388" s="40"/>
      <c r="F388" s="211" t="s">
        <v>625</v>
      </c>
      <c r="G388" s="40"/>
      <c r="H388" s="40"/>
      <c r="I388" s="212"/>
      <c r="J388" s="40"/>
      <c r="K388" s="40"/>
      <c r="L388" s="44"/>
      <c r="M388" s="213"/>
      <c r="N388" s="214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122</v>
      </c>
      <c r="AU388" s="17" t="s">
        <v>79</v>
      </c>
    </row>
    <row r="389" s="2" customFormat="1">
      <c r="A389" s="38"/>
      <c r="B389" s="39"/>
      <c r="C389" s="40"/>
      <c r="D389" s="215" t="s">
        <v>124</v>
      </c>
      <c r="E389" s="40"/>
      <c r="F389" s="216" t="s">
        <v>626</v>
      </c>
      <c r="G389" s="40"/>
      <c r="H389" s="40"/>
      <c r="I389" s="212"/>
      <c r="J389" s="40"/>
      <c r="K389" s="40"/>
      <c r="L389" s="44"/>
      <c r="M389" s="213"/>
      <c r="N389" s="214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124</v>
      </c>
      <c r="AU389" s="17" t="s">
        <v>79</v>
      </c>
    </row>
    <row r="390" s="2" customFormat="1" ht="16.5" customHeight="1">
      <c r="A390" s="38"/>
      <c r="B390" s="39"/>
      <c r="C390" s="197" t="s">
        <v>627</v>
      </c>
      <c r="D390" s="197" t="s">
        <v>115</v>
      </c>
      <c r="E390" s="198" t="s">
        <v>628</v>
      </c>
      <c r="F390" s="199" t="s">
        <v>629</v>
      </c>
      <c r="G390" s="200" t="s">
        <v>623</v>
      </c>
      <c r="H390" s="201">
        <v>1</v>
      </c>
      <c r="I390" s="202"/>
      <c r="J390" s="203">
        <f>ROUND(I390*H390,2)</f>
        <v>0</v>
      </c>
      <c r="K390" s="199" t="s">
        <v>176</v>
      </c>
      <c r="L390" s="44"/>
      <c r="M390" s="204" t="s">
        <v>19</v>
      </c>
      <c r="N390" s="205" t="s">
        <v>43</v>
      </c>
      <c r="O390" s="84"/>
      <c r="P390" s="206">
        <f>O390*H390</f>
        <v>0</v>
      </c>
      <c r="Q390" s="206">
        <v>0.00031</v>
      </c>
      <c r="R390" s="206">
        <f>Q390*H390</f>
        <v>0.00031</v>
      </c>
      <c r="S390" s="206">
        <v>0</v>
      </c>
      <c r="T390" s="20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08" t="s">
        <v>120</v>
      </c>
      <c r="AT390" s="208" t="s">
        <v>115</v>
      </c>
      <c r="AU390" s="208" t="s">
        <v>79</v>
      </c>
      <c r="AY390" s="17" t="s">
        <v>113</v>
      </c>
      <c r="BE390" s="209">
        <f>IF(N390="základní",J390,0)</f>
        <v>0</v>
      </c>
      <c r="BF390" s="209">
        <f>IF(N390="snížená",J390,0)</f>
        <v>0</v>
      </c>
      <c r="BG390" s="209">
        <f>IF(N390="zákl. přenesená",J390,0)</f>
        <v>0</v>
      </c>
      <c r="BH390" s="209">
        <f>IF(N390="sníž. přenesená",J390,0)</f>
        <v>0</v>
      </c>
      <c r="BI390" s="209">
        <f>IF(N390="nulová",J390,0)</f>
        <v>0</v>
      </c>
      <c r="BJ390" s="17" t="s">
        <v>77</v>
      </c>
      <c r="BK390" s="209">
        <f>ROUND(I390*H390,2)</f>
        <v>0</v>
      </c>
      <c r="BL390" s="17" t="s">
        <v>120</v>
      </c>
      <c r="BM390" s="208" t="s">
        <v>630</v>
      </c>
    </row>
    <row r="391" s="2" customFormat="1">
      <c r="A391" s="38"/>
      <c r="B391" s="39"/>
      <c r="C391" s="40"/>
      <c r="D391" s="210" t="s">
        <v>122</v>
      </c>
      <c r="E391" s="40"/>
      <c r="F391" s="211" t="s">
        <v>631</v>
      </c>
      <c r="G391" s="40"/>
      <c r="H391" s="40"/>
      <c r="I391" s="212"/>
      <c r="J391" s="40"/>
      <c r="K391" s="40"/>
      <c r="L391" s="44"/>
      <c r="M391" s="213"/>
      <c r="N391" s="214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122</v>
      </c>
      <c r="AU391" s="17" t="s">
        <v>79</v>
      </c>
    </row>
    <row r="392" s="2" customFormat="1">
      <c r="A392" s="38"/>
      <c r="B392" s="39"/>
      <c r="C392" s="40"/>
      <c r="D392" s="215" t="s">
        <v>124</v>
      </c>
      <c r="E392" s="40"/>
      <c r="F392" s="216" t="s">
        <v>632</v>
      </c>
      <c r="G392" s="40"/>
      <c r="H392" s="40"/>
      <c r="I392" s="212"/>
      <c r="J392" s="40"/>
      <c r="K392" s="40"/>
      <c r="L392" s="44"/>
      <c r="M392" s="213"/>
      <c r="N392" s="214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124</v>
      </c>
      <c r="AU392" s="17" t="s">
        <v>79</v>
      </c>
    </row>
    <row r="393" s="2" customFormat="1" ht="16.5" customHeight="1">
      <c r="A393" s="38"/>
      <c r="B393" s="39"/>
      <c r="C393" s="197" t="s">
        <v>633</v>
      </c>
      <c r="D393" s="197" t="s">
        <v>115</v>
      </c>
      <c r="E393" s="198" t="s">
        <v>634</v>
      </c>
      <c r="F393" s="199" t="s">
        <v>635</v>
      </c>
      <c r="G393" s="200" t="s">
        <v>623</v>
      </c>
      <c r="H393" s="201">
        <v>2</v>
      </c>
      <c r="I393" s="202"/>
      <c r="J393" s="203">
        <f>ROUND(I393*H393,2)</f>
        <v>0</v>
      </c>
      <c r="K393" s="199" t="s">
        <v>176</v>
      </c>
      <c r="L393" s="44"/>
      <c r="M393" s="204" t="s">
        <v>19</v>
      </c>
      <c r="N393" s="205" t="s">
        <v>43</v>
      </c>
      <c r="O393" s="84"/>
      <c r="P393" s="206">
        <f>O393*H393</f>
        <v>0</v>
      </c>
      <c r="Q393" s="206">
        <v>0.00031</v>
      </c>
      <c r="R393" s="206">
        <f>Q393*H393</f>
        <v>0.00062</v>
      </c>
      <c r="S393" s="206">
        <v>0</v>
      </c>
      <c r="T393" s="20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08" t="s">
        <v>120</v>
      </c>
      <c r="AT393" s="208" t="s">
        <v>115</v>
      </c>
      <c r="AU393" s="208" t="s">
        <v>79</v>
      </c>
      <c r="AY393" s="17" t="s">
        <v>113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7" t="s">
        <v>77</v>
      </c>
      <c r="BK393" s="209">
        <f>ROUND(I393*H393,2)</f>
        <v>0</v>
      </c>
      <c r="BL393" s="17" t="s">
        <v>120</v>
      </c>
      <c r="BM393" s="208" t="s">
        <v>636</v>
      </c>
    </row>
    <row r="394" s="2" customFormat="1">
      <c r="A394" s="38"/>
      <c r="B394" s="39"/>
      <c r="C394" s="40"/>
      <c r="D394" s="210" t="s">
        <v>122</v>
      </c>
      <c r="E394" s="40"/>
      <c r="F394" s="211" t="s">
        <v>637</v>
      </c>
      <c r="G394" s="40"/>
      <c r="H394" s="40"/>
      <c r="I394" s="212"/>
      <c r="J394" s="40"/>
      <c r="K394" s="40"/>
      <c r="L394" s="44"/>
      <c r="M394" s="213"/>
      <c r="N394" s="214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122</v>
      </c>
      <c r="AU394" s="17" t="s">
        <v>79</v>
      </c>
    </row>
    <row r="395" s="2" customFormat="1">
      <c r="A395" s="38"/>
      <c r="B395" s="39"/>
      <c r="C395" s="40"/>
      <c r="D395" s="215" t="s">
        <v>124</v>
      </c>
      <c r="E395" s="40"/>
      <c r="F395" s="216" t="s">
        <v>638</v>
      </c>
      <c r="G395" s="40"/>
      <c r="H395" s="40"/>
      <c r="I395" s="212"/>
      <c r="J395" s="40"/>
      <c r="K395" s="40"/>
      <c r="L395" s="44"/>
      <c r="M395" s="213"/>
      <c r="N395" s="21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124</v>
      </c>
      <c r="AU395" s="17" t="s">
        <v>79</v>
      </c>
    </row>
    <row r="396" s="2" customFormat="1" ht="16.5" customHeight="1">
      <c r="A396" s="38"/>
      <c r="B396" s="39"/>
      <c r="C396" s="197" t="s">
        <v>639</v>
      </c>
      <c r="D396" s="197" t="s">
        <v>115</v>
      </c>
      <c r="E396" s="198" t="s">
        <v>640</v>
      </c>
      <c r="F396" s="199" t="s">
        <v>641</v>
      </c>
      <c r="G396" s="200" t="s">
        <v>128</v>
      </c>
      <c r="H396" s="201">
        <v>3</v>
      </c>
      <c r="I396" s="202"/>
      <c r="J396" s="203">
        <f>ROUND(I396*H396,2)</f>
        <v>0</v>
      </c>
      <c r="K396" s="199" t="s">
        <v>19</v>
      </c>
      <c r="L396" s="44"/>
      <c r="M396" s="204" t="s">
        <v>19</v>
      </c>
      <c r="N396" s="205" t="s">
        <v>43</v>
      </c>
      <c r="O396" s="84"/>
      <c r="P396" s="206">
        <f>O396*H396</f>
        <v>0</v>
      </c>
      <c r="Q396" s="206">
        <v>0</v>
      </c>
      <c r="R396" s="206">
        <f>Q396*H396</f>
        <v>0</v>
      </c>
      <c r="S396" s="206">
        <v>0</v>
      </c>
      <c r="T396" s="20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8" t="s">
        <v>120</v>
      </c>
      <c r="AT396" s="208" t="s">
        <v>115</v>
      </c>
      <c r="AU396" s="208" t="s">
        <v>79</v>
      </c>
      <c r="AY396" s="17" t="s">
        <v>113</v>
      </c>
      <c r="BE396" s="209">
        <f>IF(N396="základní",J396,0)</f>
        <v>0</v>
      </c>
      <c r="BF396" s="209">
        <f>IF(N396="snížená",J396,0)</f>
        <v>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7" t="s">
        <v>77</v>
      </c>
      <c r="BK396" s="209">
        <f>ROUND(I396*H396,2)</f>
        <v>0</v>
      </c>
      <c r="BL396" s="17" t="s">
        <v>120</v>
      </c>
      <c r="BM396" s="208" t="s">
        <v>642</v>
      </c>
    </row>
    <row r="397" s="2" customFormat="1">
      <c r="A397" s="38"/>
      <c r="B397" s="39"/>
      <c r="C397" s="40"/>
      <c r="D397" s="210" t="s">
        <v>122</v>
      </c>
      <c r="E397" s="40"/>
      <c r="F397" s="211" t="s">
        <v>641</v>
      </c>
      <c r="G397" s="40"/>
      <c r="H397" s="40"/>
      <c r="I397" s="212"/>
      <c r="J397" s="40"/>
      <c r="K397" s="40"/>
      <c r="L397" s="44"/>
      <c r="M397" s="213"/>
      <c r="N397" s="214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122</v>
      </c>
      <c r="AU397" s="17" t="s">
        <v>79</v>
      </c>
    </row>
    <row r="398" s="2" customFormat="1">
      <c r="A398" s="38"/>
      <c r="B398" s="39"/>
      <c r="C398" s="40"/>
      <c r="D398" s="210" t="s">
        <v>444</v>
      </c>
      <c r="E398" s="40"/>
      <c r="F398" s="239" t="s">
        <v>643</v>
      </c>
      <c r="G398" s="40"/>
      <c r="H398" s="40"/>
      <c r="I398" s="212"/>
      <c r="J398" s="40"/>
      <c r="K398" s="40"/>
      <c r="L398" s="44"/>
      <c r="M398" s="213"/>
      <c r="N398" s="214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444</v>
      </c>
      <c r="AU398" s="17" t="s">
        <v>79</v>
      </c>
    </row>
    <row r="399" s="2" customFormat="1" ht="16.5" customHeight="1">
      <c r="A399" s="38"/>
      <c r="B399" s="39"/>
      <c r="C399" s="197" t="s">
        <v>644</v>
      </c>
      <c r="D399" s="197" t="s">
        <v>115</v>
      </c>
      <c r="E399" s="198" t="s">
        <v>645</v>
      </c>
      <c r="F399" s="199" t="s">
        <v>646</v>
      </c>
      <c r="G399" s="200" t="s">
        <v>128</v>
      </c>
      <c r="H399" s="201">
        <v>23</v>
      </c>
      <c r="I399" s="202"/>
      <c r="J399" s="203">
        <f>ROUND(I399*H399,2)</f>
        <v>0</v>
      </c>
      <c r="K399" s="199" t="s">
        <v>176</v>
      </c>
      <c r="L399" s="44"/>
      <c r="M399" s="204" t="s">
        <v>19</v>
      </c>
      <c r="N399" s="205" t="s">
        <v>43</v>
      </c>
      <c r="O399" s="84"/>
      <c r="P399" s="206">
        <f>O399*H399</f>
        <v>0</v>
      </c>
      <c r="Q399" s="206">
        <v>0.010189999999999999</v>
      </c>
      <c r="R399" s="206">
        <f>Q399*H399</f>
        <v>0.23437</v>
      </c>
      <c r="S399" s="206">
        <v>0</v>
      </c>
      <c r="T399" s="207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8" t="s">
        <v>120</v>
      </c>
      <c r="AT399" s="208" t="s">
        <v>115</v>
      </c>
      <c r="AU399" s="208" t="s">
        <v>79</v>
      </c>
      <c r="AY399" s="17" t="s">
        <v>113</v>
      </c>
      <c r="BE399" s="209">
        <f>IF(N399="základní",J399,0)</f>
        <v>0</v>
      </c>
      <c r="BF399" s="209">
        <f>IF(N399="snížená",J399,0)</f>
        <v>0</v>
      </c>
      <c r="BG399" s="209">
        <f>IF(N399="zákl. přenesená",J399,0)</f>
        <v>0</v>
      </c>
      <c r="BH399" s="209">
        <f>IF(N399="sníž. přenesená",J399,0)</f>
        <v>0</v>
      </c>
      <c r="BI399" s="209">
        <f>IF(N399="nulová",J399,0)</f>
        <v>0</v>
      </c>
      <c r="BJ399" s="17" t="s">
        <v>77</v>
      </c>
      <c r="BK399" s="209">
        <f>ROUND(I399*H399,2)</f>
        <v>0</v>
      </c>
      <c r="BL399" s="17" t="s">
        <v>120</v>
      </c>
      <c r="BM399" s="208" t="s">
        <v>647</v>
      </c>
    </row>
    <row r="400" s="2" customFormat="1">
      <c r="A400" s="38"/>
      <c r="B400" s="39"/>
      <c r="C400" s="40"/>
      <c r="D400" s="210" t="s">
        <v>122</v>
      </c>
      <c r="E400" s="40"/>
      <c r="F400" s="211" t="s">
        <v>646</v>
      </c>
      <c r="G400" s="40"/>
      <c r="H400" s="40"/>
      <c r="I400" s="212"/>
      <c r="J400" s="40"/>
      <c r="K400" s="40"/>
      <c r="L400" s="44"/>
      <c r="M400" s="213"/>
      <c r="N400" s="214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122</v>
      </c>
      <c r="AU400" s="17" t="s">
        <v>79</v>
      </c>
    </row>
    <row r="401" s="2" customFormat="1">
      <c r="A401" s="38"/>
      <c r="B401" s="39"/>
      <c r="C401" s="40"/>
      <c r="D401" s="215" t="s">
        <v>124</v>
      </c>
      <c r="E401" s="40"/>
      <c r="F401" s="216" t="s">
        <v>648</v>
      </c>
      <c r="G401" s="40"/>
      <c r="H401" s="40"/>
      <c r="I401" s="212"/>
      <c r="J401" s="40"/>
      <c r="K401" s="40"/>
      <c r="L401" s="44"/>
      <c r="M401" s="213"/>
      <c r="N401" s="214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124</v>
      </c>
      <c r="AU401" s="17" t="s">
        <v>79</v>
      </c>
    </row>
    <row r="402" s="2" customFormat="1" ht="16.5" customHeight="1">
      <c r="A402" s="38"/>
      <c r="B402" s="39"/>
      <c r="C402" s="240" t="s">
        <v>649</v>
      </c>
      <c r="D402" s="240" t="s">
        <v>471</v>
      </c>
      <c r="E402" s="241" t="s">
        <v>650</v>
      </c>
      <c r="F402" s="242" t="s">
        <v>651</v>
      </c>
      <c r="G402" s="243" t="s">
        <v>128</v>
      </c>
      <c r="H402" s="244">
        <v>5</v>
      </c>
      <c r="I402" s="245"/>
      <c r="J402" s="246">
        <f>ROUND(I402*H402,2)</f>
        <v>0</v>
      </c>
      <c r="K402" s="242" t="s">
        <v>176</v>
      </c>
      <c r="L402" s="247"/>
      <c r="M402" s="248" t="s">
        <v>19</v>
      </c>
      <c r="N402" s="249" t="s">
        <v>43</v>
      </c>
      <c r="O402" s="84"/>
      <c r="P402" s="206">
        <f>O402*H402</f>
        <v>0</v>
      </c>
      <c r="Q402" s="206">
        <v>0.52600000000000002</v>
      </c>
      <c r="R402" s="206">
        <f>Q402*H402</f>
        <v>2.6299999999999999</v>
      </c>
      <c r="S402" s="206">
        <v>0</v>
      </c>
      <c r="T402" s="20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08" t="s">
        <v>161</v>
      </c>
      <c r="AT402" s="208" t="s">
        <v>471</v>
      </c>
      <c r="AU402" s="208" t="s">
        <v>79</v>
      </c>
      <c r="AY402" s="17" t="s">
        <v>113</v>
      </c>
      <c r="BE402" s="209">
        <f>IF(N402="základní",J402,0)</f>
        <v>0</v>
      </c>
      <c r="BF402" s="209">
        <f>IF(N402="snížená",J402,0)</f>
        <v>0</v>
      </c>
      <c r="BG402" s="209">
        <f>IF(N402="zákl. přenesená",J402,0)</f>
        <v>0</v>
      </c>
      <c r="BH402" s="209">
        <f>IF(N402="sníž. přenesená",J402,0)</f>
        <v>0</v>
      </c>
      <c r="BI402" s="209">
        <f>IF(N402="nulová",J402,0)</f>
        <v>0</v>
      </c>
      <c r="BJ402" s="17" t="s">
        <v>77</v>
      </c>
      <c r="BK402" s="209">
        <f>ROUND(I402*H402,2)</f>
        <v>0</v>
      </c>
      <c r="BL402" s="17" t="s">
        <v>120</v>
      </c>
      <c r="BM402" s="208" t="s">
        <v>652</v>
      </c>
    </row>
    <row r="403" s="2" customFormat="1">
      <c r="A403" s="38"/>
      <c r="B403" s="39"/>
      <c r="C403" s="40"/>
      <c r="D403" s="210" t="s">
        <v>122</v>
      </c>
      <c r="E403" s="40"/>
      <c r="F403" s="211" t="s">
        <v>651</v>
      </c>
      <c r="G403" s="40"/>
      <c r="H403" s="40"/>
      <c r="I403" s="212"/>
      <c r="J403" s="40"/>
      <c r="K403" s="40"/>
      <c r="L403" s="44"/>
      <c r="M403" s="213"/>
      <c r="N403" s="214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122</v>
      </c>
      <c r="AU403" s="17" t="s">
        <v>79</v>
      </c>
    </row>
    <row r="404" s="2" customFormat="1" ht="16.5" customHeight="1">
      <c r="A404" s="38"/>
      <c r="B404" s="39"/>
      <c r="C404" s="240" t="s">
        <v>653</v>
      </c>
      <c r="D404" s="240" t="s">
        <v>471</v>
      </c>
      <c r="E404" s="241" t="s">
        <v>654</v>
      </c>
      <c r="F404" s="242" t="s">
        <v>655</v>
      </c>
      <c r="G404" s="243" t="s">
        <v>128</v>
      </c>
      <c r="H404" s="244">
        <v>4</v>
      </c>
      <c r="I404" s="245"/>
      <c r="J404" s="246">
        <f>ROUND(I404*H404,2)</f>
        <v>0</v>
      </c>
      <c r="K404" s="242" t="s">
        <v>176</v>
      </c>
      <c r="L404" s="247"/>
      <c r="M404" s="248" t="s">
        <v>19</v>
      </c>
      <c r="N404" s="249" t="s">
        <v>43</v>
      </c>
      <c r="O404" s="84"/>
      <c r="P404" s="206">
        <f>O404*H404</f>
        <v>0</v>
      </c>
      <c r="Q404" s="206">
        <v>0.26200000000000001</v>
      </c>
      <c r="R404" s="206">
        <f>Q404*H404</f>
        <v>1.048</v>
      </c>
      <c r="S404" s="206">
        <v>0</v>
      </c>
      <c r="T404" s="20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8" t="s">
        <v>161</v>
      </c>
      <c r="AT404" s="208" t="s">
        <v>471</v>
      </c>
      <c r="AU404" s="208" t="s">
        <v>79</v>
      </c>
      <c r="AY404" s="17" t="s">
        <v>113</v>
      </c>
      <c r="BE404" s="209">
        <f>IF(N404="základní",J404,0)</f>
        <v>0</v>
      </c>
      <c r="BF404" s="209">
        <f>IF(N404="snížená",J404,0)</f>
        <v>0</v>
      </c>
      <c r="BG404" s="209">
        <f>IF(N404="zákl. přenesená",J404,0)</f>
        <v>0</v>
      </c>
      <c r="BH404" s="209">
        <f>IF(N404="sníž. přenesená",J404,0)</f>
        <v>0</v>
      </c>
      <c r="BI404" s="209">
        <f>IF(N404="nulová",J404,0)</f>
        <v>0</v>
      </c>
      <c r="BJ404" s="17" t="s">
        <v>77</v>
      </c>
      <c r="BK404" s="209">
        <f>ROUND(I404*H404,2)</f>
        <v>0</v>
      </c>
      <c r="BL404" s="17" t="s">
        <v>120</v>
      </c>
      <c r="BM404" s="208" t="s">
        <v>656</v>
      </c>
    </row>
    <row r="405" s="2" customFormat="1">
      <c r="A405" s="38"/>
      <c r="B405" s="39"/>
      <c r="C405" s="40"/>
      <c r="D405" s="210" t="s">
        <v>122</v>
      </c>
      <c r="E405" s="40"/>
      <c r="F405" s="211" t="s">
        <v>655</v>
      </c>
      <c r="G405" s="40"/>
      <c r="H405" s="40"/>
      <c r="I405" s="212"/>
      <c r="J405" s="40"/>
      <c r="K405" s="40"/>
      <c r="L405" s="44"/>
      <c r="M405" s="213"/>
      <c r="N405" s="214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122</v>
      </c>
      <c r="AU405" s="17" t="s">
        <v>79</v>
      </c>
    </row>
    <row r="406" s="2" customFormat="1" ht="16.5" customHeight="1">
      <c r="A406" s="38"/>
      <c r="B406" s="39"/>
      <c r="C406" s="240" t="s">
        <v>657</v>
      </c>
      <c r="D406" s="240" t="s">
        <v>471</v>
      </c>
      <c r="E406" s="241" t="s">
        <v>658</v>
      </c>
      <c r="F406" s="242" t="s">
        <v>659</v>
      </c>
      <c r="G406" s="243" t="s">
        <v>128</v>
      </c>
      <c r="H406" s="244">
        <v>1</v>
      </c>
      <c r="I406" s="245"/>
      <c r="J406" s="246">
        <f>ROUND(I406*H406,2)</f>
        <v>0</v>
      </c>
      <c r="K406" s="242" t="s">
        <v>176</v>
      </c>
      <c r="L406" s="247"/>
      <c r="M406" s="248" t="s">
        <v>19</v>
      </c>
      <c r="N406" s="249" t="s">
        <v>43</v>
      </c>
      <c r="O406" s="84"/>
      <c r="P406" s="206">
        <f>O406*H406</f>
        <v>0</v>
      </c>
      <c r="Q406" s="206">
        <v>1.0540000000000001</v>
      </c>
      <c r="R406" s="206">
        <f>Q406*H406</f>
        <v>1.0540000000000001</v>
      </c>
      <c r="S406" s="206">
        <v>0</v>
      </c>
      <c r="T406" s="20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8" t="s">
        <v>161</v>
      </c>
      <c r="AT406" s="208" t="s">
        <v>471</v>
      </c>
      <c r="AU406" s="208" t="s">
        <v>79</v>
      </c>
      <c r="AY406" s="17" t="s">
        <v>113</v>
      </c>
      <c r="BE406" s="209">
        <f>IF(N406="základní",J406,0)</f>
        <v>0</v>
      </c>
      <c r="BF406" s="209">
        <f>IF(N406="snížená",J406,0)</f>
        <v>0</v>
      </c>
      <c r="BG406" s="209">
        <f>IF(N406="zákl. přenesená",J406,0)</f>
        <v>0</v>
      </c>
      <c r="BH406" s="209">
        <f>IF(N406="sníž. přenesená",J406,0)</f>
        <v>0</v>
      </c>
      <c r="BI406" s="209">
        <f>IF(N406="nulová",J406,0)</f>
        <v>0</v>
      </c>
      <c r="BJ406" s="17" t="s">
        <v>77</v>
      </c>
      <c r="BK406" s="209">
        <f>ROUND(I406*H406,2)</f>
        <v>0</v>
      </c>
      <c r="BL406" s="17" t="s">
        <v>120</v>
      </c>
      <c r="BM406" s="208" t="s">
        <v>660</v>
      </c>
    </row>
    <row r="407" s="2" customFormat="1">
      <c r="A407" s="38"/>
      <c r="B407" s="39"/>
      <c r="C407" s="40"/>
      <c r="D407" s="210" t="s">
        <v>122</v>
      </c>
      <c r="E407" s="40"/>
      <c r="F407" s="211" t="s">
        <v>659</v>
      </c>
      <c r="G407" s="40"/>
      <c r="H407" s="40"/>
      <c r="I407" s="212"/>
      <c r="J407" s="40"/>
      <c r="K407" s="40"/>
      <c r="L407" s="44"/>
      <c r="M407" s="213"/>
      <c r="N407" s="214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122</v>
      </c>
      <c r="AU407" s="17" t="s">
        <v>79</v>
      </c>
    </row>
    <row r="408" s="2" customFormat="1" ht="16.5" customHeight="1">
      <c r="A408" s="38"/>
      <c r="B408" s="39"/>
      <c r="C408" s="240" t="s">
        <v>661</v>
      </c>
      <c r="D408" s="240" t="s">
        <v>471</v>
      </c>
      <c r="E408" s="241" t="s">
        <v>662</v>
      </c>
      <c r="F408" s="242" t="s">
        <v>663</v>
      </c>
      <c r="G408" s="243" t="s">
        <v>128</v>
      </c>
      <c r="H408" s="244">
        <v>37</v>
      </c>
      <c r="I408" s="245"/>
      <c r="J408" s="246">
        <f>ROUND(I408*H408,2)</f>
        <v>0</v>
      </c>
      <c r="K408" s="242" t="s">
        <v>176</v>
      </c>
      <c r="L408" s="247"/>
      <c r="M408" s="248" t="s">
        <v>19</v>
      </c>
      <c r="N408" s="249" t="s">
        <v>43</v>
      </c>
      <c r="O408" s="84"/>
      <c r="P408" s="206">
        <f>O408*H408</f>
        <v>0</v>
      </c>
      <c r="Q408" s="206">
        <v>0.002</v>
      </c>
      <c r="R408" s="206">
        <f>Q408*H408</f>
        <v>0.073999999999999996</v>
      </c>
      <c r="S408" s="206">
        <v>0</v>
      </c>
      <c r="T408" s="207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08" t="s">
        <v>161</v>
      </c>
      <c r="AT408" s="208" t="s">
        <v>471</v>
      </c>
      <c r="AU408" s="208" t="s">
        <v>79</v>
      </c>
      <c r="AY408" s="17" t="s">
        <v>113</v>
      </c>
      <c r="BE408" s="209">
        <f>IF(N408="základní",J408,0)</f>
        <v>0</v>
      </c>
      <c r="BF408" s="209">
        <f>IF(N408="snížená",J408,0)</f>
        <v>0</v>
      </c>
      <c r="BG408" s="209">
        <f>IF(N408="zákl. přenesená",J408,0)</f>
        <v>0</v>
      </c>
      <c r="BH408" s="209">
        <f>IF(N408="sníž. přenesená",J408,0)</f>
        <v>0</v>
      </c>
      <c r="BI408" s="209">
        <f>IF(N408="nulová",J408,0)</f>
        <v>0</v>
      </c>
      <c r="BJ408" s="17" t="s">
        <v>77</v>
      </c>
      <c r="BK408" s="209">
        <f>ROUND(I408*H408,2)</f>
        <v>0</v>
      </c>
      <c r="BL408" s="17" t="s">
        <v>120</v>
      </c>
      <c r="BM408" s="208" t="s">
        <v>664</v>
      </c>
    </row>
    <row r="409" s="2" customFormat="1">
      <c r="A409" s="38"/>
      <c r="B409" s="39"/>
      <c r="C409" s="40"/>
      <c r="D409" s="210" t="s">
        <v>122</v>
      </c>
      <c r="E409" s="40"/>
      <c r="F409" s="211" t="s">
        <v>663</v>
      </c>
      <c r="G409" s="40"/>
      <c r="H409" s="40"/>
      <c r="I409" s="212"/>
      <c r="J409" s="40"/>
      <c r="K409" s="40"/>
      <c r="L409" s="44"/>
      <c r="M409" s="213"/>
      <c r="N409" s="214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122</v>
      </c>
      <c r="AU409" s="17" t="s">
        <v>79</v>
      </c>
    </row>
    <row r="410" s="2" customFormat="1" ht="16.5" customHeight="1">
      <c r="A410" s="38"/>
      <c r="B410" s="39"/>
      <c r="C410" s="197" t="s">
        <v>665</v>
      </c>
      <c r="D410" s="197" t="s">
        <v>115</v>
      </c>
      <c r="E410" s="198" t="s">
        <v>666</v>
      </c>
      <c r="F410" s="199" t="s">
        <v>667</v>
      </c>
      <c r="G410" s="200" t="s">
        <v>128</v>
      </c>
      <c r="H410" s="201">
        <v>7</v>
      </c>
      <c r="I410" s="202"/>
      <c r="J410" s="203">
        <f>ROUND(I410*H410,2)</f>
        <v>0</v>
      </c>
      <c r="K410" s="199" t="s">
        <v>176</v>
      </c>
      <c r="L410" s="44"/>
      <c r="M410" s="204" t="s">
        <v>19</v>
      </c>
      <c r="N410" s="205" t="s">
        <v>43</v>
      </c>
      <c r="O410" s="84"/>
      <c r="P410" s="206">
        <f>O410*H410</f>
        <v>0</v>
      </c>
      <c r="Q410" s="206">
        <v>0.01248</v>
      </c>
      <c r="R410" s="206">
        <f>Q410*H410</f>
        <v>0.087359999999999993</v>
      </c>
      <c r="S410" s="206">
        <v>0</v>
      </c>
      <c r="T410" s="20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8" t="s">
        <v>120</v>
      </c>
      <c r="AT410" s="208" t="s">
        <v>115</v>
      </c>
      <c r="AU410" s="208" t="s">
        <v>79</v>
      </c>
      <c r="AY410" s="17" t="s">
        <v>113</v>
      </c>
      <c r="BE410" s="209">
        <f>IF(N410="základní",J410,0)</f>
        <v>0</v>
      </c>
      <c r="BF410" s="209">
        <f>IF(N410="snížená",J410,0)</f>
        <v>0</v>
      </c>
      <c r="BG410" s="209">
        <f>IF(N410="zákl. přenesená",J410,0)</f>
        <v>0</v>
      </c>
      <c r="BH410" s="209">
        <f>IF(N410="sníž. přenesená",J410,0)</f>
        <v>0</v>
      </c>
      <c r="BI410" s="209">
        <f>IF(N410="nulová",J410,0)</f>
        <v>0</v>
      </c>
      <c r="BJ410" s="17" t="s">
        <v>77</v>
      </c>
      <c r="BK410" s="209">
        <f>ROUND(I410*H410,2)</f>
        <v>0</v>
      </c>
      <c r="BL410" s="17" t="s">
        <v>120</v>
      </c>
      <c r="BM410" s="208" t="s">
        <v>668</v>
      </c>
    </row>
    <row r="411" s="2" customFormat="1">
      <c r="A411" s="38"/>
      <c r="B411" s="39"/>
      <c r="C411" s="40"/>
      <c r="D411" s="210" t="s">
        <v>122</v>
      </c>
      <c r="E411" s="40"/>
      <c r="F411" s="211" t="s">
        <v>667</v>
      </c>
      <c r="G411" s="40"/>
      <c r="H411" s="40"/>
      <c r="I411" s="212"/>
      <c r="J411" s="40"/>
      <c r="K411" s="40"/>
      <c r="L411" s="44"/>
      <c r="M411" s="213"/>
      <c r="N411" s="214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122</v>
      </c>
      <c r="AU411" s="17" t="s">
        <v>79</v>
      </c>
    </row>
    <row r="412" s="2" customFormat="1">
      <c r="A412" s="38"/>
      <c r="B412" s="39"/>
      <c r="C412" s="40"/>
      <c r="D412" s="215" t="s">
        <v>124</v>
      </c>
      <c r="E412" s="40"/>
      <c r="F412" s="216" t="s">
        <v>669</v>
      </c>
      <c r="G412" s="40"/>
      <c r="H412" s="40"/>
      <c r="I412" s="212"/>
      <c r="J412" s="40"/>
      <c r="K412" s="40"/>
      <c r="L412" s="44"/>
      <c r="M412" s="213"/>
      <c r="N412" s="214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124</v>
      </c>
      <c r="AU412" s="17" t="s">
        <v>79</v>
      </c>
    </row>
    <row r="413" s="2" customFormat="1" ht="16.5" customHeight="1">
      <c r="A413" s="38"/>
      <c r="B413" s="39"/>
      <c r="C413" s="240" t="s">
        <v>670</v>
      </c>
      <c r="D413" s="240" t="s">
        <v>471</v>
      </c>
      <c r="E413" s="241" t="s">
        <v>671</v>
      </c>
      <c r="F413" s="242" t="s">
        <v>672</v>
      </c>
      <c r="G413" s="243" t="s">
        <v>128</v>
      </c>
      <c r="H413" s="244">
        <v>7</v>
      </c>
      <c r="I413" s="245"/>
      <c r="J413" s="246">
        <f>ROUND(I413*H413,2)</f>
        <v>0</v>
      </c>
      <c r="K413" s="242" t="s">
        <v>176</v>
      </c>
      <c r="L413" s="247"/>
      <c r="M413" s="248" t="s">
        <v>19</v>
      </c>
      <c r="N413" s="249" t="s">
        <v>43</v>
      </c>
      <c r="O413" s="84"/>
      <c r="P413" s="206">
        <f>O413*H413</f>
        <v>0</v>
      </c>
      <c r="Q413" s="206">
        <v>0.54800000000000004</v>
      </c>
      <c r="R413" s="206">
        <f>Q413*H413</f>
        <v>3.8360000000000003</v>
      </c>
      <c r="S413" s="206">
        <v>0</v>
      </c>
      <c r="T413" s="207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08" t="s">
        <v>161</v>
      </c>
      <c r="AT413" s="208" t="s">
        <v>471</v>
      </c>
      <c r="AU413" s="208" t="s">
        <v>79</v>
      </c>
      <c r="AY413" s="17" t="s">
        <v>113</v>
      </c>
      <c r="BE413" s="209">
        <f>IF(N413="základní",J413,0)</f>
        <v>0</v>
      </c>
      <c r="BF413" s="209">
        <f>IF(N413="snížená",J413,0)</f>
        <v>0</v>
      </c>
      <c r="BG413" s="209">
        <f>IF(N413="zákl. přenesená",J413,0)</f>
        <v>0</v>
      </c>
      <c r="BH413" s="209">
        <f>IF(N413="sníž. přenesená",J413,0)</f>
        <v>0</v>
      </c>
      <c r="BI413" s="209">
        <f>IF(N413="nulová",J413,0)</f>
        <v>0</v>
      </c>
      <c r="BJ413" s="17" t="s">
        <v>77</v>
      </c>
      <c r="BK413" s="209">
        <f>ROUND(I413*H413,2)</f>
        <v>0</v>
      </c>
      <c r="BL413" s="17" t="s">
        <v>120</v>
      </c>
      <c r="BM413" s="208" t="s">
        <v>673</v>
      </c>
    </row>
    <row r="414" s="2" customFormat="1">
      <c r="A414" s="38"/>
      <c r="B414" s="39"/>
      <c r="C414" s="40"/>
      <c r="D414" s="210" t="s">
        <v>122</v>
      </c>
      <c r="E414" s="40"/>
      <c r="F414" s="211" t="s">
        <v>672</v>
      </c>
      <c r="G414" s="40"/>
      <c r="H414" s="40"/>
      <c r="I414" s="212"/>
      <c r="J414" s="40"/>
      <c r="K414" s="40"/>
      <c r="L414" s="44"/>
      <c r="M414" s="213"/>
      <c r="N414" s="214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122</v>
      </c>
      <c r="AU414" s="17" t="s">
        <v>79</v>
      </c>
    </row>
    <row r="415" s="2" customFormat="1" ht="16.5" customHeight="1">
      <c r="A415" s="38"/>
      <c r="B415" s="39"/>
      <c r="C415" s="197" t="s">
        <v>674</v>
      </c>
      <c r="D415" s="197" t="s">
        <v>115</v>
      </c>
      <c r="E415" s="198" t="s">
        <v>675</v>
      </c>
      <c r="F415" s="199" t="s">
        <v>676</v>
      </c>
      <c r="G415" s="200" t="s">
        <v>128</v>
      </c>
      <c r="H415" s="201">
        <v>7</v>
      </c>
      <c r="I415" s="202"/>
      <c r="J415" s="203">
        <f>ROUND(I415*H415,2)</f>
        <v>0</v>
      </c>
      <c r="K415" s="199" t="s">
        <v>176</v>
      </c>
      <c r="L415" s="44"/>
      <c r="M415" s="204" t="s">
        <v>19</v>
      </c>
      <c r="N415" s="205" t="s">
        <v>43</v>
      </c>
      <c r="O415" s="84"/>
      <c r="P415" s="206">
        <f>O415*H415</f>
        <v>0</v>
      </c>
      <c r="Q415" s="206">
        <v>0.028539999999999999</v>
      </c>
      <c r="R415" s="206">
        <f>Q415*H415</f>
        <v>0.19977999999999999</v>
      </c>
      <c r="S415" s="206">
        <v>0</v>
      </c>
      <c r="T415" s="20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08" t="s">
        <v>120</v>
      </c>
      <c r="AT415" s="208" t="s">
        <v>115</v>
      </c>
      <c r="AU415" s="208" t="s">
        <v>79</v>
      </c>
      <c r="AY415" s="17" t="s">
        <v>113</v>
      </c>
      <c r="BE415" s="209">
        <f>IF(N415="základní",J415,0)</f>
        <v>0</v>
      </c>
      <c r="BF415" s="209">
        <f>IF(N415="snížená",J415,0)</f>
        <v>0</v>
      </c>
      <c r="BG415" s="209">
        <f>IF(N415="zákl. přenesená",J415,0)</f>
        <v>0</v>
      </c>
      <c r="BH415" s="209">
        <f>IF(N415="sníž. přenesená",J415,0)</f>
        <v>0</v>
      </c>
      <c r="BI415" s="209">
        <f>IF(N415="nulová",J415,0)</f>
        <v>0</v>
      </c>
      <c r="BJ415" s="17" t="s">
        <v>77</v>
      </c>
      <c r="BK415" s="209">
        <f>ROUND(I415*H415,2)</f>
        <v>0</v>
      </c>
      <c r="BL415" s="17" t="s">
        <v>120</v>
      </c>
      <c r="BM415" s="208" t="s">
        <v>677</v>
      </c>
    </row>
    <row r="416" s="2" customFormat="1">
      <c r="A416" s="38"/>
      <c r="B416" s="39"/>
      <c r="C416" s="40"/>
      <c r="D416" s="210" t="s">
        <v>122</v>
      </c>
      <c r="E416" s="40"/>
      <c r="F416" s="211" t="s">
        <v>676</v>
      </c>
      <c r="G416" s="40"/>
      <c r="H416" s="40"/>
      <c r="I416" s="212"/>
      <c r="J416" s="40"/>
      <c r="K416" s="40"/>
      <c r="L416" s="44"/>
      <c r="M416" s="213"/>
      <c r="N416" s="214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122</v>
      </c>
      <c r="AU416" s="17" t="s">
        <v>79</v>
      </c>
    </row>
    <row r="417" s="2" customFormat="1">
      <c r="A417" s="38"/>
      <c r="B417" s="39"/>
      <c r="C417" s="40"/>
      <c r="D417" s="215" t="s">
        <v>124</v>
      </c>
      <c r="E417" s="40"/>
      <c r="F417" s="216" t="s">
        <v>678</v>
      </c>
      <c r="G417" s="40"/>
      <c r="H417" s="40"/>
      <c r="I417" s="212"/>
      <c r="J417" s="40"/>
      <c r="K417" s="40"/>
      <c r="L417" s="44"/>
      <c r="M417" s="213"/>
      <c r="N417" s="214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124</v>
      </c>
      <c r="AU417" s="17" t="s">
        <v>79</v>
      </c>
    </row>
    <row r="418" s="2" customFormat="1" ht="16.5" customHeight="1">
      <c r="A418" s="38"/>
      <c r="B418" s="39"/>
      <c r="C418" s="240" t="s">
        <v>679</v>
      </c>
      <c r="D418" s="240" t="s">
        <v>471</v>
      </c>
      <c r="E418" s="241" t="s">
        <v>680</v>
      </c>
      <c r="F418" s="242" t="s">
        <v>681</v>
      </c>
      <c r="G418" s="243" t="s">
        <v>128</v>
      </c>
      <c r="H418" s="244">
        <v>7</v>
      </c>
      <c r="I418" s="245"/>
      <c r="J418" s="246">
        <f>ROUND(I418*H418,2)</f>
        <v>0</v>
      </c>
      <c r="K418" s="242" t="s">
        <v>176</v>
      </c>
      <c r="L418" s="247"/>
      <c r="M418" s="248" t="s">
        <v>19</v>
      </c>
      <c r="N418" s="249" t="s">
        <v>43</v>
      </c>
      <c r="O418" s="84"/>
      <c r="P418" s="206">
        <f>O418*H418</f>
        <v>0</v>
      </c>
      <c r="Q418" s="206">
        <v>1.2290000000000001</v>
      </c>
      <c r="R418" s="206">
        <f>Q418*H418</f>
        <v>8.6030000000000015</v>
      </c>
      <c r="S418" s="206">
        <v>0</v>
      </c>
      <c r="T418" s="207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08" t="s">
        <v>161</v>
      </c>
      <c r="AT418" s="208" t="s">
        <v>471</v>
      </c>
      <c r="AU418" s="208" t="s">
        <v>79</v>
      </c>
      <c r="AY418" s="17" t="s">
        <v>113</v>
      </c>
      <c r="BE418" s="209">
        <f>IF(N418="základní",J418,0)</f>
        <v>0</v>
      </c>
      <c r="BF418" s="209">
        <f>IF(N418="snížená",J418,0)</f>
        <v>0</v>
      </c>
      <c r="BG418" s="209">
        <f>IF(N418="zákl. přenesená",J418,0)</f>
        <v>0</v>
      </c>
      <c r="BH418" s="209">
        <f>IF(N418="sníž. přenesená",J418,0)</f>
        <v>0</v>
      </c>
      <c r="BI418" s="209">
        <f>IF(N418="nulová",J418,0)</f>
        <v>0</v>
      </c>
      <c r="BJ418" s="17" t="s">
        <v>77</v>
      </c>
      <c r="BK418" s="209">
        <f>ROUND(I418*H418,2)</f>
        <v>0</v>
      </c>
      <c r="BL418" s="17" t="s">
        <v>120</v>
      </c>
      <c r="BM418" s="208" t="s">
        <v>682</v>
      </c>
    </row>
    <row r="419" s="2" customFormat="1">
      <c r="A419" s="38"/>
      <c r="B419" s="39"/>
      <c r="C419" s="40"/>
      <c r="D419" s="210" t="s">
        <v>122</v>
      </c>
      <c r="E419" s="40"/>
      <c r="F419" s="211" t="s">
        <v>681</v>
      </c>
      <c r="G419" s="40"/>
      <c r="H419" s="40"/>
      <c r="I419" s="212"/>
      <c r="J419" s="40"/>
      <c r="K419" s="40"/>
      <c r="L419" s="44"/>
      <c r="M419" s="213"/>
      <c r="N419" s="214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122</v>
      </c>
      <c r="AU419" s="17" t="s">
        <v>79</v>
      </c>
    </row>
    <row r="420" s="2" customFormat="1" ht="16.5" customHeight="1">
      <c r="A420" s="38"/>
      <c r="B420" s="39"/>
      <c r="C420" s="197" t="s">
        <v>683</v>
      </c>
      <c r="D420" s="197" t="s">
        <v>115</v>
      </c>
      <c r="E420" s="198" t="s">
        <v>684</v>
      </c>
      <c r="F420" s="199" t="s">
        <v>685</v>
      </c>
      <c r="G420" s="200" t="s">
        <v>128</v>
      </c>
      <c r="H420" s="201">
        <v>6</v>
      </c>
      <c r="I420" s="202"/>
      <c r="J420" s="203">
        <f>ROUND(I420*H420,2)</f>
        <v>0</v>
      </c>
      <c r="K420" s="199" t="s">
        <v>176</v>
      </c>
      <c r="L420" s="44"/>
      <c r="M420" s="204" t="s">
        <v>19</v>
      </c>
      <c r="N420" s="205" t="s">
        <v>43</v>
      </c>
      <c r="O420" s="84"/>
      <c r="P420" s="206">
        <f>O420*H420</f>
        <v>0</v>
      </c>
      <c r="Q420" s="206">
        <v>0.21734000000000001</v>
      </c>
      <c r="R420" s="206">
        <f>Q420*H420</f>
        <v>1.3040400000000001</v>
      </c>
      <c r="S420" s="206">
        <v>0</v>
      </c>
      <c r="T420" s="207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08" t="s">
        <v>120</v>
      </c>
      <c r="AT420" s="208" t="s">
        <v>115</v>
      </c>
      <c r="AU420" s="208" t="s">
        <v>79</v>
      </c>
      <c r="AY420" s="17" t="s">
        <v>113</v>
      </c>
      <c r="BE420" s="209">
        <f>IF(N420="základní",J420,0)</f>
        <v>0</v>
      </c>
      <c r="BF420" s="209">
        <f>IF(N420="snížená",J420,0)</f>
        <v>0</v>
      </c>
      <c r="BG420" s="209">
        <f>IF(N420="zákl. přenesená",J420,0)</f>
        <v>0</v>
      </c>
      <c r="BH420" s="209">
        <f>IF(N420="sníž. přenesená",J420,0)</f>
        <v>0</v>
      </c>
      <c r="BI420" s="209">
        <f>IF(N420="nulová",J420,0)</f>
        <v>0</v>
      </c>
      <c r="BJ420" s="17" t="s">
        <v>77</v>
      </c>
      <c r="BK420" s="209">
        <f>ROUND(I420*H420,2)</f>
        <v>0</v>
      </c>
      <c r="BL420" s="17" t="s">
        <v>120</v>
      </c>
      <c r="BM420" s="208" t="s">
        <v>686</v>
      </c>
    </row>
    <row r="421" s="2" customFormat="1">
      <c r="A421" s="38"/>
      <c r="B421" s="39"/>
      <c r="C421" s="40"/>
      <c r="D421" s="210" t="s">
        <v>122</v>
      </c>
      <c r="E421" s="40"/>
      <c r="F421" s="211" t="s">
        <v>687</v>
      </c>
      <c r="G421" s="40"/>
      <c r="H421" s="40"/>
      <c r="I421" s="212"/>
      <c r="J421" s="40"/>
      <c r="K421" s="40"/>
      <c r="L421" s="44"/>
      <c r="M421" s="213"/>
      <c r="N421" s="214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122</v>
      </c>
      <c r="AU421" s="17" t="s">
        <v>79</v>
      </c>
    </row>
    <row r="422" s="2" customFormat="1">
      <c r="A422" s="38"/>
      <c r="B422" s="39"/>
      <c r="C422" s="40"/>
      <c r="D422" s="215" t="s">
        <v>124</v>
      </c>
      <c r="E422" s="40"/>
      <c r="F422" s="216" t="s">
        <v>688</v>
      </c>
      <c r="G422" s="40"/>
      <c r="H422" s="40"/>
      <c r="I422" s="212"/>
      <c r="J422" s="40"/>
      <c r="K422" s="40"/>
      <c r="L422" s="44"/>
      <c r="M422" s="213"/>
      <c r="N422" s="214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124</v>
      </c>
      <c r="AU422" s="17" t="s">
        <v>79</v>
      </c>
    </row>
    <row r="423" s="2" customFormat="1" ht="16.5" customHeight="1">
      <c r="A423" s="38"/>
      <c r="B423" s="39"/>
      <c r="C423" s="240" t="s">
        <v>689</v>
      </c>
      <c r="D423" s="240" t="s">
        <v>471</v>
      </c>
      <c r="E423" s="241" t="s">
        <v>690</v>
      </c>
      <c r="F423" s="242" t="s">
        <v>691</v>
      </c>
      <c r="G423" s="243" t="s">
        <v>128</v>
      </c>
      <c r="H423" s="244">
        <v>6</v>
      </c>
      <c r="I423" s="245"/>
      <c r="J423" s="246">
        <f>ROUND(I423*H423,2)</f>
        <v>0</v>
      </c>
      <c r="K423" s="242" t="s">
        <v>176</v>
      </c>
      <c r="L423" s="247"/>
      <c r="M423" s="248" t="s">
        <v>19</v>
      </c>
      <c r="N423" s="249" t="s">
        <v>43</v>
      </c>
      <c r="O423" s="84"/>
      <c r="P423" s="206">
        <f>O423*H423</f>
        <v>0</v>
      </c>
      <c r="Q423" s="206">
        <v>0.059999999999999998</v>
      </c>
      <c r="R423" s="206">
        <f>Q423*H423</f>
        <v>0.35999999999999999</v>
      </c>
      <c r="S423" s="206">
        <v>0</v>
      </c>
      <c r="T423" s="207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08" t="s">
        <v>161</v>
      </c>
      <c r="AT423" s="208" t="s">
        <v>471</v>
      </c>
      <c r="AU423" s="208" t="s">
        <v>79</v>
      </c>
      <c r="AY423" s="17" t="s">
        <v>113</v>
      </c>
      <c r="BE423" s="209">
        <f>IF(N423="základní",J423,0)</f>
        <v>0</v>
      </c>
      <c r="BF423" s="209">
        <f>IF(N423="snížená",J423,0)</f>
        <v>0</v>
      </c>
      <c r="BG423" s="209">
        <f>IF(N423="zákl. přenesená",J423,0)</f>
        <v>0</v>
      </c>
      <c r="BH423" s="209">
        <f>IF(N423="sníž. přenesená",J423,0)</f>
        <v>0</v>
      </c>
      <c r="BI423" s="209">
        <f>IF(N423="nulová",J423,0)</f>
        <v>0</v>
      </c>
      <c r="BJ423" s="17" t="s">
        <v>77</v>
      </c>
      <c r="BK423" s="209">
        <f>ROUND(I423*H423,2)</f>
        <v>0</v>
      </c>
      <c r="BL423" s="17" t="s">
        <v>120</v>
      </c>
      <c r="BM423" s="208" t="s">
        <v>692</v>
      </c>
    </row>
    <row r="424" s="2" customFormat="1">
      <c r="A424" s="38"/>
      <c r="B424" s="39"/>
      <c r="C424" s="40"/>
      <c r="D424" s="210" t="s">
        <v>122</v>
      </c>
      <c r="E424" s="40"/>
      <c r="F424" s="211" t="s">
        <v>691</v>
      </c>
      <c r="G424" s="40"/>
      <c r="H424" s="40"/>
      <c r="I424" s="212"/>
      <c r="J424" s="40"/>
      <c r="K424" s="40"/>
      <c r="L424" s="44"/>
      <c r="M424" s="213"/>
      <c r="N424" s="214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122</v>
      </c>
      <c r="AU424" s="17" t="s">
        <v>79</v>
      </c>
    </row>
    <row r="425" s="2" customFormat="1" ht="16.5" customHeight="1">
      <c r="A425" s="38"/>
      <c r="B425" s="39"/>
      <c r="C425" s="197" t="s">
        <v>693</v>
      </c>
      <c r="D425" s="197" t="s">
        <v>115</v>
      </c>
      <c r="E425" s="198" t="s">
        <v>694</v>
      </c>
      <c r="F425" s="199" t="s">
        <v>695</v>
      </c>
      <c r="G425" s="200" t="s">
        <v>128</v>
      </c>
      <c r="H425" s="201">
        <v>1</v>
      </c>
      <c r="I425" s="202"/>
      <c r="J425" s="203">
        <f>ROUND(I425*H425,2)</f>
        <v>0</v>
      </c>
      <c r="K425" s="199" t="s">
        <v>176</v>
      </c>
      <c r="L425" s="44"/>
      <c r="M425" s="204" t="s">
        <v>19</v>
      </c>
      <c r="N425" s="205" t="s">
        <v>43</v>
      </c>
      <c r="O425" s="84"/>
      <c r="P425" s="206">
        <f>O425*H425</f>
        <v>0</v>
      </c>
      <c r="Q425" s="206">
        <v>0.21734000000000001</v>
      </c>
      <c r="R425" s="206">
        <f>Q425*H425</f>
        <v>0.21734000000000001</v>
      </c>
      <c r="S425" s="206">
        <v>0</v>
      </c>
      <c r="T425" s="207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08" t="s">
        <v>120</v>
      </c>
      <c r="AT425" s="208" t="s">
        <v>115</v>
      </c>
      <c r="AU425" s="208" t="s">
        <v>79</v>
      </c>
      <c r="AY425" s="17" t="s">
        <v>113</v>
      </c>
      <c r="BE425" s="209">
        <f>IF(N425="základní",J425,0)</f>
        <v>0</v>
      </c>
      <c r="BF425" s="209">
        <f>IF(N425="snížená",J425,0)</f>
        <v>0</v>
      </c>
      <c r="BG425" s="209">
        <f>IF(N425="zákl. přenesená",J425,0)</f>
        <v>0</v>
      </c>
      <c r="BH425" s="209">
        <f>IF(N425="sníž. přenesená",J425,0)</f>
        <v>0</v>
      </c>
      <c r="BI425" s="209">
        <f>IF(N425="nulová",J425,0)</f>
        <v>0</v>
      </c>
      <c r="BJ425" s="17" t="s">
        <v>77</v>
      </c>
      <c r="BK425" s="209">
        <f>ROUND(I425*H425,2)</f>
        <v>0</v>
      </c>
      <c r="BL425" s="17" t="s">
        <v>120</v>
      </c>
      <c r="BM425" s="208" t="s">
        <v>696</v>
      </c>
    </row>
    <row r="426" s="2" customFormat="1">
      <c r="A426" s="38"/>
      <c r="B426" s="39"/>
      <c r="C426" s="40"/>
      <c r="D426" s="210" t="s">
        <v>122</v>
      </c>
      <c r="E426" s="40"/>
      <c r="F426" s="211" t="s">
        <v>697</v>
      </c>
      <c r="G426" s="40"/>
      <c r="H426" s="40"/>
      <c r="I426" s="212"/>
      <c r="J426" s="40"/>
      <c r="K426" s="40"/>
      <c r="L426" s="44"/>
      <c r="M426" s="213"/>
      <c r="N426" s="214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122</v>
      </c>
      <c r="AU426" s="17" t="s">
        <v>79</v>
      </c>
    </row>
    <row r="427" s="2" customFormat="1">
      <c r="A427" s="38"/>
      <c r="B427" s="39"/>
      <c r="C427" s="40"/>
      <c r="D427" s="215" t="s">
        <v>124</v>
      </c>
      <c r="E427" s="40"/>
      <c r="F427" s="216" t="s">
        <v>698</v>
      </c>
      <c r="G427" s="40"/>
      <c r="H427" s="40"/>
      <c r="I427" s="212"/>
      <c r="J427" s="40"/>
      <c r="K427" s="40"/>
      <c r="L427" s="44"/>
      <c r="M427" s="213"/>
      <c r="N427" s="214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124</v>
      </c>
      <c r="AU427" s="17" t="s">
        <v>79</v>
      </c>
    </row>
    <row r="428" s="2" customFormat="1" ht="16.5" customHeight="1">
      <c r="A428" s="38"/>
      <c r="B428" s="39"/>
      <c r="C428" s="240" t="s">
        <v>699</v>
      </c>
      <c r="D428" s="240" t="s">
        <v>471</v>
      </c>
      <c r="E428" s="241" t="s">
        <v>700</v>
      </c>
      <c r="F428" s="242" t="s">
        <v>701</v>
      </c>
      <c r="G428" s="243" t="s">
        <v>128</v>
      </c>
      <c r="H428" s="244">
        <v>1</v>
      </c>
      <c r="I428" s="245"/>
      <c r="J428" s="246">
        <f>ROUND(I428*H428,2)</f>
        <v>0</v>
      </c>
      <c r="K428" s="242" t="s">
        <v>176</v>
      </c>
      <c r="L428" s="247"/>
      <c r="M428" s="248" t="s">
        <v>19</v>
      </c>
      <c r="N428" s="249" t="s">
        <v>43</v>
      </c>
      <c r="O428" s="84"/>
      <c r="P428" s="206">
        <f>O428*H428</f>
        <v>0</v>
      </c>
      <c r="Q428" s="206">
        <v>0.16500000000000001</v>
      </c>
      <c r="R428" s="206">
        <f>Q428*H428</f>
        <v>0.16500000000000001</v>
      </c>
      <c r="S428" s="206">
        <v>0</v>
      </c>
      <c r="T428" s="207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08" t="s">
        <v>161</v>
      </c>
      <c r="AT428" s="208" t="s">
        <v>471</v>
      </c>
      <c r="AU428" s="208" t="s">
        <v>79</v>
      </c>
      <c r="AY428" s="17" t="s">
        <v>113</v>
      </c>
      <c r="BE428" s="209">
        <f>IF(N428="základní",J428,0)</f>
        <v>0</v>
      </c>
      <c r="BF428" s="209">
        <f>IF(N428="snížená",J428,0)</f>
        <v>0</v>
      </c>
      <c r="BG428" s="209">
        <f>IF(N428="zákl. přenesená",J428,0)</f>
        <v>0</v>
      </c>
      <c r="BH428" s="209">
        <f>IF(N428="sníž. přenesená",J428,0)</f>
        <v>0</v>
      </c>
      <c r="BI428" s="209">
        <f>IF(N428="nulová",J428,0)</f>
        <v>0</v>
      </c>
      <c r="BJ428" s="17" t="s">
        <v>77</v>
      </c>
      <c r="BK428" s="209">
        <f>ROUND(I428*H428,2)</f>
        <v>0</v>
      </c>
      <c r="BL428" s="17" t="s">
        <v>120</v>
      </c>
      <c r="BM428" s="208" t="s">
        <v>702</v>
      </c>
    </row>
    <row r="429" s="2" customFormat="1">
      <c r="A429" s="38"/>
      <c r="B429" s="39"/>
      <c r="C429" s="40"/>
      <c r="D429" s="210" t="s">
        <v>122</v>
      </c>
      <c r="E429" s="40"/>
      <c r="F429" s="211" t="s">
        <v>701</v>
      </c>
      <c r="G429" s="40"/>
      <c r="H429" s="40"/>
      <c r="I429" s="212"/>
      <c r="J429" s="40"/>
      <c r="K429" s="40"/>
      <c r="L429" s="44"/>
      <c r="M429" s="213"/>
      <c r="N429" s="214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122</v>
      </c>
      <c r="AU429" s="17" t="s">
        <v>79</v>
      </c>
    </row>
    <row r="430" s="12" customFormat="1" ht="22.8" customHeight="1">
      <c r="A430" s="12"/>
      <c r="B430" s="181"/>
      <c r="C430" s="182"/>
      <c r="D430" s="183" t="s">
        <v>71</v>
      </c>
      <c r="E430" s="195" t="s">
        <v>167</v>
      </c>
      <c r="F430" s="195" t="s">
        <v>703</v>
      </c>
      <c r="G430" s="182"/>
      <c r="H430" s="182"/>
      <c r="I430" s="185"/>
      <c r="J430" s="196">
        <f>BK430</f>
        <v>0</v>
      </c>
      <c r="K430" s="182"/>
      <c r="L430" s="187"/>
      <c r="M430" s="188"/>
      <c r="N430" s="189"/>
      <c r="O430" s="189"/>
      <c r="P430" s="190">
        <f>SUM(P431:P447)</f>
        <v>0</v>
      </c>
      <c r="Q430" s="189"/>
      <c r="R430" s="190">
        <f>SUM(R431:R447)</f>
        <v>0.0090200000000000002</v>
      </c>
      <c r="S430" s="189"/>
      <c r="T430" s="191">
        <f>SUM(T431:T447)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92" t="s">
        <v>77</v>
      </c>
      <c r="AT430" s="193" t="s">
        <v>71</v>
      </c>
      <c r="AU430" s="193" t="s">
        <v>77</v>
      </c>
      <c r="AY430" s="192" t="s">
        <v>113</v>
      </c>
      <c r="BK430" s="194">
        <f>SUM(BK431:BK447)</f>
        <v>0</v>
      </c>
    </row>
    <row r="431" s="2" customFormat="1" ht="16.5" customHeight="1">
      <c r="A431" s="38"/>
      <c r="B431" s="39"/>
      <c r="C431" s="197" t="s">
        <v>704</v>
      </c>
      <c r="D431" s="197" t="s">
        <v>115</v>
      </c>
      <c r="E431" s="198" t="s">
        <v>705</v>
      </c>
      <c r="F431" s="199" t="s">
        <v>706</v>
      </c>
      <c r="G431" s="200" t="s">
        <v>201</v>
      </c>
      <c r="H431" s="201">
        <v>82</v>
      </c>
      <c r="I431" s="202"/>
      <c r="J431" s="203">
        <f>ROUND(I431*H431,2)</f>
        <v>0</v>
      </c>
      <c r="K431" s="199" t="s">
        <v>176</v>
      </c>
      <c r="L431" s="44"/>
      <c r="M431" s="204" t="s">
        <v>19</v>
      </c>
      <c r="N431" s="205" t="s">
        <v>43</v>
      </c>
      <c r="O431" s="84"/>
      <c r="P431" s="206">
        <f>O431*H431</f>
        <v>0</v>
      </c>
      <c r="Q431" s="206">
        <v>0</v>
      </c>
      <c r="R431" s="206">
        <f>Q431*H431</f>
        <v>0</v>
      </c>
      <c r="S431" s="206">
        <v>0</v>
      </c>
      <c r="T431" s="207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08" t="s">
        <v>120</v>
      </c>
      <c r="AT431" s="208" t="s">
        <v>115</v>
      </c>
      <c r="AU431" s="208" t="s">
        <v>79</v>
      </c>
      <c r="AY431" s="17" t="s">
        <v>113</v>
      </c>
      <c r="BE431" s="209">
        <f>IF(N431="základní",J431,0)</f>
        <v>0</v>
      </c>
      <c r="BF431" s="209">
        <f>IF(N431="snížená",J431,0)</f>
        <v>0</v>
      </c>
      <c r="BG431" s="209">
        <f>IF(N431="zákl. přenesená",J431,0)</f>
        <v>0</v>
      </c>
      <c r="BH431" s="209">
        <f>IF(N431="sníž. přenesená",J431,0)</f>
        <v>0</v>
      </c>
      <c r="BI431" s="209">
        <f>IF(N431="nulová",J431,0)</f>
        <v>0</v>
      </c>
      <c r="BJ431" s="17" t="s">
        <v>77</v>
      </c>
      <c r="BK431" s="209">
        <f>ROUND(I431*H431,2)</f>
        <v>0</v>
      </c>
      <c r="BL431" s="17" t="s">
        <v>120</v>
      </c>
      <c r="BM431" s="208" t="s">
        <v>707</v>
      </c>
    </row>
    <row r="432" s="2" customFormat="1">
      <c r="A432" s="38"/>
      <c r="B432" s="39"/>
      <c r="C432" s="40"/>
      <c r="D432" s="210" t="s">
        <v>122</v>
      </c>
      <c r="E432" s="40"/>
      <c r="F432" s="211" t="s">
        <v>708</v>
      </c>
      <c r="G432" s="40"/>
      <c r="H432" s="40"/>
      <c r="I432" s="212"/>
      <c r="J432" s="40"/>
      <c r="K432" s="40"/>
      <c r="L432" s="44"/>
      <c r="M432" s="213"/>
      <c r="N432" s="214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122</v>
      </c>
      <c r="AU432" s="17" t="s">
        <v>79</v>
      </c>
    </row>
    <row r="433" s="2" customFormat="1">
      <c r="A433" s="38"/>
      <c r="B433" s="39"/>
      <c r="C433" s="40"/>
      <c r="D433" s="215" t="s">
        <v>124</v>
      </c>
      <c r="E433" s="40"/>
      <c r="F433" s="216" t="s">
        <v>709</v>
      </c>
      <c r="G433" s="40"/>
      <c r="H433" s="40"/>
      <c r="I433" s="212"/>
      <c r="J433" s="40"/>
      <c r="K433" s="40"/>
      <c r="L433" s="44"/>
      <c r="M433" s="213"/>
      <c r="N433" s="214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124</v>
      </c>
      <c r="AU433" s="17" t="s">
        <v>79</v>
      </c>
    </row>
    <row r="434" s="13" customFormat="1">
      <c r="A434" s="13"/>
      <c r="B434" s="217"/>
      <c r="C434" s="218"/>
      <c r="D434" s="210" t="s">
        <v>180</v>
      </c>
      <c r="E434" s="219" t="s">
        <v>19</v>
      </c>
      <c r="F434" s="220" t="s">
        <v>644</v>
      </c>
      <c r="G434" s="218"/>
      <c r="H434" s="221">
        <v>82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27" t="s">
        <v>180</v>
      </c>
      <c r="AU434" s="227" t="s">
        <v>79</v>
      </c>
      <c r="AV434" s="13" t="s">
        <v>79</v>
      </c>
      <c r="AW434" s="13" t="s">
        <v>33</v>
      </c>
      <c r="AX434" s="13" t="s">
        <v>77</v>
      </c>
      <c r="AY434" s="227" t="s">
        <v>113</v>
      </c>
    </row>
    <row r="435" s="2" customFormat="1" ht="16.5" customHeight="1">
      <c r="A435" s="38"/>
      <c r="B435" s="39"/>
      <c r="C435" s="197" t="s">
        <v>710</v>
      </c>
      <c r="D435" s="197" t="s">
        <v>115</v>
      </c>
      <c r="E435" s="198" t="s">
        <v>711</v>
      </c>
      <c r="F435" s="199" t="s">
        <v>712</v>
      </c>
      <c r="G435" s="200" t="s">
        <v>201</v>
      </c>
      <c r="H435" s="201">
        <v>82</v>
      </c>
      <c r="I435" s="202"/>
      <c r="J435" s="203">
        <f>ROUND(I435*H435,2)</f>
        <v>0</v>
      </c>
      <c r="K435" s="199" t="s">
        <v>176</v>
      </c>
      <c r="L435" s="44"/>
      <c r="M435" s="204" t="s">
        <v>19</v>
      </c>
      <c r="N435" s="205" t="s">
        <v>43</v>
      </c>
      <c r="O435" s="84"/>
      <c r="P435" s="206">
        <f>O435*H435</f>
        <v>0</v>
      </c>
      <c r="Q435" s="206">
        <v>0.00011</v>
      </c>
      <c r="R435" s="206">
        <f>Q435*H435</f>
        <v>0.0090200000000000002</v>
      </c>
      <c r="S435" s="206">
        <v>0</v>
      </c>
      <c r="T435" s="20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08" t="s">
        <v>120</v>
      </c>
      <c r="AT435" s="208" t="s">
        <v>115</v>
      </c>
      <c r="AU435" s="208" t="s">
        <v>79</v>
      </c>
      <c r="AY435" s="17" t="s">
        <v>113</v>
      </c>
      <c r="BE435" s="209">
        <f>IF(N435="základní",J435,0)</f>
        <v>0</v>
      </c>
      <c r="BF435" s="209">
        <f>IF(N435="snížená",J435,0)</f>
        <v>0</v>
      </c>
      <c r="BG435" s="209">
        <f>IF(N435="zákl. přenesená",J435,0)</f>
        <v>0</v>
      </c>
      <c r="BH435" s="209">
        <f>IF(N435="sníž. přenesená",J435,0)</f>
        <v>0</v>
      </c>
      <c r="BI435" s="209">
        <f>IF(N435="nulová",J435,0)</f>
        <v>0</v>
      </c>
      <c r="BJ435" s="17" t="s">
        <v>77</v>
      </c>
      <c r="BK435" s="209">
        <f>ROUND(I435*H435,2)</f>
        <v>0</v>
      </c>
      <c r="BL435" s="17" t="s">
        <v>120</v>
      </c>
      <c r="BM435" s="208" t="s">
        <v>713</v>
      </c>
    </row>
    <row r="436" s="2" customFormat="1">
      <c r="A436" s="38"/>
      <c r="B436" s="39"/>
      <c r="C436" s="40"/>
      <c r="D436" s="210" t="s">
        <v>122</v>
      </c>
      <c r="E436" s="40"/>
      <c r="F436" s="211" t="s">
        <v>714</v>
      </c>
      <c r="G436" s="40"/>
      <c r="H436" s="40"/>
      <c r="I436" s="212"/>
      <c r="J436" s="40"/>
      <c r="K436" s="40"/>
      <c r="L436" s="44"/>
      <c r="M436" s="213"/>
      <c r="N436" s="214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122</v>
      </c>
      <c r="AU436" s="17" t="s">
        <v>79</v>
      </c>
    </row>
    <row r="437" s="2" customFormat="1">
      <c r="A437" s="38"/>
      <c r="B437" s="39"/>
      <c r="C437" s="40"/>
      <c r="D437" s="215" t="s">
        <v>124</v>
      </c>
      <c r="E437" s="40"/>
      <c r="F437" s="216" t="s">
        <v>715</v>
      </c>
      <c r="G437" s="40"/>
      <c r="H437" s="40"/>
      <c r="I437" s="212"/>
      <c r="J437" s="40"/>
      <c r="K437" s="40"/>
      <c r="L437" s="44"/>
      <c r="M437" s="213"/>
      <c r="N437" s="214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124</v>
      </c>
      <c r="AU437" s="17" t="s">
        <v>79</v>
      </c>
    </row>
    <row r="438" s="2" customFormat="1" ht="16.5" customHeight="1">
      <c r="A438" s="38"/>
      <c r="B438" s="39"/>
      <c r="C438" s="197" t="s">
        <v>716</v>
      </c>
      <c r="D438" s="197" t="s">
        <v>115</v>
      </c>
      <c r="E438" s="198" t="s">
        <v>717</v>
      </c>
      <c r="F438" s="199" t="s">
        <v>718</v>
      </c>
      <c r="G438" s="200" t="s">
        <v>201</v>
      </c>
      <c r="H438" s="201">
        <v>82</v>
      </c>
      <c r="I438" s="202"/>
      <c r="J438" s="203">
        <f>ROUND(I438*H438,2)</f>
        <v>0</v>
      </c>
      <c r="K438" s="199" t="s">
        <v>176</v>
      </c>
      <c r="L438" s="44"/>
      <c r="M438" s="204" t="s">
        <v>19</v>
      </c>
      <c r="N438" s="205" t="s">
        <v>43</v>
      </c>
      <c r="O438" s="84"/>
      <c r="P438" s="206">
        <f>O438*H438</f>
        <v>0</v>
      </c>
      <c r="Q438" s="206">
        <v>0</v>
      </c>
      <c r="R438" s="206">
        <f>Q438*H438</f>
        <v>0</v>
      </c>
      <c r="S438" s="206">
        <v>0</v>
      </c>
      <c r="T438" s="207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08" t="s">
        <v>120</v>
      </c>
      <c r="AT438" s="208" t="s">
        <v>115</v>
      </c>
      <c r="AU438" s="208" t="s">
        <v>79</v>
      </c>
      <c r="AY438" s="17" t="s">
        <v>113</v>
      </c>
      <c r="BE438" s="209">
        <f>IF(N438="základní",J438,0)</f>
        <v>0</v>
      </c>
      <c r="BF438" s="209">
        <f>IF(N438="snížená",J438,0)</f>
        <v>0</v>
      </c>
      <c r="BG438" s="209">
        <f>IF(N438="zákl. přenesená",J438,0)</f>
        <v>0</v>
      </c>
      <c r="BH438" s="209">
        <f>IF(N438="sníž. přenesená",J438,0)</f>
        <v>0</v>
      </c>
      <c r="BI438" s="209">
        <f>IF(N438="nulová",J438,0)</f>
        <v>0</v>
      </c>
      <c r="BJ438" s="17" t="s">
        <v>77</v>
      </c>
      <c r="BK438" s="209">
        <f>ROUND(I438*H438,2)</f>
        <v>0</v>
      </c>
      <c r="BL438" s="17" t="s">
        <v>120</v>
      </c>
      <c r="BM438" s="208" t="s">
        <v>719</v>
      </c>
    </row>
    <row r="439" s="2" customFormat="1">
      <c r="A439" s="38"/>
      <c r="B439" s="39"/>
      <c r="C439" s="40"/>
      <c r="D439" s="210" t="s">
        <v>122</v>
      </c>
      <c r="E439" s="40"/>
      <c r="F439" s="211" t="s">
        <v>720</v>
      </c>
      <c r="G439" s="40"/>
      <c r="H439" s="40"/>
      <c r="I439" s="212"/>
      <c r="J439" s="40"/>
      <c r="K439" s="40"/>
      <c r="L439" s="44"/>
      <c r="M439" s="213"/>
      <c r="N439" s="214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122</v>
      </c>
      <c r="AU439" s="17" t="s">
        <v>79</v>
      </c>
    </row>
    <row r="440" s="2" customFormat="1">
      <c r="A440" s="38"/>
      <c r="B440" s="39"/>
      <c r="C440" s="40"/>
      <c r="D440" s="215" t="s">
        <v>124</v>
      </c>
      <c r="E440" s="40"/>
      <c r="F440" s="216" t="s">
        <v>721</v>
      </c>
      <c r="G440" s="40"/>
      <c r="H440" s="40"/>
      <c r="I440" s="212"/>
      <c r="J440" s="40"/>
      <c r="K440" s="40"/>
      <c r="L440" s="44"/>
      <c r="M440" s="213"/>
      <c r="N440" s="214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124</v>
      </c>
      <c r="AU440" s="17" t="s">
        <v>79</v>
      </c>
    </row>
    <row r="441" s="13" customFormat="1">
      <c r="A441" s="13"/>
      <c r="B441" s="217"/>
      <c r="C441" s="218"/>
      <c r="D441" s="210" t="s">
        <v>180</v>
      </c>
      <c r="E441" s="219" t="s">
        <v>19</v>
      </c>
      <c r="F441" s="220" t="s">
        <v>722</v>
      </c>
      <c r="G441" s="218"/>
      <c r="H441" s="221">
        <v>82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7" t="s">
        <v>180</v>
      </c>
      <c r="AU441" s="227" t="s">
        <v>79</v>
      </c>
      <c r="AV441" s="13" t="s">
        <v>79</v>
      </c>
      <c r="AW441" s="13" t="s">
        <v>33</v>
      </c>
      <c r="AX441" s="13" t="s">
        <v>77</v>
      </c>
      <c r="AY441" s="227" t="s">
        <v>113</v>
      </c>
    </row>
    <row r="442" s="2" customFormat="1" ht="16.5" customHeight="1">
      <c r="A442" s="38"/>
      <c r="B442" s="39"/>
      <c r="C442" s="197" t="s">
        <v>723</v>
      </c>
      <c r="D442" s="197" t="s">
        <v>115</v>
      </c>
      <c r="E442" s="198" t="s">
        <v>724</v>
      </c>
      <c r="F442" s="199" t="s">
        <v>725</v>
      </c>
      <c r="G442" s="200" t="s">
        <v>201</v>
      </c>
      <c r="H442" s="201">
        <v>2</v>
      </c>
      <c r="I442" s="202"/>
      <c r="J442" s="203">
        <f>ROUND(I442*H442,2)</f>
        <v>0</v>
      </c>
      <c r="K442" s="199" t="s">
        <v>176</v>
      </c>
      <c r="L442" s="44"/>
      <c r="M442" s="204" t="s">
        <v>19</v>
      </c>
      <c r="N442" s="205" t="s">
        <v>43</v>
      </c>
      <c r="O442" s="84"/>
      <c r="P442" s="206">
        <f>O442*H442</f>
        <v>0</v>
      </c>
      <c r="Q442" s="206">
        <v>0</v>
      </c>
      <c r="R442" s="206">
        <f>Q442*H442</f>
        <v>0</v>
      </c>
      <c r="S442" s="206">
        <v>0</v>
      </c>
      <c r="T442" s="207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08" t="s">
        <v>120</v>
      </c>
      <c r="AT442" s="208" t="s">
        <v>115</v>
      </c>
      <c r="AU442" s="208" t="s">
        <v>79</v>
      </c>
      <c r="AY442" s="17" t="s">
        <v>113</v>
      </c>
      <c r="BE442" s="209">
        <f>IF(N442="základní",J442,0)</f>
        <v>0</v>
      </c>
      <c r="BF442" s="209">
        <f>IF(N442="snížená",J442,0)</f>
        <v>0</v>
      </c>
      <c r="BG442" s="209">
        <f>IF(N442="zákl. přenesená",J442,0)</f>
        <v>0</v>
      </c>
      <c r="BH442" s="209">
        <f>IF(N442="sníž. přenesená",J442,0)</f>
        <v>0</v>
      </c>
      <c r="BI442" s="209">
        <f>IF(N442="nulová",J442,0)</f>
        <v>0</v>
      </c>
      <c r="BJ442" s="17" t="s">
        <v>77</v>
      </c>
      <c r="BK442" s="209">
        <f>ROUND(I442*H442,2)</f>
        <v>0</v>
      </c>
      <c r="BL442" s="17" t="s">
        <v>120</v>
      </c>
      <c r="BM442" s="208" t="s">
        <v>726</v>
      </c>
    </row>
    <row r="443" s="2" customFormat="1">
      <c r="A443" s="38"/>
      <c r="B443" s="39"/>
      <c r="C443" s="40"/>
      <c r="D443" s="210" t="s">
        <v>122</v>
      </c>
      <c r="E443" s="40"/>
      <c r="F443" s="211" t="s">
        <v>727</v>
      </c>
      <c r="G443" s="40"/>
      <c r="H443" s="40"/>
      <c r="I443" s="212"/>
      <c r="J443" s="40"/>
      <c r="K443" s="40"/>
      <c r="L443" s="44"/>
      <c r="M443" s="213"/>
      <c r="N443" s="214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122</v>
      </c>
      <c r="AU443" s="17" t="s">
        <v>79</v>
      </c>
    </row>
    <row r="444" s="2" customFormat="1">
      <c r="A444" s="38"/>
      <c r="B444" s="39"/>
      <c r="C444" s="40"/>
      <c r="D444" s="215" t="s">
        <v>124</v>
      </c>
      <c r="E444" s="40"/>
      <c r="F444" s="216" t="s">
        <v>728</v>
      </c>
      <c r="G444" s="40"/>
      <c r="H444" s="40"/>
      <c r="I444" s="212"/>
      <c r="J444" s="40"/>
      <c r="K444" s="40"/>
      <c r="L444" s="44"/>
      <c r="M444" s="213"/>
      <c r="N444" s="214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124</v>
      </c>
      <c r="AU444" s="17" t="s">
        <v>79</v>
      </c>
    </row>
    <row r="445" s="2" customFormat="1" ht="16.5" customHeight="1">
      <c r="A445" s="38"/>
      <c r="B445" s="39"/>
      <c r="C445" s="197" t="s">
        <v>729</v>
      </c>
      <c r="D445" s="197" t="s">
        <v>115</v>
      </c>
      <c r="E445" s="198" t="s">
        <v>730</v>
      </c>
      <c r="F445" s="199" t="s">
        <v>731</v>
      </c>
      <c r="G445" s="200" t="s">
        <v>118</v>
      </c>
      <c r="H445" s="201">
        <v>30</v>
      </c>
      <c r="I445" s="202"/>
      <c r="J445" s="203">
        <f>ROUND(I445*H445,2)</f>
        <v>0</v>
      </c>
      <c r="K445" s="199" t="s">
        <v>176</v>
      </c>
      <c r="L445" s="44"/>
      <c r="M445" s="204" t="s">
        <v>19</v>
      </c>
      <c r="N445" s="205" t="s">
        <v>43</v>
      </c>
      <c r="O445" s="84"/>
      <c r="P445" s="206">
        <f>O445*H445</f>
        <v>0</v>
      </c>
      <c r="Q445" s="206">
        <v>0</v>
      </c>
      <c r="R445" s="206">
        <f>Q445*H445</f>
        <v>0</v>
      </c>
      <c r="S445" s="206">
        <v>0</v>
      </c>
      <c r="T445" s="207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08" t="s">
        <v>120</v>
      </c>
      <c r="AT445" s="208" t="s">
        <v>115</v>
      </c>
      <c r="AU445" s="208" t="s">
        <v>79</v>
      </c>
      <c r="AY445" s="17" t="s">
        <v>113</v>
      </c>
      <c r="BE445" s="209">
        <f>IF(N445="základní",J445,0)</f>
        <v>0</v>
      </c>
      <c r="BF445" s="209">
        <f>IF(N445="snížená",J445,0)</f>
        <v>0</v>
      </c>
      <c r="BG445" s="209">
        <f>IF(N445="zákl. přenesená",J445,0)</f>
        <v>0</v>
      </c>
      <c r="BH445" s="209">
        <f>IF(N445="sníž. přenesená",J445,0)</f>
        <v>0</v>
      </c>
      <c r="BI445" s="209">
        <f>IF(N445="nulová",J445,0)</f>
        <v>0</v>
      </c>
      <c r="BJ445" s="17" t="s">
        <v>77</v>
      </c>
      <c r="BK445" s="209">
        <f>ROUND(I445*H445,2)</f>
        <v>0</v>
      </c>
      <c r="BL445" s="17" t="s">
        <v>120</v>
      </c>
      <c r="BM445" s="208" t="s">
        <v>732</v>
      </c>
    </row>
    <row r="446" s="2" customFormat="1">
      <c r="A446" s="38"/>
      <c r="B446" s="39"/>
      <c r="C446" s="40"/>
      <c r="D446" s="210" t="s">
        <v>122</v>
      </c>
      <c r="E446" s="40"/>
      <c r="F446" s="211" t="s">
        <v>733</v>
      </c>
      <c r="G446" s="40"/>
      <c r="H446" s="40"/>
      <c r="I446" s="212"/>
      <c r="J446" s="40"/>
      <c r="K446" s="40"/>
      <c r="L446" s="44"/>
      <c r="M446" s="213"/>
      <c r="N446" s="214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122</v>
      </c>
      <c r="AU446" s="17" t="s">
        <v>79</v>
      </c>
    </row>
    <row r="447" s="2" customFormat="1">
      <c r="A447" s="38"/>
      <c r="B447" s="39"/>
      <c r="C447" s="40"/>
      <c r="D447" s="215" t="s">
        <v>124</v>
      </c>
      <c r="E447" s="40"/>
      <c r="F447" s="216" t="s">
        <v>734</v>
      </c>
      <c r="G447" s="40"/>
      <c r="H447" s="40"/>
      <c r="I447" s="212"/>
      <c r="J447" s="40"/>
      <c r="K447" s="40"/>
      <c r="L447" s="44"/>
      <c r="M447" s="213"/>
      <c r="N447" s="214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124</v>
      </c>
      <c r="AU447" s="17" t="s">
        <v>79</v>
      </c>
    </row>
    <row r="448" s="12" customFormat="1" ht="22.8" customHeight="1">
      <c r="A448" s="12"/>
      <c r="B448" s="181"/>
      <c r="C448" s="182"/>
      <c r="D448" s="183" t="s">
        <v>71</v>
      </c>
      <c r="E448" s="195" t="s">
        <v>735</v>
      </c>
      <c r="F448" s="195" t="s">
        <v>736</v>
      </c>
      <c r="G448" s="182"/>
      <c r="H448" s="182"/>
      <c r="I448" s="185"/>
      <c r="J448" s="196">
        <f>BK448</f>
        <v>0</v>
      </c>
      <c r="K448" s="182"/>
      <c r="L448" s="187"/>
      <c r="M448" s="188"/>
      <c r="N448" s="189"/>
      <c r="O448" s="189"/>
      <c r="P448" s="190">
        <f>SUM(P449:P458)</f>
        <v>0</v>
      </c>
      <c r="Q448" s="189"/>
      <c r="R448" s="190">
        <f>SUM(R449:R458)</f>
        <v>0</v>
      </c>
      <c r="S448" s="189"/>
      <c r="T448" s="191">
        <f>SUM(T449:T458)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192" t="s">
        <v>77</v>
      </c>
      <c r="AT448" s="193" t="s">
        <v>71</v>
      </c>
      <c r="AU448" s="193" t="s">
        <v>77</v>
      </c>
      <c r="AY448" s="192" t="s">
        <v>113</v>
      </c>
      <c r="BK448" s="194">
        <f>SUM(BK449:BK458)</f>
        <v>0</v>
      </c>
    </row>
    <row r="449" s="2" customFormat="1" ht="16.5" customHeight="1">
      <c r="A449" s="38"/>
      <c r="B449" s="39"/>
      <c r="C449" s="197" t="s">
        <v>737</v>
      </c>
      <c r="D449" s="197" t="s">
        <v>115</v>
      </c>
      <c r="E449" s="198" t="s">
        <v>738</v>
      </c>
      <c r="F449" s="199" t="s">
        <v>739</v>
      </c>
      <c r="G449" s="200" t="s">
        <v>440</v>
      </c>
      <c r="H449" s="201">
        <v>7.9199999999999999</v>
      </c>
      <c r="I449" s="202"/>
      <c r="J449" s="203">
        <f>ROUND(I449*H449,2)</f>
        <v>0</v>
      </c>
      <c r="K449" s="199" t="s">
        <v>119</v>
      </c>
      <c r="L449" s="44"/>
      <c r="M449" s="204" t="s">
        <v>19</v>
      </c>
      <c r="N449" s="205" t="s">
        <v>43</v>
      </c>
      <c r="O449" s="84"/>
      <c r="P449" s="206">
        <f>O449*H449</f>
        <v>0</v>
      </c>
      <c r="Q449" s="206">
        <v>0</v>
      </c>
      <c r="R449" s="206">
        <f>Q449*H449</f>
        <v>0</v>
      </c>
      <c r="S449" s="206">
        <v>0</v>
      </c>
      <c r="T449" s="20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08" t="s">
        <v>120</v>
      </c>
      <c r="AT449" s="208" t="s">
        <v>115</v>
      </c>
      <c r="AU449" s="208" t="s">
        <v>79</v>
      </c>
      <c r="AY449" s="17" t="s">
        <v>113</v>
      </c>
      <c r="BE449" s="209">
        <f>IF(N449="základní",J449,0)</f>
        <v>0</v>
      </c>
      <c r="BF449" s="209">
        <f>IF(N449="snížená",J449,0)</f>
        <v>0</v>
      </c>
      <c r="BG449" s="209">
        <f>IF(N449="zákl. přenesená",J449,0)</f>
        <v>0</v>
      </c>
      <c r="BH449" s="209">
        <f>IF(N449="sníž. přenesená",J449,0)</f>
        <v>0</v>
      </c>
      <c r="BI449" s="209">
        <f>IF(N449="nulová",J449,0)</f>
        <v>0</v>
      </c>
      <c r="BJ449" s="17" t="s">
        <v>77</v>
      </c>
      <c r="BK449" s="209">
        <f>ROUND(I449*H449,2)</f>
        <v>0</v>
      </c>
      <c r="BL449" s="17" t="s">
        <v>120</v>
      </c>
      <c r="BM449" s="208" t="s">
        <v>740</v>
      </c>
    </row>
    <row r="450" s="2" customFormat="1">
      <c r="A450" s="38"/>
      <c r="B450" s="39"/>
      <c r="C450" s="40"/>
      <c r="D450" s="210" t="s">
        <v>122</v>
      </c>
      <c r="E450" s="40"/>
      <c r="F450" s="211" t="s">
        <v>741</v>
      </c>
      <c r="G450" s="40"/>
      <c r="H450" s="40"/>
      <c r="I450" s="212"/>
      <c r="J450" s="40"/>
      <c r="K450" s="40"/>
      <c r="L450" s="44"/>
      <c r="M450" s="213"/>
      <c r="N450" s="214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122</v>
      </c>
      <c r="AU450" s="17" t="s">
        <v>79</v>
      </c>
    </row>
    <row r="451" s="2" customFormat="1">
      <c r="A451" s="38"/>
      <c r="B451" s="39"/>
      <c r="C451" s="40"/>
      <c r="D451" s="215" t="s">
        <v>124</v>
      </c>
      <c r="E451" s="40"/>
      <c r="F451" s="216" t="s">
        <v>742</v>
      </c>
      <c r="G451" s="40"/>
      <c r="H451" s="40"/>
      <c r="I451" s="212"/>
      <c r="J451" s="40"/>
      <c r="K451" s="40"/>
      <c r="L451" s="44"/>
      <c r="M451" s="213"/>
      <c r="N451" s="214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124</v>
      </c>
      <c r="AU451" s="17" t="s">
        <v>79</v>
      </c>
    </row>
    <row r="452" s="2" customFormat="1" ht="16.5" customHeight="1">
      <c r="A452" s="38"/>
      <c r="B452" s="39"/>
      <c r="C452" s="197" t="s">
        <v>743</v>
      </c>
      <c r="D452" s="197" t="s">
        <v>115</v>
      </c>
      <c r="E452" s="198" t="s">
        <v>744</v>
      </c>
      <c r="F452" s="199" t="s">
        <v>745</v>
      </c>
      <c r="G452" s="200" t="s">
        <v>440</v>
      </c>
      <c r="H452" s="201">
        <v>31.68</v>
      </c>
      <c r="I452" s="202"/>
      <c r="J452" s="203">
        <f>ROUND(I452*H452,2)</f>
        <v>0</v>
      </c>
      <c r="K452" s="199" t="s">
        <v>119</v>
      </c>
      <c r="L452" s="44"/>
      <c r="M452" s="204" t="s">
        <v>19</v>
      </c>
      <c r="N452" s="205" t="s">
        <v>43</v>
      </c>
      <c r="O452" s="84"/>
      <c r="P452" s="206">
        <f>O452*H452</f>
        <v>0</v>
      </c>
      <c r="Q452" s="206">
        <v>0</v>
      </c>
      <c r="R452" s="206">
        <f>Q452*H452</f>
        <v>0</v>
      </c>
      <c r="S452" s="206">
        <v>0</v>
      </c>
      <c r="T452" s="207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08" t="s">
        <v>120</v>
      </c>
      <c r="AT452" s="208" t="s">
        <v>115</v>
      </c>
      <c r="AU452" s="208" t="s">
        <v>79</v>
      </c>
      <c r="AY452" s="17" t="s">
        <v>113</v>
      </c>
      <c r="BE452" s="209">
        <f>IF(N452="základní",J452,0)</f>
        <v>0</v>
      </c>
      <c r="BF452" s="209">
        <f>IF(N452="snížená",J452,0)</f>
        <v>0</v>
      </c>
      <c r="BG452" s="209">
        <f>IF(N452="zákl. přenesená",J452,0)</f>
        <v>0</v>
      </c>
      <c r="BH452" s="209">
        <f>IF(N452="sníž. přenesená",J452,0)</f>
        <v>0</v>
      </c>
      <c r="BI452" s="209">
        <f>IF(N452="nulová",J452,0)</f>
        <v>0</v>
      </c>
      <c r="BJ452" s="17" t="s">
        <v>77</v>
      </c>
      <c r="BK452" s="209">
        <f>ROUND(I452*H452,2)</f>
        <v>0</v>
      </c>
      <c r="BL452" s="17" t="s">
        <v>120</v>
      </c>
      <c r="BM452" s="208" t="s">
        <v>746</v>
      </c>
    </row>
    <row r="453" s="2" customFormat="1">
      <c r="A453" s="38"/>
      <c r="B453" s="39"/>
      <c r="C453" s="40"/>
      <c r="D453" s="210" t="s">
        <v>122</v>
      </c>
      <c r="E453" s="40"/>
      <c r="F453" s="211" t="s">
        <v>747</v>
      </c>
      <c r="G453" s="40"/>
      <c r="H453" s="40"/>
      <c r="I453" s="212"/>
      <c r="J453" s="40"/>
      <c r="K453" s="40"/>
      <c r="L453" s="44"/>
      <c r="M453" s="213"/>
      <c r="N453" s="214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122</v>
      </c>
      <c r="AU453" s="17" t="s">
        <v>79</v>
      </c>
    </row>
    <row r="454" s="2" customFormat="1">
      <c r="A454" s="38"/>
      <c r="B454" s="39"/>
      <c r="C454" s="40"/>
      <c r="D454" s="215" t="s">
        <v>124</v>
      </c>
      <c r="E454" s="40"/>
      <c r="F454" s="216" t="s">
        <v>748</v>
      </c>
      <c r="G454" s="40"/>
      <c r="H454" s="40"/>
      <c r="I454" s="212"/>
      <c r="J454" s="40"/>
      <c r="K454" s="40"/>
      <c r="L454" s="44"/>
      <c r="M454" s="213"/>
      <c r="N454" s="214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124</v>
      </c>
      <c r="AU454" s="17" t="s">
        <v>79</v>
      </c>
    </row>
    <row r="455" s="13" customFormat="1">
      <c r="A455" s="13"/>
      <c r="B455" s="217"/>
      <c r="C455" s="218"/>
      <c r="D455" s="210" t="s">
        <v>180</v>
      </c>
      <c r="E455" s="219" t="s">
        <v>19</v>
      </c>
      <c r="F455" s="220" t="s">
        <v>749</v>
      </c>
      <c r="G455" s="218"/>
      <c r="H455" s="221">
        <v>31.68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27" t="s">
        <v>180</v>
      </c>
      <c r="AU455" s="227" t="s">
        <v>79</v>
      </c>
      <c r="AV455" s="13" t="s">
        <v>79</v>
      </c>
      <c r="AW455" s="13" t="s">
        <v>33</v>
      </c>
      <c r="AX455" s="13" t="s">
        <v>77</v>
      </c>
      <c r="AY455" s="227" t="s">
        <v>113</v>
      </c>
    </row>
    <row r="456" s="2" customFormat="1" ht="21.75" customHeight="1">
      <c r="A456" s="38"/>
      <c r="B456" s="39"/>
      <c r="C456" s="197" t="s">
        <v>750</v>
      </c>
      <c r="D456" s="197" t="s">
        <v>115</v>
      </c>
      <c r="E456" s="198" t="s">
        <v>751</v>
      </c>
      <c r="F456" s="199" t="s">
        <v>752</v>
      </c>
      <c r="G456" s="200" t="s">
        <v>440</v>
      </c>
      <c r="H456" s="201">
        <v>7.9199999999999999</v>
      </c>
      <c r="I456" s="202"/>
      <c r="J456" s="203">
        <f>ROUND(I456*H456,2)</f>
        <v>0</v>
      </c>
      <c r="K456" s="199" t="s">
        <v>119</v>
      </c>
      <c r="L456" s="44"/>
      <c r="M456" s="204" t="s">
        <v>19</v>
      </c>
      <c r="N456" s="205" t="s">
        <v>43</v>
      </c>
      <c r="O456" s="84"/>
      <c r="P456" s="206">
        <f>O456*H456</f>
        <v>0</v>
      </c>
      <c r="Q456" s="206">
        <v>0</v>
      </c>
      <c r="R456" s="206">
        <f>Q456*H456</f>
        <v>0</v>
      </c>
      <c r="S456" s="206">
        <v>0</v>
      </c>
      <c r="T456" s="207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08" t="s">
        <v>120</v>
      </c>
      <c r="AT456" s="208" t="s">
        <v>115</v>
      </c>
      <c r="AU456" s="208" t="s">
        <v>79</v>
      </c>
      <c r="AY456" s="17" t="s">
        <v>113</v>
      </c>
      <c r="BE456" s="209">
        <f>IF(N456="základní",J456,0)</f>
        <v>0</v>
      </c>
      <c r="BF456" s="209">
        <f>IF(N456="snížená",J456,0)</f>
        <v>0</v>
      </c>
      <c r="BG456" s="209">
        <f>IF(N456="zákl. přenesená",J456,0)</f>
        <v>0</v>
      </c>
      <c r="BH456" s="209">
        <f>IF(N456="sníž. přenesená",J456,0)</f>
        <v>0</v>
      </c>
      <c r="BI456" s="209">
        <f>IF(N456="nulová",J456,0)</f>
        <v>0</v>
      </c>
      <c r="BJ456" s="17" t="s">
        <v>77</v>
      </c>
      <c r="BK456" s="209">
        <f>ROUND(I456*H456,2)</f>
        <v>0</v>
      </c>
      <c r="BL456" s="17" t="s">
        <v>120</v>
      </c>
      <c r="BM456" s="208" t="s">
        <v>753</v>
      </c>
    </row>
    <row r="457" s="2" customFormat="1">
      <c r="A457" s="38"/>
      <c r="B457" s="39"/>
      <c r="C457" s="40"/>
      <c r="D457" s="210" t="s">
        <v>122</v>
      </c>
      <c r="E457" s="40"/>
      <c r="F457" s="211" t="s">
        <v>754</v>
      </c>
      <c r="G457" s="40"/>
      <c r="H457" s="40"/>
      <c r="I457" s="212"/>
      <c r="J457" s="40"/>
      <c r="K457" s="40"/>
      <c r="L457" s="44"/>
      <c r="M457" s="213"/>
      <c r="N457" s="214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122</v>
      </c>
      <c r="AU457" s="17" t="s">
        <v>79</v>
      </c>
    </row>
    <row r="458" s="2" customFormat="1">
      <c r="A458" s="38"/>
      <c r="B458" s="39"/>
      <c r="C458" s="40"/>
      <c r="D458" s="215" t="s">
        <v>124</v>
      </c>
      <c r="E458" s="40"/>
      <c r="F458" s="216" t="s">
        <v>755</v>
      </c>
      <c r="G458" s="40"/>
      <c r="H458" s="40"/>
      <c r="I458" s="212"/>
      <c r="J458" s="40"/>
      <c r="K458" s="40"/>
      <c r="L458" s="44"/>
      <c r="M458" s="213"/>
      <c r="N458" s="214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124</v>
      </c>
      <c r="AU458" s="17" t="s">
        <v>79</v>
      </c>
    </row>
    <row r="459" s="12" customFormat="1" ht="22.8" customHeight="1">
      <c r="A459" s="12"/>
      <c r="B459" s="181"/>
      <c r="C459" s="182"/>
      <c r="D459" s="183" t="s">
        <v>71</v>
      </c>
      <c r="E459" s="195" t="s">
        <v>756</v>
      </c>
      <c r="F459" s="195" t="s">
        <v>757</v>
      </c>
      <c r="G459" s="182"/>
      <c r="H459" s="182"/>
      <c r="I459" s="185"/>
      <c r="J459" s="196">
        <f>BK459</f>
        <v>0</v>
      </c>
      <c r="K459" s="182"/>
      <c r="L459" s="187"/>
      <c r="M459" s="188"/>
      <c r="N459" s="189"/>
      <c r="O459" s="189"/>
      <c r="P459" s="190">
        <f>SUM(P460:P462)</f>
        <v>0</v>
      </c>
      <c r="Q459" s="189"/>
      <c r="R459" s="190">
        <f>SUM(R460:R462)</f>
        <v>0</v>
      </c>
      <c r="S459" s="189"/>
      <c r="T459" s="191">
        <f>SUM(T460:T462)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192" t="s">
        <v>77</v>
      </c>
      <c r="AT459" s="193" t="s">
        <v>71</v>
      </c>
      <c r="AU459" s="193" t="s">
        <v>77</v>
      </c>
      <c r="AY459" s="192" t="s">
        <v>113</v>
      </c>
      <c r="BK459" s="194">
        <f>SUM(BK460:BK462)</f>
        <v>0</v>
      </c>
    </row>
    <row r="460" s="2" customFormat="1" ht="16.5" customHeight="1">
      <c r="A460" s="38"/>
      <c r="B460" s="39"/>
      <c r="C460" s="197" t="s">
        <v>758</v>
      </c>
      <c r="D460" s="197" t="s">
        <v>115</v>
      </c>
      <c r="E460" s="198" t="s">
        <v>759</v>
      </c>
      <c r="F460" s="199" t="s">
        <v>760</v>
      </c>
      <c r="G460" s="200" t="s">
        <v>440</v>
      </c>
      <c r="H460" s="201">
        <v>74.140000000000001</v>
      </c>
      <c r="I460" s="202"/>
      <c r="J460" s="203">
        <f>ROUND(I460*H460,2)</f>
        <v>0</v>
      </c>
      <c r="K460" s="199" t="s">
        <v>176</v>
      </c>
      <c r="L460" s="44"/>
      <c r="M460" s="204" t="s">
        <v>19</v>
      </c>
      <c r="N460" s="205" t="s">
        <v>43</v>
      </c>
      <c r="O460" s="84"/>
      <c r="P460" s="206">
        <f>O460*H460</f>
        <v>0</v>
      </c>
      <c r="Q460" s="206">
        <v>0</v>
      </c>
      <c r="R460" s="206">
        <f>Q460*H460</f>
        <v>0</v>
      </c>
      <c r="S460" s="206">
        <v>0</v>
      </c>
      <c r="T460" s="207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08" t="s">
        <v>120</v>
      </c>
      <c r="AT460" s="208" t="s">
        <v>115</v>
      </c>
      <c r="AU460" s="208" t="s">
        <v>79</v>
      </c>
      <c r="AY460" s="17" t="s">
        <v>113</v>
      </c>
      <c r="BE460" s="209">
        <f>IF(N460="základní",J460,0)</f>
        <v>0</v>
      </c>
      <c r="BF460" s="209">
        <f>IF(N460="snížená",J460,0)</f>
        <v>0</v>
      </c>
      <c r="BG460" s="209">
        <f>IF(N460="zákl. přenesená",J460,0)</f>
        <v>0</v>
      </c>
      <c r="BH460" s="209">
        <f>IF(N460="sníž. přenesená",J460,0)</f>
        <v>0</v>
      </c>
      <c r="BI460" s="209">
        <f>IF(N460="nulová",J460,0)</f>
        <v>0</v>
      </c>
      <c r="BJ460" s="17" t="s">
        <v>77</v>
      </c>
      <c r="BK460" s="209">
        <f>ROUND(I460*H460,2)</f>
        <v>0</v>
      </c>
      <c r="BL460" s="17" t="s">
        <v>120</v>
      </c>
      <c r="BM460" s="208" t="s">
        <v>761</v>
      </c>
    </row>
    <row r="461" s="2" customFormat="1">
      <c r="A461" s="38"/>
      <c r="B461" s="39"/>
      <c r="C461" s="40"/>
      <c r="D461" s="210" t="s">
        <v>122</v>
      </c>
      <c r="E461" s="40"/>
      <c r="F461" s="211" t="s">
        <v>762</v>
      </c>
      <c r="G461" s="40"/>
      <c r="H461" s="40"/>
      <c r="I461" s="212"/>
      <c r="J461" s="40"/>
      <c r="K461" s="40"/>
      <c r="L461" s="44"/>
      <c r="M461" s="213"/>
      <c r="N461" s="214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122</v>
      </c>
      <c r="AU461" s="17" t="s">
        <v>79</v>
      </c>
    </row>
    <row r="462" s="2" customFormat="1">
      <c r="A462" s="38"/>
      <c r="B462" s="39"/>
      <c r="C462" s="40"/>
      <c r="D462" s="215" t="s">
        <v>124</v>
      </c>
      <c r="E462" s="40"/>
      <c r="F462" s="216" t="s">
        <v>763</v>
      </c>
      <c r="G462" s="40"/>
      <c r="H462" s="40"/>
      <c r="I462" s="212"/>
      <c r="J462" s="40"/>
      <c r="K462" s="40"/>
      <c r="L462" s="44"/>
      <c r="M462" s="213"/>
      <c r="N462" s="214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124</v>
      </c>
      <c r="AU462" s="17" t="s">
        <v>79</v>
      </c>
    </row>
    <row r="463" s="12" customFormat="1" ht="25.92" customHeight="1">
      <c r="A463" s="12"/>
      <c r="B463" s="181"/>
      <c r="C463" s="182"/>
      <c r="D463" s="183" t="s">
        <v>71</v>
      </c>
      <c r="E463" s="184" t="s">
        <v>764</v>
      </c>
      <c r="F463" s="184" t="s">
        <v>765</v>
      </c>
      <c r="G463" s="182"/>
      <c r="H463" s="182"/>
      <c r="I463" s="185"/>
      <c r="J463" s="186">
        <f>BK463</f>
        <v>0</v>
      </c>
      <c r="K463" s="182"/>
      <c r="L463" s="187"/>
      <c r="M463" s="188"/>
      <c r="N463" s="189"/>
      <c r="O463" s="189"/>
      <c r="P463" s="190">
        <f>P464+P473+P477</f>
        <v>0</v>
      </c>
      <c r="Q463" s="189"/>
      <c r="R463" s="190">
        <f>R464+R473+R477</f>
        <v>0</v>
      </c>
      <c r="S463" s="189"/>
      <c r="T463" s="191">
        <f>T464+T473+T477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192" t="s">
        <v>143</v>
      </c>
      <c r="AT463" s="193" t="s">
        <v>71</v>
      </c>
      <c r="AU463" s="193" t="s">
        <v>72</v>
      </c>
      <c r="AY463" s="192" t="s">
        <v>113</v>
      </c>
      <c r="BK463" s="194">
        <f>BK464+BK473+BK477</f>
        <v>0</v>
      </c>
    </row>
    <row r="464" s="12" customFormat="1" ht="22.8" customHeight="1">
      <c r="A464" s="12"/>
      <c r="B464" s="181"/>
      <c r="C464" s="182"/>
      <c r="D464" s="183" t="s">
        <v>71</v>
      </c>
      <c r="E464" s="195" t="s">
        <v>766</v>
      </c>
      <c r="F464" s="195" t="s">
        <v>767</v>
      </c>
      <c r="G464" s="182"/>
      <c r="H464" s="182"/>
      <c r="I464" s="185"/>
      <c r="J464" s="196">
        <f>BK464</f>
        <v>0</v>
      </c>
      <c r="K464" s="182"/>
      <c r="L464" s="187"/>
      <c r="M464" s="188"/>
      <c r="N464" s="189"/>
      <c r="O464" s="189"/>
      <c r="P464" s="190">
        <f>SUM(P465:P472)</f>
        <v>0</v>
      </c>
      <c r="Q464" s="189"/>
      <c r="R464" s="190">
        <f>SUM(R465:R472)</f>
        <v>0</v>
      </c>
      <c r="S464" s="189"/>
      <c r="T464" s="191">
        <f>SUM(T465:T472)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92" t="s">
        <v>143</v>
      </c>
      <c r="AT464" s="193" t="s">
        <v>71</v>
      </c>
      <c r="AU464" s="193" t="s">
        <v>77</v>
      </c>
      <c r="AY464" s="192" t="s">
        <v>113</v>
      </c>
      <c r="BK464" s="194">
        <f>SUM(BK465:BK472)</f>
        <v>0</v>
      </c>
    </row>
    <row r="465" s="2" customFormat="1" ht="16.5" customHeight="1">
      <c r="A465" s="38"/>
      <c r="B465" s="39"/>
      <c r="C465" s="197" t="s">
        <v>768</v>
      </c>
      <c r="D465" s="197" t="s">
        <v>115</v>
      </c>
      <c r="E465" s="198" t="s">
        <v>769</v>
      </c>
      <c r="F465" s="199" t="s">
        <v>770</v>
      </c>
      <c r="G465" s="200" t="s">
        <v>771</v>
      </c>
      <c r="H465" s="201">
        <v>1</v>
      </c>
      <c r="I465" s="202"/>
      <c r="J465" s="203">
        <f>ROUND(I465*H465,2)</f>
        <v>0</v>
      </c>
      <c r="K465" s="199" t="s">
        <v>176</v>
      </c>
      <c r="L465" s="44"/>
      <c r="M465" s="204" t="s">
        <v>19</v>
      </c>
      <c r="N465" s="205" t="s">
        <v>43</v>
      </c>
      <c r="O465" s="84"/>
      <c r="P465" s="206">
        <f>O465*H465</f>
        <v>0</v>
      </c>
      <c r="Q465" s="206">
        <v>0</v>
      </c>
      <c r="R465" s="206">
        <f>Q465*H465</f>
        <v>0</v>
      </c>
      <c r="S465" s="206">
        <v>0</v>
      </c>
      <c r="T465" s="207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08" t="s">
        <v>772</v>
      </c>
      <c r="AT465" s="208" t="s">
        <v>115</v>
      </c>
      <c r="AU465" s="208" t="s">
        <v>79</v>
      </c>
      <c r="AY465" s="17" t="s">
        <v>113</v>
      </c>
      <c r="BE465" s="209">
        <f>IF(N465="základní",J465,0)</f>
        <v>0</v>
      </c>
      <c r="BF465" s="209">
        <f>IF(N465="snížená",J465,0)</f>
        <v>0</v>
      </c>
      <c r="BG465" s="209">
        <f>IF(N465="zákl. přenesená",J465,0)</f>
        <v>0</v>
      </c>
      <c r="BH465" s="209">
        <f>IF(N465="sníž. přenesená",J465,0)</f>
        <v>0</v>
      </c>
      <c r="BI465" s="209">
        <f>IF(N465="nulová",J465,0)</f>
        <v>0</v>
      </c>
      <c r="BJ465" s="17" t="s">
        <v>77</v>
      </c>
      <c r="BK465" s="209">
        <f>ROUND(I465*H465,2)</f>
        <v>0</v>
      </c>
      <c r="BL465" s="17" t="s">
        <v>772</v>
      </c>
      <c r="BM465" s="208" t="s">
        <v>773</v>
      </c>
    </row>
    <row r="466" s="2" customFormat="1">
      <c r="A466" s="38"/>
      <c r="B466" s="39"/>
      <c r="C466" s="40"/>
      <c r="D466" s="210" t="s">
        <v>122</v>
      </c>
      <c r="E466" s="40"/>
      <c r="F466" s="211" t="s">
        <v>770</v>
      </c>
      <c r="G466" s="40"/>
      <c r="H466" s="40"/>
      <c r="I466" s="212"/>
      <c r="J466" s="40"/>
      <c r="K466" s="40"/>
      <c r="L466" s="44"/>
      <c r="M466" s="213"/>
      <c r="N466" s="214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122</v>
      </c>
      <c r="AU466" s="17" t="s">
        <v>79</v>
      </c>
    </row>
    <row r="467" s="2" customFormat="1">
      <c r="A467" s="38"/>
      <c r="B467" s="39"/>
      <c r="C467" s="40"/>
      <c r="D467" s="215" t="s">
        <v>124</v>
      </c>
      <c r="E467" s="40"/>
      <c r="F467" s="216" t="s">
        <v>774</v>
      </c>
      <c r="G467" s="40"/>
      <c r="H467" s="40"/>
      <c r="I467" s="212"/>
      <c r="J467" s="40"/>
      <c r="K467" s="40"/>
      <c r="L467" s="44"/>
      <c r="M467" s="213"/>
      <c r="N467" s="214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124</v>
      </c>
      <c r="AU467" s="17" t="s">
        <v>79</v>
      </c>
    </row>
    <row r="468" s="2" customFormat="1">
      <c r="A468" s="38"/>
      <c r="B468" s="39"/>
      <c r="C468" s="40"/>
      <c r="D468" s="210" t="s">
        <v>444</v>
      </c>
      <c r="E468" s="40"/>
      <c r="F468" s="239" t="s">
        <v>775</v>
      </c>
      <c r="G468" s="40"/>
      <c r="H468" s="40"/>
      <c r="I468" s="212"/>
      <c r="J468" s="40"/>
      <c r="K468" s="40"/>
      <c r="L468" s="44"/>
      <c r="M468" s="213"/>
      <c r="N468" s="214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444</v>
      </c>
      <c r="AU468" s="17" t="s">
        <v>79</v>
      </c>
    </row>
    <row r="469" s="2" customFormat="1" ht="16.5" customHeight="1">
      <c r="A469" s="38"/>
      <c r="B469" s="39"/>
      <c r="C469" s="197" t="s">
        <v>776</v>
      </c>
      <c r="D469" s="197" t="s">
        <v>115</v>
      </c>
      <c r="E469" s="198" t="s">
        <v>777</v>
      </c>
      <c r="F469" s="199" t="s">
        <v>778</v>
      </c>
      <c r="G469" s="200" t="s">
        <v>771</v>
      </c>
      <c r="H469" s="201">
        <v>1</v>
      </c>
      <c r="I469" s="202"/>
      <c r="J469" s="203">
        <f>ROUND(I469*H469,2)</f>
        <v>0</v>
      </c>
      <c r="K469" s="199" t="s">
        <v>176</v>
      </c>
      <c r="L469" s="44"/>
      <c r="M469" s="204" t="s">
        <v>19</v>
      </c>
      <c r="N469" s="205" t="s">
        <v>43</v>
      </c>
      <c r="O469" s="84"/>
      <c r="P469" s="206">
        <f>O469*H469</f>
        <v>0</v>
      </c>
      <c r="Q469" s="206">
        <v>0</v>
      </c>
      <c r="R469" s="206">
        <f>Q469*H469</f>
        <v>0</v>
      </c>
      <c r="S469" s="206">
        <v>0</v>
      </c>
      <c r="T469" s="207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08" t="s">
        <v>772</v>
      </c>
      <c r="AT469" s="208" t="s">
        <v>115</v>
      </c>
      <c r="AU469" s="208" t="s">
        <v>79</v>
      </c>
      <c r="AY469" s="17" t="s">
        <v>113</v>
      </c>
      <c r="BE469" s="209">
        <f>IF(N469="základní",J469,0)</f>
        <v>0</v>
      </c>
      <c r="BF469" s="209">
        <f>IF(N469="snížená",J469,0)</f>
        <v>0</v>
      </c>
      <c r="BG469" s="209">
        <f>IF(N469="zákl. přenesená",J469,0)</f>
        <v>0</v>
      </c>
      <c r="BH469" s="209">
        <f>IF(N469="sníž. přenesená",J469,0)</f>
        <v>0</v>
      </c>
      <c r="BI469" s="209">
        <f>IF(N469="nulová",J469,0)</f>
        <v>0</v>
      </c>
      <c r="BJ469" s="17" t="s">
        <v>77</v>
      </c>
      <c r="BK469" s="209">
        <f>ROUND(I469*H469,2)</f>
        <v>0</v>
      </c>
      <c r="BL469" s="17" t="s">
        <v>772</v>
      </c>
      <c r="BM469" s="208" t="s">
        <v>779</v>
      </c>
    </row>
    <row r="470" s="2" customFormat="1">
      <c r="A470" s="38"/>
      <c r="B470" s="39"/>
      <c r="C470" s="40"/>
      <c r="D470" s="210" t="s">
        <v>122</v>
      </c>
      <c r="E470" s="40"/>
      <c r="F470" s="211" t="s">
        <v>778</v>
      </c>
      <c r="G470" s="40"/>
      <c r="H470" s="40"/>
      <c r="I470" s="212"/>
      <c r="J470" s="40"/>
      <c r="K470" s="40"/>
      <c r="L470" s="44"/>
      <c r="M470" s="213"/>
      <c r="N470" s="214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122</v>
      </c>
      <c r="AU470" s="17" t="s">
        <v>79</v>
      </c>
    </row>
    <row r="471" s="2" customFormat="1">
      <c r="A471" s="38"/>
      <c r="B471" s="39"/>
      <c r="C471" s="40"/>
      <c r="D471" s="215" t="s">
        <v>124</v>
      </c>
      <c r="E471" s="40"/>
      <c r="F471" s="216" t="s">
        <v>780</v>
      </c>
      <c r="G471" s="40"/>
      <c r="H471" s="40"/>
      <c r="I471" s="212"/>
      <c r="J471" s="40"/>
      <c r="K471" s="40"/>
      <c r="L471" s="44"/>
      <c r="M471" s="213"/>
      <c r="N471" s="214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124</v>
      </c>
      <c r="AU471" s="17" t="s">
        <v>79</v>
      </c>
    </row>
    <row r="472" s="2" customFormat="1">
      <c r="A472" s="38"/>
      <c r="B472" s="39"/>
      <c r="C472" s="40"/>
      <c r="D472" s="210" t="s">
        <v>444</v>
      </c>
      <c r="E472" s="40"/>
      <c r="F472" s="239" t="s">
        <v>781</v>
      </c>
      <c r="G472" s="40"/>
      <c r="H472" s="40"/>
      <c r="I472" s="212"/>
      <c r="J472" s="40"/>
      <c r="K472" s="40"/>
      <c r="L472" s="44"/>
      <c r="M472" s="213"/>
      <c r="N472" s="214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444</v>
      </c>
      <c r="AU472" s="17" t="s">
        <v>79</v>
      </c>
    </row>
    <row r="473" s="12" customFormat="1" ht="22.8" customHeight="1">
      <c r="A473" s="12"/>
      <c r="B473" s="181"/>
      <c r="C473" s="182"/>
      <c r="D473" s="183" t="s">
        <v>71</v>
      </c>
      <c r="E473" s="195" t="s">
        <v>782</v>
      </c>
      <c r="F473" s="195" t="s">
        <v>783</v>
      </c>
      <c r="G473" s="182"/>
      <c r="H473" s="182"/>
      <c r="I473" s="185"/>
      <c r="J473" s="196">
        <f>BK473</f>
        <v>0</v>
      </c>
      <c r="K473" s="182"/>
      <c r="L473" s="187"/>
      <c r="M473" s="188"/>
      <c r="N473" s="189"/>
      <c r="O473" s="189"/>
      <c r="P473" s="190">
        <f>SUM(P474:P476)</f>
        <v>0</v>
      </c>
      <c r="Q473" s="189"/>
      <c r="R473" s="190">
        <f>SUM(R474:R476)</f>
        <v>0</v>
      </c>
      <c r="S473" s="189"/>
      <c r="T473" s="191">
        <f>SUM(T474:T476)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92" t="s">
        <v>143</v>
      </c>
      <c r="AT473" s="193" t="s">
        <v>71</v>
      </c>
      <c r="AU473" s="193" t="s">
        <v>77</v>
      </c>
      <c r="AY473" s="192" t="s">
        <v>113</v>
      </c>
      <c r="BK473" s="194">
        <f>SUM(BK474:BK476)</f>
        <v>0</v>
      </c>
    </row>
    <row r="474" s="2" customFormat="1" ht="16.5" customHeight="1">
      <c r="A474" s="38"/>
      <c r="B474" s="39"/>
      <c r="C474" s="197" t="s">
        <v>784</v>
      </c>
      <c r="D474" s="197" t="s">
        <v>115</v>
      </c>
      <c r="E474" s="198" t="s">
        <v>785</v>
      </c>
      <c r="F474" s="199" t="s">
        <v>786</v>
      </c>
      <c r="G474" s="200" t="s">
        <v>771</v>
      </c>
      <c r="H474" s="201">
        <v>1</v>
      </c>
      <c r="I474" s="202"/>
      <c r="J474" s="203">
        <f>ROUND(I474*H474,2)</f>
        <v>0</v>
      </c>
      <c r="K474" s="199" t="s">
        <v>176</v>
      </c>
      <c r="L474" s="44"/>
      <c r="M474" s="204" t="s">
        <v>19</v>
      </c>
      <c r="N474" s="205" t="s">
        <v>43</v>
      </c>
      <c r="O474" s="84"/>
      <c r="P474" s="206">
        <f>O474*H474</f>
        <v>0</v>
      </c>
      <c r="Q474" s="206">
        <v>0</v>
      </c>
      <c r="R474" s="206">
        <f>Q474*H474</f>
        <v>0</v>
      </c>
      <c r="S474" s="206">
        <v>0</v>
      </c>
      <c r="T474" s="207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08" t="s">
        <v>772</v>
      </c>
      <c r="AT474" s="208" t="s">
        <v>115</v>
      </c>
      <c r="AU474" s="208" t="s">
        <v>79</v>
      </c>
      <c r="AY474" s="17" t="s">
        <v>113</v>
      </c>
      <c r="BE474" s="209">
        <f>IF(N474="základní",J474,0)</f>
        <v>0</v>
      </c>
      <c r="BF474" s="209">
        <f>IF(N474="snížená",J474,0)</f>
        <v>0</v>
      </c>
      <c r="BG474" s="209">
        <f>IF(N474="zákl. přenesená",J474,0)</f>
        <v>0</v>
      </c>
      <c r="BH474" s="209">
        <f>IF(N474="sníž. přenesená",J474,0)</f>
        <v>0</v>
      </c>
      <c r="BI474" s="209">
        <f>IF(N474="nulová",J474,0)</f>
        <v>0</v>
      </c>
      <c r="BJ474" s="17" t="s">
        <v>77</v>
      </c>
      <c r="BK474" s="209">
        <f>ROUND(I474*H474,2)</f>
        <v>0</v>
      </c>
      <c r="BL474" s="17" t="s">
        <v>772</v>
      </c>
      <c r="BM474" s="208" t="s">
        <v>787</v>
      </c>
    </row>
    <row r="475" s="2" customFormat="1">
      <c r="A475" s="38"/>
      <c r="B475" s="39"/>
      <c r="C475" s="40"/>
      <c r="D475" s="210" t="s">
        <v>122</v>
      </c>
      <c r="E475" s="40"/>
      <c r="F475" s="211" t="s">
        <v>786</v>
      </c>
      <c r="G475" s="40"/>
      <c r="H475" s="40"/>
      <c r="I475" s="212"/>
      <c r="J475" s="40"/>
      <c r="K475" s="40"/>
      <c r="L475" s="44"/>
      <c r="M475" s="213"/>
      <c r="N475" s="214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122</v>
      </c>
      <c r="AU475" s="17" t="s">
        <v>79</v>
      </c>
    </row>
    <row r="476" s="2" customFormat="1">
      <c r="A476" s="38"/>
      <c r="B476" s="39"/>
      <c r="C476" s="40"/>
      <c r="D476" s="215" t="s">
        <v>124</v>
      </c>
      <c r="E476" s="40"/>
      <c r="F476" s="216" t="s">
        <v>788</v>
      </c>
      <c r="G476" s="40"/>
      <c r="H476" s="40"/>
      <c r="I476" s="212"/>
      <c r="J476" s="40"/>
      <c r="K476" s="40"/>
      <c r="L476" s="44"/>
      <c r="M476" s="213"/>
      <c r="N476" s="214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124</v>
      </c>
      <c r="AU476" s="17" t="s">
        <v>79</v>
      </c>
    </row>
    <row r="477" s="12" customFormat="1" ht="22.8" customHeight="1">
      <c r="A477" s="12"/>
      <c r="B477" s="181"/>
      <c r="C477" s="182"/>
      <c r="D477" s="183" t="s">
        <v>71</v>
      </c>
      <c r="E477" s="195" t="s">
        <v>789</v>
      </c>
      <c r="F477" s="195" t="s">
        <v>790</v>
      </c>
      <c r="G477" s="182"/>
      <c r="H477" s="182"/>
      <c r="I477" s="185"/>
      <c r="J477" s="196">
        <f>BK477</f>
        <v>0</v>
      </c>
      <c r="K477" s="182"/>
      <c r="L477" s="187"/>
      <c r="M477" s="188"/>
      <c r="N477" s="189"/>
      <c r="O477" s="189"/>
      <c r="P477" s="190">
        <f>SUM(P478:P483)</f>
        <v>0</v>
      </c>
      <c r="Q477" s="189"/>
      <c r="R477" s="190">
        <f>SUM(R478:R483)</f>
        <v>0</v>
      </c>
      <c r="S477" s="189"/>
      <c r="T477" s="191">
        <f>SUM(T478:T483)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192" t="s">
        <v>143</v>
      </c>
      <c r="AT477" s="193" t="s">
        <v>71</v>
      </c>
      <c r="AU477" s="193" t="s">
        <v>77</v>
      </c>
      <c r="AY477" s="192" t="s">
        <v>113</v>
      </c>
      <c r="BK477" s="194">
        <f>SUM(BK478:BK483)</f>
        <v>0</v>
      </c>
    </row>
    <row r="478" s="2" customFormat="1" ht="16.5" customHeight="1">
      <c r="A478" s="38"/>
      <c r="B478" s="39"/>
      <c r="C478" s="197" t="s">
        <v>791</v>
      </c>
      <c r="D478" s="197" t="s">
        <v>115</v>
      </c>
      <c r="E478" s="198" t="s">
        <v>792</v>
      </c>
      <c r="F478" s="199" t="s">
        <v>793</v>
      </c>
      <c r="G478" s="200" t="s">
        <v>771</v>
      </c>
      <c r="H478" s="201">
        <v>1</v>
      </c>
      <c r="I478" s="202"/>
      <c r="J478" s="203">
        <f>ROUND(I478*H478,2)</f>
        <v>0</v>
      </c>
      <c r="K478" s="199" t="s">
        <v>176</v>
      </c>
      <c r="L478" s="44"/>
      <c r="M478" s="204" t="s">
        <v>19</v>
      </c>
      <c r="N478" s="205" t="s">
        <v>43</v>
      </c>
      <c r="O478" s="84"/>
      <c r="P478" s="206">
        <f>O478*H478</f>
        <v>0</v>
      </c>
      <c r="Q478" s="206">
        <v>0</v>
      </c>
      <c r="R478" s="206">
        <f>Q478*H478</f>
        <v>0</v>
      </c>
      <c r="S478" s="206">
        <v>0</v>
      </c>
      <c r="T478" s="207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08" t="s">
        <v>772</v>
      </c>
      <c r="AT478" s="208" t="s">
        <v>115</v>
      </c>
      <c r="AU478" s="208" t="s">
        <v>79</v>
      </c>
      <c r="AY478" s="17" t="s">
        <v>113</v>
      </c>
      <c r="BE478" s="209">
        <f>IF(N478="základní",J478,0)</f>
        <v>0</v>
      </c>
      <c r="BF478" s="209">
        <f>IF(N478="snížená",J478,0)</f>
        <v>0</v>
      </c>
      <c r="BG478" s="209">
        <f>IF(N478="zákl. přenesená",J478,0)</f>
        <v>0</v>
      </c>
      <c r="BH478" s="209">
        <f>IF(N478="sníž. přenesená",J478,0)</f>
        <v>0</v>
      </c>
      <c r="BI478" s="209">
        <f>IF(N478="nulová",J478,0)</f>
        <v>0</v>
      </c>
      <c r="BJ478" s="17" t="s">
        <v>77</v>
      </c>
      <c r="BK478" s="209">
        <f>ROUND(I478*H478,2)</f>
        <v>0</v>
      </c>
      <c r="BL478" s="17" t="s">
        <v>772</v>
      </c>
      <c r="BM478" s="208" t="s">
        <v>794</v>
      </c>
    </row>
    <row r="479" s="2" customFormat="1">
      <c r="A479" s="38"/>
      <c r="B479" s="39"/>
      <c r="C479" s="40"/>
      <c r="D479" s="210" t="s">
        <v>122</v>
      </c>
      <c r="E479" s="40"/>
      <c r="F479" s="211" t="s">
        <v>795</v>
      </c>
      <c r="G479" s="40"/>
      <c r="H479" s="40"/>
      <c r="I479" s="212"/>
      <c r="J479" s="40"/>
      <c r="K479" s="40"/>
      <c r="L479" s="44"/>
      <c r="M479" s="213"/>
      <c r="N479" s="214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122</v>
      </c>
      <c r="AU479" s="17" t="s">
        <v>79</v>
      </c>
    </row>
    <row r="480" s="2" customFormat="1">
      <c r="A480" s="38"/>
      <c r="B480" s="39"/>
      <c r="C480" s="40"/>
      <c r="D480" s="215" t="s">
        <v>124</v>
      </c>
      <c r="E480" s="40"/>
      <c r="F480" s="216" t="s">
        <v>796</v>
      </c>
      <c r="G480" s="40"/>
      <c r="H480" s="40"/>
      <c r="I480" s="212"/>
      <c r="J480" s="40"/>
      <c r="K480" s="40"/>
      <c r="L480" s="44"/>
      <c r="M480" s="213"/>
      <c r="N480" s="214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124</v>
      </c>
      <c r="AU480" s="17" t="s">
        <v>79</v>
      </c>
    </row>
    <row r="481" s="2" customFormat="1" ht="16.5" customHeight="1">
      <c r="A481" s="38"/>
      <c r="B481" s="39"/>
      <c r="C481" s="197" t="s">
        <v>797</v>
      </c>
      <c r="D481" s="197" t="s">
        <v>115</v>
      </c>
      <c r="E481" s="198" t="s">
        <v>798</v>
      </c>
      <c r="F481" s="199" t="s">
        <v>799</v>
      </c>
      <c r="G481" s="200" t="s">
        <v>771</v>
      </c>
      <c r="H481" s="201">
        <v>1</v>
      </c>
      <c r="I481" s="202"/>
      <c r="J481" s="203">
        <f>ROUND(I481*H481,2)</f>
        <v>0</v>
      </c>
      <c r="K481" s="199" t="s">
        <v>176</v>
      </c>
      <c r="L481" s="44"/>
      <c r="M481" s="204" t="s">
        <v>19</v>
      </c>
      <c r="N481" s="205" t="s">
        <v>43</v>
      </c>
      <c r="O481" s="84"/>
      <c r="P481" s="206">
        <f>O481*H481</f>
        <v>0</v>
      </c>
      <c r="Q481" s="206">
        <v>0</v>
      </c>
      <c r="R481" s="206">
        <f>Q481*H481</f>
        <v>0</v>
      </c>
      <c r="S481" s="206">
        <v>0</v>
      </c>
      <c r="T481" s="207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08" t="s">
        <v>772</v>
      </c>
      <c r="AT481" s="208" t="s">
        <v>115</v>
      </c>
      <c r="AU481" s="208" t="s">
        <v>79</v>
      </c>
      <c r="AY481" s="17" t="s">
        <v>113</v>
      </c>
      <c r="BE481" s="209">
        <f>IF(N481="základní",J481,0)</f>
        <v>0</v>
      </c>
      <c r="BF481" s="209">
        <f>IF(N481="snížená",J481,0)</f>
        <v>0</v>
      </c>
      <c r="BG481" s="209">
        <f>IF(N481="zákl. přenesená",J481,0)</f>
        <v>0</v>
      </c>
      <c r="BH481" s="209">
        <f>IF(N481="sníž. přenesená",J481,0)</f>
        <v>0</v>
      </c>
      <c r="BI481" s="209">
        <f>IF(N481="nulová",J481,0)</f>
        <v>0</v>
      </c>
      <c r="BJ481" s="17" t="s">
        <v>77</v>
      </c>
      <c r="BK481" s="209">
        <f>ROUND(I481*H481,2)</f>
        <v>0</v>
      </c>
      <c r="BL481" s="17" t="s">
        <v>772</v>
      </c>
      <c r="BM481" s="208" t="s">
        <v>800</v>
      </c>
    </row>
    <row r="482" s="2" customFormat="1">
      <c r="A482" s="38"/>
      <c r="B482" s="39"/>
      <c r="C482" s="40"/>
      <c r="D482" s="210" t="s">
        <v>122</v>
      </c>
      <c r="E482" s="40"/>
      <c r="F482" s="211" t="s">
        <v>799</v>
      </c>
      <c r="G482" s="40"/>
      <c r="H482" s="40"/>
      <c r="I482" s="212"/>
      <c r="J482" s="40"/>
      <c r="K482" s="40"/>
      <c r="L482" s="44"/>
      <c r="M482" s="213"/>
      <c r="N482" s="214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122</v>
      </c>
      <c r="AU482" s="17" t="s">
        <v>79</v>
      </c>
    </row>
    <row r="483" s="2" customFormat="1">
      <c r="A483" s="38"/>
      <c r="B483" s="39"/>
      <c r="C483" s="40"/>
      <c r="D483" s="215" t="s">
        <v>124</v>
      </c>
      <c r="E483" s="40"/>
      <c r="F483" s="216" t="s">
        <v>801</v>
      </c>
      <c r="G483" s="40"/>
      <c r="H483" s="40"/>
      <c r="I483" s="212"/>
      <c r="J483" s="40"/>
      <c r="K483" s="40"/>
      <c r="L483" s="44"/>
      <c r="M483" s="250"/>
      <c r="N483" s="251"/>
      <c r="O483" s="252"/>
      <c r="P483" s="252"/>
      <c r="Q483" s="252"/>
      <c r="R483" s="252"/>
      <c r="S483" s="252"/>
      <c r="T483" s="253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124</v>
      </c>
      <c r="AU483" s="17" t="s">
        <v>79</v>
      </c>
    </row>
    <row r="484" s="2" customFormat="1" ht="6.96" customHeight="1">
      <c r="A484" s="38"/>
      <c r="B484" s="59"/>
      <c r="C484" s="60"/>
      <c r="D484" s="60"/>
      <c r="E484" s="60"/>
      <c r="F484" s="60"/>
      <c r="G484" s="60"/>
      <c r="H484" s="60"/>
      <c r="I484" s="60"/>
      <c r="J484" s="60"/>
      <c r="K484" s="60"/>
      <c r="L484" s="44"/>
      <c r="M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</sheetData>
  <sheetProtection sheet="1" autoFilter="0" formatColumns="0" formatRows="0" objects="1" scenarios="1" spinCount="100000" saltValue="h1KHSjKJnF2ZLRjfSuoWHH9zvowlU/udvTIsiLJIwVU5OOwcw2RS1m3/CwNoFAw2tpLrqDdXTH6Wd8+fFL9gTg==" hashValue="Anc6HSj6Ljg4c8syjRd7I8qrzGjCMfbzXpVVrsPYuo2t7Suowkzew28qPnplTanWb4oc0BrNl44/eZImasv6zw==" algorithmName="SHA-512" password="CC35"/>
  <autoFilter ref="C85:K483"/>
  <mergeCells count="6">
    <mergeCell ref="E7:H7"/>
    <mergeCell ref="E16:H16"/>
    <mergeCell ref="E25:H25"/>
    <mergeCell ref="E46:H46"/>
    <mergeCell ref="E78:H78"/>
    <mergeCell ref="L2:V2"/>
  </mergeCells>
  <hyperlinks>
    <hyperlink ref="F91" r:id="rId1" display="https://podminky.urs.cz/item/CS_URS_2022_02/111211101"/>
    <hyperlink ref="F94" r:id="rId2" display="https://podminky.urs.cz/item/CS_URS_2022_02/111211231"/>
    <hyperlink ref="F97" r:id="rId3" display="https://podminky.urs.cz/item/CS_URS_2022_02/111211232"/>
    <hyperlink ref="F100" r:id="rId4" display="https://podminky.urs.cz/item/CS_URS_2022_02/112101101"/>
    <hyperlink ref="F103" r:id="rId5" display="https://podminky.urs.cz/item/CS_URS_2022_02/112101102"/>
    <hyperlink ref="F106" r:id="rId6" display="https://podminky.urs.cz/item/CS_URS_2022_02/112101104"/>
    <hyperlink ref="F109" r:id="rId7" display="https://podminky.urs.cz/item/CS_URS_2022_02/112251101"/>
    <hyperlink ref="F112" r:id="rId8" display="https://podminky.urs.cz/item/CS_URS_2022_02/112251102"/>
    <hyperlink ref="F115" r:id="rId9" display="https://podminky.urs.cz/item/CS_URS_2022_02/112251104"/>
    <hyperlink ref="F118" r:id="rId10" display="https://podminky.urs.cz/item/CS_URS_2023_01/113106171"/>
    <hyperlink ref="F122" r:id="rId11" display="https://podminky.urs.cz/item/CS_URS_2023_01/113107523"/>
    <hyperlink ref="F129" r:id="rId12" display="https://podminky.urs.cz/item/CS_URS_2022_02/113107542"/>
    <hyperlink ref="F132" r:id="rId13" display="https://podminky.urs.cz/item/CS_URS_2023_01/113201111"/>
    <hyperlink ref="F135" r:id="rId14" display="https://podminky.urs.cz/item/CS_URS_2023_01/119001405"/>
    <hyperlink ref="F139" r:id="rId15" display="https://podminky.urs.cz/item/CS_URS_2023_01/119001421"/>
    <hyperlink ref="F143" r:id="rId16" display="https://podminky.urs.cz/item/CS_URS_2023_01/119003131"/>
    <hyperlink ref="F147" r:id="rId17" display="https://podminky.urs.cz/item/CS_URS_2023_01/119003132"/>
    <hyperlink ref="F150" r:id="rId18" display="https://podminky.urs.cz/item/CS_URS_2023_01/119003141"/>
    <hyperlink ref="F156" r:id="rId19" display="https://podminky.urs.cz/item/CS_URS_2023_01/119003142"/>
    <hyperlink ref="F159" r:id="rId20" display="https://podminky.urs.cz/item/CS_URS_2023_01/119004111"/>
    <hyperlink ref="F162" r:id="rId21" display="https://podminky.urs.cz/item/CS_URS_2023_01/119004112"/>
    <hyperlink ref="F165" r:id="rId22" display="https://podminky.urs.cz/item/CS_URS_2023_01/121151103"/>
    <hyperlink ref="F171" r:id="rId23" display="https://podminky.urs.cz/item/CS_URS_2023_01/132251254"/>
    <hyperlink ref="F180" r:id="rId24" display="https://podminky.urs.cz/item/CS_URS_2022_02/132312331"/>
    <hyperlink ref="F184" r:id="rId25" display="https://podminky.urs.cz/item/CS_URS_2023_01/132351254"/>
    <hyperlink ref="F193" r:id="rId26" display="https://podminky.urs.cz/item/CS_URS_2023_01/139001101"/>
    <hyperlink ref="F197" r:id="rId27" display="https://podminky.urs.cz/item/CS_URS_2023_01/151101101"/>
    <hyperlink ref="F204" r:id="rId28" display="https://podminky.urs.cz/item/CS_URS_2023_01/151101111"/>
    <hyperlink ref="F207" r:id="rId29" display="https://podminky.urs.cz/item/CS_URS_2022_02/162201401"/>
    <hyperlink ref="F210" r:id="rId30" display="https://podminky.urs.cz/item/CS_URS_2022_02/162201402"/>
    <hyperlink ref="F213" r:id="rId31" display="https://podminky.urs.cz/item/CS_URS_2022_02/162201404"/>
    <hyperlink ref="F216" r:id="rId32" display="https://podminky.urs.cz/item/CS_URS_2022_02/162201411"/>
    <hyperlink ref="F219" r:id="rId33" display="https://podminky.urs.cz/item/CS_URS_2022_02/162201412"/>
    <hyperlink ref="F222" r:id="rId34" display="https://podminky.urs.cz/item/CS_URS_2022_02/162201414"/>
    <hyperlink ref="F225" r:id="rId35" display="https://podminky.urs.cz/item/CS_URS_2022_02/162201421"/>
    <hyperlink ref="F228" r:id="rId36" display="https://podminky.urs.cz/item/CS_URS_2022_02/162201422"/>
    <hyperlink ref="F231" r:id="rId37" display="https://podminky.urs.cz/item/CS_URS_2022_02/162201424"/>
    <hyperlink ref="F234" r:id="rId38" display="https://podminky.urs.cz/item/CS_URS_2022_02/162301501"/>
    <hyperlink ref="F237" r:id="rId39" display="https://podminky.urs.cz/item/CS_URS_2022_02/162301931"/>
    <hyperlink ref="F241" r:id="rId40" display="https://podminky.urs.cz/item/CS_URS_2022_02/162301932"/>
    <hyperlink ref="F245" r:id="rId41" display="https://podminky.urs.cz/item/CS_URS_2022_02/162301934"/>
    <hyperlink ref="F249" r:id="rId42" display="https://podminky.urs.cz/item/CS_URS_2022_02/162301951"/>
    <hyperlink ref="F253" r:id="rId43" display="https://podminky.urs.cz/item/CS_URS_2022_02/162301952"/>
    <hyperlink ref="F257" r:id="rId44" display="https://podminky.urs.cz/item/CS_URS_2022_02/162301954"/>
    <hyperlink ref="F261" r:id="rId45" display="https://podminky.urs.cz/item/CS_URS_2022_02/162301971"/>
    <hyperlink ref="F265" r:id="rId46" display="https://podminky.urs.cz/item/CS_URS_2022_02/162301972"/>
    <hyperlink ref="F269" r:id="rId47" display="https://podminky.urs.cz/item/CS_URS_2022_02/162301974"/>
    <hyperlink ref="F273" r:id="rId48" display="https://podminky.urs.cz/item/CS_URS_2022_02/162301981"/>
    <hyperlink ref="F276" r:id="rId49" display="https://podminky.urs.cz/item/CS_URS_2023_01/162651112"/>
    <hyperlink ref="F282" r:id="rId50" display="https://podminky.urs.cz/item/CS_URS_2023_01/171201231"/>
    <hyperlink ref="F288" r:id="rId51" display="https://podminky.urs.cz/item/CS_URS_2023_01/174101101"/>
    <hyperlink ref="F298" r:id="rId52" display="https://podminky.urs.cz/item/CS_URS_2023_01/175151101"/>
    <hyperlink ref="F311" r:id="rId53" display="https://podminky.urs.cz/item/CS_URS_2023_01/181351103"/>
    <hyperlink ref="F314" r:id="rId54" display="https://podminky.urs.cz/item/CS_URS_2023_01/181411131"/>
    <hyperlink ref="F320" r:id="rId55" display="https://podminky.urs.cz/item/CS_URS_2023_01/181951111"/>
    <hyperlink ref="F323" r:id="rId56" display="https://podminky.urs.cz/item/CS_URS_2023_01/181951112"/>
    <hyperlink ref="F331" r:id="rId57" display="https://podminky.urs.cz/item/CS_URS_2023_01/451572111"/>
    <hyperlink ref="F335" r:id="rId58" display="https://podminky.urs.cz/item/CS_URS_2023_01/452386121"/>
    <hyperlink ref="F339" r:id="rId59" display="https://podminky.urs.cz/item/CS_URS_2023_01/566901233"/>
    <hyperlink ref="F342" r:id="rId60" display="https://podminky.urs.cz/item/CS_URS_2023_01/566901261"/>
    <hyperlink ref="F346" r:id="rId61" display="https://podminky.urs.cz/item/CS_URS_2023_01/572340112"/>
    <hyperlink ref="F349" r:id="rId62" display="https://podminky.urs.cz/item/CS_URS_2023_01/596212210"/>
    <hyperlink ref="F353" r:id="rId63" display="https://podminky.urs.cz/item/CS_URS_2023_01/837362221"/>
    <hyperlink ref="F362" r:id="rId64" display="https://podminky.urs.cz/item/CS_URS_2023_01/837365121"/>
    <hyperlink ref="F365" r:id="rId65" display="https://podminky.urs.cz/item/CS_URS_2023_01/871355221"/>
    <hyperlink ref="F368" r:id="rId66" display="https://podminky.urs.cz/item/CS_URS_2023_01/871365221"/>
    <hyperlink ref="F372" r:id="rId67" display="https://podminky.urs.cz/item/CS_URS_2023_01/871370410"/>
    <hyperlink ref="F379" r:id="rId68" display="https://podminky.urs.cz/item/CS_URS_2023_01/877360430"/>
    <hyperlink ref="F384" r:id="rId69" display="https://podminky.urs.cz/item/CS_URS_2023_01/877375121"/>
    <hyperlink ref="F389" r:id="rId70" display="https://podminky.urs.cz/item/CS_URS_2023_01/892352121"/>
    <hyperlink ref="F392" r:id="rId71" display="https://podminky.urs.cz/item/CS_URS_2023_01/892362121"/>
    <hyperlink ref="F395" r:id="rId72" display="https://podminky.urs.cz/item/CS_URS_2023_01/892372121"/>
    <hyperlink ref="F401" r:id="rId73" display="https://podminky.urs.cz/item/CS_URS_2023_01/894411311"/>
    <hyperlink ref="F412" r:id="rId74" display="https://podminky.urs.cz/item/CS_URS_2023_01/894412411"/>
    <hyperlink ref="F417" r:id="rId75" display="https://podminky.urs.cz/item/CS_URS_2023_01/894414111"/>
    <hyperlink ref="F422" r:id="rId76" display="https://podminky.urs.cz/item/CS_URS_2023_01/899102112"/>
    <hyperlink ref="F427" r:id="rId77" display="https://podminky.urs.cz/item/CS_URS_2023_01/899104112"/>
    <hyperlink ref="F433" r:id="rId78" display="https://podminky.urs.cz/item/CS_URS_2023_01/919112213"/>
    <hyperlink ref="F437" r:id="rId79" display="https://podminky.urs.cz/item/CS_URS_2023_01/919121112"/>
    <hyperlink ref="F440" r:id="rId80" display="https://podminky.urs.cz/item/CS_URS_2023_01/919735112"/>
    <hyperlink ref="F444" r:id="rId81" display="https://podminky.urs.cz/item/CS_URS_2023_01/979024442"/>
    <hyperlink ref="F447" r:id="rId82" display="https://podminky.urs.cz/item/CS_URS_2023_01/979054451"/>
    <hyperlink ref="F451" r:id="rId83" display="https://podminky.urs.cz/item/CS_URS_2022_02/997013501"/>
    <hyperlink ref="F454" r:id="rId84" display="https://podminky.urs.cz/item/CS_URS_2022_02/997013509"/>
    <hyperlink ref="F458" r:id="rId85" display="https://podminky.urs.cz/item/CS_URS_2022_02/997013645"/>
    <hyperlink ref="F462" r:id="rId86" display="https://podminky.urs.cz/item/CS_URS_2023_01/998276101"/>
    <hyperlink ref="F467" r:id="rId87" display="https://podminky.urs.cz/item/CS_URS_2023_01/012103000"/>
    <hyperlink ref="F471" r:id="rId88" display="https://podminky.urs.cz/item/CS_URS_2023_01/012303000"/>
    <hyperlink ref="F476" r:id="rId89" display="https://podminky.urs.cz/item/CS_URS_2023_01/032903000"/>
    <hyperlink ref="F480" r:id="rId90" display="https://podminky.urs.cz/item/CS_URS_2023_01/072103011"/>
    <hyperlink ref="F483" r:id="rId91" display="https://podminky.urs.cz/item/CS_URS_2023_01/0756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802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803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804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805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806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807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808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809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810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811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812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76</v>
      </c>
      <c r="F18" s="265" t="s">
        <v>813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814</v>
      </c>
      <c r="F19" s="265" t="s">
        <v>815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816</v>
      </c>
      <c r="F20" s="265" t="s">
        <v>817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818</v>
      </c>
      <c r="F21" s="265" t="s">
        <v>819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820</v>
      </c>
      <c r="F22" s="265" t="s">
        <v>821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822</v>
      </c>
      <c r="F23" s="265" t="s">
        <v>823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824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825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826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827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828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829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830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831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832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99</v>
      </c>
      <c r="F36" s="265"/>
      <c r="G36" s="265" t="s">
        <v>833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834</v>
      </c>
      <c r="F37" s="265"/>
      <c r="G37" s="265" t="s">
        <v>835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53</v>
      </c>
      <c r="F38" s="265"/>
      <c r="G38" s="265" t="s">
        <v>836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54</v>
      </c>
      <c r="F39" s="265"/>
      <c r="G39" s="265" t="s">
        <v>837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100</v>
      </c>
      <c r="F40" s="265"/>
      <c r="G40" s="265" t="s">
        <v>838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101</v>
      </c>
      <c r="F41" s="265"/>
      <c r="G41" s="265" t="s">
        <v>839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840</v>
      </c>
      <c r="F42" s="265"/>
      <c r="G42" s="265" t="s">
        <v>841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842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843</v>
      </c>
      <c r="F44" s="265"/>
      <c r="G44" s="265" t="s">
        <v>844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103</v>
      </c>
      <c r="F45" s="265"/>
      <c r="G45" s="265" t="s">
        <v>845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846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847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848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849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850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851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852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853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854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855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856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857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858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859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860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861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862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863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864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865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866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867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868</v>
      </c>
      <c r="D76" s="283"/>
      <c r="E76" s="283"/>
      <c r="F76" s="283" t="s">
        <v>869</v>
      </c>
      <c r="G76" s="284"/>
      <c r="H76" s="283" t="s">
        <v>54</v>
      </c>
      <c r="I76" s="283" t="s">
        <v>57</v>
      </c>
      <c r="J76" s="283" t="s">
        <v>870</v>
      </c>
      <c r="K76" s="282"/>
    </row>
    <row r="77" s="1" customFormat="1" ht="17.25" customHeight="1">
      <c r="B77" s="280"/>
      <c r="C77" s="285" t="s">
        <v>871</v>
      </c>
      <c r="D77" s="285"/>
      <c r="E77" s="285"/>
      <c r="F77" s="286" t="s">
        <v>872</v>
      </c>
      <c r="G77" s="287"/>
      <c r="H77" s="285"/>
      <c r="I77" s="285"/>
      <c r="J77" s="285" t="s">
        <v>873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53</v>
      </c>
      <c r="D79" s="290"/>
      <c r="E79" s="290"/>
      <c r="F79" s="291" t="s">
        <v>874</v>
      </c>
      <c r="G79" s="292"/>
      <c r="H79" s="268" t="s">
        <v>875</v>
      </c>
      <c r="I79" s="268" t="s">
        <v>876</v>
      </c>
      <c r="J79" s="268">
        <v>20</v>
      </c>
      <c r="K79" s="282"/>
    </row>
    <row r="80" s="1" customFormat="1" ht="15" customHeight="1">
      <c r="B80" s="280"/>
      <c r="C80" s="268" t="s">
        <v>877</v>
      </c>
      <c r="D80" s="268"/>
      <c r="E80" s="268"/>
      <c r="F80" s="291" t="s">
        <v>874</v>
      </c>
      <c r="G80" s="292"/>
      <c r="H80" s="268" t="s">
        <v>878</v>
      </c>
      <c r="I80" s="268" t="s">
        <v>876</v>
      </c>
      <c r="J80" s="268">
        <v>120</v>
      </c>
      <c r="K80" s="282"/>
    </row>
    <row r="81" s="1" customFormat="1" ht="15" customHeight="1">
      <c r="B81" s="293"/>
      <c r="C81" s="268" t="s">
        <v>879</v>
      </c>
      <c r="D81" s="268"/>
      <c r="E81" s="268"/>
      <c r="F81" s="291" t="s">
        <v>880</v>
      </c>
      <c r="G81" s="292"/>
      <c r="H81" s="268" t="s">
        <v>881</v>
      </c>
      <c r="I81" s="268" t="s">
        <v>876</v>
      </c>
      <c r="J81" s="268">
        <v>50</v>
      </c>
      <c r="K81" s="282"/>
    </row>
    <row r="82" s="1" customFormat="1" ht="15" customHeight="1">
      <c r="B82" s="293"/>
      <c r="C82" s="268" t="s">
        <v>882</v>
      </c>
      <c r="D82" s="268"/>
      <c r="E82" s="268"/>
      <c r="F82" s="291" t="s">
        <v>874</v>
      </c>
      <c r="G82" s="292"/>
      <c r="H82" s="268" t="s">
        <v>883</v>
      </c>
      <c r="I82" s="268" t="s">
        <v>884</v>
      </c>
      <c r="J82" s="268"/>
      <c r="K82" s="282"/>
    </row>
    <row r="83" s="1" customFormat="1" ht="15" customHeight="1">
      <c r="B83" s="293"/>
      <c r="C83" s="294" t="s">
        <v>885</v>
      </c>
      <c r="D83" s="294"/>
      <c r="E83" s="294"/>
      <c r="F83" s="295" t="s">
        <v>880</v>
      </c>
      <c r="G83" s="294"/>
      <c r="H83" s="294" t="s">
        <v>886</v>
      </c>
      <c r="I83" s="294" t="s">
        <v>876</v>
      </c>
      <c r="J83" s="294">
        <v>15</v>
      </c>
      <c r="K83" s="282"/>
    </row>
    <row r="84" s="1" customFormat="1" ht="15" customHeight="1">
      <c r="B84" s="293"/>
      <c r="C84" s="294" t="s">
        <v>887</v>
      </c>
      <c r="D84" s="294"/>
      <c r="E84" s="294"/>
      <c r="F84" s="295" t="s">
        <v>880</v>
      </c>
      <c r="G84" s="294"/>
      <c r="H84" s="294" t="s">
        <v>888</v>
      </c>
      <c r="I84" s="294" t="s">
        <v>876</v>
      </c>
      <c r="J84" s="294">
        <v>15</v>
      </c>
      <c r="K84" s="282"/>
    </row>
    <row r="85" s="1" customFormat="1" ht="15" customHeight="1">
      <c r="B85" s="293"/>
      <c r="C85" s="294" t="s">
        <v>889</v>
      </c>
      <c r="D85" s="294"/>
      <c r="E85" s="294"/>
      <c r="F85" s="295" t="s">
        <v>880</v>
      </c>
      <c r="G85" s="294"/>
      <c r="H85" s="294" t="s">
        <v>890</v>
      </c>
      <c r="I85" s="294" t="s">
        <v>876</v>
      </c>
      <c r="J85" s="294">
        <v>20</v>
      </c>
      <c r="K85" s="282"/>
    </row>
    <row r="86" s="1" customFormat="1" ht="15" customHeight="1">
      <c r="B86" s="293"/>
      <c r="C86" s="294" t="s">
        <v>891</v>
      </c>
      <c r="D86" s="294"/>
      <c r="E86" s="294"/>
      <c r="F86" s="295" t="s">
        <v>880</v>
      </c>
      <c r="G86" s="294"/>
      <c r="H86" s="294" t="s">
        <v>892</v>
      </c>
      <c r="I86" s="294" t="s">
        <v>876</v>
      </c>
      <c r="J86" s="294">
        <v>20</v>
      </c>
      <c r="K86" s="282"/>
    </row>
    <row r="87" s="1" customFormat="1" ht="15" customHeight="1">
      <c r="B87" s="293"/>
      <c r="C87" s="268" t="s">
        <v>893</v>
      </c>
      <c r="D87" s="268"/>
      <c r="E87" s="268"/>
      <c r="F87" s="291" t="s">
        <v>880</v>
      </c>
      <c r="G87" s="292"/>
      <c r="H87" s="268" t="s">
        <v>894</v>
      </c>
      <c r="I87" s="268" t="s">
        <v>876</v>
      </c>
      <c r="J87" s="268">
        <v>50</v>
      </c>
      <c r="K87" s="282"/>
    </row>
    <row r="88" s="1" customFormat="1" ht="15" customHeight="1">
      <c r="B88" s="293"/>
      <c r="C88" s="268" t="s">
        <v>895</v>
      </c>
      <c r="D88" s="268"/>
      <c r="E88" s="268"/>
      <c r="F88" s="291" t="s">
        <v>880</v>
      </c>
      <c r="G88" s="292"/>
      <c r="H88" s="268" t="s">
        <v>896</v>
      </c>
      <c r="I88" s="268" t="s">
        <v>876</v>
      </c>
      <c r="J88" s="268">
        <v>20</v>
      </c>
      <c r="K88" s="282"/>
    </row>
    <row r="89" s="1" customFormat="1" ht="15" customHeight="1">
      <c r="B89" s="293"/>
      <c r="C89" s="268" t="s">
        <v>897</v>
      </c>
      <c r="D89" s="268"/>
      <c r="E89" s="268"/>
      <c r="F89" s="291" t="s">
        <v>880</v>
      </c>
      <c r="G89" s="292"/>
      <c r="H89" s="268" t="s">
        <v>898</v>
      </c>
      <c r="I89" s="268" t="s">
        <v>876</v>
      </c>
      <c r="J89" s="268">
        <v>20</v>
      </c>
      <c r="K89" s="282"/>
    </row>
    <row r="90" s="1" customFormat="1" ht="15" customHeight="1">
      <c r="B90" s="293"/>
      <c r="C90" s="268" t="s">
        <v>899</v>
      </c>
      <c r="D90" s="268"/>
      <c r="E90" s="268"/>
      <c r="F90" s="291" t="s">
        <v>880</v>
      </c>
      <c r="G90" s="292"/>
      <c r="H90" s="268" t="s">
        <v>900</v>
      </c>
      <c r="I90" s="268" t="s">
        <v>876</v>
      </c>
      <c r="J90" s="268">
        <v>50</v>
      </c>
      <c r="K90" s="282"/>
    </row>
    <row r="91" s="1" customFormat="1" ht="15" customHeight="1">
      <c r="B91" s="293"/>
      <c r="C91" s="268" t="s">
        <v>901</v>
      </c>
      <c r="D91" s="268"/>
      <c r="E91" s="268"/>
      <c r="F91" s="291" t="s">
        <v>880</v>
      </c>
      <c r="G91" s="292"/>
      <c r="H91" s="268" t="s">
        <v>901</v>
      </c>
      <c r="I91" s="268" t="s">
        <v>876</v>
      </c>
      <c r="J91" s="268">
        <v>50</v>
      </c>
      <c r="K91" s="282"/>
    </row>
    <row r="92" s="1" customFormat="1" ht="15" customHeight="1">
      <c r="B92" s="293"/>
      <c r="C92" s="268" t="s">
        <v>902</v>
      </c>
      <c r="D92" s="268"/>
      <c r="E92" s="268"/>
      <c r="F92" s="291" t="s">
        <v>880</v>
      </c>
      <c r="G92" s="292"/>
      <c r="H92" s="268" t="s">
        <v>903</v>
      </c>
      <c r="I92" s="268" t="s">
        <v>876</v>
      </c>
      <c r="J92" s="268">
        <v>255</v>
      </c>
      <c r="K92" s="282"/>
    </row>
    <row r="93" s="1" customFormat="1" ht="15" customHeight="1">
      <c r="B93" s="293"/>
      <c r="C93" s="268" t="s">
        <v>904</v>
      </c>
      <c r="D93" s="268"/>
      <c r="E93" s="268"/>
      <c r="F93" s="291" t="s">
        <v>874</v>
      </c>
      <c r="G93" s="292"/>
      <c r="H93" s="268" t="s">
        <v>905</v>
      </c>
      <c r="I93" s="268" t="s">
        <v>906</v>
      </c>
      <c r="J93" s="268"/>
      <c r="K93" s="282"/>
    </row>
    <row r="94" s="1" customFormat="1" ht="15" customHeight="1">
      <c r="B94" s="293"/>
      <c r="C94" s="268" t="s">
        <v>907</v>
      </c>
      <c r="D94" s="268"/>
      <c r="E94" s="268"/>
      <c r="F94" s="291" t="s">
        <v>874</v>
      </c>
      <c r="G94" s="292"/>
      <c r="H94" s="268" t="s">
        <v>908</v>
      </c>
      <c r="I94" s="268" t="s">
        <v>909</v>
      </c>
      <c r="J94" s="268"/>
      <c r="K94" s="282"/>
    </row>
    <row r="95" s="1" customFormat="1" ht="15" customHeight="1">
      <c r="B95" s="293"/>
      <c r="C95" s="268" t="s">
        <v>910</v>
      </c>
      <c r="D95" s="268"/>
      <c r="E95" s="268"/>
      <c r="F95" s="291" t="s">
        <v>874</v>
      </c>
      <c r="G95" s="292"/>
      <c r="H95" s="268" t="s">
        <v>910</v>
      </c>
      <c r="I95" s="268" t="s">
        <v>909</v>
      </c>
      <c r="J95" s="268"/>
      <c r="K95" s="282"/>
    </row>
    <row r="96" s="1" customFormat="1" ht="15" customHeight="1">
      <c r="B96" s="293"/>
      <c r="C96" s="268" t="s">
        <v>38</v>
      </c>
      <c r="D96" s="268"/>
      <c r="E96" s="268"/>
      <c r="F96" s="291" t="s">
        <v>874</v>
      </c>
      <c r="G96" s="292"/>
      <c r="H96" s="268" t="s">
        <v>911</v>
      </c>
      <c r="I96" s="268" t="s">
        <v>909</v>
      </c>
      <c r="J96" s="268"/>
      <c r="K96" s="282"/>
    </row>
    <row r="97" s="1" customFormat="1" ht="15" customHeight="1">
      <c r="B97" s="293"/>
      <c r="C97" s="268" t="s">
        <v>48</v>
      </c>
      <c r="D97" s="268"/>
      <c r="E97" s="268"/>
      <c r="F97" s="291" t="s">
        <v>874</v>
      </c>
      <c r="G97" s="292"/>
      <c r="H97" s="268" t="s">
        <v>912</v>
      </c>
      <c r="I97" s="268" t="s">
        <v>909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913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868</v>
      </c>
      <c r="D103" s="283"/>
      <c r="E103" s="283"/>
      <c r="F103" s="283" t="s">
        <v>869</v>
      </c>
      <c r="G103" s="284"/>
      <c r="H103" s="283" t="s">
        <v>54</v>
      </c>
      <c r="I103" s="283" t="s">
        <v>57</v>
      </c>
      <c r="J103" s="283" t="s">
        <v>870</v>
      </c>
      <c r="K103" s="282"/>
    </row>
    <row r="104" s="1" customFormat="1" ht="17.25" customHeight="1">
      <c r="B104" s="280"/>
      <c r="C104" s="285" t="s">
        <v>871</v>
      </c>
      <c r="D104" s="285"/>
      <c r="E104" s="285"/>
      <c r="F104" s="286" t="s">
        <v>872</v>
      </c>
      <c r="G104" s="287"/>
      <c r="H104" s="285"/>
      <c r="I104" s="285"/>
      <c r="J104" s="285" t="s">
        <v>873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53</v>
      </c>
      <c r="D106" s="290"/>
      <c r="E106" s="290"/>
      <c r="F106" s="291" t="s">
        <v>874</v>
      </c>
      <c r="G106" s="268"/>
      <c r="H106" s="268" t="s">
        <v>914</v>
      </c>
      <c r="I106" s="268" t="s">
        <v>876</v>
      </c>
      <c r="J106" s="268">
        <v>20</v>
      </c>
      <c r="K106" s="282"/>
    </row>
    <row r="107" s="1" customFormat="1" ht="15" customHeight="1">
      <c r="B107" s="280"/>
      <c r="C107" s="268" t="s">
        <v>877</v>
      </c>
      <c r="D107" s="268"/>
      <c r="E107" s="268"/>
      <c r="F107" s="291" t="s">
        <v>874</v>
      </c>
      <c r="G107" s="268"/>
      <c r="H107" s="268" t="s">
        <v>914</v>
      </c>
      <c r="I107" s="268" t="s">
        <v>876</v>
      </c>
      <c r="J107" s="268">
        <v>120</v>
      </c>
      <c r="K107" s="282"/>
    </row>
    <row r="108" s="1" customFormat="1" ht="15" customHeight="1">
      <c r="B108" s="293"/>
      <c r="C108" s="268" t="s">
        <v>879</v>
      </c>
      <c r="D108" s="268"/>
      <c r="E108" s="268"/>
      <c r="F108" s="291" t="s">
        <v>880</v>
      </c>
      <c r="G108" s="268"/>
      <c r="H108" s="268" t="s">
        <v>914</v>
      </c>
      <c r="I108" s="268" t="s">
        <v>876</v>
      </c>
      <c r="J108" s="268">
        <v>50</v>
      </c>
      <c r="K108" s="282"/>
    </row>
    <row r="109" s="1" customFormat="1" ht="15" customHeight="1">
      <c r="B109" s="293"/>
      <c r="C109" s="268" t="s">
        <v>882</v>
      </c>
      <c r="D109" s="268"/>
      <c r="E109" s="268"/>
      <c r="F109" s="291" t="s">
        <v>874</v>
      </c>
      <c r="G109" s="268"/>
      <c r="H109" s="268" t="s">
        <v>914</v>
      </c>
      <c r="I109" s="268" t="s">
        <v>884</v>
      </c>
      <c r="J109" s="268"/>
      <c r="K109" s="282"/>
    </row>
    <row r="110" s="1" customFormat="1" ht="15" customHeight="1">
      <c r="B110" s="293"/>
      <c r="C110" s="268" t="s">
        <v>893</v>
      </c>
      <c r="D110" s="268"/>
      <c r="E110" s="268"/>
      <c r="F110" s="291" t="s">
        <v>880</v>
      </c>
      <c r="G110" s="268"/>
      <c r="H110" s="268" t="s">
        <v>914</v>
      </c>
      <c r="I110" s="268" t="s">
        <v>876</v>
      </c>
      <c r="J110" s="268">
        <v>50</v>
      </c>
      <c r="K110" s="282"/>
    </row>
    <row r="111" s="1" customFormat="1" ht="15" customHeight="1">
      <c r="B111" s="293"/>
      <c r="C111" s="268" t="s">
        <v>901</v>
      </c>
      <c r="D111" s="268"/>
      <c r="E111" s="268"/>
      <c r="F111" s="291" t="s">
        <v>880</v>
      </c>
      <c r="G111" s="268"/>
      <c r="H111" s="268" t="s">
        <v>914</v>
      </c>
      <c r="I111" s="268" t="s">
        <v>876</v>
      </c>
      <c r="J111" s="268">
        <v>50</v>
      </c>
      <c r="K111" s="282"/>
    </row>
    <row r="112" s="1" customFormat="1" ht="15" customHeight="1">
      <c r="B112" s="293"/>
      <c r="C112" s="268" t="s">
        <v>899</v>
      </c>
      <c r="D112" s="268"/>
      <c r="E112" s="268"/>
      <c r="F112" s="291" t="s">
        <v>880</v>
      </c>
      <c r="G112" s="268"/>
      <c r="H112" s="268" t="s">
        <v>914</v>
      </c>
      <c r="I112" s="268" t="s">
        <v>876</v>
      </c>
      <c r="J112" s="268">
        <v>50</v>
      </c>
      <c r="K112" s="282"/>
    </row>
    <row r="113" s="1" customFormat="1" ht="15" customHeight="1">
      <c r="B113" s="293"/>
      <c r="C113" s="268" t="s">
        <v>53</v>
      </c>
      <c r="D113" s="268"/>
      <c r="E113" s="268"/>
      <c r="F113" s="291" t="s">
        <v>874</v>
      </c>
      <c r="G113" s="268"/>
      <c r="H113" s="268" t="s">
        <v>915</v>
      </c>
      <c r="I113" s="268" t="s">
        <v>876</v>
      </c>
      <c r="J113" s="268">
        <v>20</v>
      </c>
      <c r="K113" s="282"/>
    </row>
    <row r="114" s="1" customFormat="1" ht="15" customHeight="1">
      <c r="B114" s="293"/>
      <c r="C114" s="268" t="s">
        <v>916</v>
      </c>
      <c r="D114" s="268"/>
      <c r="E114" s="268"/>
      <c r="F114" s="291" t="s">
        <v>874</v>
      </c>
      <c r="G114" s="268"/>
      <c r="H114" s="268" t="s">
        <v>917</v>
      </c>
      <c r="I114" s="268" t="s">
        <v>876</v>
      </c>
      <c r="J114" s="268">
        <v>120</v>
      </c>
      <c r="K114" s="282"/>
    </row>
    <row r="115" s="1" customFormat="1" ht="15" customHeight="1">
      <c r="B115" s="293"/>
      <c r="C115" s="268" t="s">
        <v>38</v>
      </c>
      <c r="D115" s="268"/>
      <c r="E115" s="268"/>
      <c r="F115" s="291" t="s">
        <v>874</v>
      </c>
      <c r="G115" s="268"/>
      <c r="H115" s="268" t="s">
        <v>918</v>
      </c>
      <c r="I115" s="268" t="s">
        <v>909</v>
      </c>
      <c r="J115" s="268"/>
      <c r="K115" s="282"/>
    </row>
    <row r="116" s="1" customFormat="1" ht="15" customHeight="1">
      <c r="B116" s="293"/>
      <c r="C116" s="268" t="s">
        <v>48</v>
      </c>
      <c r="D116" s="268"/>
      <c r="E116" s="268"/>
      <c r="F116" s="291" t="s">
        <v>874</v>
      </c>
      <c r="G116" s="268"/>
      <c r="H116" s="268" t="s">
        <v>919</v>
      </c>
      <c r="I116" s="268" t="s">
        <v>909</v>
      </c>
      <c r="J116" s="268"/>
      <c r="K116" s="282"/>
    </row>
    <row r="117" s="1" customFormat="1" ht="15" customHeight="1">
      <c r="B117" s="293"/>
      <c r="C117" s="268" t="s">
        <v>57</v>
      </c>
      <c r="D117" s="268"/>
      <c r="E117" s="268"/>
      <c r="F117" s="291" t="s">
        <v>874</v>
      </c>
      <c r="G117" s="268"/>
      <c r="H117" s="268" t="s">
        <v>920</v>
      </c>
      <c r="I117" s="268" t="s">
        <v>921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922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868</v>
      </c>
      <c r="D123" s="283"/>
      <c r="E123" s="283"/>
      <c r="F123" s="283" t="s">
        <v>869</v>
      </c>
      <c r="G123" s="284"/>
      <c r="H123" s="283" t="s">
        <v>54</v>
      </c>
      <c r="I123" s="283" t="s">
        <v>57</v>
      </c>
      <c r="J123" s="283" t="s">
        <v>870</v>
      </c>
      <c r="K123" s="312"/>
    </row>
    <row r="124" s="1" customFormat="1" ht="17.25" customHeight="1">
      <c r="B124" s="311"/>
      <c r="C124" s="285" t="s">
        <v>871</v>
      </c>
      <c r="D124" s="285"/>
      <c r="E124" s="285"/>
      <c r="F124" s="286" t="s">
        <v>872</v>
      </c>
      <c r="G124" s="287"/>
      <c r="H124" s="285"/>
      <c r="I124" s="285"/>
      <c r="J124" s="285" t="s">
        <v>873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877</v>
      </c>
      <c r="D126" s="290"/>
      <c r="E126" s="290"/>
      <c r="F126" s="291" t="s">
        <v>874</v>
      </c>
      <c r="G126" s="268"/>
      <c r="H126" s="268" t="s">
        <v>914</v>
      </c>
      <c r="I126" s="268" t="s">
        <v>876</v>
      </c>
      <c r="J126" s="268">
        <v>120</v>
      </c>
      <c r="K126" s="316"/>
    </row>
    <row r="127" s="1" customFormat="1" ht="15" customHeight="1">
      <c r="B127" s="313"/>
      <c r="C127" s="268" t="s">
        <v>923</v>
      </c>
      <c r="D127" s="268"/>
      <c r="E127" s="268"/>
      <c r="F127" s="291" t="s">
        <v>874</v>
      </c>
      <c r="G127" s="268"/>
      <c r="H127" s="268" t="s">
        <v>924</v>
      </c>
      <c r="I127" s="268" t="s">
        <v>876</v>
      </c>
      <c r="J127" s="268" t="s">
        <v>925</v>
      </c>
      <c r="K127" s="316"/>
    </row>
    <row r="128" s="1" customFormat="1" ht="15" customHeight="1">
      <c r="B128" s="313"/>
      <c r="C128" s="268" t="s">
        <v>822</v>
      </c>
      <c r="D128" s="268"/>
      <c r="E128" s="268"/>
      <c r="F128" s="291" t="s">
        <v>874</v>
      </c>
      <c r="G128" s="268"/>
      <c r="H128" s="268" t="s">
        <v>926</v>
      </c>
      <c r="I128" s="268" t="s">
        <v>876</v>
      </c>
      <c r="J128" s="268" t="s">
        <v>925</v>
      </c>
      <c r="K128" s="316"/>
    </row>
    <row r="129" s="1" customFormat="1" ht="15" customHeight="1">
      <c r="B129" s="313"/>
      <c r="C129" s="268" t="s">
        <v>885</v>
      </c>
      <c r="D129" s="268"/>
      <c r="E129" s="268"/>
      <c r="F129" s="291" t="s">
        <v>880</v>
      </c>
      <c r="G129" s="268"/>
      <c r="H129" s="268" t="s">
        <v>886</v>
      </c>
      <c r="I129" s="268" t="s">
        <v>876</v>
      </c>
      <c r="J129" s="268">
        <v>15</v>
      </c>
      <c r="K129" s="316"/>
    </row>
    <row r="130" s="1" customFormat="1" ht="15" customHeight="1">
      <c r="B130" s="313"/>
      <c r="C130" s="294" t="s">
        <v>887</v>
      </c>
      <c r="D130" s="294"/>
      <c r="E130" s="294"/>
      <c r="F130" s="295" t="s">
        <v>880</v>
      </c>
      <c r="G130" s="294"/>
      <c r="H130" s="294" t="s">
        <v>888</v>
      </c>
      <c r="I130" s="294" t="s">
        <v>876</v>
      </c>
      <c r="J130" s="294">
        <v>15</v>
      </c>
      <c r="K130" s="316"/>
    </row>
    <row r="131" s="1" customFormat="1" ht="15" customHeight="1">
      <c r="B131" s="313"/>
      <c r="C131" s="294" t="s">
        <v>889</v>
      </c>
      <c r="D131" s="294"/>
      <c r="E131" s="294"/>
      <c r="F131" s="295" t="s">
        <v>880</v>
      </c>
      <c r="G131" s="294"/>
      <c r="H131" s="294" t="s">
        <v>890</v>
      </c>
      <c r="I131" s="294" t="s">
        <v>876</v>
      </c>
      <c r="J131" s="294">
        <v>20</v>
      </c>
      <c r="K131" s="316"/>
    </row>
    <row r="132" s="1" customFormat="1" ht="15" customHeight="1">
      <c r="B132" s="313"/>
      <c r="C132" s="294" t="s">
        <v>891</v>
      </c>
      <c r="D132" s="294"/>
      <c r="E132" s="294"/>
      <c r="F132" s="295" t="s">
        <v>880</v>
      </c>
      <c r="G132" s="294"/>
      <c r="H132" s="294" t="s">
        <v>892</v>
      </c>
      <c r="I132" s="294" t="s">
        <v>876</v>
      </c>
      <c r="J132" s="294">
        <v>20</v>
      </c>
      <c r="K132" s="316"/>
    </row>
    <row r="133" s="1" customFormat="1" ht="15" customHeight="1">
      <c r="B133" s="313"/>
      <c r="C133" s="268" t="s">
        <v>879</v>
      </c>
      <c r="D133" s="268"/>
      <c r="E133" s="268"/>
      <c r="F133" s="291" t="s">
        <v>880</v>
      </c>
      <c r="G133" s="268"/>
      <c r="H133" s="268" t="s">
        <v>914</v>
      </c>
      <c r="I133" s="268" t="s">
        <v>876</v>
      </c>
      <c r="J133" s="268">
        <v>50</v>
      </c>
      <c r="K133" s="316"/>
    </row>
    <row r="134" s="1" customFormat="1" ht="15" customHeight="1">
      <c r="B134" s="313"/>
      <c r="C134" s="268" t="s">
        <v>893</v>
      </c>
      <c r="D134" s="268"/>
      <c r="E134" s="268"/>
      <c r="F134" s="291" t="s">
        <v>880</v>
      </c>
      <c r="G134" s="268"/>
      <c r="H134" s="268" t="s">
        <v>914</v>
      </c>
      <c r="I134" s="268" t="s">
        <v>876</v>
      </c>
      <c r="J134" s="268">
        <v>50</v>
      </c>
      <c r="K134" s="316"/>
    </row>
    <row r="135" s="1" customFormat="1" ht="15" customHeight="1">
      <c r="B135" s="313"/>
      <c r="C135" s="268" t="s">
        <v>899</v>
      </c>
      <c r="D135" s="268"/>
      <c r="E135" s="268"/>
      <c r="F135" s="291" t="s">
        <v>880</v>
      </c>
      <c r="G135" s="268"/>
      <c r="H135" s="268" t="s">
        <v>914</v>
      </c>
      <c r="I135" s="268" t="s">
        <v>876</v>
      </c>
      <c r="J135" s="268">
        <v>50</v>
      </c>
      <c r="K135" s="316"/>
    </row>
    <row r="136" s="1" customFormat="1" ht="15" customHeight="1">
      <c r="B136" s="313"/>
      <c r="C136" s="268" t="s">
        <v>901</v>
      </c>
      <c r="D136" s="268"/>
      <c r="E136" s="268"/>
      <c r="F136" s="291" t="s">
        <v>880</v>
      </c>
      <c r="G136" s="268"/>
      <c r="H136" s="268" t="s">
        <v>914</v>
      </c>
      <c r="I136" s="268" t="s">
        <v>876</v>
      </c>
      <c r="J136" s="268">
        <v>50</v>
      </c>
      <c r="K136" s="316"/>
    </row>
    <row r="137" s="1" customFormat="1" ht="15" customHeight="1">
      <c r="B137" s="313"/>
      <c r="C137" s="268" t="s">
        <v>902</v>
      </c>
      <c r="D137" s="268"/>
      <c r="E137" s="268"/>
      <c r="F137" s="291" t="s">
        <v>880</v>
      </c>
      <c r="G137" s="268"/>
      <c r="H137" s="268" t="s">
        <v>927</v>
      </c>
      <c r="I137" s="268" t="s">
        <v>876</v>
      </c>
      <c r="J137" s="268">
        <v>255</v>
      </c>
      <c r="K137" s="316"/>
    </row>
    <row r="138" s="1" customFormat="1" ht="15" customHeight="1">
      <c r="B138" s="313"/>
      <c r="C138" s="268" t="s">
        <v>904</v>
      </c>
      <c r="D138" s="268"/>
      <c r="E138" s="268"/>
      <c r="F138" s="291" t="s">
        <v>874</v>
      </c>
      <c r="G138" s="268"/>
      <c r="H138" s="268" t="s">
        <v>928</v>
      </c>
      <c r="I138" s="268" t="s">
        <v>906</v>
      </c>
      <c r="J138" s="268"/>
      <c r="K138" s="316"/>
    </row>
    <row r="139" s="1" customFormat="1" ht="15" customHeight="1">
      <c r="B139" s="313"/>
      <c r="C139" s="268" t="s">
        <v>907</v>
      </c>
      <c r="D139" s="268"/>
      <c r="E139" s="268"/>
      <c r="F139" s="291" t="s">
        <v>874</v>
      </c>
      <c r="G139" s="268"/>
      <c r="H139" s="268" t="s">
        <v>929</v>
      </c>
      <c r="I139" s="268" t="s">
        <v>909</v>
      </c>
      <c r="J139" s="268"/>
      <c r="K139" s="316"/>
    </row>
    <row r="140" s="1" customFormat="1" ht="15" customHeight="1">
      <c r="B140" s="313"/>
      <c r="C140" s="268" t="s">
        <v>910</v>
      </c>
      <c r="D140" s="268"/>
      <c r="E140" s="268"/>
      <c r="F140" s="291" t="s">
        <v>874</v>
      </c>
      <c r="G140" s="268"/>
      <c r="H140" s="268" t="s">
        <v>910</v>
      </c>
      <c r="I140" s="268" t="s">
        <v>909</v>
      </c>
      <c r="J140" s="268"/>
      <c r="K140" s="316"/>
    </row>
    <row r="141" s="1" customFormat="1" ht="15" customHeight="1">
      <c r="B141" s="313"/>
      <c r="C141" s="268" t="s">
        <v>38</v>
      </c>
      <c r="D141" s="268"/>
      <c r="E141" s="268"/>
      <c r="F141" s="291" t="s">
        <v>874</v>
      </c>
      <c r="G141" s="268"/>
      <c r="H141" s="268" t="s">
        <v>930</v>
      </c>
      <c r="I141" s="268" t="s">
        <v>909</v>
      </c>
      <c r="J141" s="268"/>
      <c r="K141" s="316"/>
    </row>
    <row r="142" s="1" customFormat="1" ht="15" customHeight="1">
      <c r="B142" s="313"/>
      <c r="C142" s="268" t="s">
        <v>931</v>
      </c>
      <c r="D142" s="268"/>
      <c r="E142" s="268"/>
      <c r="F142" s="291" t="s">
        <v>874</v>
      </c>
      <c r="G142" s="268"/>
      <c r="H142" s="268" t="s">
        <v>932</v>
      </c>
      <c r="I142" s="268" t="s">
        <v>909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933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868</v>
      </c>
      <c r="D148" s="283"/>
      <c r="E148" s="283"/>
      <c r="F148" s="283" t="s">
        <v>869</v>
      </c>
      <c r="G148" s="284"/>
      <c r="H148" s="283" t="s">
        <v>54</v>
      </c>
      <c r="I148" s="283" t="s">
        <v>57</v>
      </c>
      <c r="J148" s="283" t="s">
        <v>870</v>
      </c>
      <c r="K148" s="282"/>
    </row>
    <row r="149" s="1" customFormat="1" ht="17.25" customHeight="1">
      <c r="B149" s="280"/>
      <c r="C149" s="285" t="s">
        <v>871</v>
      </c>
      <c r="D149" s="285"/>
      <c r="E149" s="285"/>
      <c r="F149" s="286" t="s">
        <v>872</v>
      </c>
      <c r="G149" s="287"/>
      <c r="H149" s="285"/>
      <c r="I149" s="285"/>
      <c r="J149" s="285" t="s">
        <v>873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877</v>
      </c>
      <c r="D151" s="268"/>
      <c r="E151" s="268"/>
      <c r="F151" s="321" t="s">
        <v>874</v>
      </c>
      <c r="G151" s="268"/>
      <c r="H151" s="320" t="s">
        <v>914</v>
      </c>
      <c r="I151" s="320" t="s">
        <v>876</v>
      </c>
      <c r="J151" s="320">
        <v>120</v>
      </c>
      <c r="K151" s="316"/>
    </row>
    <row r="152" s="1" customFormat="1" ht="15" customHeight="1">
      <c r="B152" s="293"/>
      <c r="C152" s="320" t="s">
        <v>923</v>
      </c>
      <c r="D152" s="268"/>
      <c r="E152" s="268"/>
      <c r="F152" s="321" t="s">
        <v>874</v>
      </c>
      <c r="G152" s="268"/>
      <c r="H152" s="320" t="s">
        <v>934</v>
      </c>
      <c r="I152" s="320" t="s">
        <v>876</v>
      </c>
      <c r="J152" s="320" t="s">
        <v>925</v>
      </c>
      <c r="K152" s="316"/>
    </row>
    <row r="153" s="1" customFormat="1" ht="15" customHeight="1">
      <c r="B153" s="293"/>
      <c r="C153" s="320" t="s">
        <v>822</v>
      </c>
      <c r="D153" s="268"/>
      <c r="E153" s="268"/>
      <c r="F153" s="321" t="s">
        <v>874</v>
      </c>
      <c r="G153" s="268"/>
      <c r="H153" s="320" t="s">
        <v>935</v>
      </c>
      <c r="I153" s="320" t="s">
        <v>876</v>
      </c>
      <c r="J153" s="320" t="s">
        <v>925</v>
      </c>
      <c r="K153" s="316"/>
    </row>
    <row r="154" s="1" customFormat="1" ht="15" customHeight="1">
      <c r="B154" s="293"/>
      <c r="C154" s="320" t="s">
        <v>879</v>
      </c>
      <c r="D154" s="268"/>
      <c r="E154" s="268"/>
      <c r="F154" s="321" t="s">
        <v>880</v>
      </c>
      <c r="G154" s="268"/>
      <c r="H154" s="320" t="s">
        <v>914</v>
      </c>
      <c r="I154" s="320" t="s">
        <v>876</v>
      </c>
      <c r="J154" s="320">
        <v>50</v>
      </c>
      <c r="K154" s="316"/>
    </row>
    <row r="155" s="1" customFormat="1" ht="15" customHeight="1">
      <c r="B155" s="293"/>
      <c r="C155" s="320" t="s">
        <v>882</v>
      </c>
      <c r="D155" s="268"/>
      <c r="E155" s="268"/>
      <c r="F155" s="321" t="s">
        <v>874</v>
      </c>
      <c r="G155" s="268"/>
      <c r="H155" s="320" t="s">
        <v>914</v>
      </c>
      <c r="I155" s="320" t="s">
        <v>884</v>
      </c>
      <c r="J155" s="320"/>
      <c r="K155" s="316"/>
    </row>
    <row r="156" s="1" customFormat="1" ht="15" customHeight="1">
      <c r="B156" s="293"/>
      <c r="C156" s="320" t="s">
        <v>893</v>
      </c>
      <c r="D156" s="268"/>
      <c r="E156" s="268"/>
      <c r="F156" s="321" t="s">
        <v>880</v>
      </c>
      <c r="G156" s="268"/>
      <c r="H156" s="320" t="s">
        <v>914</v>
      </c>
      <c r="I156" s="320" t="s">
        <v>876</v>
      </c>
      <c r="J156" s="320">
        <v>50</v>
      </c>
      <c r="K156" s="316"/>
    </row>
    <row r="157" s="1" customFormat="1" ht="15" customHeight="1">
      <c r="B157" s="293"/>
      <c r="C157" s="320" t="s">
        <v>901</v>
      </c>
      <c r="D157" s="268"/>
      <c r="E157" s="268"/>
      <c r="F157" s="321" t="s">
        <v>880</v>
      </c>
      <c r="G157" s="268"/>
      <c r="H157" s="320" t="s">
        <v>914</v>
      </c>
      <c r="I157" s="320" t="s">
        <v>876</v>
      </c>
      <c r="J157" s="320">
        <v>50</v>
      </c>
      <c r="K157" s="316"/>
    </row>
    <row r="158" s="1" customFormat="1" ht="15" customHeight="1">
      <c r="B158" s="293"/>
      <c r="C158" s="320" t="s">
        <v>899</v>
      </c>
      <c r="D158" s="268"/>
      <c r="E158" s="268"/>
      <c r="F158" s="321" t="s">
        <v>880</v>
      </c>
      <c r="G158" s="268"/>
      <c r="H158" s="320" t="s">
        <v>914</v>
      </c>
      <c r="I158" s="320" t="s">
        <v>876</v>
      </c>
      <c r="J158" s="320">
        <v>50</v>
      </c>
      <c r="K158" s="316"/>
    </row>
    <row r="159" s="1" customFormat="1" ht="15" customHeight="1">
      <c r="B159" s="293"/>
      <c r="C159" s="320" t="s">
        <v>82</v>
      </c>
      <c r="D159" s="268"/>
      <c r="E159" s="268"/>
      <c r="F159" s="321" t="s">
        <v>874</v>
      </c>
      <c r="G159" s="268"/>
      <c r="H159" s="320" t="s">
        <v>936</v>
      </c>
      <c r="I159" s="320" t="s">
        <v>876</v>
      </c>
      <c r="J159" s="320" t="s">
        <v>937</v>
      </c>
      <c r="K159" s="316"/>
    </row>
    <row r="160" s="1" customFormat="1" ht="15" customHeight="1">
      <c r="B160" s="293"/>
      <c r="C160" s="320" t="s">
        <v>938</v>
      </c>
      <c r="D160" s="268"/>
      <c r="E160" s="268"/>
      <c r="F160" s="321" t="s">
        <v>874</v>
      </c>
      <c r="G160" s="268"/>
      <c r="H160" s="320" t="s">
        <v>939</v>
      </c>
      <c r="I160" s="320" t="s">
        <v>909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940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868</v>
      </c>
      <c r="D166" s="283"/>
      <c r="E166" s="283"/>
      <c r="F166" s="283" t="s">
        <v>869</v>
      </c>
      <c r="G166" s="325"/>
      <c r="H166" s="326" t="s">
        <v>54</v>
      </c>
      <c r="I166" s="326" t="s">
        <v>57</v>
      </c>
      <c r="J166" s="283" t="s">
        <v>870</v>
      </c>
      <c r="K166" s="260"/>
    </row>
    <row r="167" s="1" customFormat="1" ht="17.25" customHeight="1">
      <c r="B167" s="261"/>
      <c r="C167" s="285" t="s">
        <v>871</v>
      </c>
      <c r="D167" s="285"/>
      <c r="E167" s="285"/>
      <c r="F167" s="286" t="s">
        <v>872</v>
      </c>
      <c r="G167" s="327"/>
      <c r="H167" s="328"/>
      <c r="I167" s="328"/>
      <c r="J167" s="285" t="s">
        <v>873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877</v>
      </c>
      <c r="D169" s="268"/>
      <c r="E169" s="268"/>
      <c r="F169" s="291" t="s">
        <v>874</v>
      </c>
      <c r="G169" s="268"/>
      <c r="H169" s="268" t="s">
        <v>914</v>
      </c>
      <c r="I169" s="268" t="s">
        <v>876</v>
      </c>
      <c r="J169" s="268">
        <v>120</v>
      </c>
      <c r="K169" s="316"/>
    </row>
    <row r="170" s="1" customFormat="1" ht="15" customHeight="1">
      <c r="B170" s="293"/>
      <c r="C170" s="268" t="s">
        <v>923</v>
      </c>
      <c r="D170" s="268"/>
      <c r="E170" s="268"/>
      <c r="F170" s="291" t="s">
        <v>874</v>
      </c>
      <c r="G170" s="268"/>
      <c r="H170" s="268" t="s">
        <v>924</v>
      </c>
      <c r="I170" s="268" t="s">
        <v>876</v>
      </c>
      <c r="J170" s="268" t="s">
        <v>925</v>
      </c>
      <c r="K170" s="316"/>
    </row>
    <row r="171" s="1" customFormat="1" ht="15" customHeight="1">
      <c r="B171" s="293"/>
      <c r="C171" s="268" t="s">
        <v>822</v>
      </c>
      <c r="D171" s="268"/>
      <c r="E171" s="268"/>
      <c r="F171" s="291" t="s">
        <v>874</v>
      </c>
      <c r="G171" s="268"/>
      <c r="H171" s="268" t="s">
        <v>941</v>
      </c>
      <c r="I171" s="268" t="s">
        <v>876</v>
      </c>
      <c r="J171" s="268" t="s">
        <v>925</v>
      </c>
      <c r="K171" s="316"/>
    </row>
    <row r="172" s="1" customFormat="1" ht="15" customHeight="1">
      <c r="B172" s="293"/>
      <c r="C172" s="268" t="s">
        <v>879</v>
      </c>
      <c r="D172" s="268"/>
      <c r="E172" s="268"/>
      <c r="F172" s="291" t="s">
        <v>880</v>
      </c>
      <c r="G172" s="268"/>
      <c r="H172" s="268" t="s">
        <v>941</v>
      </c>
      <c r="I172" s="268" t="s">
        <v>876</v>
      </c>
      <c r="J172" s="268">
        <v>50</v>
      </c>
      <c r="K172" s="316"/>
    </row>
    <row r="173" s="1" customFormat="1" ht="15" customHeight="1">
      <c r="B173" s="293"/>
      <c r="C173" s="268" t="s">
        <v>882</v>
      </c>
      <c r="D173" s="268"/>
      <c r="E173" s="268"/>
      <c r="F173" s="291" t="s">
        <v>874</v>
      </c>
      <c r="G173" s="268"/>
      <c r="H173" s="268" t="s">
        <v>941</v>
      </c>
      <c r="I173" s="268" t="s">
        <v>884</v>
      </c>
      <c r="J173" s="268"/>
      <c r="K173" s="316"/>
    </row>
    <row r="174" s="1" customFormat="1" ht="15" customHeight="1">
      <c r="B174" s="293"/>
      <c r="C174" s="268" t="s">
        <v>893</v>
      </c>
      <c r="D174" s="268"/>
      <c r="E174" s="268"/>
      <c r="F174" s="291" t="s">
        <v>880</v>
      </c>
      <c r="G174" s="268"/>
      <c r="H174" s="268" t="s">
        <v>941</v>
      </c>
      <c r="I174" s="268" t="s">
        <v>876</v>
      </c>
      <c r="J174" s="268">
        <v>50</v>
      </c>
      <c r="K174" s="316"/>
    </row>
    <row r="175" s="1" customFormat="1" ht="15" customHeight="1">
      <c r="B175" s="293"/>
      <c r="C175" s="268" t="s">
        <v>901</v>
      </c>
      <c r="D175" s="268"/>
      <c r="E175" s="268"/>
      <c r="F175" s="291" t="s">
        <v>880</v>
      </c>
      <c r="G175" s="268"/>
      <c r="H175" s="268" t="s">
        <v>941</v>
      </c>
      <c r="I175" s="268" t="s">
        <v>876</v>
      </c>
      <c r="J175" s="268">
        <v>50</v>
      </c>
      <c r="K175" s="316"/>
    </row>
    <row r="176" s="1" customFormat="1" ht="15" customHeight="1">
      <c r="B176" s="293"/>
      <c r="C176" s="268" t="s">
        <v>899</v>
      </c>
      <c r="D176" s="268"/>
      <c r="E176" s="268"/>
      <c r="F176" s="291" t="s">
        <v>880</v>
      </c>
      <c r="G176" s="268"/>
      <c r="H176" s="268" t="s">
        <v>941</v>
      </c>
      <c r="I176" s="268" t="s">
        <v>876</v>
      </c>
      <c r="J176" s="268">
        <v>50</v>
      </c>
      <c r="K176" s="316"/>
    </row>
    <row r="177" s="1" customFormat="1" ht="15" customHeight="1">
      <c r="B177" s="293"/>
      <c r="C177" s="268" t="s">
        <v>99</v>
      </c>
      <c r="D177" s="268"/>
      <c r="E177" s="268"/>
      <c r="F177" s="291" t="s">
        <v>874</v>
      </c>
      <c r="G177" s="268"/>
      <c r="H177" s="268" t="s">
        <v>942</v>
      </c>
      <c r="I177" s="268" t="s">
        <v>943</v>
      </c>
      <c r="J177" s="268"/>
      <c r="K177" s="316"/>
    </row>
    <row r="178" s="1" customFormat="1" ht="15" customHeight="1">
      <c r="B178" s="293"/>
      <c r="C178" s="268" t="s">
        <v>57</v>
      </c>
      <c r="D178" s="268"/>
      <c r="E178" s="268"/>
      <c r="F178" s="291" t="s">
        <v>874</v>
      </c>
      <c r="G178" s="268"/>
      <c r="H178" s="268" t="s">
        <v>944</v>
      </c>
      <c r="I178" s="268" t="s">
        <v>945</v>
      </c>
      <c r="J178" s="268">
        <v>1</v>
      </c>
      <c r="K178" s="316"/>
    </row>
    <row r="179" s="1" customFormat="1" ht="15" customHeight="1">
      <c r="B179" s="293"/>
      <c r="C179" s="268" t="s">
        <v>53</v>
      </c>
      <c r="D179" s="268"/>
      <c r="E179" s="268"/>
      <c r="F179" s="291" t="s">
        <v>874</v>
      </c>
      <c r="G179" s="268"/>
      <c r="H179" s="268" t="s">
        <v>946</v>
      </c>
      <c r="I179" s="268" t="s">
        <v>876</v>
      </c>
      <c r="J179" s="268">
        <v>20</v>
      </c>
      <c r="K179" s="316"/>
    </row>
    <row r="180" s="1" customFormat="1" ht="15" customHeight="1">
      <c r="B180" s="293"/>
      <c r="C180" s="268" t="s">
        <v>54</v>
      </c>
      <c r="D180" s="268"/>
      <c r="E180" s="268"/>
      <c r="F180" s="291" t="s">
        <v>874</v>
      </c>
      <c r="G180" s="268"/>
      <c r="H180" s="268" t="s">
        <v>947</v>
      </c>
      <c r="I180" s="268" t="s">
        <v>876</v>
      </c>
      <c r="J180" s="268">
        <v>255</v>
      </c>
      <c r="K180" s="316"/>
    </row>
    <row r="181" s="1" customFormat="1" ht="15" customHeight="1">
      <c r="B181" s="293"/>
      <c r="C181" s="268" t="s">
        <v>100</v>
      </c>
      <c r="D181" s="268"/>
      <c r="E181" s="268"/>
      <c r="F181" s="291" t="s">
        <v>874</v>
      </c>
      <c r="G181" s="268"/>
      <c r="H181" s="268" t="s">
        <v>838</v>
      </c>
      <c r="I181" s="268" t="s">
        <v>876</v>
      </c>
      <c r="J181" s="268">
        <v>10</v>
      </c>
      <c r="K181" s="316"/>
    </row>
    <row r="182" s="1" customFormat="1" ht="15" customHeight="1">
      <c r="B182" s="293"/>
      <c r="C182" s="268" t="s">
        <v>101</v>
      </c>
      <c r="D182" s="268"/>
      <c r="E182" s="268"/>
      <c r="F182" s="291" t="s">
        <v>874</v>
      </c>
      <c r="G182" s="268"/>
      <c r="H182" s="268" t="s">
        <v>948</v>
      </c>
      <c r="I182" s="268" t="s">
        <v>909</v>
      </c>
      <c r="J182" s="268"/>
      <c r="K182" s="316"/>
    </row>
    <row r="183" s="1" customFormat="1" ht="15" customHeight="1">
      <c r="B183" s="293"/>
      <c r="C183" s="268" t="s">
        <v>949</v>
      </c>
      <c r="D183" s="268"/>
      <c r="E183" s="268"/>
      <c r="F183" s="291" t="s">
        <v>874</v>
      </c>
      <c r="G183" s="268"/>
      <c r="H183" s="268" t="s">
        <v>950</v>
      </c>
      <c r="I183" s="268" t="s">
        <v>909</v>
      </c>
      <c r="J183" s="268"/>
      <c r="K183" s="316"/>
    </row>
    <row r="184" s="1" customFormat="1" ht="15" customHeight="1">
      <c r="B184" s="293"/>
      <c r="C184" s="268" t="s">
        <v>938</v>
      </c>
      <c r="D184" s="268"/>
      <c r="E184" s="268"/>
      <c r="F184" s="291" t="s">
        <v>874</v>
      </c>
      <c r="G184" s="268"/>
      <c r="H184" s="268" t="s">
        <v>951</v>
      </c>
      <c r="I184" s="268" t="s">
        <v>909</v>
      </c>
      <c r="J184" s="268"/>
      <c r="K184" s="316"/>
    </row>
    <row r="185" s="1" customFormat="1" ht="15" customHeight="1">
      <c r="B185" s="293"/>
      <c r="C185" s="268" t="s">
        <v>103</v>
      </c>
      <c r="D185" s="268"/>
      <c r="E185" s="268"/>
      <c r="F185" s="291" t="s">
        <v>880</v>
      </c>
      <c r="G185" s="268"/>
      <c r="H185" s="268" t="s">
        <v>952</v>
      </c>
      <c r="I185" s="268" t="s">
        <v>876</v>
      </c>
      <c r="J185" s="268">
        <v>50</v>
      </c>
      <c r="K185" s="316"/>
    </row>
    <row r="186" s="1" customFormat="1" ht="15" customHeight="1">
      <c r="B186" s="293"/>
      <c r="C186" s="268" t="s">
        <v>953</v>
      </c>
      <c r="D186" s="268"/>
      <c r="E186" s="268"/>
      <c r="F186" s="291" t="s">
        <v>880</v>
      </c>
      <c r="G186" s="268"/>
      <c r="H186" s="268" t="s">
        <v>954</v>
      </c>
      <c r="I186" s="268" t="s">
        <v>955</v>
      </c>
      <c r="J186" s="268"/>
      <c r="K186" s="316"/>
    </row>
    <row r="187" s="1" customFormat="1" ht="15" customHeight="1">
      <c r="B187" s="293"/>
      <c r="C187" s="268" t="s">
        <v>956</v>
      </c>
      <c r="D187" s="268"/>
      <c r="E187" s="268"/>
      <c r="F187" s="291" t="s">
        <v>880</v>
      </c>
      <c r="G187" s="268"/>
      <c r="H187" s="268" t="s">
        <v>957</v>
      </c>
      <c r="I187" s="268" t="s">
        <v>955</v>
      </c>
      <c r="J187" s="268"/>
      <c r="K187" s="316"/>
    </row>
    <row r="188" s="1" customFormat="1" ht="15" customHeight="1">
      <c r="B188" s="293"/>
      <c r="C188" s="268" t="s">
        <v>958</v>
      </c>
      <c r="D188" s="268"/>
      <c r="E188" s="268"/>
      <c r="F188" s="291" t="s">
        <v>880</v>
      </c>
      <c r="G188" s="268"/>
      <c r="H188" s="268" t="s">
        <v>959</v>
      </c>
      <c r="I188" s="268" t="s">
        <v>955</v>
      </c>
      <c r="J188" s="268"/>
      <c r="K188" s="316"/>
    </row>
    <row r="189" s="1" customFormat="1" ht="15" customHeight="1">
      <c r="B189" s="293"/>
      <c r="C189" s="329" t="s">
        <v>960</v>
      </c>
      <c r="D189" s="268"/>
      <c r="E189" s="268"/>
      <c r="F189" s="291" t="s">
        <v>880</v>
      </c>
      <c r="G189" s="268"/>
      <c r="H189" s="268" t="s">
        <v>961</v>
      </c>
      <c r="I189" s="268" t="s">
        <v>962</v>
      </c>
      <c r="J189" s="330" t="s">
        <v>963</v>
      </c>
      <c r="K189" s="316"/>
    </row>
    <row r="190" s="1" customFormat="1" ht="15" customHeight="1">
      <c r="B190" s="293"/>
      <c r="C190" s="329" t="s">
        <v>42</v>
      </c>
      <c r="D190" s="268"/>
      <c r="E190" s="268"/>
      <c r="F190" s="291" t="s">
        <v>874</v>
      </c>
      <c r="G190" s="268"/>
      <c r="H190" s="265" t="s">
        <v>964</v>
      </c>
      <c r="I190" s="268" t="s">
        <v>965</v>
      </c>
      <c r="J190" s="268"/>
      <c r="K190" s="316"/>
    </row>
    <row r="191" s="1" customFormat="1" ht="15" customHeight="1">
      <c r="B191" s="293"/>
      <c r="C191" s="329" t="s">
        <v>966</v>
      </c>
      <c r="D191" s="268"/>
      <c r="E191" s="268"/>
      <c r="F191" s="291" t="s">
        <v>874</v>
      </c>
      <c r="G191" s="268"/>
      <c r="H191" s="268" t="s">
        <v>967</v>
      </c>
      <c r="I191" s="268" t="s">
        <v>909</v>
      </c>
      <c r="J191" s="268"/>
      <c r="K191" s="316"/>
    </row>
    <row r="192" s="1" customFormat="1" ht="15" customHeight="1">
      <c r="B192" s="293"/>
      <c r="C192" s="329" t="s">
        <v>968</v>
      </c>
      <c r="D192" s="268"/>
      <c r="E192" s="268"/>
      <c r="F192" s="291" t="s">
        <v>874</v>
      </c>
      <c r="G192" s="268"/>
      <c r="H192" s="268" t="s">
        <v>969</v>
      </c>
      <c r="I192" s="268" t="s">
        <v>909</v>
      </c>
      <c r="J192" s="268"/>
      <c r="K192" s="316"/>
    </row>
    <row r="193" s="1" customFormat="1" ht="15" customHeight="1">
      <c r="B193" s="293"/>
      <c r="C193" s="329" t="s">
        <v>970</v>
      </c>
      <c r="D193" s="268"/>
      <c r="E193" s="268"/>
      <c r="F193" s="291" t="s">
        <v>880</v>
      </c>
      <c r="G193" s="268"/>
      <c r="H193" s="268" t="s">
        <v>971</v>
      </c>
      <c r="I193" s="268" t="s">
        <v>909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972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973</v>
      </c>
      <c r="D200" s="332"/>
      <c r="E200" s="332"/>
      <c r="F200" s="332" t="s">
        <v>974</v>
      </c>
      <c r="G200" s="333"/>
      <c r="H200" s="332" t="s">
        <v>975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965</v>
      </c>
      <c r="D202" s="268"/>
      <c r="E202" s="268"/>
      <c r="F202" s="291" t="s">
        <v>43</v>
      </c>
      <c r="G202" s="268"/>
      <c r="H202" s="268" t="s">
        <v>976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44</v>
      </c>
      <c r="G203" s="268"/>
      <c r="H203" s="268" t="s">
        <v>977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978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45</v>
      </c>
      <c r="G205" s="268"/>
      <c r="H205" s="268" t="s">
        <v>979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46</v>
      </c>
      <c r="G206" s="268"/>
      <c r="H206" s="268" t="s">
        <v>980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921</v>
      </c>
      <c r="D208" s="268"/>
      <c r="E208" s="268"/>
      <c r="F208" s="291" t="s">
        <v>76</v>
      </c>
      <c r="G208" s="268"/>
      <c r="H208" s="268" t="s">
        <v>981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816</v>
      </c>
      <c r="G209" s="268"/>
      <c r="H209" s="268" t="s">
        <v>817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814</v>
      </c>
      <c r="G210" s="268"/>
      <c r="H210" s="268" t="s">
        <v>982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818</v>
      </c>
      <c r="G211" s="329"/>
      <c r="H211" s="320" t="s">
        <v>819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820</v>
      </c>
      <c r="G212" s="329"/>
      <c r="H212" s="320" t="s">
        <v>983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945</v>
      </c>
      <c r="D214" s="268"/>
      <c r="E214" s="268"/>
      <c r="F214" s="291">
        <v>1</v>
      </c>
      <c r="G214" s="329"/>
      <c r="H214" s="320" t="s">
        <v>984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985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986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987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2023-10-02T12:57:15Z</dcterms:created>
  <dcterms:modified xsi:type="dcterms:W3CDTF">2023-10-02T12:57:19Z</dcterms:modified>
</cp:coreProperties>
</file>